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omments4.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omments5.xml" ContentType="application/vnd.openxmlformats-officedocument.spreadsheetml.comments+xml"/>
  <Override PartName="/xl/drawings/drawing3.xml" ContentType="application/vnd.openxmlformats-officedocument.drawing+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omments6.xml" ContentType="application/vnd.openxmlformats-officedocument.spreadsheetml.comments+xml"/>
  <Override PartName="/xl/drawings/drawing4.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E:\"/>
    </mc:Choice>
  </mc:AlternateContent>
  <xr:revisionPtr revIDLastSave="0" documentId="13_ncr:1_{1944C7F2-10C0-4A71-B88D-C697379EEB1D}" xr6:coauthVersionLast="47" xr6:coauthVersionMax="47" xr10:uidLastSave="{00000000-0000-0000-0000-000000000000}"/>
  <workbookProtection workbookAlgorithmName="SHA-512" workbookHashValue="+PbuNwygHSMxu2SaiuD1rkE0zmlBykNn64vo4h7TQqs3I1nx75SrgaEtzvuU7K7uQSv720DmqvrYrbZZXSZgCw==" workbookSaltValue="h+a+d+ApViuoVFnaKZCOmQ==" workbookSpinCount="100000" lockStructure="1"/>
  <bookViews>
    <workbookView xWindow="-120" yWindow="-120" windowWidth="29040" windowHeight="15720" activeTab="8" xr2:uid="{00000000-000D-0000-FFFF-FFFF00000000}"/>
  </bookViews>
  <sheets>
    <sheet name="基本情報登録" sheetId="1" r:id="rId1"/>
    <sheet name="様式Ⅰ（男子）" sheetId="3" r:id="rId2"/>
    <sheet name="様式Ⅱ リレー(男子)" sheetId="4" state="hidden" r:id="rId3"/>
    <sheet name="様式Ⅲ　混成(男子)" sheetId="7" state="hidden" r:id="rId4"/>
    <sheet name="様式Ⅰ (女子)" sheetId="9" r:id="rId5"/>
    <sheet name="様式Ⅱ リレー(女子)" sheetId="10" state="hidden" r:id="rId6"/>
    <sheet name="様式Ⅲ　混成(女子)" sheetId="11" state="hidden" r:id="rId7"/>
    <sheet name="人数チェック表 " sheetId="18" r:id="rId8"/>
    <sheet name="様式Ⅳ　明細書" sheetId="12" r:id="rId9"/>
    <sheet name="登録データ（男）" sheetId="2" state="hidden" r:id="rId10"/>
    <sheet name="登録データ（女）" sheetId="17" state="hidden" r:id="rId11"/>
    <sheet name="男子mat" sheetId="13" state="hidden" r:id="rId12"/>
    <sheet name="女子mat" sheetId="16" state="hidden" r:id="rId13"/>
    <sheet name="リレー・所属情報" sheetId="14" state="hidden" r:id="rId14"/>
  </sheets>
  <definedNames>
    <definedName name="_xlnm._FilterDatabase" localSheetId="4" hidden="1">'様式Ⅰ (女子)'!$A$13:$S$467</definedName>
    <definedName name="_xlnm.Print_Area" localSheetId="0">基本情報登録!$A$1:$J$34</definedName>
    <definedName name="_xlnm.Print_Area" localSheetId="4">'様式Ⅰ (女子)'!$A$1:$S$467</definedName>
    <definedName name="_xlnm.Print_Area" localSheetId="1">'様式Ⅰ（男子）'!$A$1:$S$467</definedName>
    <definedName name="_xlnm.Print_Area" localSheetId="5">'様式Ⅱ リレー(女子)'!$A$1:$J$130</definedName>
    <definedName name="_xlnm.Print_Area" localSheetId="2">'様式Ⅱ リレー(男子)'!$A$1:$J$132</definedName>
    <definedName name="_xlnm.Print_Area" localSheetId="6">'様式Ⅲ　混成(女子)'!$A$1:$J$115</definedName>
    <definedName name="_xlnm.Print_Area" localSheetId="3">'様式Ⅲ　混成(男子)'!$A$1:$J$108</definedName>
    <definedName name="_xlnm.Print_Area" localSheetId="8">'様式Ⅳ　明細書'!$A$1:$I$55</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5" i="18" l="1"/>
  <c r="L15" i="18"/>
  <c r="K15" i="18"/>
  <c r="AJ19" i="9"/>
  <c r="AJ20" i="9"/>
  <c r="AJ21" i="9"/>
  <c r="AJ22" i="9"/>
  <c r="AJ23" i="9"/>
  <c r="AJ24" i="9"/>
  <c r="AJ25" i="9"/>
  <c r="AJ26" i="9"/>
  <c r="AJ27" i="9"/>
  <c r="AJ28" i="9"/>
  <c r="AJ29" i="9"/>
  <c r="AJ30" i="9"/>
  <c r="AJ31" i="9"/>
  <c r="AJ32" i="9"/>
  <c r="AJ33" i="9"/>
  <c r="AJ34" i="9"/>
  <c r="AJ35" i="9"/>
  <c r="AJ36" i="9"/>
  <c r="AJ37" i="9"/>
  <c r="AJ38" i="9"/>
  <c r="AJ39" i="9"/>
  <c r="AJ40" i="9"/>
  <c r="AJ41" i="9"/>
  <c r="AJ42" i="9"/>
  <c r="AJ43" i="9"/>
  <c r="AJ44" i="9"/>
  <c r="AJ45" i="9"/>
  <c r="AJ46" i="9"/>
  <c r="AJ47" i="9"/>
  <c r="AJ48" i="9"/>
  <c r="AJ49" i="9"/>
  <c r="AJ50" i="9"/>
  <c r="AJ51" i="9"/>
  <c r="AJ52" i="9"/>
  <c r="AJ53" i="9"/>
  <c r="AJ54" i="9"/>
  <c r="AJ55" i="9"/>
  <c r="AJ56" i="9"/>
  <c r="AJ57" i="9"/>
  <c r="AJ58" i="9"/>
  <c r="AJ59" i="9"/>
  <c r="AJ60" i="9"/>
  <c r="AJ61" i="9"/>
  <c r="AJ62" i="9"/>
  <c r="AJ63" i="9"/>
  <c r="AJ64" i="9"/>
  <c r="AJ65" i="9"/>
  <c r="AJ66" i="9"/>
  <c r="AJ67" i="9"/>
  <c r="AJ68" i="9"/>
  <c r="AJ69" i="9"/>
  <c r="AJ70" i="9"/>
  <c r="AJ71" i="9"/>
  <c r="AJ72" i="9"/>
  <c r="AJ73" i="9"/>
  <c r="AJ74" i="9"/>
  <c r="AJ75" i="9"/>
  <c r="AJ76" i="9"/>
  <c r="AJ77" i="9"/>
  <c r="AJ78" i="9"/>
  <c r="AJ79" i="9"/>
  <c r="AJ80" i="9"/>
  <c r="AJ81" i="9"/>
  <c r="AJ82" i="9"/>
  <c r="AJ83" i="9"/>
  <c r="AJ84" i="9"/>
  <c r="AJ85" i="9"/>
  <c r="AJ86" i="9"/>
  <c r="AJ87" i="9"/>
  <c r="AJ88" i="9"/>
  <c r="AJ89" i="9"/>
  <c r="AJ90" i="9"/>
  <c r="AJ91" i="9"/>
  <c r="AJ92" i="9"/>
  <c r="AJ93" i="9"/>
  <c r="AJ94" i="9"/>
  <c r="AJ95" i="9"/>
  <c r="AJ96" i="9"/>
  <c r="AJ97" i="9"/>
  <c r="AJ98" i="9"/>
  <c r="AJ99" i="9"/>
  <c r="AJ100" i="9"/>
  <c r="AJ101" i="9"/>
  <c r="AJ102" i="9"/>
  <c r="AJ103" i="9"/>
  <c r="AJ104" i="9"/>
  <c r="AJ105" i="9"/>
  <c r="AJ106" i="9"/>
  <c r="AJ107" i="9"/>
  <c r="AJ108" i="9"/>
  <c r="AJ109" i="9"/>
  <c r="AJ110" i="9"/>
  <c r="AJ111" i="9"/>
  <c r="AJ112" i="9"/>
  <c r="AJ113" i="9"/>
  <c r="AJ114" i="9"/>
  <c r="AJ115" i="9"/>
  <c r="AJ116" i="9"/>
  <c r="AJ117" i="9"/>
  <c r="AJ118" i="9"/>
  <c r="AJ119" i="9"/>
  <c r="AJ120" i="9"/>
  <c r="AJ121" i="9"/>
  <c r="AJ122" i="9"/>
  <c r="AJ123" i="9"/>
  <c r="AJ124" i="9"/>
  <c r="AJ125" i="9"/>
  <c r="AJ126" i="9"/>
  <c r="AJ127" i="9"/>
  <c r="AJ128" i="9"/>
  <c r="AJ129" i="9"/>
  <c r="AJ130" i="9"/>
  <c r="AJ131" i="9"/>
  <c r="AJ132" i="9"/>
  <c r="AJ133" i="9"/>
  <c r="AJ134" i="9"/>
  <c r="AJ135" i="9"/>
  <c r="AJ136" i="9"/>
  <c r="AJ137" i="9"/>
  <c r="AJ138" i="9"/>
  <c r="AJ139" i="9"/>
  <c r="AJ140" i="9"/>
  <c r="AJ141" i="9"/>
  <c r="AJ142" i="9"/>
  <c r="AJ143" i="9"/>
  <c r="AJ144" i="9"/>
  <c r="AJ145" i="9"/>
  <c r="AJ146" i="9"/>
  <c r="AJ147" i="9"/>
  <c r="AJ148" i="9"/>
  <c r="AJ149" i="9"/>
  <c r="AJ150" i="9"/>
  <c r="AJ151" i="9"/>
  <c r="AJ152" i="9"/>
  <c r="AJ153" i="9"/>
  <c r="AJ154" i="9"/>
  <c r="AJ155" i="9"/>
  <c r="AJ156" i="9"/>
  <c r="AJ157" i="9"/>
  <c r="AJ158" i="9"/>
  <c r="AJ159" i="9"/>
  <c r="AJ160" i="9"/>
  <c r="AJ161" i="9"/>
  <c r="AJ162" i="9"/>
  <c r="AJ163" i="9"/>
  <c r="AJ164" i="9"/>
  <c r="AJ165" i="9"/>
  <c r="AJ166" i="9"/>
  <c r="AJ167" i="9"/>
  <c r="AJ168" i="9"/>
  <c r="AJ169" i="9"/>
  <c r="AJ170" i="9"/>
  <c r="AJ171" i="9"/>
  <c r="AJ172" i="9"/>
  <c r="AJ173" i="9"/>
  <c r="AJ174" i="9"/>
  <c r="AJ175" i="9"/>
  <c r="AJ176" i="9"/>
  <c r="AJ177" i="9"/>
  <c r="AJ178" i="9"/>
  <c r="AJ179" i="9"/>
  <c r="AJ180" i="9"/>
  <c r="AJ181" i="9"/>
  <c r="AJ182" i="9"/>
  <c r="AJ183" i="9"/>
  <c r="AJ184" i="9"/>
  <c r="AJ185" i="9"/>
  <c r="AJ186" i="9"/>
  <c r="AJ187" i="9"/>
  <c r="AJ188" i="9"/>
  <c r="AJ189" i="9"/>
  <c r="AJ190" i="9"/>
  <c r="AJ191" i="9"/>
  <c r="AJ192" i="9"/>
  <c r="AJ193" i="9"/>
  <c r="AJ194" i="9"/>
  <c r="AJ195" i="9"/>
  <c r="AJ196" i="9"/>
  <c r="AJ197" i="9"/>
  <c r="AJ198" i="9"/>
  <c r="AJ199" i="9"/>
  <c r="AJ200" i="9"/>
  <c r="AJ201" i="9"/>
  <c r="AJ202" i="9"/>
  <c r="AJ203" i="9"/>
  <c r="AJ204" i="9"/>
  <c r="AJ205" i="9"/>
  <c r="AJ206" i="9"/>
  <c r="AJ207" i="9"/>
  <c r="AJ208" i="9"/>
  <c r="AJ209" i="9"/>
  <c r="AJ210" i="9"/>
  <c r="AJ211" i="9"/>
  <c r="AJ212" i="9"/>
  <c r="AJ213" i="9"/>
  <c r="AJ214" i="9"/>
  <c r="AJ215" i="9"/>
  <c r="AJ216" i="9"/>
  <c r="AJ217" i="9"/>
  <c r="AJ218" i="9"/>
  <c r="AJ219" i="9"/>
  <c r="AJ220" i="9"/>
  <c r="AJ221" i="9"/>
  <c r="AJ222" i="9"/>
  <c r="AJ223" i="9"/>
  <c r="AJ224" i="9"/>
  <c r="AJ225" i="9"/>
  <c r="AJ226" i="9"/>
  <c r="AJ227" i="9"/>
  <c r="AJ228" i="9"/>
  <c r="AJ229" i="9"/>
  <c r="AJ230" i="9"/>
  <c r="AJ231" i="9"/>
  <c r="AJ232" i="9"/>
  <c r="AJ233" i="9"/>
  <c r="AJ234" i="9"/>
  <c r="AJ235" i="9"/>
  <c r="AJ236" i="9"/>
  <c r="AJ237" i="9"/>
  <c r="AJ238" i="9"/>
  <c r="AJ239" i="9"/>
  <c r="AJ240" i="9"/>
  <c r="AJ241" i="9"/>
  <c r="AJ242" i="9"/>
  <c r="AJ243" i="9"/>
  <c r="AJ244" i="9"/>
  <c r="AJ245" i="9"/>
  <c r="AJ246" i="9"/>
  <c r="AJ247" i="9"/>
  <c r="AJ248" i="9"/>
  <c r="AJ249" i="9"/>
  <c r="AJ250" i="9"/>
  <c r="AJ251" i="9"/>
  <c r="AJ252" i="9"/>
  <c r="AJ253" i="9"/>
  <c r="AJ254" i="9"/>
  <c r="AJ255" i="9"/>
  <c r="AJ256" i="9"/>
  <c r="AJ257" i="9"/>
  <c r="AJ258" i="9"/>
  <c r="AJ259" i="9"/>
  <c r="AJ260" i="9"/>
  <c r="AJ261" i="9"/>
  <c r="AJ262" i="9"/>
  <c r="AJ263" i="9"/>
  <c r="AJ264" i="9"/>
  <c r="AJ265" i="9"/>
  <c r="AJ266" i="9"/>
  <c r="AJ267" i="9"/>
  <c r="AJ268" i="9"/>
  <c r="AJ269" i="9"/>
  <c r="AJ270" i="9"/>
  <c r="AJ271" i="9"/>
  <c r="AJ272" i="9"/>
  <c r="AJ273" i="9"/>
  <c r="AJ274" i="9"/>
  <c r="AJ275" i="9"/>
  <c r="AJ276" i="9"/>
  <c r="AJ277" i="9"/>
  <c r="AJ278" i="9"/>
  <c r="AJ279" i="9"/>
  <c r="AJ280" i="9"/>
  <c r="AJ281" i="9"/>
  <c r="AJ282" i="9"/>
  <c r="AJ283" i="9"/>
  <c r="AJ284" i="9"/>
  <c r="AJ285" i="9"/>
  <c r="AJ286" i="9"/>
  <c r="AJ287" i="9"/>
  <c r="AJ288" i="9"/>
  <c r="AJ289" i="9"/>
  <c r="AJ290" i="9"/>
  <c r="AJ291" i="9"/>
  <c r="AJ292" i="9"/>
  <c r="AJ293" i="9"/>
  <c r="AJ294" i="9"/>
  <c r="AJ295" i="9"/>
  <c r="AJ296" i="9"/>
  <c r="AJ297" i="9"/>
  <c r="AJ298" i="9"/>
  <c r="AJ299" i="9"/>
  <c r="AJ300" i="9"/>
  <c r="AJ301" i="9"/>
  <c r="AJ302" i="9"/>
  <c r="AJ303" i="9"/>
  <c r="AJ304" i="9"/>
  <c r="AJ305" i="9"/>
  <c r="AJ306" i="9"/>
  <c r="AJ307" i="9"/>
  <c r="AJ308" i="9"/>
  <c r="AJ309" i="9"/>
  <c r="AJ310" i="9"/>
  <c r="AJ311" i="9"/>
  <c r="AJ312" i="9"/>
  <c r="AJ313" i="9"/>
  <c r="AJ314" i="9"/>
  <c r="AJ315" i="9"/>
  <c r="AJ316" i="9"/>
  <c r="AJ317" i="9"/>
  <c r="AJ318" i="9"/>
  <c r="AJ319" i="9"/>
  <c r="AJ320" i="9"/>
  <c r="AJ321" i="9"/>
  <c r="AJ322" i="9"/>
  <c r="AJ323" i="9"/>
  <c r="AJ324" i="9"/>
  <c r="AJ325" i="9"/>
  <c r="AJ326" i="9"/>
  <c r="AJ327" i="9"/>
  <c r="AJ328" i="9"/>
  <c r="AJ329" i="9"/>
  <c r="AJ330" i="9"/>
  <c r="AJ331" i="9"/>
  <c r="AJ332" i="9"/>
  <c r="AJ333" i="9"/>
  <c r="AJ334" i="9"/>
  <c r="AJ335" i="9"/>
  <c r="AJ336" i="9"/>
  <c r="AJ337" i="9"/>
  <c r="AJ338" i="9"/>
  <c r="AJ339" i="9"/>
  <c r="AJ340" i="9"/>
  <c r="AJ341" i="9"/>
  <c r="AJ342" i="9"/>
  <c r="AJ343" i="9"/>
  <c r="AJ344" i="9"/>
  <c r="AJ345" i="9"/>
  <c r="AJ346" i="9"/>
  <c r="AJ347" i="9"/>
  <c r="AJ348" i="9"/>
  <c r="AJ349" i="9"/>
  <c r="AJ350" i="9"/>
  <c r="AJ351" i="9"/>
  <c r="AJ352" i="9"/>
  <c r="AJ353" i="9"/>
  <c r="AJ354" i="9"/>
  <c r="AJ355" i="9"/>
  <c r="AJ356" i="9"/>
  <c r="AJ357" i="9"/>
  <c r="AJ358" i="9"/>
  <c r="AJ359" i="9"/>
  <c r="AJ360" i="9"/>
  <c r="AJ361" i="9"/>
  <c r="AJ362" i="9"/>
  <c r="AJ363" i="9"/>
  <c r="AJ364" i="9"/>
  <c r="AJ365" i="9"/>
  <c r="AJ366" i="9"/>
  <c r="AJ367" i="9"/>
  <c r="AJ368" i="9"/>
  <c r="AJ369" i="9"/>
  <c r="AJ370" i="9"/>
  <c r="AJ371" i="9"/>
  <c r="AJ372" i="9"/>
  <c r="AJ373" i="9"/>
  <c r="AJ374" i="9"/>
  <c r="AJ375" i="9"/>
  <c r="AJ376" i="9"/>
  <c r="AJ377" i="9"/>
  <c r="AJ378" i="9"/>
  <c r="AJ379" i="9"/>
  <c r="AJ380" i="9"/>
  <c r="AJ381" i="9"/>
  <c r="AJ382" i="9"/>
  <c r="AJ383" i="9"/>
  <c r="AJ384" i="9"/>
  <c r="AJ385" i="9"/>
  <c r="AJ386" i="9"/>
  <c r="AJ387" i="9"/>
  <c r="AJ388" i="9"/>
  <c r="AJ389" i="9"/>
  <c r="AJ390" i="9"/>
  <c r="AJ391" i="9"/>
  <c r="AJ392" i="9"/>
  <c r="AJ393" i="9"/>
  <c r="AJ394" i="9"/>
  <c r="AJ395" i="9"/>
  <c r="AJ396" i="9"/>
  <c r="AJ397" i="9"/>
  <c r="AJ398" i="9"/>
  <c r="AJ399" i="9"/>
  <c r="AJ400" i="9"/>
  <c r="AJ401" i="9"/>
  <c r="AJ402" i="9"/>
  <c r="AJ403" i="9"/>
  <c r="AJ404" i="9"/>
  <c r="AJ405" i="9"/>
  <c r="AJ406" i="9"/>
  <c r="AJ407" i="9"/>
  <c r="AJ408" i="9"/>
  <c r="AJ409" i="9"/>
  <c r="AJ410" i="9"/>
  <c r="AJ411" i="9"/>
  <c r="AJ412" i="9"/>
  <c r="AJ413" i="9"/>
  <c r="AJ414" i="9"/>
  <c r="AJ415" i="9"/>
  <c r="AJ416" i="9"/>
  <c r="AJ417" i="9"/>
  <c r="AJ418" i="9"/>
  <c r="AJ419" i="9"/>
  <c r="AJ420" i="9"/>
  <c r="AJ421" i="9"/>
  <c r="AJ422" i="9"/>
  <c r="AJ423" i="9"/>
  <c r="AJ424" i="9"/>
  <c r="AJ425" i="9"/>
  <c r="AJ426" i="9"/>
  <c r="AJ427" i="9"/>
  <c r="AJ428" i="9"/>
  <c r="AJ429" i="9"/>
  <c r="AJ430" i="9"/>
  <c r="AJ431" i="9"/>
  <c r="AJ432" i="9"/>
  <c r="AJ433" i="9"/>
  <c r="AJ434" i="9"/>
  <c r="AJ435" i="9"/>
  <c r="AJ436" i="9"/>
  <c r="AJ437" i="9"/>
  <c r="AJ438" i="9"/>
  <c r="AJ439" i="9"/>
  <c r="AJ440" i="9"/>
  <c r="AJ441" i="9"/>
  <c r="AJ442" i="9"/>
  <c r="AJ443" i="9"/>
  <c r="AJ444" i="9"/>
  <c r="AJ445" i="9"/>
  <c r="AJ446" i="9"/>
  <c r="AJ447" i="9"/>
  <c r="AJ448" i="9"/>
  <c r="AJ449" i="9"/>
  <c r="AJ450" i="9"/>
  <c r="AJ451" i="9"/>
  <c r="AJ452" i="9"/>
  <c r="AJ453" i="9"/>
  <c r="AJ454" i="9"/>
  <c r="AJ455" i="9"/>
  <c r="AJ456" i="9"/>
  <c r="AJ457" i="9"/>
  <c r="AJ458" i="9"/>
  <c r="AJ459" i="9"/>
  <c r="AJ460" i="9"/>
  <c r="AJ461" i="9"/>
  <c r="AJ462" i="9"/>
  <c r="AJ463" i="9"/>
  <c r="AJ464" i="9"/>
  <c r="AJ465" i="9"/>
  <c r="AJ466" i="9"/>
  <c r="AJ467" i="9"/>
  <c r="AJ18" i="9"/>
  <c r="C9" i="12"/>
  <c r="BI19" i="9"/>
  <c r="BI20" i="9"/>
  <c r="BI21" i="9"/>
  <c r="BI22" i="9"/>
  <c r="BI23" i="9"/>
  <c r="BI24" i="9"/>
  <c r="BI25" i="9"/>
  <c r="BI26" i="9"/>
  <c r="BI27" i="9"/>
  <c r="BI28" i="9"/>
  <c r="BI29" i="9"/>
  <c r="BI30" i="9"/>
  <c r="BI31" i="9"/>
  <c r="BI32" i="9"/>
  <c r="BI33" i="9"/>
  <c r="BI34" i="9"/>
  <c r="BI35" i="9"/>
  <c r="BI36" i="9"/>
  <c r="BI37" i="9"/>
  <c r="BI38" i="9"/>
  <c r="BI39" i="9"/>
  <c r="BI40" i="9"/>
  <c r="BI41" i="9"/>
  <c r="BI42" i="9"/>
  <c r="BI43" i="9"/>
  <c r="BI44" i="9"/>
  <c r="BI45" i="9"/>
  <c r="BI46" i="9"/>
  <c r="BI47" i="9"/>
  <c r="BI48" i="9"/>
  <c r="BI49" i="9"/>
  <c r="BI50" i="9"/>
  <c r="BI51" i="9"/>
  <c r="BI52" i="9"/>
  <c r="BI53" i="9"/>
  <c r="BI54" i="9"/>
  <c r="BI55" i="9"/>
  <c r="BI56" i="9"/>
  <c r="BI57" i="9"/>
  <c r="BI58" i="9"/>
  <c r="BI59" i="9"/>
  <c r="BI60" i="9"/>
  <c r="BI61" i="9"/>
  <c r="BI62" i="9"/>
  <c r="BI63" i="9"/>
  <c r="BI64" i="9"/>
  <c r="BI65" i="9"/>
  <c r="BI66" i="9"/>
  <c r="BI67" i="9"/>
  <c r="BI68" i="9"/>
  <c r="BI69" i="9"/>
  <c r="BI70" i="9"/>
  <c r="BI71" i="9"/>
  <c r="BI72" i="9"/>
  <c r="BI73" i="9"/>
  <c r="BI74" i="9"/>
  <c r="BI75" i="9"/>
  <c r="BI76" i="9"/>
  <c r="BI77" i="9"/>
  <c r="BI78" i="9"/>
  <c r="BI79" i="9"/>
  <c r="BI80" i="9"/>
  <c r="BI81" i="9"/>
  <c r="BI82" i="9"/>
  <c r="BI83" i="9"/>
  <c r="BI84" i="9"/>
  <c r="BI85" i="9"/>
  <c r="BI86" i="9"/>
  <c r="BI87" i="9"/>
  <c r="BI88" i="9"/>
  <c r="BI89" i="9"/>
  <c r="BI90" i="9"/>
  <c r="BI91" i="9"/>
  <c r="BI92" i="9"/>
  <c r="BI93" i="9"/>
  <c r="BI94" i="9"/>
  <c r="BI95" i="9"/>
  <c r="BI96" i="9"/>
  <c r="BI97" i="9"/>
  <c r="BI98" i="9"/>
  <c r="BI99" i="9"/>
  <c r="BI100" i="9"/>
  <c r="BI101" i="9"/>
  <c r="BI102" i="9"/>
  <c r="BI103" i="9"/>
  <c r="BI104" i="9"/>
  <c r="BI105" i="9"/>
  <c r="BI106" i="9"/>
  <c r="BI107" i="9"/>
  <c r="BI108" i="9"/>
  <c r="BI109" i="9"/>
  <c r="BI110" i="9"/>
  <c r="BI111" i="9"/>
  <c r="BI112" i="9"/>
  <c r="BI113" i="9"/>
  <c r="BI114" i="9"/>
  <c r="BI115" i="9"/>
  <c r="BI116" i="9"/>
  <c r="BI117" i="9"/>
  <c r="BI118" i="9"/>
  <c r="BI119" i="9"/>
  <c r="BI120" i="9"/>
  <c r="BI121" i="9"/>
  <c r="BI122" i="9"/>
  <c r="BI123" i="9"/>
  <c r="BI124" i="9"/>
  <c r="BI125" i="9"/>
  <c r="BI126" i="9"/>
  <c r="BI127" i="9"/>
  <c r="BI128" i="9"/>
  <c r="BI129" i="9"/>
  <c r="BI130" i="9"/>
  <c r="BI131" i="9"/>
  <c r="BI132" i="9"/>
  <c r="BI133" i="9"/>
  <c r="BI134" i="9"/>
  <c r="BI135" i="9"/>
  <c r="BI136" i="9"/>
  <c r="BI137" i="9"/>
  <c r="BI138" i="9"/>
  <c r="BI139" i="9"/>
  <c r="BI140" i="9"/>
  <c r="BI141" i="9"/>
  <c r="BI142" i="9"/>
  <c r="BI143" i="9"/>
  <c r="BI144" i="9"/>
  <c r="BI145" i="9"/>
  <c r="BI146" i="9"/>
  <c r="BI147" i="9"/>
  <c r="BI148" i="9"/>
  <c r="BI149" i="9"/>
  <c r="BI150" i="9"/>
  <c r="BI151" i="9"/>
  <c r="BI152" i="9"/>
  <c r="BI153" i="9"/>
  <c r="BI154" i="9"/>
  <c r="BI155" i="9"/>
  <c r="BI156" i="9"/>
  <c r="BI157" i="9"/>
  <c r="BI158" i="9"/>
  <c r="BI159" i="9"/>
  <c r="BI160" i="9"/>
  <c r="BI161" i="9"/>
  <c r="BI162" i="9"/>
  <c r="BI163" i="9"/>
  <c r="BI164" i="9"/>
  <c r="BI165" i="9"/>
  <c r="BI166" i="9"/>
  <c r="BI167" i="9"/>
  <c r="BI168" i="9"/>
  <c r="BI169" i="9"/>
  <c r="BI170" i="9"/>
  <c r="BI171" i="9"/>
  <c r="BI172" i="9"/>
  <c r="BI173" i="9"/>
  <c r="BI174" i="9"/>
  <c r="BI175" i="9"/>
  <c r="BI176" i="9"/>
  <c r="BI177" i="9"/>
  <c r="BI178" i="9"/>
  <c r="BI179" i="9"/>
  <c r="BI180" i="9"/>
  <c r="BI181" i="9"/>
  <c r="BI182" i="9"/>
  <c r="BI183" i="9"/>
  <c r="BI184" i="9"/>
  <c r="BI185" i="9"/>
  <c r="BI186" i="9"/>
  <c r="BI187" i="9"/>
  <c r="BI188" i="9"/>
  <c r="BI189" i="9"/>
  <c r="BI190" i="9"/>
  <c r="BI191" i="9"/>
  <c r="BI192" i="9"/>
  <c r="BI193" i="9"/>
  <c r="BI194" i="9"/>
  <c r="BI195" i="9"/>
  <c r="BI196" i="9"/>
  <c r="BI197" i="9"/>
  <c r="BI198" i="9"/>
  <c r="BI199" i="9"/>
  <c r="BI200" i="9"/>
  <c r="BI201" i="9"/>
  <c r="BI202" i="9"/>
  <c r="BI203" i="9"/>
  <c r="BI204" i="9"/>
  <c r="BI205" i="9"/>
  <c r="BI206" i="9"/>
  <c r="BI207" i="9"/>
  <c r="BI208" i="9"/>
  <c r="BI209" i="9"/>
  <c r="BI210" i="9"/>
  <c r="BI211" i="9"/>
  <c r="BI212" i="9"/>
  <c r="BI213" i="9"/>
  <c r="BI214" i="9"/>
  <c r="BI215" i="9"/>
  <c r="BI216" i="9"/>
  <c r="BI217" i="9"/>
  <c r="BI218" i="9"/>
  <c r="BI219" i="9"/>
  <c r="BI220" i="9"/>
  <c r="BI221" i="9"/>
  <c r="BI222" i="9"/>
  <c r="BI223" i="9"/>
  <c r="BI224" i="9"/>
  <c r="BI225" i="9"/>
  <c r="BI226" i="9"/>
  <c r="BI227" i="9"/>
  <c r="BI228" i="9"/>
  <c r="BI229" i="9"/>
  <c r="BI230" i="9"/>
  <c r="BI231" i="9"/>
  <c r="BI232" i="9"/>
  <c r="BI233" i="9"/>
  <c r="BI234" i="9"/>
  <c r="BI235" i="9"/>
  <c r="BI236" i="9"/>
  <c r="BI237" i="9"/>
  <c r="BI238" i="9"/>
  <c r="BI239" i="9"/>
  <c r="BI240" i="9"/>
  <c r="BI241" i="9"/>
  <c r="BI242" i="9"/>
  <c r="BI243" i="9"/>
  <c r="BI244" i="9"/>
  <c r="BI245" i="9"/>
  <c r="BI246" i="9"/>
  <c r="BI247" i="9"/>
  <c r="BI248" i="9"/>
  <c r="BI249" i="9"/>
  <c r="BI250" i="9"/>
  <c r="BI251" i="9"/>
  <c r="BI252" i="9"/>
  <c r="BI253" i="9"/>
  <c r="BI254" i="9"/>
  <c r="BI255" i="9"/>
  <c r="BI256" i="9"/>
  <c r="BI257" i="9"/>
  <c r="BI258" i="9"/>
  <c r="BI259" i="9"/>
  <c r="BI260" i="9"/>
  <c r="BI261" i="9"/>
  <c r="BI262" i="9"/>
  <c r="BI263" i="9"/>
  <c r="BI264" i="9"/>
  <c r="BI265" i="9"/>
  <c r="BI266" i="9"/>
  <c r="BI267" i="9"/>
  <c r="BI268" i="9"/>
  <c r="BI269" i="9"/>
  <c r="BI270" i="9"/>
  <c r="BI271" i="9"/>
  <c r="BI272" i="9"/>
  <c r="BI273" i="9"/>
  <c r="BI274" i="9"/>
  <c r="BI275" i="9"/>
  <c r="BI276" i="9"/>
  <c r="BI277" i="9"/>
  <c r="BI278" i="9"/>
  <c r="BI279" i="9"/>
  <c r="BI280" i="9"/>
  <c r="BI281" i="9"/>
  <c r="BI282" i="9"/>
  <c r="BI283" i="9"/>
  <c r="BI284" i="9"/>
  <c r="BI285" i="9"/>
  <c r="BI286" i="9"/>
  <c r="BI287" i="9"/>
  <c r="BI288" i="9"/>
  <c r="BI289" i="9"/>
  <c r="BI290" i="9"/>
  <c r="BI291" i="9"/>
  <c r="BI292" i="9"/>
  <c r="BI293" i="9"/>
  <c r="BI294" i="9"/>
  <c r="BI295" i="9"/>
  <c r="BI296" i="9"/>
  <c r="BI297" i="9"/>
  <c r="BI298" i="9"/>
  <c r="BI299" i="9"/>
  <c r="BI300" i="9"/>
  <c r="BI301" i="9"/>
  <c r="BI302" i="9"/>
  <c r="BI303" i="9"/>
  <c r="BI304" i="9"/>
  <c r="BI305" i="9"/>
  <c r="BI306" i="9"/>
  <c r="BI307" i="9"/>
  <c r="BI308" i="9"/>
  <c r="BI309" i="9"/>
  <c r="BI310" i="9"/>
  <c r="BI311" i="9"/>
  <c r="BI312" i="9"/>
  <c r="BI313" i="9"/>
  <c r="BI314" i="9"/>
  <c r="BI315" i="9"/>
  <c r="BI316" i="9"/>
  <c r="BI317" i="9"/>
  <c r="BI318" i="9"/>
  <c r="BI319" i="9"/>
  <c r="BI320" i="9"/>
  <c r="BI321" i="9"/>
  <c r="BI322" i="9"/>
  <c r="BI323" i="9"/>
  <c r="BI324" i="9"/>
  <c r="BI325" i="9"/>
  <c r="BI326" i="9"/>
  <c r="BI327" i="9"/>
  <c r="BI328" i="9"/>
  <c r="BI329" i="9"/>
  <c r="BI330" i="9"/>
  <c r="BI331" i="9"/>
  <c r="BI332" i="9"/>
  <c r="BI333" i="9"/>
  <c r="BI334" i="9"/>
  <c r="BI335" i="9"/>
  <c r="BI336" i="9"/>
  <c r="BI337" i="9"/>
  <c r="BI338" i="9"/>
  <c r="BI339" i="9"/>
  <c r="BI340" i="9"/>
  <c r="BI341" i="9"/>
  <c r="BI342" i="9"/>
  <c r="BI343" i="9"/>
  <c r="BI344" i="9"/>
  <c r="BI345" i="9"/>
  <c r="BI346" i="9"/>
  <c r="BI347" i="9"/>
  <c r="BI348" i="9"/>
  <c r="BI349" i="9"/>
  <c r="BI350" i="9"/>
  <c r="BI351" i="9"/>
  <c r="BI352" i="9"/>
  <c r="BI353" i="9"/>
  <c r="BI354" i="9"/>
  <c r="BI355" i="9"/>
  <c r="BI356" i="9"/>
  <c r="BI357" i="9"/>
  <c r="BI358" i="9"/>
  <c r="BI359" i="9"/>
  <c r="BI360" i="9"/>
  <c r="BI361" i="9"/>
  <c r="BI362" i="9"/>
  <c r="BI363" i="9"/>
  <c r="BI364" i="9"/>
  <c r="BI365" i="9"/>
  <c r="BI366" i="9"/>
  <c r="BI367" i="9"/>
  <c r="BI368" i="9"/>
  <c r="BI369" i="9"/>
  <c r="BI370" i="9"/>
  <c r="BI371" i="9"/>
  <c r="BI372" i="9"/>
  <c r="BI373" i="9"/>
  <c r="BI374" i="9"/>
  <c r="BI375" i="9"/>
  <c r="BI376" i="9"/>
  <c r="BI377" i="9"/>
  <c r="BI378" i="9"/>
  <c r="BI379" i="9"/>
  <c r="BI380" i="9"/>
  <c r="BI381" i="9"/>
  <c r="BI382" i="9"/>
  <c r="BI383" i="9"/>
  <c r="BI384" i="9"/>
  <c r="BI385" i="9"/>
  <c r="BI386" i="9"/>
  <c r="BI387" i="9"/>
  <c r="BI388" i="9"/>
  <c r="BI389" i="9"/>
  <c r="BI390" i="9"/>
  <c r="BI391" i="9"/>
  <c r="BI392" i="9"/>
  <c r="BI393" i="9"/>
  <c r="BI394" i="9"/>
  <c r="BI395" i="9"/>
  <c r="BI396" i="9"/>
  <c r="BI397" i="9"/>
  <c r="BI398" i="9"/>
  <c r="BI399" i="9"/>
  <c r="BI400" i="9"/>
  <c r="BI401" i="9"/>
  <c r="BI402" i="9"/>
  <c r="BI403" i="9"/>
  <c r="BI404" i="9"/>
  <c r="BI405" i="9"/>
  <c r="BI406" i="9"/>
  <c r="BI407" i="9"/>
  <c r="BI408" i="9"/>
  <c r="BI409" i="9"/>
  <c r="BI410" i="9"/>
  <c r="BI411" i="9"/>
  <c r="BI412" i="9"/>
  <c r="BI413" i="9"/>
  <c r="BI414" i="9"/>
  <c r="BI415" i="9"/>
  <c r="BI416" i="9"/>
  <c r="BI417" i="9"/>
  <c r="BI418" i="9"/>
  <c r="BI419" i="9"/>
  <c r="BI420" i="9"/>
  <c r="BI421" i="9"/>
  <c r="BI422" i="9"/>
  <c r="BI423" i="9"/>
  <c r="BI424" i="9"/>
  <c r="BI425" i="9"/>
  <c r="BI426" i="9"/>
  <c r="BI427" i="9"/>
  <c r="BI428" i="9"/>
  <c r="BI429" i="9"/>
  <c r="BI430" i="9"/>
  <c r="BI431" i="9"/>
  <c r="BI432" i="9"/>
  <c r="BI433" i="9"/>
  <c r="BI434" i="9"/>
  <c r="BI435" i="9"/>
  <c r="BI436" i="9"/>
  <c r="BI437" i="9"/>
  <c r="BI438" i="9"/>
  <c r="BI439" i="9"/>
  <c r="BI440" i="9"/>
  <c r="BI441" i="9"/>
  <c r="BI442" i="9"/>
  <c r="BI443" i="9"/>
  <c r="BI444" i="9"/>
  <c r="BI445" i="9"/>
  <c r="BI446" i="9"/>
  <c r="BI447" i="9"/>
  <c r="BI448" i="9"/>
  <c r="BI449" i="9"/>
  <c r="BI450" i="9"/>
  <c r="BI451" i="9"/>
  <c r="BI452" i="9"/>
  <c r="BI453" i="9"/>
  <c r="BI454" i="9"/>
  <c r="BI455" i="9"/>
  <c r="BI456" i="9"/>
  <c r="BI457" i="9"/>
  <c r="BI458" i="9"/>
  <c r="BI459" i="9"/>
  <c r="BI460" i="9"/>
  <c r="BI461" i="9"/>
  <c r="BI462" i="9"/>
  <c r="BI463" i="9"/>
  <c r="BI464" i="9"/>
  <c r="BI465" i="9"/>
  <c r="BI466" i="9"/>
  <c r="BI467" i="9"/>
  <c r="BI18" i="9"/>
  <c r="B151" i="13"/>
  <c r="C151" i="13" s="1"/>
  <c r="D151" i="13" s="1"/>
  <c r="BI35" i="3"/>
  <c r="BI18" i="3"/>
  <c r="BI19" i="3"/>
  <c r="BI20" i="3"/>
  <c r="BI21" i="3"/>
  <c r="BI22" i="3"/>
  <c r="BI23" i="3"/>
  <c r="BI24" i="3"/>
  <c r="BI25" i="3"/>
  <c r="BI26" i="3"/>
  <c r="BI27" i="3"/>
  <c r="BI28" i="3"/>
  <c r="BI29" i="3"/>
  <c r="BI30" i="3"/>
  <c r="BI31" i="3"/>
  <c r="BI32" i="3"/>
  <c r="BI33" i="3"/>
  <c r="BI34"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K151" i="13" l="1"/>
  <c r="J151" i="13"/>
  <c r="I151" i="13"/>
  <c r="H151" i="13"/>
  <c r="G151" i="13"/>
  <c r="F151" i="13"/>
  <c r="E151" i="13"/>
  <c r="O22" i="10" l="1"/>
  <c r="O23" i="10"/>
  <c r="O24" i="10"/>
  <c r="O25" i="10"/>
  <c r="O26" i="10"/>
  <c r="O27" i="10"/>
  <c r="O28" i="10"/>
  <c r="O29" i="10"/>
  <c r="O30" i="10"/>
  <c r="O31" i="10"/>
  <c r="O32" i="10"/>
  <c r="O33" i="10"/>
  <c r="O34" i="10"/>
  <c r="O41" i="10"/>
  <c r="O42" i="10"/>
  <c r="O43" i="10"/>
  <c r="O44" i="10"/>
  <c r="O45" i="10"/>
  <c r="O46" i="10"/>
  <c r="O47" i="10"/>
  <c r="O48" i="10"/>
  <c r="O49" i="10"/>
  <c r="O50" i="10"/>
  <c r="O51" i="10"/>
  <c r="O52" i="10"/>
  <c r="O53" i="10"/>
  <c r="O54" i="10"/>
  <c r="O55" i="10"/>
  <c r="O56" i="10"/>
  <c r="O57" i="10"/>
  <c r="O64" i="10"/>
  <c r="O65" i="10"/>
  <c r="O66" i="10"/>
  <c r="O67" i="10"/>
  <c r="O68" i="10"/>
  <c r="O69" i="10"/>
  <c r="O70" i="10"/>
  <c r="O71" i="10"/>
  <c r="O72" i="10"/>
  <c r="O73" i="10"/>
  <c r="O74" i="10"/>
  <c r="O75" i="10"/>
  <c r="O76" i="10"/>
  <c r="O83" i="10"/>
  <c r="O84" i="10"/>
  <c r="O85" i="10"/>
  <c r="O86" i="10"/>
  <c r="O87" i="10"/>
  <c r="O88" i="10"/>
  <c r="O89" i="10"/>
  <c r="O90" i="10"/>
  <c r="O91" i="10"/>
  <c r="O92" i="10"/>
  <c r="O93" i="10"/>
  <c r="O94" i="10"/>
  <c r="O95" i="10"/>
  <c r="O96" i="10"/>
  <c r="O97" i="10"/>
  <c r="O98" i="10"/>
  <c r="O99" i="10"/>
  <c r="O106" i="10"/>
  <c r="O107" i="10"/>
  <c r="O108" i="10"/>
  <c r="O109" i="10"/>
  <c r="O110" i="10"/>
  <c r="O111" i="10"/>
  <c r="O112" i="10"/>
  <c r="O113" i="10"/>
  <c r="O114" i="10"/>
  <c r="O115" i="10"/>
  <c r="O116" i="10"/>
  <c r="O117" i="10"/>
  <c r="O118" i="10"/>
  <c r="O119" i="10"/>
  <c r="O21" i="4"/>
  <c r="O22" i="4"/>
  <c r="O23" i="4"/>
  <c r="O24" i="4"/>
  <c r="O25" i="4"/>
  <c r="O26" i="4"/>
  <c r="O27" i="4"/>
  <c r="O28" i="4"/>
  <c r="O29" i="4"/>
  <c r="O30" i="4"/>
  <c r="O31" i="4"/>
  <c r="O32" i="4"/>
  <c r="O33" i="4"/>
  <c r="O40" i="4"/>
  <c r="O41" i="4"/>
  <c r="O42" i="4"/>
  <c r="O43" i="4"/>
  <c r="O44" i="4"/>
  <c r="O45" i="4"/>
  <c r="O46" i="4"/>
  <c r="O47" i="4"/>
  <c r="O48" i="4"/>
  <c r="O49" i="4"/>
  <c r="O50" i="4"/>
  <c r="O51" i="4"/>
  <c r="O52" i="4"/>
  <c r="O53" i="4"/>
  <c r="O54" i="4"/>
  <c r="O55" i="4"/>
  <c r="O56" i="4"/>
  <c r="O57" i="4"/>
  <c r="O58" i="4"/>
  <c r="O65" i="4"/>
  <c r="O66" i="4"/>
  <c r="O67" i="4"/>
  <c r="O68" i="4"/>
  <c r="O69" i="4"/>
  <c r="O70" i="4"/>
  <c r="O71" i="4"/>
  <c r="O72" i="4"/>
  <c r="O73" i="4"/>
  <c r="O74" i="4"/>
  <c r="O75" i="4"/>
  <c r="O76" i="4"/>
  <c r="O77" i="4"/>
  <c r="O78" i="4"/>
  <c r="O85" i="4"/>
  <c r="O86" i="4"/>
  <c r="O87" i="4"/>
  <c r="O88" i="4"/>
  <c r="O89" i="4"/>
  <c r="O90" i="4"/>
  <c r="O91" i="4"/>
  <c r="O92" i="4"/>
  <c r="O93" i="4"/>
  <c r="O94" i="4"/>
  <c r="O95" i="4"/>
  <c r="O96" i="4"/>
  <c r="O97" i="4"/>
  <c r="O98" i="4"/>
  <c r="O99" i="4"/>
  <c r="O100" i="4"/>
  <c r="O101" i="4"/>
  <c r="O102" i="4"/>
  <c r="O109" i="4"/>
  <c r="O110" i="4"/>
  <c r="O111" i="4"/>
  <c r="O112" i="4"/>
  <c r="O113" i="4"/>
  <c r="O114" i="4"/>
  <c r="O115" i="4"/>
  <c r="O116" i="4"/>
  <c r="O117" i="4"/>
  <c r="O118" i="4"/>
  <c r="O119" i="4"/>
  <c r="O120" i="4"/>
  <c r="O121" i="4"/>
  <c r="O122" i="4"/>
  <c r="C18" i="3"/>
  <c r="C15" i="18"/>
  <c r="D15" i="18"/>
  <c r="E15" i="18"/>
  <c r="F15" i="18"/>
  <c r="G15" i="18"/>
  <c r="H15" i="18"/>
  <c r="I15" i="18"/>
  <c r="J15" i="18"/>
  <c r="A13" i="14" l="1"/>
  <c r="A12" i="14"/>
  <c r="A11" i="14"/>
  <c r="A10" i="14"/>
  <c r="A9" i="14"/>
  <c r="A8" i="14"/>
  <c r="F152" i="16"/>
  <c r="F153" i="16"/>
  <c r="F154" i="16"/>
  <c r="F155" i="16"/>
  <c r="F156" i="16"/>
  <c r="F157" i="16"/>
  <c r="F158" i="16"/>
  <c r="F159" i="16"/>
  <c r="F160" i="16"/>
  <c r="F161" i="16"/>
  <c r="F162" i="16"/>
  <c r="F163" i="16"/>
  <c r="F164" i="16"/>
  <c r="F165" i="16"/>
  <c r="F166" i="16"/>
  <c r="F167" i="16"/>
  <c r="F168" i="16"/>
  <c r="F169" i="16"/>
  <c r="F170" i="16"/>
  <c r="F171" i="16"/>
  <c r="F172" i="16"/>
  <c r="F173" i="16"/>
  <c r="F174" i="16"/>
  <c r="F175" i="16"/>
  <c r="F176" i="16"/>
  <c r="F177" i="16"/>
  <c r="F178" i="16"/>
  <c r="F179" i="16"/>
  <c r="F180" i="16"/>
  <c r="F181" i="16"/>
  <c r="F182" i="16"/>
  <c r="F183" i="16"/>
  <c r="F184" i="16"/>
  <c r="F185" i="16"/>
  <c r="F186" i="16"/>
  <c r="F187" i="16"/>
  <c r="F188" i="16"/>
  <c r="F189" i="16"/>
  <c r="F190" i="16"/>
  <c r="F191" i="16"/>
  <c r="F192" i="16"/>
  <c r="F193" i="16"/>
  <c r="F194" i="16"/>
  <c r="F195" i="16"/>
  <c r="F196" i="16"/>
  <c r="F197" i="16"/>
  <c r="F198" i="16"/>
  <c r="F199" i="16"/>
  <c r="F200" i="16"/>
  <c r="F201" i="16"/>
  <c r="F202" i="16"/>
  <c r="F203" i="16"/>
  <c r="F204" i="16"/>
  <c r="F205" i="16"/>
  <c r="F206" i="16"/>
  <c r="F207" i="16"/>
  <c r="F208" i="16"/>
  <c r="F209" i="16"/>
  <c r="F210" i="16"/>
  <c r="F211" i="16"/>
  <c r="F212" i="16"/>
  <c r="F213" i="16"/>
  <c r="F214" i="16"/>
  <c r="F215" i="16"/>
  <c r="F216" i="16"/>
  <c r="F217" i="16"/>
  <c r="F218" i="16"/>
  <c r="F219" i="16"/>
  <c r="F220" i="16"/>
  <c r="F221" i="16"/>
  <c r="F222" i="16"/>
  <c r="F223" i="16"/>
  <c r="F224" i="16"/>
  <c r="F225" i="16"/>
  <c r="F226" i="16"/>
  <c r="F227" i="16"/>
  <c r="F228" i="16"/>
  <c r="F229" i="16"/>
  <c r="F230" i="16"/>
  <c r="F231" i="16"/>
  <c r="F232" i="16"/>
  <c r="F233" i="16"/>
  <c r="F234" i="16"/>
  <c r="F235" i="16"/>
  <c r="F236" i="16"/>
  <c r="F237" i="16"/>
  <c r="F238" i="16"/>
  <c r="F239" i="16"/>
  <c r="F240" i="16"/>
  <c r="F241" i="16"/>
  <c r="F242" i="16"/>
  <c r="F243" i="16"/>
  <c r="F244" i="16"/>
  <c r="F245" i="16"/>
  <c r="F246" i="16"/>
  <c r="F247" i="16"/>
  <c r="F248" i="16"/>
  <c r="F249" i="16"/>
  <c r="F250" i="16"/>
  <c r="F251" i="16"/>
  <c r="F252" i="16"/>
  <c r="F253" i="16"/>
  <c r="F254" i="16"/>
  <c r="F255" i="16"/>
  <c r="F256" i="16"/>
  <c r="F257" i="16"/>
  <c r="F258" i="16"/>
  <c r="F259" i="16"/>
  <c r="F260" i="16"/>
  <c r="F261" i="16"/>
  <c r="F262" i="16"/>
  <c r="F263" i="16"/>
  <c r="F264" i="16"/>
  <c r="F265" i="16"/>
  <c r="F266" i="16"/>
  <c r="F267" i="16"/>
  <c r="F268" i="16"/>
  <c r="F269" i="16"/>
  <c r="F270" i="16"/>
  <c r="F271" i="16"/>
  <c r="F272" i="16"/>
  <c r="F273" i="16"/>
  <c r="F274" i="16"/>
  <c r="F275" i="16"/>
  <c r="F276" i="16"/>
  <c r="F277" i="16"/>
  <c r="F278" i="16"/>
  <c r="F279" i="16"/>
  <c r="F280" i="16"/>
  <c r="F281" i="16"/>
  <c r="F282" i="16"/>
  <c r="F283" i="16"/>
  <c r="F284" i="16"/>
  <c r="F285" i="16"/>
  <c r="F286" i="16"/>
  <c r="F287" i="16"/>
  <c r="F288" i="16"/>
  <c r="F289" i="16"/>
  <c r="F290" i="16"/>
  <c r="F291" i="16"/>
  <c r="F292" i="16"/>
  <c r="F293" i="16"/>
  <c r="F294" i="16"/>
  <c r="F295" i="16"/>
  <c r="F296" i="16"/>
  <c r="F297" i="16"/>
  <c r="F298" i="16"/>
  <c r="J21" i="9"/>
  <c r="L21" i="9"/>
  <c r="J22" i="9"/>
  <c r="L22" i="9"/>
  <c r="J23" i="9"/>
  <c r="L23" i="9"/>
  <c r="J24" i="9"/>
  <c r="L24" i="9"/>
  <c r="J25" i="9"/>
  <c r="L25" i="9"/>
  <c r="J26" i="9"/>
  <c r="L26" i="9"/>
  <c r="J27" i="9"/>
  <c r="L27" i="9"/>
  <c r="J28" i="9"/>
  <c r="L28" i="9"/>
  <c r="J29" i="9"/>
  <c r="L29" i="9"/>
  <c r="J30" i="9"/>
  <c r="L30" i="9"/>
  <c r="J31" i="9"/>
  <c r="L31" i="9"/>
  <c r="J32" i="9"/>
  <c r="L32" i="9"/>
  <c r="J33" i="9"/>
  <c r="L33" i="9"/>
  <c r="J34" i="9"/>
  <c r="L34" i="9"/>
  <c r="J35" i="9"/>
  <c r="L35" i="9"/>
  <c r="J36" i="9"/>
  <c r="L36" i="9"/>
  <c r="J37" i="9"/>
  <c r="L37" i="9"/>
  <c r="J38" i="9"/>
  <c r="L38" i="9"/>
  <c r="J39" i="9"/>
  <c r="L39" i="9"/>
  <c r="J40" i="9"/>
  <c r="L40" i="9"/>
  <c r="J41" i="9"/>
  <c r="L41" i="9"/>
  <c r="J42" i="9"/>
  <c r="L42" i="9"/>
  <c r="J43" i="9"/>
  <c r="L43" i="9"/>
  <c r="J44" i="9"/>
  <c r="L44" i="9"/>
  <c r="J45" i="9"/>
  <c r="L45" i="9"/>
  <c r="J46" i="9"/>
  <c r="L46" i="9"/>
  <c r="J47" i="9"/>
  <c r="L47" i="9"/>
  <c r="J48" i="9"/>
  <c r="L48" i="9"/>
  <c r="J49" i="9"/>
  <c r="L49" i="9"/>
  <c r="J50" i="9"/>
  <c r="L50" i="9"/>
  <c r="J51" i="9"/>
  <c r="L51" i="9"/>
  <c r="J52" i="9"/>
  <c r="L52" i="9"/>
  <c r="J53" i="9"/>
  <c r="L53" i="9"/>
  <c r="J54" i="9"/>
  <c r="L54" i="9"/>
  <c r="J55" i="9"/>
  <c r="L55" i="9"/>
  <c r="J56" i="9"/>
  <c r="L56" i="9"/>
  <c r="J57" i="9"/>
  <c r="L57" i="9"/>
  <c r="J58" i="9"/>
  <c r="L58" i="9"/>
  <c r="J59" i="9"/>
  <c r="L59" i="9"/>
  <c r="J60" i="9"/>
  <c r="L60" i="9"/>
  <c r="J61" i="9"/>
  <c r="L61" i="9"/>
  <c r="J62" i="9"/>
  <c r="L62" i="9"/>
  <c r="J63" i="9"/>
  <c r="L63" i="9"/>
  <c r="J64" i="9"/>
  <c r="L64" i="9"/>
  <c r="J65" i="9"/>
  <c r="L65" i="9"/>
  <c r="J66" i="9"/>
  <c r="L66" i="9"/>
  <c r="J67" i="9"/>
  <c r="L67" i="9"/>
  <c r="J68" i="9"/>
  <c r="L68" i="9"/>
  <c r="J69" i="9"/>
  <c r="L69" i="9"/>
  <c r="J70" i="9"/>
  <c r="L70" i="9"/>
  <c r="J71" i="9"/>
  <c r="L71" i="9"/>
  <c r="J72" i="9"/>
  <c r="L72" i="9"/>
  <c r="J73" i="9"/>
  <c r="L73" i="9"/>
  <c r="J74" i="9"/>
  <c r="L74" i="9"/>
  <c r="J75" i="9"/>
  <c r="L75" i="9"/>
  <c r="J76" i="9"/>
  <c r="L76" i="9"/>
  <c r="J77" i="9"/>
  <c r="L77" i="9"/>
  <c r="J78" i="9"/>
  <c r="L78" i="9"/>
  <c r="J79" i="9"/>
  <c r="L79" i="9"/>
  <c r="J80" i="9"/>
  <c r="L80" i="9"/>
  <c r="J81" i="9"/>
  <c r="L81" i="9"/>
  <c r="J82" i="9"/>
  <c r="L82" i="9"/>
  <c r="J83" i="9"/>
  <c r="L83" i="9"/>
  <c r="J84" i="9"/>
  <c r="L84" i="9"/>
  <c r="J85" i="9"/>
  <c r="L85" i="9"/>
  <c r="J86" i="9"/>
  <c r="L86" i="9"/>
  <c r="J87" i="9"/>
  <c r="L87" i="9"/>
  <c r="J88" i="9"/>
  <c r="L88" i="9"/>
  <c r="J89" i="9"/>
  <c r="L89" i="9"/>
  <c r="J90" i="9"/>
  <c r="L90" i="9"/>
  <c r="J91" i="9"/>
  <c r="L91" i="9"/>
  <c r="J92" i="9"/>
  <c r="L92" i="9"/>
  <c r="J93" i="9"/>
  <c r="L93" i="9"/>
  <c r="J94" i="9"/>
  <c r="L94" i="9"/>
  <c r="J95" i="9"/>
  <c r="L95" i="9"/>
  <c r="J96" i="9"/>
  <c r="L96" i="9"/>
  <c r="J97" i="9"/>
  <c r="L97" i="9"/>
  <c r="J98" i="9"/>
  <c r="L98" i="9"/>
  <c r="J99" i="9"/>
  <c r="L99" i="9"/>
  <c r="J100" i="9"/>
  <c r="L100" i="9"/>
  <c r="J101" i="9"/>
  <c r="L101" i="9"/>
  <c r="J102" i="9"/>
  <c r="L102" i="9"/>
  <c r="J103" i="9"/>
  <c r="L103" i="9"/>
  <c r="J104" i="9"/>
  <c r="L104" i="9"/>
  <c r="J105" i="9"/>
  <c r="L105" i="9"/>
  <c r="J106" i="9"/>
  <c r="L106" i="9"/>
  <c r="J107" i="9"/>
  <c r="L107" i="9"/>
  <c r="J108" i="9"/>
  <c r="L108" i="9"/>
  <c r="J109" i="9"/>
  <c r="L109" i="9"/>
  <c r="J110" i="9"/>
  <c r="L110" i="9"/>
  <c r="J111" i="9"/>
  <c r="L111" i="9"/>
  <c r="J112" i="9"/>
  <c r="L112" i="9"/>
  <c r="J113" i="9"/>
  <c r="L113" i="9"/>
  <c r="J114" i="9"/>
  <c r="L114" i="9"/>
  <c r="J115" i="9"/>
  <c r="L115" i="9"/>
  <c r="J116" i="9"/>
  <c r="L116" i="9"/>
  <c r="J117" i="9"/>
  <c r="L117" i="9"/>
  <c r="J118" i="9"/>
  <c r="L118" i="9"/>
  <c r="J119" i="9"/>
  <c r="L119" i="9"/>
  <c r="J120" i="9"/>
  <c r="L120" i="9"/>
  <c r="J121" i="9"/>
  <c r="L121" i="9"/>
  <c r="J122" i="9"/>
  <c r="L122" i="9"/>
  <c r="J123" i="9"/>
  <c r="L123" i="9"/>
  <c r="J124" i="9"/>
  <c r="L124" i="9"/>
  <c r="J125" i="9"/>
  <c r="L125" i="9"/>
  <c r="J126" i="9"/>
  <c r="L126" i="9"/>
  <c r="J127" i="9"/>
  <c r="L127" i="9"/>
  <c r="J128" i="9"/>
  <c r="L128" i="9"/>
  <c r="J129" i="9"/>
  <c r="L129" i="9"/>
  <c r="J130" i="9"/>
  <c r="L130" i="9"/>
  <c r="J131" i="9"/>
  <c r="L131" i="9"/>
  <c r="J132" i="9"/>
  <c r="L132" i="9"/>
  <c r="J133" i="9"/>
  <c r="L133" i="9"/>
  <c r="J134" i="9"/>
  <c r="L134" i="9"/>
  <c r="J135" i="9"/>
  <c r="L135" i="9"/>
  <c r="J136" i="9"/>
  <c r="L136" i="9"/>
  <c r="J137" i="9"/>
  <c r="L137" i="9"/>
  <c r="J138" i="9"/>
  <c r="L138" i="9"/>
  <c r="J139" i="9"/>
  <c r="L139" i="9"/>
  <c r="J140" i="9"/>
  <c r="L140" i="9"/>
  <c r="J141" i="9"/>
  <c r="L141" i="9"/>
  <c r="J142" i="9"/>
  <c r="L142" i="9"/>
  <c r="J143" i="9"/>
  <c r="L143" i="9"/>
  <c r="J144" i="9"/>
  <c r="L144" i="9"/>
  <c r="J145" i="9"/>
  <c r="L145" i="9"/>
  <c r="J146" i="9"/>
  <c r="L146" i="9"/>
  <c r="J147" i="9"/>
  <c r="L147" i="9"/>
  <c r="J148" i="9"/>
  <c r="L148" i="9"/>
  <c r="J149" i="9"/>
  <c r="L149" i="9"/>
  <c r="J150" i="9"/>
  <c r="L150" i="9"/>
  <c r="J151" i="9"/>
  <c r="L151" i="9"/>
  <c r="J152" i="9"/>
  <c r="L152" i="9"/>
  <c r="J153" i="9"/>
  <c r="L153" i="9"/>
  <c r="J154" i="9"/>
  <c r="L154" i="9"/>
  <c r="J155" i="9"/>
  <c r="L155" i="9"/>
  <c r="J156" i="9"/>
  <c r="L156" i="9"/>
  <c r="J157" i="9"/>
  <c r="L157" i="9"/>
  <c r="J158" i="9"/>
  <c r="L158" i="9"/>
  <c r="J159" i="9"/>
  <c r="L159" i="9"/>
  <c r="J160" i="9"/>
  <c r="L160" i="9"/>
  <c r="J161" i="9"/>
  <c r="L161" i="9"/>
  <c r="J162" i="9"/>
  <c r="L162" i="9"/>
  <c r="J163" i="9"/>
  <c r="L163" i="9"/>
  <c r="J164" i="9"/>
  <c r="L164" i="9"/>
  <c r="J165" i="9"/>
  <c r="L165" i="9"/>
  <c r="J166" i="9"/>
  <c r="L166" i="9"/>
  <c r="J167" i="9"/>
  <c r="L167" i="9"/>
  <c r="J168" i="9"/>
  <c r="L168" i="9"/>
  <c r="J169" i="9"/>
  <c r="L169" i="9"/>
  <c r="J170" i="9"/>
  <c r="L170" i="9"/>
  <c r="J171" i="9"/>
  <c r="L171" i="9"/>
  <c r="J172" i="9"/>
  <c r="L172" i="9"/>
  <c r="J173" i="9"/>
  <c r="L173" i="9"/>
  <c r="J174" i="9"/>
  <c r="L174" i="9"/>
  <c r="J175" i="9"/>
  <c r="L175" i="9"/>
  <c r="J176" i="9"/>
  <c r="L176" i="9"/>
  <c r="J177" i="9"/>
  <c r="L177" i="9"/>
  <c r="J178" i="9"/>
  <c r="L178" i="9"/>
  <c r="J179" i="9"/>
  <c r="L179" i="9"/>
  <c r="J180" i="9"/>
  <c r="L180" i="9"/>
  <c r="J181" i="9"/>
  <c r="L181" i="9"/>
  <c r="J182" i="9"/>
  <c r="L182" i="9"/>
  <c r="J183" i="9"/>
  <c r="L183" i="9"/>
  <c r="J184" i="9"/>
  <c r="L184" i="9"/>
  <c r="J185" i="9"/>
  <c r="L185" i="9"/>
  <c r="J186" i="9"/>
  <c r="L186" i="9"/>
  <c r="J187" i="9"/>
  <c r="L187" i="9"/>
  <c r="J188" i="9"/>
  <c r="L188" i="9"/>
  <c r="J189" i="9"/>
  <c r="L189" i="9"/>
  <c r="J190" i="9"/>
  <c r="L190" i="9"/>
  <c r="J191" i="9"/>
  <c r="L191" i="9"/>
  <c r="J192" i="9"/>
  <c r="L192" i="9"/>
  <c r="J193" i="9"/>
  <c r="L193" i="9"/>
  <c r="J194" i="9"/>
  <c r="L194" i="9"/>
  <c r="J195" i="9"/>
  <c r="L195" i="9"/>
  <c r="J196" i="9"/>
  <c r="L196" i="9"/>
  <c r="J197" i="9"/>
  <c r="L197" i="9"/>
  <c r="J198" i="9"/>
  <c r="L198" i="9"/>
  <c r="J199" i="9"/>
  <c r="L199" i="9"/>
  <c r="J200" i="9"/>
  <c r="L200" i="9"/>
  <c r="J201" i="9"/>
  <c r="L201" i="9"/>
  <c r="J202" i="9"/>
  <c r="L202" i="9"/>
  <c r="J203" i="9"/>
  <c r="L203" i="9"/>
  <c r="J204" i="9"/>
  <c r="L204" i="9"/>
  <c r="J205" i="9"/>
  <c r="L205" i="9"/>
  <c r="J206" i="9"/>
  <c r="L206" i="9"/>
  <c r="J207" i="9"/>
  <c r="L207" i="9"/>
  <c r="J208" i="9"/>
  <c r="L208" i="9"/>
  <c r="J209" i="9"/>
  <c r="L209" i="9"/>
  <c r="J210" i="9"/>
  <c r="L210" i="9"/>
  <c r="J211" i="9"/>
  <c r="L211" i="9"/>
  <c r="J212" i="9"/>
  <c r="L212" i="9"/>
  <c r="J213" i="9"/>
  <c r="L213" i="9"/>
  <c r="J214" i="9"/>
  <c r="L214" i="9"/>
  <c r="J215" i="9"/>
  <c r="L215" i="9"/>
  <c r="J216" i="9"/>
  <c r="L216" i="9"/>
  <c r="J217" i="9"/>
  <c r="L217" i="9"/>
  <c r="J218" i="9"/>
  <c r="L218" i="9"/>
  <c r="J219" i="9"/>
  <c r="L219" i="9"/>
  <c r="J220" i="9"/>
  <c r="L220" i="9"/>
  <c r="J221" i="9"/>
  <c r="L221" i="9"/>
  <c r="J222" i="9"/>
  <c r="L222" i="9"/>
  <c r="J223" i="9"/>
  <c r="L223" i="9"/>
  <c r="J224" i="9"/>
  <c r="L224" i="9"/>
  <c r="J225" i="9"/>
  <c r="L225" i="9"/>
  <c r="J226" i="9"/>
  <c r="L226" i="9"/>
  <c r="J227" i="9"/>
  <c r="L227" i="9"/>
  <c r="J228" i="9"/>
  <c r="L228" i="9"/>
  <c r="J229" i="9"/>
  <c r="L229" i="9"/>
  <c r="J230" i="9"/>
  <c r="L230" i="9"/>
  <c r="J231" i="9"/>
  <c r="L231" i="9"/>
  <c r="J232" i="9"/>
  <c r="L232" i="9"/>
  <c r="J233" i="9"/>
  <c r="L233" i="9"/>
  <c r="J234" i="9"/>
  <c r="L234" i="9"/>
  <c r="J235" i="9"/>
  <c r="L235" i="9"/>
  <c r="J236" i="9"/>
  <c r="L236" i="9"/>
  <c r="J237" i="9"/>
  <c r="L237" i="9"/>
  <c r="J238" i="9"/>
  <c r="L238" i="9"/>
  <c r="J239" i="9"/>
  <c r="L239" i="9"/>
  <c r="J240" i="9"/>
  <c r="L240" i="9"/>
  <c r="J241" i="9"/>
  <c r="L241" i="9"/>
  <c r="J242" i="9"/>
  <c r="L242" i="9"/>
  <c r="J243" i="9"/>
  <c r="L243" i="9"/>
  <c r="J244" i="9"/>
  <c r="L244" i="9"/>
  <c r="J245" i="9"/>
  <c r="L245" i="9"/>
  <c r="J246" i="9"/>
  <c r="L246" i="9"/>
  <c r="J247" i="9"/>
  <c r="L247" i="9"/>
  <c r="J248" i="9"/>
  <c r="L248" i="9"/>
  <c r="J249" i="9"/>
  <c r="L249" i="9"/>
  <c r="J250" i="9"/>
  <c r="L250" i="9"/>
  <c r="J251" i="9"/>
  <c r="L251" i="9"/>
  <c r="J252" i="9"/>
  <c r="L252" i="9"/>
  <c r="J253" i="9"/>
  <c r="L253" i="9"/>
  <c r="J254" i="9"/>
  <c r="L254" i="9"/>
  <c r="J255" i="9"/>
  <c r="L255" i="9"/>
  <c r="J256" i="9"/>
  <c r="L256" i="9"/>
  <c r="J257" i="9"/>
  <c r="L257" i="9"/>
  <c r="J258" i="9"/>
  <c r="L258" i="9"/>
  <c r="J259" i="9"/>
  <c r="L259" i="9"/>
  <c r="J260" i="9"/>
  <c r="L260" i="9"/>
  <c r="J261" i="9"/>
  <c r="L261" i="9"/>
  <c r="J262" i="9"/>
  <c r="L262" i="9"/>
  <c r="J263" i="9"/>
  <c r="L263" i="9"/>
  <c r="J264" i="9"/>
  <c r="L264" i="9"/>
  <c r="J265" i="9"/>
  <c r="L265" i="9"/>
  <c r="J266" i="9"/>
  <c r="L266" i="9"/>
  <c r="J267" i="9"/>
  <c r="L267" i="9"/>
  <c r="J268" i="9"/>
  <c r="L268" i="9"/>
  <c r="J269" i="9"/>
  <c r="L269" i="9"/>
  <c r="J270" i="9"/>
  <c r="L270" i="9"/>
  <c r="J271" i="9"/>
  <c r="L271" i="9"/>
  <c r="J272" i="9"/>
  <c r="L272" i="9"/>
  <c r="J273" i="9"/>
  <c r="L273" i="9"/>
  <c r="J274" i="9"/>
  <c r="L274" i="9"/>
  <c r="J275" i="9"/>
  <c r="L275" i="9"/>
  <c r="J276" i="9"/>
  <c r="L276" i="9"/>
  <c r="J277" i="9"/>
  <c r="L277" i="9"/>
  <c r="J278" i="9"/>
  <c r="L278" i="9"/>
  <c r="J279" i="9"/>
  <c r="L279" i="9"/>
  <c r="J280" i="9"/>
  <c r="L280" i="9"/>
  <c r="J281" i="9"/>
  <c r="L281" i="9"/>
  <c r="J282" i="9"/>
  <c r="L282" i="9"/>
  <c r="J283" i="9"/>
  <c r="L283" i="9"/>
  <c r="J284" i="9"/>
  <c r="L284" i="9"/>
  <c r="J285" i="9"/>
  <c r="L285" i="9"/>
  <c r="J286" i="9"/>
  <c r="L286" i="9"/>
  <c r="J287" i="9"/>
  <c r="L287" i="9"/>
  <c r="J288" i="9"/>
  <c r="L288" i="9"/>
  <c r="J289" i="9"/>
  <c r="L289" i="9"/>
  <c r="J290" i="9"/>
  <c r="L290" i="9"/>
  <c r="J291" i="9"/>
  <c r="L291" i="9"/>
  <c r="J292" i="9"/>
  <c r="L292" i="9"/>
  <c r="J293" i="9"/>
  <c r="L293" i="9"/>
  <c r="J294" i="9"/>
  <c r="L294" i="9"/>
  <c r="J295" i="9"/>
  <c r="L295" i="9"/>
  <c r="J296" i="9"/>
  <c r="L296" i="9"/>
  <c r="J297" i="9"/>
  <c r="L297" i="9"/>
  <c r="J298" i="9"/>
  <c r="L298" i="9"/>
  <c r="J299" i="9"/>
  <c r="L299" i="9"/>
  <c r="J300" i="9"/>
  <c r="L300" i="9"/>
  <c r="J301" i="9"/>
  <c r="L301" i="9"/>
  <c r="J302" i="9"/>
  <c r="L302" i="9"/>
  <c r="J303" i="9"/>
  <c r="L303" i="9"/>
  <c r="J304" i="9"/>
  <c r="L304" i="9"/>
  <c r="J305" i="9"/>
  <c r="L305" i="9"/>
  <c r="J306" i="9"/>
  <c r="L306" i="9"/>
  <c r="J307" i="9"/>
  <c r="L307" i="9"/>
  <c r="J308" i="9"/>
  <c r="L308" i="9"/>
  <c r="J309" i="9"/>
  <c r="L309" i="9"/>
  <c r="J310" i="9"/>
  <c r="L310" i="9"/>
  <c r="J311" i="9"/>
  <c r="L311" i="9"/>
  <c r="J312" i="9"/>
  <c r="L312" i="9"/>
  <c r="J313" i="9"/>
  <c r="L313" i="9"/>
  <c r="J314" i="9"/>
  <c r="L314" i="9"/>
  <c r="J315" i="9"/>
  <c r="L315" i="9"/>
  <c r="J316" i="9"/>
  <c r="L316" i="9"/>
  <c r="J317" i="9"/>
  <c r="L317" i="9"/>
  <c r="J318" i="9"/>
  <c r="L318" i="9"/>
  <c r="J319" i="9"/>
  <c r="L319" i="9"/>
  <c r="J320" i="9"/>
  <c r="L320" i="9"/>
  <c r="J321" i="9"/>
  <c r="L321" i="9"/>
  <c r="J322" i="9"/>
  <c r="L322" i="9"/>
  <c r="J323" i="9"/>
  <c r="L323" i="9"/>
  <c r="J324" i="9"/>
  <c r="L324" i="9"/>
  <c r="J325" i="9"/>
  <c r="L325" i="9"/>
  <c r="E69" i="9"/>
  <c r="E186" i="3"/>
  <c r="E138" i="3"/>
  <c r="E93" i="3"/>
  <c r="BD21" i="3" l="1"/>
  <c r="A21" i="14" l="1"/>
  <c r="A20" i="14"/>
  <c r="A19" i="14"/>
  <c r="A17" i="14"/>
  <c r="A18" i="14"/>
  <c r="A16" i="14"/>
  <c r="AF136" i="9" l="1"/>
  <c r="AF137" i="9"/>
  <c r="AF138" i="9"/>
  <c r="AF139" i="9"/>
  <c r="AF140" i="9"/>
  <c r="AF141" i="9"/>
  <c r="AF142" i="9"/>
  <c r="AF143" i="9"/>
  <c r="AF144" i="9"/>
  <c r="AF145" i="9"/>
  <c r="AF146" i="9"/>
  <c r="AF147" i="9"/>
  <c r="AF148" i="9"/>
  <c r="AF149" i="9"/>
  <c r="AF150" i="9"/>
  <c r="AF151" i="9"/>
  <c r="AF152" i="9"/>
  <c r="AF153" i="9"/>
  <c r="AF154" i="9"/>
  <c r="AF155" i="9"/>
  <c r="AF156" i="9"/>
  <c r="AF157" i="9"/>
  <c r="AF158" i="9"/>
  <c r="AF159" i="9"/>
  <c r="AF160" i="9"/>
  <c r="AF161" i="9"/>
  <c r="AF162" i="9"/>
  <c r="AF163" i="9"/>
  <c r="AF164" i="9"/>
  <c r="AF165" i="9"/>
  <c r="AF166" i="9"/>
  <c r="AF167" i="9"/>
  <c r="AF168" i="9"/>
  <c r="AF169" i="9"/>
  <c r="AF170" i="9"/>
  <c r="AF171" i="9"/>
  <c r="AF172" i="9"/>
  <c r="AF173" i="9"/>
  <c r="AF174" i="9"/>
  <c r="AF175" i="9"/>
  <c r="AF176" i="9"/>
  <c r="AF177" i="9"/>
  <c r="AF178" i="9"/>
  <c r="AF179" i="9"/>
  <c r="AF180" i="9"/>
  <c r="AF181" i="9"/>
  <c r="AF182" i="9"/>
  <c r="AF183" i="9"/>
  <c r="AF184" i="9"/>
  <c r="AF185" i="9"/>
  <c r="AF186" i="9"/>
  <c r="AF187" i="9"/>
  <c r="AF188" i="9"/>
  <c r="AF189" i="9"/>
  <c r="AF190" i="9"/>
  <c r="AF191" i="9"/>
  <c r="AF192" i="9"/>
  <c r="AF193" i="9"/>
  <c r="AF194" i="9"/>
  <c r="AF195" i="9"/>
  <c r="AF196" i="9"/>
  <c r="AF197" i="9"/>
  <c r="AF198" i="9"/>
  <c r="AF199" i="9"/>
  <c r="AF200" i="9"/>
  <c r="AF201" i="9"/>
  <c r="AF202" i="9"/>
  <c r="AF203" i="9"/>
  <c r="AF204" i="9"/>
  <c r="AF205" i="9"/>
  <c r="AF206" i="9"/>
  <c r="AF207" i="9"/>
  <c r="AF208" i="9"/>
  <c r="AF209" i="9"/>
  <c r="AF210" i="9"/>
  <c r="AF211" i="9"/>
  <c r="AF212" i="9"/>
  <c r="AF213" i="9"/>
  <c r="AF214" i="9"/>
  <c r="AF215" i="9"/>
  <c r="AF216" i="9"/>
  <c r="AF217" i="9"/>
  <c r="AF218" i="9"/>
  <c r="AF219" i="9"/>
  <c r="AF220" i="9"/>
  <c r="AF221" i="9"/>
  <c r="AF222" i="9"/>
  <c r="AF223" i="9"/>
  <c r="AF224" i="9"/>
  <c r="AF225" i="9"/>
  <c r="AF226" i="9"/>
  <c r="AF227" i="9"/>
  <c r="AF228" i="9"/>
  <c r="AF229" i="9"/>
  <c r="AF230" i="9"/>
  <c r="AF231" i="9"/>
  <c r="AF232" i="9"/>
  <c r="AF233" i="9"/>
  <c r="AF234" i="9"/>
  <c r="AF235" i="9"/>
  <c r="AF236" i="9"/>
  <c r="AF237" i="9"/>
  <c r="AF238" i="9"/>
  <c r="AF239" i="9"/>
  <c r="AF240" i="9"/>
  <c r="AF241" i="9"/>
  <c r="AF242" i="9"/>
  <c r="AF243" i="9"/>
  <c r="AF244" i="9"/>
  <c r="AF245" i="9"/>
  <c r="AF246" i="9"/>
  <c r="AF247" i="9"/>
  <c r="AF248" i="9"/>
  <c r="AF249" i="9"/>
  <c r="AF250" i="9"/>
  <c r="AF251" i="9"/>
  <c r="AF252" i="9"/>
  <c r="AF253" i="9"/>
  <c r="AF254" i="9"/>
  <c r="AF255" i="9"/>
  <c r="AF256" i="9"/>
  <c r="AF257" i="9"/>
  <c r="AF258" i="9"/>
  <c r="AF259" i="9"/>
  <c r="AF260" i="9"/>
  <c r="AF261" i="9"/>
  <c r="AF262" i="9"/>
  <c r="AF263" i="9"/>
  <c r="AF264" i="9"/>
  <c r="AF265" i="9"/>
  <c r="AF266" i="9"/>
  <c r="AF267" i="9"/>
  <c r="AF268" i="9"/>
  <c r="AF269" i="9"/>
  <c r="AF270" i="9"/>
  <c r="AF271" i="9"/>
  <c r="AF272" i="9"/>
  <c r="AF273" i="9"/>
  <c r="AF274" i="9"/>
  <c r="AF275" i="9"/>
  <c r="AF276" i="9"/>
  <c r="AF277" i="9"/>
  <c r="AF278" i="9"/>
  <c r="AF279" i="9"/>
  <c r="AF280" i="9"/>
  <c r="AF281" i="9"/>
  <c r="AF282" i="9"/>
  <c r="AF283" i="9"/>
  <c r="AF284" i="9"/>
  <c r="AF285" i="9"/>
  <c r="AF286" i="9"/>
  <c r="AF287" i="9"/>
  <c r="AF288" i="9"/>
  <c r="AF289" i="9"/>
  <c r="AF290" i="9"/>
  <c r="AF291" i="9"/>
  <c r="AF292" i="9"/>
  <c r="AF293" i="9"/>
  <c r="AF294" i="9"/>
  <c r="AF295" i="9"/>
  <c r="AF296" i="9"/>
  <c r="AF297" i="9"/>
  <c r="AF298" i="9"/>
  <c r="AF299" i="9"/>
  <c r="AF300" i="9"/>
  <c r="AF301" i="9"/>
  <c r="AF302" i="9"/>
  <c r="AF303" i="9"/>
  <c r="AF304" i="9"/>
  <c r="AF305" i="9"/>
  <c r="AF306" i="9"/>
  <c r="AF307" i="9"/>
  <c r="AF308" i="9"/>
  <c r="AF309" i="9"/>
  <c r="AF310" i="9"/>
  <c r="AF311" i="9"/>
  <c r="AF312" i="9"/>
  <c r="AF313" i="9"/>
  <c r="AF314" i="9"/>
  <c r="AF315" i="9"/>
  <c r="AF316" i="9"/>
  <c r="AF317" i="9"/>
  <c r="AF318" i="9"/>
  <c r="AF319" i="9"/>
  <c r="AF320" i="9"/>
  <c r="AF321" i="9"/>
  <c r="AF322" i="9"/>
  <c r="AF323" i="9"/>
  <c r="AF324" i="9"/>
  <c r="AF325" i="9"/>
  <c r="AF326" i="9"/>
  <c r="AF327" i="9"/>
  <c r="AF328" i="9"/>
  <c r="AF329" i="9"/>
  <c r="AF330" i="9"/>
  <c r="AF331" i="9"/>
  <c r="AF332" i="9"/>
  <c r="AF333" i="9"/>
  <c r="AF334" i="9"/>
  <c r="AF335" i="9"/>
  <c r="AF336" i="9"/>
  <c r="AF337" i="9"/>
  <c r="AF338" i="9"/>
  <c r="AF339" i="9"/>
  <c r="AF340" i="9"/>
  <c r="AF341" i="9"/>
  <c r="AF342" i="9"/>
  <c r="AF343" i="9"/>
  <c r="AF344" i="9"/>
  <c r="AF345" i="9"/>
  <c r="AF346" i="9"/>
  <c r="AF347" i="9"/>
  <c r="AF348" i="9"/>
  <c r="AF349" i="9"/>
  <c r="AF350" i="9"/>
  <c r="AF351" i="9"/>
  <c r="AF352" i="9"/>
  <c r="AF353" i="9"/>
  <c r="AF354" i="9"/>
  <c r="AF355" i="9"/>
  <c r="AF356" i="9"/>
  <c r="AF357" i="9"/>
  <c r="AF358" i="9"/>
  <c r="AF359" i="9"/>
  <c r="AF360" i="9"/>
  <c r="AF361" i="9"/>
  <c r="AF362" i="9"/>
  <c r="AF363" i="9"/>
  <c r="AF364" i="9"/>
  <c r="AF365" i="9"/>
  <c r="AF366" i="9"/>
  <c r="AF367" i="9"/>
  <c r="AF368" i="9"/>
  <c r="AF369" i="9"/>
  <c r="AF370" i="9"/>
  <c r="AF371" i="9"/>
  <c r="AF372" i="9"/>
  <c r="AF373" i="9"/>
  <c r="AF374" i="9"/>
  <c r="AF375" i="9"/>
  <c r="AF376" i="9"/>
  <c r="AF377" i="9"/>
  <c r="AF378" i="9"/>
  <c r="AF379" i="9"/>
  <c r="AF380" i="9"/>
  <c r="AF381" i="9"/>
  <c r="AF382" i="9"/>
  <c r="AF383" i="9"/>
  <c r="AF384" i="9"/>
  <c r="AF385" i="9"/>
  <c r="AF386" i="9"/>
  <c r="AF387" i="9"/>
  <c r="AF388" i="9"/>
  <c r="AF389" i="9"/>
  <c r="AF390" i="9"/>
  <c r="AF391" i="9"/>
  <c r="AF392" i="9"/>
  <c r="AF393" i="9"/>
  <c r="AF394" i="9"/>
  <c r="AF395" i="9"/>
  <c r="AF396" i="9"/>
  <c r="AF397" i="9"/>
  <c r="AF398" i="9"/>
  <c r="AF399" i="9"/>
  <c r="AF400" i="9"/>
  <c r="AF401" i="9"/>
  <c r="AF402" i="9"/>
  <c r="AF403" i="9"/>
  <c r="AF404" i="9"/>
  <c r="AF405" i="9"/>
  <c r="AF406" i="9"/>
  <c r="AF407" i="9"/>
  <c r="AF408" i="9"/>
  <c r="AF409" i="9"/>
  <c r="AF410" i="9"/>
  <c r="AF411" i="9"/>
  <c r="AF412" i="9"/>
  <c r="AF413" i="9"/>
  <c r="AF414" i="9"/>
  <c r="AF415" i="9"/>
  <c r="AF416" i="9"/>
  <c r="AF417" i="9"/>
  <c r="AF418" i="9"/>
  <c r="AF419" i="9"/>
  <c r="AF420" i="9"/>
  <c r="AF421" i="9"/>
  <c r="AF422" i="9"/>
  <c r="AF423" i="9"/>
  <c r="AF424" i="9"/>
  <c r="AF425" i="9"/>
  <c r="AF426" i="9"/>
  <c r="AF427" i="9"/>
  <c r="AF428" i="9"/>
  <c r="AF429" i="9"/>
  <c r="AF430" i="9"/>
  <c r="AF431" i="9"/>
  <c r="AF432" i="9"/>
  <c r="AF433" i="9"/>
  <c r="AF434" i="9"/>
  <c r="AF435" i="9"/>
  <c r="AF436" i="9"/>
  <c r="AF437" i="9"/>
  <c r="AF438" i="9"/>
  <c r="AF439" i="9"/>
  <c r="AF440" i="9"/>
  <c r="AF441" i="9"/>
  <c r="AF442" i="9"/>
  <c r="AF443" i="9"/>
  <c r="AF444" i="9"/>
  <c r="AF445" i="9"/>
  <c r="AF446" i="9"/>
  <c r="AF447" i="9"/>
  <c r="AF448" i="9"/>
  <c r="AF449" i="9"/>
  <c r="AF450" i="9"/>
  <c r="AF451" i="9"/>
  <c r="AF452" i="9"/>
  <c r="AF453" i="9"/>
  <c r="AF454" i="9"/>
  <c r="AF455" i="9"/>
  <c r="AF456" i="9"/>
  <c r="AF457" i="9"/>
  <c r="AF458" i="9"/>
  <c r="AF459" i="9"/>
  <c r="AF460" i="9"/>
  <c r="AF461" i="9"/>
  <c r="AF462" i="9"/>
  <c r="AF463" i="9"/>
  <c r="AF464" i="9"/>
  <c r="AF465" i="9"/>
  <c r="AF466" i="9"/>
  <c r="AF467" i="9"/>
  <c r="AF52" i="9"/>
  <c r="AF53" i="9"/>
  <c r="AF54" i="9"/>
  <c r="AF55" i="9"/>
  <c r="AF56" i="9"/>
  <c r="AF57" i="9"/>
  <c r="AF58" i="9"/>
  <c r="AF59" i="9"/>
  <c r="AF60" i="9"/>
  <c r="AF61" i="9"/>
  <c r="AF62" i="9"/>
  <c r="AF63" i="9"/>
  <c r="AF64" i="9"/>
  <c r="AF65" i="9"/>
  <c r="AF66" i="9"/>
  <c r="AF67" i="9"/>
  <c r="AF68" i="9"/>
  <c r="AF69" i="9"/>
  <c r="AF70" i="9"/>
  <c r="AF71" i="9"/>
  <c r="AF72" i="9"/>
  <c r="AF73" i="9"/>
  <c r="AF74" i="9"/>
  <c r="AF75" i="9"/>
  <c r="AF76" i="9"/>
  <c r="AF77" i="9"/>
  <c r="AF78" i="9"/>
  <c r="AF79" i="9"/>
  <c r="AF80" i="9"/>
  <c r="AF81" i="9"/>
  <c r="AF82" i="9"/>
  <c r="AF83" i="9"/>
  <c r="AF84" i="9"/>
  <c r="AF85" i="9"/>
  <c r="AF86" i="9"/>
  <c r="AF87" i="9"/>
  <c r="AF88" i="9"/>
  <c r="AF89" i="9"/>
  <c r="AF90" i="9"/>
  <c r="AF91" i="9"/>
  <c r="AF92" i="9"/>
  <c r="AF93" i="9"/>
  <c r="AF94" i="9"/>
  <c r="AF95" i="9"/>
  <c r="AF96" i="9"/>
  <c r="AF97" i="9"/>
  <c r="AF98" i="9"/>
  <c r="AF99" i="9"/>
  <c r="AF100" i="9"/>
  <c r="AF101" i="9"/>
  <c r="AF102" i="9"/>
  <c r="AF103" i="9"/>
  <c r="AF104" i="9"/>
  <c r="AF105" i="9"/>
  <c r="AF106" i="9"/>
  <c r="AF107" i="9"/>
  <c r="AF108" i="9"/>
  <c r="AF109" i="9"/>
  <c r="AF110" i="9"/>
  <c r="AF111" i="9"/>
  <c r="AF112" i="9"/>
  <c r="AF113" i="9"/>
  <c r="AF114" i="9"/>
  <c r="AF115" i="9"/>
  <c r="AF116" i="9"/>
  <c r="AF117" i="9"/>
  <c r="AF118" i="9"/>
  <c r="AF119" i="9"/>
  <c r="AF120" i="9"/>
  <c r="AF121" i="9"/>
  <c r="AF122" i="9"/>
  <c r="AF123" i="9"/>
  <c r="AF124" i="9"/>
  <c r="AF125" i="9"/>
  <c r="AF126" i="9"/>
  <c r="AF127" i="9"/>
  <c r="AF128" i="9"/>
  <c r="AF129" i="9"/>
  <c r="AF130" i="9"/>
  <c r="AF131" i="9"/>
  <c r="AF132" i="9"/>
  <c r="AF133" i="9"/>
  <c r="AF134" i="9"/>
  <c r="AF135" i="9"/>
  <c r="AF20" i="9"/>
  <c r="AF21" i="9"/>
  <c r="AF22" i="9"/>
  <c r="AF23" i="9"/>
  <c r="AF24" i="9"/>
  <c r="AF25" i="9"/>
  <c r="AF26" i="9"/>
  <c r="AF27" i="9"/>
  <c r="AF28" i="9"/>
  <c r="AF29" i="9"/>
  <c r="AF30" i="9"/>
  <c r="AF31" i="9"/>
  <c r="AF32" i="9"/>
  <c r="AF33" i="9"/>
  <c r="AF34" i="9"/>
  <c r="AF35" i="9"/>
  <c r="AF36" i="9"/>
  <c r="AF37" i="9"/>
  <c r="AF38" i="9"/>
  <c r="AF39" i="9"/>
  <c r="AF40" i="9"/>
  <c r="AF41" i="9"/>
  <c r="AF42" i="9"/>
  <c r="AF43" i="9"/>
  <c r="AF44" i="9"/>
  <c r="AF45" i="9"/>
  <c r="AF46" i="9"/>
  <c r="AF47" i="9"/>
  <c r="AF48" i="9"/>
  <c r="AF49" i="9"/>
  <c r="AF50" i="9"/>
  <c r="AF51" i="9"/>
  <c r="AF19" i="9"/>
  <c r="E21" i="9" l="1"/>
  <c r="E24" i="9"/>
  <c r="E27" i="9"/>
  <c r="E30" i="9"/>
  <c r="E33" i="9"/>
  <c r="E36" i="9"/>
  <c r="E39" i="9"/>
  <c r="E42" i="9"/>
  <c r="E45" i="9"/>
  <c r="E48" i="9"/>
  <c r="E51" i="9"/>
  <c r="E54" i="9"/>
  <c r="E57" i="9"/>
  <c r="E60" i="9"/>
  <c r="E63" i="9"/>
  <c r="E66" i="9"/>
  <c r="E72" i="9"/>
  <c r="E75" i="9"/>
  <c r="E78" i="9"/>
  <c r="E81" i="9"/>
  <c r="E84" i="9"/>
  <c r="E87" i="9"/>
  <c r="E90" i="9"/>
  <c r="E93" i="9"/>
  <c r="E96" i="9"/>
  <c r="E99" i="9"/>
  <c r="E102" i="9"/>
  <c r="E105" i="9"/>
  <c r="E108" i="9"/>
  <c r="E111" i="9"/>
  <c r="E114" i="9"/>
  <c r="E117" i="9"/>
  <c r="E120" i="9"/>
  <c r="E123" i="9"/>
  <c r="E126" i="9"/>
  <c r="E129" i="9"/>
  <c r="E132" i="9"/>
  <c r="E135" i="9"/>
  <c r="E138" i="9"/>
  <c r="E141" i="9"/>
  <c r="E144" i="9"/>
  <c r="E147" i="9"/>
  <c r="E150" i="9"/>
  <c r="E153" i="9"/>
  <c r="E156" i="9"/>
  <c r="E159" i="9"/>
  <c r="E162" i="9"/>
  <c r="E165" i="9"/>
  <c r="E168" i="9"/>
  <c r="E171" i="9"/>
  <c r="E174" i="9"/>
  <c r="E177" i="9"/>
  <c r="E180" i="9"/>
  <c r="E183" i="9"/>
  <c r="E186" i="9"/>
  <c r="E189" i="9"/>
  <c r="E192" i="9"/>
  <c r="E195" i="9"/>
  <c r="E198" i="9"/>
  <c r="E201" i="9"/>
  <c r="E204" i="9"/>
  <c r="E207" i="9"/>
  <c r="E210" i="9"/>
  <c r="E213" i="9"/>
  <c r="E216" i="9"/>
  <c r="E219" i="9"/>
  <c r="E222" i="9"/>
  <c r="E225" i="9"/>
  <c r="E228" i="9"/>
  <c r="E231" i="9"/>
  <c r="E234" i="9"/>
  <c r="E237" i="9"/>
  <c r="E240" i="9"/>
  <c r="E243" i="9"/>
  <c r="E246" i="9"/>
  <c r="E249" i="9"/>
  <c r="E252" i="9"/>
  <c r="E255" i="9"/>
  <c r="E258" i="9"/>
  <c r="E261" i="9"/>
  <c r="E264" i="9"/>
  <c r="E267" i="9"/>
  <c r="E270" i="9"/>
  <c r="E273" i="9"/>
  <c r="E276" i="9"/>
  <c r="E279" i="9"/>
  <c r="E282" i="9"/>
  <c r="E285" i="9"/>
  <c r="E288" i="9"/>
  <c r="E291" i="9"/>
  <c r="E294" i="9"/>
  <c r="E297" i="9"/>
  <c r="E300" i="9"/>
  <c r="E303" i="9"/>
  <c r="E306" i="9"/>
  <c r="E309" i="9"/>
  <c r="E312" i="9"/>
  <c r="E315" i="9"/>
  <c r="E318" i="9"/>
  <c r="E321" i="9"/>
  <c r="E324" i="9"/>
  <c r="E327" i="9"/>
  <c r="E330" i="9"/>
  <c r="E333" i="9"/>
  <c r="E336" i="9"/>
  <c r="E339" i="9"/>
  <c r="E342" i="9"/>
  <c r="E345" i="9"/>
  <c r="E348" i="9"/>
  <c r="E351" i="9"/>
  <c r="E354" i="9"/>
  <c r="E357" i="9"/>
  <c r="E360" i="9"/>
  <c r="E363" i="9"/>
  <c r="E366" i="9"/>
  <c r="E369" i="9"/>
  <c r="E372" i="9"/>
  <c r="E375" i="9"/>
  <c r="E378" i="9"/>
  <c r="E381" i="9"/>
  <c r="E384" i="9"/>
  <c r="E387" i="9"/>
  <c r="E390" i="9"/>
  <c r="E393" i="9"/>
  <c r="E396" i="9"/>
  <c r="E399" i="9"/>
  <c r="E402" i="9"/>
  <c r="E405" i="9"/>
  <c r="E408" i="9"/>
  <c r="E411" i="9"/>
  <c r="E414" i="9"/>
  <c r="E417" i="9"/>
  <c r="E420" i="9"/>
  <c r="E423" i="9"/>
  <c r="E426" i="9"/>
  <c r="E429" i="9"/>
  <c r="E432" i="9"/>
  <c r="E435" i="9"/>
  <c r="E438" i="9"/>
  <c r="E441" i="9"/>
  <c r="E444" i="9"/>
  <c r="E447" i="9"/>
  <c r="E450" i="9"/>
  <c r="E453" i="9"/>
  <c r="E456" i="9"/>
  <c r="E459" i="9"/>
  <c r="E462" i="9"/>
  <c r="E465" i="9"/>
  <c r="E21" i="3"/>
  <c r="E24" i="3"/>
  <c r="E27" i="3"/>
  <c r="E30" i="3"/>
  <c r="E33" i="3"/>
  <c r="E36" i="3"/>
  <c r="E39" i="3"/>
  <c r="E42" i="3"/>
  <c r="E45" i="3"/>
  <c r="E48" i="3"/>
  <c r="E51" i="3"/>
  <c r="E54" i="3"/>
  <c r="E57" i="3"/>
  <c r="E60" i="3"/>
  <c r="E63" i="3"/>
  <c r="E66" i="3"/>
  <c r="E69" i="3"/>
  <c r="E72" i="3"/>
  <c r="E75" i="3"/>
  <c r="E78" i="3"/>
  <c r="E81" i="3"/>
  <c r="E84" i="3"/>
  <c r="E87" i="3"/>
  <c r="E90" i="3"/>
  <c r="E96" i="3"/>
  <c r="E99" i="3"/>
  <c r="E102" i="3"/>
  <c r="E105" i="3"/>
  <c r="E108" i="3"/>
  <c r="E111" i="3"/>
  <c r="E114" i="3"/>
  <c r="E117" i="3"/>
  <c r="E120" i="3"/>
  <c r="E123" i="3"/>
  <c r="E126" i="3"/>
  <c r="E129" i="3"/>
  <c r="E132" i="3"/>
  <c r="E135" i="3"/>
  <c r="E141" i="3"/>
  <c r="E144" i="3"/>
  <c r="E147" i="3"/>
  <c r="E150" i="3"/>
  <c r="E153" i="3"/>
  <c r="E156" i="3"/>
  <c r="E159" i="3"/>
  <c r="E162" i="3"/>
  <c r="E165" i="3"/>
  <c r="E168" i="3"/>
  <c r="E171" i="3"/>
  <c r="E174" i="3"/>
  <c r="E177" i="3"/>
  <c r="E180" i="3"/>
  <c r="E183" i="3"/>
  <c r="E189" i="3"/>
  <c r="E192" i="3"/>
  <c r="E195" i="3"/>
  <c r="E198" i="3"/>
  <c r="E201" i="3"/>
  <c r="E204" i="3"/>
  <c r="E207" i="3"/>
  <c r="E210" i="3"/>
  <c r="E213" i="3"/>
  <c r="E216" i="3"/>
  <c r="E219" i="3"/>
  <c r="E222" i="3"/>
  <c r="E225" i="3"/>
  <c r="E228" i="3"/>
  <c r="E231" i="3"/>
  <c r="E234" i="3"/>
  <c r="E237" i="3"/>
  <c r="E240" i="3"/>
  <c r="E243" i="3"/>
  <c r="E246" i="3"/>
  <c r="E249" i="3"/>
  <c r="E252" i="3"/>
  <c r="E255" i="3"/>
  <c r="E258" i="3"/>
  <c r="E261" i="3"/>
  <c r="E264" i="3"/>
  <c r="E267" i="3"/>
  <c r="E270" i="3"/>
  <c r="E273" i="3"/>
  <c r="E276" i="3"/>
  <c r="E279" i="3"/>
  <c r="E282" i="3"/>
  <c r="E285" i="3"/>
  <c r="E288" i="3"/>
  <c r="E291" i="3"/>
  <c r="E294" i="3"/>
  <c r="E297" i="3"/>
  <c r="E300" i="3"/>
  <c r="E303" i="3"/>
  <c r="E306" i="3"/>
  <c r="E309" i="3"/>
  <c r="E312" i="3"/>
  <c r="E315" i="3"/>
  <c r="E318" i="3"/>
  <c r="E321" i="3"/>
  <c r="E324" i="3"/>
  <c r="E327" i="3"/>
  <c r="E330" i="3"/>
  <c r="E333" i="3"/>
  <c r="E336" i="3"/>
  <c r="E339" i="3"/>
  <c r="E342" i="3"/>
  <c r="E345" i="3"/>
  <c r="E348" i="3"/>
  <c r="E351" i="3"/>
  <c r="E354" i="3"/>
  <c r="E357" i="3"/>
  <c r="E360" i="3"/>
  <c r="E363" i="3"/>
  <c r="E366" i="3"/>
  <c r="E369" i="3"/>
  <c r="E372" i="3"/>
  <c r="E375" i="3"/>
  <c r="E378" i="3"/>
  <c r="E381" i="3"/>
  <c r="E384" i="3"/>
  <c r="E387" i="3"/>
  <c r="E390" i="3"/>
  <c r="E393" i="3"/>
  <c r="E396" i="3"/>
  <c r="E399" i="3"/>
  <c r="E402" i="3"/>
  <c r="E405" i="3"/>
  <c r="E408" i="3"/>
  <c r="E411" i="3"/>
  <c r="E414" i="3"/>
  <c r="E417" i="3"/>
  <c r="E420" i="3"/>
  <c r="E423" i="3"/>
  <c r="E426" i="3"/>
  <c r="E429" i="3"/>
  <c r="E432" i="3"/>
  <c r="E435" i="3"/>
  <c r="E438" i="3"/>
  <c r="E441" i="3"/>
  <c r="E444" i="3"/>
  <c r="E447" i="3"/>
  <c r="E450" i="3"/>
  <c r="E453" i="3"/>
  <c r="E456" i="3"/>
  <c r="E459" i="3"/>
  <c r="E462" i="3"/>
  <c r="E465" i="3"/>
  <c r="H103" i="4"/>
  <c r="E18" i="9"/>
  <c r="E18" i="3"/>
  <c r="L21" i="14" l="1"/>
  <c r="K21" i="14"/>
  <c r="L20" i="14"/>
  <c r="K20" i="14"/>
  <c r="L19" i="14"/>
  <c r="K19" i="14"/>
  <c r="L18" i="14"/>
  <c r="K18" i="14"/>
  <c r="L13" i="14"/>
  <c r="K13" i="14"/>
  <c r="L12" i="14"/>
  <c r="L11" i="14"/>
  <c r="L8" i="14"/>
  <c r="D8" i="1"/>
  <c r="M17" i="10"/>
  <c r="N17" i="10"/>
  <c r="M18" i="10"/>
  <c r="N18" i="10"/>
  <c r="M19" i="10"/>
  <c r="N19" i="10"/>
  <c r="M20" i="10"/>
  <c r="N20" i="10"/>
  <c r="M21" i="10"/>
  <c r="N21" i="10"/>
  <c r="M35" i="10"/>
  <c r="N35" i="10"/>
  <c r="M36" i="10"/>
  <c r="N36" i="10"/>
  <c r="M37" i="10"/>
  <c r="N37" i="10"/>
  <c r="M38" i="10"/>
  <c r="N38" i="10"/>
  <c r="M39" i="10"/>
  <c r="N39" i="10"/>
  <c r="M40" i="10"/>
  <c r="N40" i="10"/>
  <c r="M58" i="10"/>
  <c r="N58" i="10"/>
  <c r="M59" i="10"/>
  <c r="N59" i="10"/>
  <c r="M60" i="10"/>
  <c r="N60" i="10"/>
  <c r="M61" i="10"/>
  <c r="N61" i="10"/>
  <c r="M62" i="10"/>
  <c r="N62" i="10"/>
  <c r="M63" i="10"/>
  <c r="N63" i="10"/>
  <c r="M77" i="10"/>
  <c r="N77" i="10"/>
  <c r="M78" i="10"/>
  <c r="N78" i="10"/>
  <c r="M79" i="10"/>
  <c r="N79" i="10"/>
  <c r="M80" i="10"/>
  <c r="N80" i="10"/>
  <c r="M81" i="10"/>
  <c r="N81" i="10"/>
  <c r="M82" i="10"/>
  <c r="N82" i="10"/>
  <c r="M100" i="10"/>
  <c r="N100" i="10"/>
  <c r="M101" i="10"/>
  <c r="N101" i="10"/>
  <c r="M102" i="10"/>
  <c r="N102" i="10"/>
  <c r="M103" i="10"/>
  <c r="N103" i="10"/>
  <c r="M104" i="10"/>
  <c r="N104" i="10"/>
  <c r="M105" i="10"/>
  <c r="N105" i="10"/>
  <c r="M120" i="10"/>
  <c r="N120" i="10"/>
  <c r="M121" i="10"/>
  <c r="N121" i="10"/>
  <c r="M122" i="10"/>
  <c r="N122" i="10"/>
  <c r="M123" i="10"/>
  <c r="N123" i="10"/>
  <c r="M124" i="10"/>
  <c r="N124" i="10"/>
  <c r="M125" i="10"/>
  <c r="N125" i="10"/>
  <c r="N16" i="10"/>
  <c r="N15" i="4"/>
  <c r="M16" i="10"/>
  <c r="M15" i="4"/>
  <c r="M16" i="4"/>
  <c r="N16" i="4"/>
  <c r="M17" i="4"/>
  <c r="N17" i="4"/>
  <c r="M18" i="4"/>
  <c r="N18" i="4"/>
  <c r="M19" i="4"/>
  <c r="N19" i="4"/>
  <c r="M20" i="4"/>
  <c r="N20" i="4"/>
  <c r="M34" i="4"/>
  <c r="N34" i="4"/>
  <c r="M35" i="4"/>
  <c r="N35" i="4"/>
  <c r="M36" i="4"/>
  <c r="N36" i="4"/>
  <c r="M37" i="4"/>
  <c r="N37" i="4"/>
  <c r="M38" i="4"/>
  <c r="N38" i="4"/>
  <c r="M39" i="4"/>
  <c r="N39" i="4"/>
  <c r="M59" i="4"/>
  <c r="N59" i="4"/>
  <c r="M60" i="4"/>
  <c r="N60" i="4"/>
  <c r="M61" i="4"/>
  <c r="N61" i="4"/>
  <c r="M62" i="4"/>
  <c r="N62" i="4"/>
  <c r="M63" i="4"/>
  <c r="N63" i="4"/>
  <c r="M64" i="4"/>
  <c r="N64" i="4"/>
  <c r="M79" i="4"/>
  <c r="N79" i="4"/>
  <c r="M80" i="4"/>
  <c r="N80" i="4"/>
  <c r="M81" i="4"/>
  <c r="N81" i="4"/>
  <c r="M82" i="4"/>
  <c r="N82" i="4"/>
  <c r="M83" i="4"/>
  <c r="N83" i="4"/>
  <c r="M84" i="4"/>
  <c r="N84" i="4"/>
  <c r="M103" i="4"/>
  <c r="N103" i="4"/>
  <c r="M104" i="4"/>
  <c r="N104" i="4"/>
  <c r="M105" i="4"/>
  <c r="N105" i="4"/>
  <c r="M106" i="4"/>
  <c r="N106" i="4"/>
  <c r="M107" i="4"/>
  <c r="N107" i="4"/>
  <c r="M108" i="4"/>
  <c r="N108" i="4"/>
  <c r="M123" i="4"/>
  <c r="N123" i="4"/>
  <c r="M124" i="4"/>
  <c r="N124" i="4"/>
  <c r="M125" i="4"/>
  <c r="N125" i="4"/>
  <c r="M126" i="4"/>
  <c r="N126" i="4"/>
  <c r="M127" i="4"/>
  <c r="N127" i="4"/>
  <c r="M128" i="4"/>
  <c r="N128" i="4"/>
  <c r="BD18" i="3"/>
  <c r="B66" i="16"/>
  <c r="B67" i="16"/>
  <c r="B68" i="16"/>
  <c r="B69" i="16"/>
  <c r="B70" i="16"/>
  <c r="B71" i="16"/>
  <c r="B72" i="16"/>
  <c r="B73" i="16"/>
  <c r="B74" i="16"/>
  <c r="B75" i="16"/>
  <c r="B76" i="16"/>
  <c r="B77" i="16"/>
  <c r="B78" i="16"/>
  <c r="B79" i="16"/>
  <c r="B80" i="16"/>
  <c r="B81" i="16"/>
  <c r="B82" i="16"/>
  <c r="B83" i="16"/>
  <c r="B84" i="16"/>
  <c r="B85" i="16"/>
  <c r="B86" i="16"/>
  <c r="B87" i="16"/>
  <c r="B88" i="16"/>
  <c r="B89" i="16"/>
  <c r="B90" i="16"/>
  <c r="B91" i="16"/>
  <c r="B92" i="16"/>
  <c r="B93" i="16"/>
  <c r="B94" i="16"/>
  <c r="B95" i="16"/>
  <c r="B96" i="16"/>
  <c r="B97" i="16"/>
  <c r="B98" i="16"/>
  <c r="B99" i="16"/>
  <c r="B100" i="16"/>
  <c r="B102" i="16"/>
  <c r="B103" i="16"/>
  <c r="B104" i="16"/>
  <c r="B105" i="16"/>
  <c r="B106" i="16"/>
  <c r="B107" i="16"/>
  <c r="B108" i="16"/>
  <c r="B109" i="16"/>
  <c r="B110" i="16"/>
  <c r="B111" i="16"/>
  <c r="B112" i="16"/>
  <c r="B113" i="16"/>
  <c r="B114" i="16"/>
  <c r="B115" i="16"/>
  <c r="B116" i="16"/>
  <c r="B117" i="16"/>
  <c r="B118" i="16"/>
  <c r="B119" i="16"/>
  <c r="B120" i="16"/>
  <c r="B121" i="16"/>
  <c r="B122" i="16"/>
  <c r="B123" i="16"/>
  <c r="B124" i="16"/>
  <c r="B125" i="16"/>
  <c r="B126" i="16"/>
  <c r="B127" i="16"/>
  <c r="B128" i="16"/>
  <c r="B129" i="16"/>
  <c r="B130" i="16"/>
  <c r="B131" i="16"/>
  <c r="B132" i="16"/>
  <c r="B133" i="16"/>
  <c r="B134" i="16"/>
  <c r="B135" i="16"/>
  <c r="B136" i="16"/>
  <c r="B137" i="16"/>
  <c r="B138" i="16"/>
  <c r="B139" i="16"/>
  <c r="B140" i="16"/>
  <c r="B141" i="16"/>
  <c r="B142" i="16"/>
  <c r="B143" i="16"/>
  <c r="B144" i="16"/>
  <c r="B145" i="16"/>
  <c r="B146" i="16"/>
  <c r="B147" i="16"/>
  <c r="B148" i="16"/>
  <c r="B149" i="16"/>
  <c r="B150" i="16"/>
  <c r="B88" i="13"/>
  <c r="G88" i="13" s="1"/>
  <c r="B89" i="13"/>
  <c r="G89" i="13" s="1"/>
  <c r="B90" i="13"/>
  <c r="G90" i="13" s="1"/>
  <c r="B91" i="13"/>
  <c r="G91" i="13" s="1"/>
  <c r="B92" i="13"/>
  <c r="G92" i="13" s="1"/>
  <c r="B93" i="13"/>
  <c r="G93" i="13" s="1"/>
  <c r="B94" i="13"/>
  <c r="G94" i="13" s="1"/>
  <c r="B95" i="13"/>
  <c r="G95" i="13" s="1"/>
  <c r="B96" i="13"/>
  <c r="G96" i="13" s="1"/>
  <c r="B97" i="13"/>
  <c r="G97" i="13" s="1"/>
  <c r="B98" i="13"/>
  <c r="G98" i="13" s="1"/>
  <c r="B99" i="13"/>
  <c r="G99" i="13" s="1"/>
  <c r="B100" i="13"/>
  <c r="G100" i="13" s="1"/>
  <c r="B102" i="13"/>
  <c r="G102" i="13" s="1"/>
  <c r="B103" i="13"/>
  <c r="G103" i="13" s="1"/>
  <c r="B104" i="13"/>
  <c r="G104" i="13" s="1"/>
  <c r="B105" i="13"/>
  <c r="G105" i="13" s="1"/>
  <c r="B106" i="13"/>
  <c r="G106" i="13" s="1"/>
  <c r="B107" i="13"/>
  <c r="G107" i="13" s="1"/>
  <c r="B108" i="13"/>
  <c r="G108" i="13" s="1"/>
  <c r="B109" i="13"/>
  <c r="G109" i="13" s="1"/>
  <c r="B110" i="13"/>
  <c r="G110" i="13" s="1"/>
  <c r="B111" i="13"/>
  <c r="G111" i="13" s="1"/>
  <c r="B112" i="13"/>
  <c r="G112" i="13" s="1"/>
  <c r="B113" i="13"/>
  <c r="G113" i="13" s="1"/>
  <c r="B114" i="13"/>
  <c r="G114" i="13" s="1"/>
  <c r="B115" i="13"/>
  <c r="G115" i="13" s="1"/>
  <c r="B116" i="13"/>
  <c r="G116" i="13" s="1"/>
  <c r="B117" i="13"/>
  <c r="G117" i="13" s="1"/>
  <c r="B118" i="13"/>
  <c r="G118" i="13" s="1"/>
  <c r="B119" i="13"/>
  <c r="G119" i="13" s="1"/>
  <c r="B120" i="13"/>
  <c r="G120" i="13" s="1"/>
  <c r="B121" i="13"/>
  <c r="G121" i="13" s="1"/>
  <c r="B122" i="13"/>
  <c r="G122" i="13" s="1"/>
  <c r="B123" i="13"/>
  <c r="G123" i="13" s="1"/>
  <c r="B124" i="13"/>
  <c r="G124" i="13" s="1"/>
  <c r="B125" i="13"/>
  <c r="G125" i="13" s="1"/>
  <c r="B126" i="13"/>
  <c r="G126" i="13" s="1"/>
  <c r="B127" i="13"/>
  <c r="G127" i="13" s="1"/>
  <c r="B128" i="13"/>
  <c r="G128" i="13" s="1"/>
  <c r="B129" i="13"/>
  <c r="G129" i="13" s="1"/>
  <c r="B130" i="13"/>
  <c r="G130" i="13" s="1"/>
  <c r="B131" i="13"/>
  <c r="G131" i="13" s="1"/>
  <c r="B132" i="13"/>
  <c r="G132" i="13" s="1"/>
  <c r="B133" i="13"/>
  <c r="G133" i="13" s="1"/>
  <c r="B134" i="13"/>
  <c r="G134" i="13" s="1"/>
  <c r="B135" i="13"/>
  <c r="G135" i="13" s="1"/>
  <c r="B136" i="13"/>
  <c r="G136" i="13" s="1"/>
  <c r="B137" i="13"/>
  <c r="G137" i="13" s="1"/>
  <c r="B138" i="13"/>
  <c r="G138" i="13" s="1"/>
  <c r="B139" i="13"/>
  <c r="G139" i="13" s="1"/>
  <c r="B140" i="13"/>
  <c r="G140" i="13" s="1"/>
  <c r="B141" i="13"/>
  <c r="G141" i="13" s="1"/>
  <c r="B142" i="13"/>
  <c r="G142" i="13" s="1"/>
  <c r="B143" i="13"/>
  <c r="G143" i="13" s="1"/>
  <c r="B144" i="13"/>
  <c r="G144" i="13" s="1"/>
  <c r="B145" i="13"/>
  <c r="G145" i="13" s="1"/>
  <c r="B146" i="13"/>
  <c r="G146" i="13" s="1"/>
  <c r="B147" i="13"/>
  <c r="G147" i="13" s="1"/>
  <c r="B148" i="13"/>
  <c r="G148" i="13" s="1"/>
  <c r="B149" i="13"/>
  <c r="G149" i="13" s="1"/>
  <c r="B150" i="13"/>
  <c r="G150" i="13" s="1"/>
  <c r="BF19" i="9"/>
  <c r="BF20" i="9"/>
  <c r="BF21" i="9"/>
  <c r="BF22" i="9"/>
  <c r="BF23" i="9"/>
  <c r="BF24" i="9"/>
  <c r="BF25" i="9"/>
  <c r="BF26" i="9"/>
  <c r="BF27" i="9"/>
  <c r="BF28" i="9"/>
  <c r="BF29" i="9"/>
  <c r="BF30" i="9"/>
  <c r="BF31" i="9"/>
  <c r="BF32" i="9"/>
  <c r="BF33" i="9"/>
  <c r="BF34" i="9"/>
  <c r="BF35" i="9"/>
  <c r="BF36" i="9"/>
  <c r="BF37" i="9"/>
  <c r="BF38" i="9"/>
  <c r="BF39" i="9"/>
  <c r="BF40" i="9"/>
  <c r="BF41" i="9"/>
  <c r="BF42" i="9"/>
  <c r="BF43" i="9"/>
  <c r="BF44" i="9"/>
  <c r="BF45" i="9"/>
  <c r="BF46" i="9"/>
  <c r="BF47" i="9"/>
  <c r="BF48" i="9"/>
  <c r="BF49" i="9"/>
  <c r="BF50" i="9"/>
  <c r="BF51" i="9"/>
  <c r="BF52" i="9"/>
  <c r="BF53" i="9"/>
  <c r="BF54" i="9"/>
  <c r="BF55" i="9"/>
  <c r="BF56" i="9"/>
  <c r="BF57" i="9"/>
  <c r="BF58" i="9"/>
  <c r="BF59" i="9"/>
  <c r="BF60" i="9"/>
  <c r="BF61" i="9"/>
  <c r="BF62" i="9"/>
  <c r="BF63" i="9"/>
  <c r="BF64" i="9"/>
  <c r="BF65" i="9"/>
  <c r="BF66" i="9"/>
  <c r="BF67" i="9"/>
  <c r="BF68" i="9"/>
  <c r="BF69" i="9"/>
  <c r="BF70" i="9"/>
  <c r="BF71" i="9"/>
  <c r="BF72" i="9"/>
  <c r="BF73" i="9"/>
  <c r="BF74" i="9"/>
  <c r="BF75" i="9"/>
  <c r="BF76" i="9"/>
  <c r="BF77" i="9"/>
  <c r="BF78" i="9"/>
  <c r="BF79" i="9"/>
  <c r="BF80" i="9"/>
  <c r="BF81" i="9"/>
  <c r="BF82" i="9"/>
  <c r="BF83" i="9"/>
  <c r="BF84" i="9"/>
  <c r="BF85" i="9"/>
  <c r="BF86" i="9"/>
  <c r="BF87" i="9"/>
  <c r="BF88" i="9"/>
  <c r="BF89" i="9"/>
  <c r="BF90" i="9"/>
  <c r="BF91" i="9"/>
  <c r="BF92" i="9"/>
  <c r="BF93" i="9"/>
  <c r="BF94" i="9"/>
  <c r="BF95" i="9"/>
  <c r="BF96" i="9"/>
  <c r="BF97" i="9"/>
  <c r="BF98" i="9"/>
  <c r="BF99" i="9"/>
  <c r="BF100" i="9"/>
  <c r="BF101" i="9"/>
  <c r="BF102" i="9"/>
  <c r="BF103" i="9"/>
  <c r="BF104" i="9"/>
  <c r="BF105" i="9"/>
  <c r="BF106" i="9"/>
  <c r="BF107" i="9"/>
  <c r="BF108" i="9"/>
  <c r="BF109" i="9"/>
  <c r="BF110" i="9"/>
  <c r="BF111" i="9"/>
  <c r="BF112" i="9"/>
  <c r="BF113" i="9"/>
  <c r="BF114" i="9"/>
  <c r="BF115" i="9"/>
  <c r="BF116" i="9"/>
  <c r="BF117" i="9"/>
  <c r="BF118" i="9"/>
  <c r="BF119" i="9"/>
  <c r="BF120" i="9"/>
  <c r="BF121" i="9"/>
  <c r="BF122" i="9"/>
  <c r="BF123" i="9"/>
  <c r="BF124" i="9"/>
  <c r="BF125" i="9"/>
  <c r="BF126" i="9"/>
  <c r="BF127" i="9"/>
  <c r="BF128" i="9"/>
  <c r="BF129" i="9"/>
  <c r="BF130" i="9"/>
  <c r="BF131" i="9"/>
  <c r="BF132" i="9"/>
  <c r="BF133" i="9"/>
  <c r="BF134" i="9"/>
  <c r="BF135" i="9"/>
  <c r="BF136" i="9"/>
  <c r="BF137" i="9"/>
  <c r="BF138" i="9"/>
  <c r="BF139" i="9"/>
  <c r="BF140" i="9"/>
  <c r="BF141" i="9"/>
  <c r="BF142" i="9"/>
  <c r="BF143" i="9"/>
  <c r="BF144" i="9"/>
  <c r="BF145" i="9"/>
  <c r="BF146" i="9"/>
  <c r="BF147" i="9"/>
  <c r="BF148" i="9"/>
  <c r="BF149" i="9"/>
  <c r="BF150" i="9"/>
  <c r="BF151" i="9"/>
  <c r="BF152" i="9"/>
  <c r="BF153" i="9"/>
  <c r="BF154" i="9"/>
  <c r="BF155" i="9"/>
  <c r="BF156" i="9"/>
  <c r="BF157" i="9"/>
  <c r="BF158" i="9"/>
  <c r="BF159" i="9"/>
  <c r="BF160" i="9"/>
  <c r="BF161" i="9"/>
  <c r="BF162" i="9"/>
  <c r="BF163" i="9"/>
  <c r="BF164" i="9"/>
  <c r="BF165" i="9"/>
  <c r="BF166" i="9"/>
  <c r="BF167" i="9"/>
  <c r="BF168" i="9"/>
  <c r="BF169" i="9"/>
  <c r="BF170" i="9"/>
  <c r="BF171" i="9"/>
  <c r="BF172" i="9"/>
  <c r="BF173" i="9"/>
  <c r="BF174" i="9"/>
  <c r="BF175" i="9"/>
  <c r="BF176" i="9"/>
  <c r="BF177" i="9"/>
  <c r="BF178" i="9"/>
  <c r="BF179" i="9"/>
  <c r="BF180" i="9"/>
  <c r="BF181" i="9"/>
  <c r="BF182" i="9"/>
  <c r="BF183" i="9"/>
  <c r="BF184" i="9"/>
  <c r="BF185" i="9"/>
  <c r="BF186" i="9"/>
  <c r="BF187" i="9"/>
  <c r="BF188" i="9"/>
  <c r="BF189" i="9"/>
  <c r="BF190" i="9"/>
  <c r="BF191" i="9"/>
  <c r="BF192" i="9"/>
  <c r="BF193" i="9"/>
  <c r="BF194" i="9"/>
  <c r="BF195" i="9"/>
  <c r="BF196" i="9"/>
  <c r="BF197" i="9"/>
  <c r="BF198" i="9"/>
  <c r="BF199" i="9"/>
  <c r="BF200" i="9"/>
  <c r="BF201" i="9"/>
  <c r="BF202" i="9"/>
  <c r="BF203" i="9"/>
  <c r="BF204" i="9"/>
  <c r="BF205" i="9"/>
  <c r="BF206" i="9"/>
  <c r="BF207" i="9"/>
  <c r="BF208" i="9"/>
  <c r="BF209" i="9"/>
  <c r="BF210" i="9"/>
  <c r="BF211" i="9"/>
  <c r="BF212" i="9"/>
  <c r="BF213" i="9"/>
  <c r="BF214" i="9"/>
  <c r="BF215" i="9"/>
  <c r="BF216" i="9"/>
  <c r="BF217" i="9"/>
  <c r="BF218" i="9"/>
  <c r="BF219" i="9"/>
  <c r="BF220" i="9"/>
  <c r="BF221" i="9"/>
  <c r="BF222" i="9"/>
  <c r="BF223" i="9"/>
  <c r="BF224" i="9"/>
  <c r="BF225" i="9"/>
  <c r="BF226" i="9"/>
  <c r="BF227" i="9"/>
  <c r="BF228" i="9"/>
  <c r="BF229" i="9"/>
  <c r="BF230" i="9"/>
  <c r="BF231" i="9"/>
  <c r="BF232" i="9"/>
  <c r="BF233" i="9"/>
  <c r="BF234" i="9"/>
  <c r="BF235" i="9"/>
  <c r="BF236" i="9"/>
  <c r="BF237" i="9"/>
  <c r="BF238" i="9"/>
  <c r="BF239" i="9"/>
  <c r="BF240" i="9"/>
  <c r="BF241" i="9"/>
  <c r="BF242" i="9"/>
  <c r="BF243" i="9"/>
  <c r="BF244" i="9"/>
  <c r="BF245" i="9"/>
  <c r="BF246" i="9"/>
  <c r="BF247" i="9"/>
  <c r="BF248" i="9"/>
  <c r="BF249" i="9"/>
  <c r="BF250" i="9"/>
  <c r="BF251" i="9"/>
  <c r="BF252" i="9"/>
  <c r="BF253" i="9"/>
  <c r="BF254" i="9"/>
  <c r="BF255" i="9"/>
  <c r="BF256" i="9"/>
  <c r="BF257" i="9"/>
  <c r="BF258" i="9"/>
  <c r="BF259" i="9"/>
  <c r="BF260" i="9"/>
  <c r="BF261" i="9"/>
  <c r="BF262" i="9"/>
  <c r="BF263" i="9"/>
  <c r="BF264" i="9"/>
  <c r="BF265" i="9"/>
  <c r="BF266" i="9"/>
  <c r="BF267" i="9"/>
  <c r="BF268" i="9"/>
  <c r="BF269" i="9"/>
  <c r="BF270" i="9"/>
  <c r="BF271" i="9"/>
  <c r="BF272" i="9"/>
  <c r="BF273" i="9"/>
  <c r="BF274" i="9"/>
  <c r="BF275" i="9"/>
  <c r="BF276" i="9"/>
  <c r="BF277" i="9"/>
  <c r="BF278" i="9"/>
  <c r="BF279" i="9"/>
  <c r="BF280" i="9"/>
  <c r="BF281" i="9"/>
  <c r="BF282" i="9"/>
  <c r="BF283" i="9"/>
  <c r="BF284" i="9"/>
  <c r="BF285" i="9"/>
  <c r="BF286" i="9"/>
  <c r="BF287" i="9"/>
  <c r="BF288" i="9"/>
  <c r="BF289" i="9"/>
  <c r="BF290" i="9"/>
  <c r="BF291" i="9"/>
  <c r="BF292" i="9"/>
  <c r="BF293" i="9"/>
  <c r="BF294" i="9"/>
  <c r="BF295" i="9"/>
  <c r="BF296" i="9"/>
  <c r="BF297" i="9"/>
  <c r="BF298" i="9"/>
  <c r="BF299" i="9"/>
  <c r="BF300" i="9"/>
  <c r="BF301" i="9"/>
  <c r="BF302" i="9"/>
  <c r="BF303" i="9"/>
  <c r="BF304" i="9"/>
  <c r="BF305" i="9"/>
  <c r="BF306" i="9"/>
  <c r="BF307" i="9"/>
  <c r="BF308" i="9"/>
  <c r="BF309" i="9"/>
  <c r="BF310" i="9"/>
  <c r="BF311" i="9"/>
  <c r="BF312" i="9"/>
  <c r="BF313" i="9"/>
  <c r="BF314" i="9"/>
  <c r="BF315" i="9"/>
  <c r="BF316" i="9"/>
  <c r="BF317" i="9"/>
  <c r="BF318" i="9"/>
  <c r="BF319" i="9"/>
  <c r="BF320" i="9"/>
  <c r="BF321" i="9"/>
  <c r="BF322" i="9"/>
  <c r="BF323" i="9"/>
  <c r="BF324" i="9"/>
  <c r="BF325" i="9"/>
  <c r="BF326" i="9"/>
  <c r="BF327" i="9"/>
  <c r="BF328" i="9"/>
  <c r="BF329" i="9"/>
  <c r="BF330" i="9"/>
  <c r="BF331" i="9"/>
  <c r="BF332" i="9"/>
  <c r="BF333" i="9"/>
  <c r="BF334" i="9"/>
  <c r="BF335" i="9"/>
  <c r="BF336" i="9"/>
  <c r="BF337" i="9"/>
  <c r="BF338" i="9"/>
  <c r="BF339" i="9"/>
  <c r="BF340" i="9"/>
  <c r="BF341" i="9"/>
  <c r="BF342" i="9"/>
  <c r="BF343" i="9"/>
  <c r="BF344" i="9"/>
  <c r="BF345" i="9"/>
  <c r="BF346" i="9"/>
  <c r="BF347" i="9"/>
  <c r="BF348" i="9"/>
  <c r="BF349" i="9"/>
  <c r="BF350" i="9"/>
  <c r="BF351" i="9"/>
  <c r="BF352" i="9"/>
  <c r="BF353" i="9"/>
  <c r="BF354" i="9"/>
  <c r="BF355" i="9"/>
  <c r="BF356" i="9"/>
  <c r="BF357" i="9"/>
  <c r="BF358" i="9"/>
  <c r="BF359" i="9"/>
  <c r="BF360" i="9"/>
  <c r="BF361" i="9"/>
  <c r="BF362" i="9"/>
  <c r="BF363" i="9"/>
  <c r="BF364" i="9"/>
  <c r="BF365" i="9"/>
  <c r="BF366" i="9"/>
  <c r="BF367" i="9"/>
  <c r="BF368" i="9"/>
  <c r="BF369" i="9"/>
  <c r="BF370" i="9"/>
  <c r="BF371" i="9"/>
  <c r="BF372" i="9"/>
  <c r="BF373" i="9"/>
  <c r="BF374" i="9"/>
  <c r="BF375" i="9"/>
  <c r="BF376" i="9"/>
  <c r="BF377" i="9"/>
  <c r="BF378" i="9"/>
  <c r="BF379" i="9"/>
  <c r="BF380" i="9"/>
  <c r="BF381" i="9"/>
  <c r="BF382" i="9"/>
  <c r="BF383" i="9"/>
  <c r="BF384" i="9"/>
  <c r="BF385" i="9"/>
  <c r="BF386" i="9"/>
  <c r="BF387" i="9"/>
  <c r="BF388" i="9"/>
  <c r="BF389" i="9"/>
  <c r="BF390" i="9"/>
  <c r="BF391" i="9"/>
  <c r="BF392" i="9"/>
  <c r="BF393" i="9"/>
  <c r="BF394" i="9"/>
  <c r="BF395" i="9"/>
  <c r="BF396" i="9"/>
  <c r="BF397" i="9"/>
  <c r="BF398" i="9"/>
  <c r="BF399" i="9"/>
  <c r="BF400" i="9"/>
  <c r="BF401" i="9"/>
  <c r="BF402" i="9"/>
  <c r="BF403" i="9"/>
  <c r="BF404" i="9"/>
  <c r="BF405" i="9"/>
  <c r="BF406" i="9"/>
  <c r="BF407" i="9"/>
  <c r="BF408" i="9"/>
  <c r="BF409" i="9"/>
  <c r="BF410" i="9"/>
  <c r="BF411" i="9"/>
  <c r="BF412" i="9"/>
  <c r="BF413" i="9"/>
  <c r="BF414" i="9"/>
  <c r="BF415" i="9"/>
  <c r="BF416" i="9"/>
  <c r="BF417" i="9"/>
  <c r="BF418" i="9"/>
  <c r="BF419" i="9"/>
  <c r="BF420" i="9"/>
  <c r="BF421" i="9"/>
  <c r="BF422" i="9"/>
  <c r="BF423" i="9"/>
  <c r="BF424" i="9"/>
  <c r="BF425" i="9"/>
  <c r="BF426" i="9"/>
  <c r="BF427" i="9"/>
  <c r="BF428" i="9"/>
  <c r="BF429" i="9"/>
  <c r="BF430" i="9"/>
  <c r="BF431" i="9"/>
  <c r="BF432" i="9"/>
  <c r="BF433" i="9"/>
  <c r="BF434" i="9"/>
  <c r="BF435" i="9"/>
  <c r="BF436" i="9"/>
  <c r="BF437" i="9"/>
  <c r="BF438" i="9"/>
  <c r="BF439" i="9"/>
  <c r="BF440" i="9"/>
  <c r="BF441" i="9"/>
  <c r="BF442" i="9"/>
  <c r="BF443" i="9"/>
  <c r="BF444" i="9"/>
  <c r="BF445" i="9"/>
  <c r="BF446" i="9"/>
  <c r="BF447" i="9"/>
  <c r="BF448" i="9"/>
  <c r="BF449" i="9"/>
  <c r="BF450" i="9"/>
  <c r="BF451" i="9"/>
  <c r="BF452" i="9"/>
  <c r="BF453" i="9"/>
  <c r="BF454" i="9"/>
  <c r="BF455" i="9"/>
  <c r="BF456" i="9"/>
  <c r="BF457" i="9"/>
  <c r="BF458" i="9"/>
  <c r="BF459" i="9"/>
  <c r="BF460" i="9"/>
  <c r="BF461" i="9"/>
  <c r="BF462" i="9"/>
  <c r="BF463" i="9"/>
  <c r="BF464" i="9"/>
  <c r="BF465" i="9"/>
  <c r="BF466" i="9"/>
  <c r="BF467" i="9"/>
  <c r="BE19" i="9"/>
  <c r="BE20" i="9"/>
  <c r="BG20" i="9" s="1"/>
  <c r="BE21" i="9"/>
  <c r="BG21" i="9" s="1"/>
  <c r="BE22" i="9"/>
  <c r="BG22" i="9" s="1"/>
  <c r="BE23" i="9"/>
  <c r="BE24" i="9"/>
  <c r="BE25" i="9"/>
  <c r="BE26" i="9"/>
  <c r="BG26" i="9" s="1"/>
  <c r="BE27" i="9"/>
  <c r="BG27" i="9" s="1"/>
  <c r="BE28" i="9"/>
  <c r="BG28" i="9" s="1"/>
  <c r="BE29" i="9"/>
  <c r="BE30" i="9"/>
  <c r="BE31" i="9"/>
  <c r="BE32" i="9"/>
  <c r="BG32" i="9" s="1"/>
  <c r="BE33" i="9"/>
  <c r="BG33" i="9" s="1"/>
  <c r="BE34" i="9"/>
  <c r="BG34" i="9" s="1"/>
  <c r="BE35" i="9"/>
  <c r="BE36" i="9"/>
  <c r="BE37" i="9"/>
  <c r="BE38" i="9"/>
  <c r="BG38" i="9" s="1"/>
  <c r="BE39" i="9"/>
  <c r="BG39" i="9" s="1"/>
  <c r="BE40" i="9"/>
  <c r="BG40" i="9" s="1"/>
  <c r="BE41" i="9"/>
  <c r="BE42" i="9"/>
  <c r="BE43" i="9"/>
  <c r="BE44" i="9"/>
  <c r="BG44" i="9" s="1"/>
  <c r="BE45" i="9"/>
  <c r="BG45" i="9" s="1"/>
  <c r="BE46" i="9"/>
  <c r="BG46" i="9" s="1"/>
  <c r="BE47" i="9"/>
  <c r="BE48" i="9"/>
  <c r="BE49" i="9"/>
  <c r="BE50" i="9"/>
  <c r="BG50" i="9" s="1"/>
  <c r="BE51" i="9"/>
  <c r="BG51" i="9" s="1"/>
  <c r="BE52" i="9"/>
  <c r="BG52" i="9" s="1"/>
  <c r="BE53" i="9"/>
  <c r="BE54" i="9"/>
  <c r="BE55" i="9"/>
  <c r="BE56" i="9"/>
  <c r="BG56" i="9" s="1"/>
  <c r="BE57" i="9"/>
  <c r="BG57" i="9" s="1"/>
  <c r="BE58" i="9"/>
  <c r="BG58" i="9" s="1"/>
  <c r="BE59" i="9"/>
  <c r="BE60" i="9"/>
  <c r="BE61" i="9"/>
  <c r="BE62" i="9"/>
  <c r="BG62" i="9" s="1"/>
  <c r="BE63" i="9"/>
  <c r="BG63" i="9" s="1"/>
  <c r="BE64" i="9"/>
  <c r="BG64" i="9" s="1"/>
  <c r="BE65" i="9"/>
  <c r="BE66" i="9"/>
  <c r="BE67" i="9"/>
  <c r="BE68" i="9"/>
  <c r="BG68" i="9" s="1"/>
  <c r="BE69" i="9"/>
  <c r="BG69" i="9" s="1"/>
  <c r="BE70" i="9"/>
  <c r="BG70" i="9" s="1"/>
  <c r="BE71" i="9"/>
  <c r="BE72" i="9"/>
  <c r="BE73" i="9"/>
  <c r="BE74" i="9"/>
  <c r="BG74" i="9" s="1"/>
  <c r="BE75" i="9"/>
  <c r="BG75" i="9" s="1"/>
  <c r="BE76" i="9"/>
  <c r="BG76" i="9" s="1"/>
  <c r="BE77" i="9"/>
  <c r="BE78" i="9"/>
  <c r="BE79" i="9"/>
  <c r="BE80" i="9"/>
  <c r="BG80" i="9" s="1"/>
  <c r="BE81" i="9"/>
  <c r="BG81" i="9" s="1"/>
  <c r="BE82" i="9"/>
  <c r="BE83" i="9"/>
  <c r="BE84" i="9"/>
  <c r="BE85" i="9"/>
  <c r="BE86" i="9"/>
  <c r="BG86" i="9" s="1"/>
  <c r="BE87" i="9"/>
  <c r="BG87" i="9" s="1"/>
  <c r="BE88" i="9"/>
  <c r="BE89" i="9"/>
  <c r="BE90" i="9"/>
  <c r="BE91" i="9"/>
  <c r="BE92" i="9"/>
  <c r="BG92" i="9" s="1"/>
  <c r="BE93" i="9"/>
  <c r="BG93" i="9" s="1"/>
  <c r="BE94" i="9"/>
  <c r="BE95" i="9"/>
  <c r="BE96" i="9"/>
  <c r="BE97" i="9"/>
  <c r="BE98" i="9"/>
  <c r="BG98" i="9" s="1"/>
  <c r="BE99" i="9"/>
  <c r="BG99" i="9" s="1"/>
  <c r="BE100" i="9"/>
  <c r="BE101" i="9"/>
  <c r="BE102" i="9"/>
  <c r="BE103" i="9"/>
  <c r="BE104" i="9"/>
  <c r="BG104" i="9" s="1"/>
  <c r="BE105" i="9"/>
  <c r="BG105" i="9" s="1"/>
  <c r="BE106" i="9"/>
  <c r="BE107" i="9"/>
  <c r="BE108" i="9"/>
  <c r="BE109" i="9"/>
  <c r="BE110" i="9"/>
  <c r="BG110" i="9" s="1"/>
  <c r="BE111" i="9"/>
  <c r="BG111" i="9" s="1"/>
  <c r="BE112" i="9"/>
  <c r="BE113" i="9"/>
  <c r="BE114" i="9"/>
  <c r="BE115" i="9"/>
  <c r="BE116" i="9"/>
  <c r="BG116" i="9" s="1"/>
  <c r="BE117" i="9"/>
  <c r="BG117" i="9" s="1"/>
  <c r="BE118" i="9"/>
  <c r="BE119" i="9"/>
  <c r="BE120" i="9"/>
  <c r="BE121" i="9"/>
  <c r="BE122" i="9"/>
  <c r="BG122" i="9" s="1"/>
  <c r="BE123" i="9"/>
  <c r="BG123" i="9" s="1"/>
  <c r="BE124" i="9"/>
  <c r="BE125" i="9"/>
  <c r="BE126" i="9"/>
  <c r="BE127" i="9"/>
  <c r="BE128" i="9"/>
  <c r="BG128" i="9" s="1"/>
  <c r="BE129" i="9"/>
  <c r="BG129" i="9" s="1"/>
  <c r="BE130" i="9"/>
  <c r="BE131" i="9"/>
  <c r="BE132" i="9"/>
  <c r="BE133" i="9"/>
  <c r="BE134" i="9"/>
  <c r="BG134" i="9" s="1"/>
  <c r="BE135" i="9"/>
  <c r="BG135" i="9" s="1"/>
  <c r="BE136" i="9"/>
  <c r="BE137" i="9"/>
  <c r="BE138" i="9"/>
  <c r="BE139" i="9"/>
  <c r="BE140" i="9"/>
  <c r="BG140" i="9" s="1"/>
  <c r="BE141" i="9"/>
  <c r="BG141" i="9" s="1"/>
  <c r="BE142" i="9"/>
  <c r="BE143" i="9"/>
  <c r="BE144" i="9"/>
  <c r="BE145" i="9"/>
  <c r="BE146" i="9"/>
  <c r="BG146" i="9" s="1"/>
  <c r="BE147" i="9"/>
  <c r="BE148" i="9"/>
  <c r="BE149" i="9"/>
  <c r="BE150" i="9"/>
  <c r="BE151" i="9"/>
  <c r="BE152" i="9"/>
  <c r="BG152" i="9" s="1"/>
  <c r="BE153" i="9"/>
  <c r="BG153" i="9" s="1"/>
  <c r="BE154" i="9"/>
  <c r="BE155" i="9"/>
  <c r="BE156" i="9"/>
  <c r="BE157" i="9"/>
  <c r="BE158" i="9"/>
  <c r="BG158" i="9" s="1"/>
  <c r="BE159" i="9"/>
  <c r="BE160" i="9"/>
  <c r="BE161" i="9"/>
  <c r="BE162" i="9"/>
  <c r="BE163" i="9"/>
  <c r="BE164" i="9"/>
  <c r="BG164" i="9" s="1"/>
  <c r="BE165" i="9"/>
  <c r="BG165" i="9" s="1"/>
  <c r="BE166" i="9"/>
  <c r="BE167" i="9"/>
  <c r="BE168" i="9"/>
  <c r="BE169" i="9"/>
  <c r="BE170" i="9"/>
  <c r="BG170" i="9" s="1"/>
  <c r="BE171" i="9"/>
  <c r="BE172" i="9"/>
  <c r="BE173" i="9"/>
  <c r="BE174" i="9"/>
  <c r="BE175" i="9"/>
  <c r="BE176" i="9"/>
  <c r="BG176" i="9" s="1"/>
  <c r="BE177" i="9"/>
  <c r="BG177" i="9" s="1"/>
  <c r="BE178" i="9"/>
  <c r="BE179" i="9"/>
  <c r="BE180" i="9"/>
  <c r="BE181" i="9"/>
  <c r="BE182" i="9"/>
  <c r="BG182" i="9" s="1"/>
  <c r="BE183" i="9"/>
  <c r="BE184" i="9"/>
  <c r="BE185" i="9"/>
  <c r="BE186" i="9"/>
  <c r="BE187" i="9"/>
  <c r="BE188" i="9"/>
  <c r="BG188" i="9" s="1"/>
  <c r="BE189" i="9"/>
  <c r="BG189" i="9" s="1"/>
  <c r="BE190" i="9"/>
  <c r="BE191" i="9"/>
  <c r="BE192" i="9"/>
  <c r="BE193" i="9"/>
  <c r="BE194" i="9"/>
  <c r="BG194" i="9" s="1"/>
  <c r="BE195" i="9"/>
  <c r="BE196" i="9"/>
  <c r="BE197" i="9"/>
  <c r="BE198" i="9"/>
  <c r="BE199" i="9"/>
  <c r="BE200" i="9"/>
  <c r="BG200" i="9" s="1"/>
  <c r="BE201" i="9"/>
  <c r="BG201" i="9" s="1"/>
  <c r="BE202" i="9"/>
  <c r="BE203" i="9"/>
  <c r="BE204" i="9"/>
  <c r="BE205" i="9"/>
  <c r="BE206" i="9"/>
  <c r="BG206" i="9" s="1"/>
  <c r="BE207" i="9"/>
  <c r="BE208" i="9"/>
  <c r="BE209" i="9"/>
  <c r="BE210" i="9"/>
  <c r="BE211" i="9"/>
  <c r="BE212" i="9"/>
  <c r="BG212" i="9" s="1"/>
  <c r="BE213" i="9"/>
  <c r="BG213" i="9" s="1"/>
  <c r="BE214" i="9"/>
  <c r="BE215" i="9"/>
  <c r="BE216" i="9"/>
  <c r="BE217" i="9"/>
  <c r="BE218" i="9"/>
  <c r="BG218" i="9" s="1"/>
  <c r="BE219" i="9"/>
  <c r="BE220" i="9"/>
  <c r="BE221" i="9"/>
  <c r="BE222" i="9"/>
  <c r="BE223" i="9"/>
  <c r="BE224" i="9"/>
  <c r="BG224" i="9" s="1"/>
  <c r="BE225" i="9"/>
  <c r="BG225" i="9" s="1"/>
  <c r="BE226" i="9"/>
  <c r="BE227" i="9"/>
  <c r="BE228" i="9"/>
  <c r="BE229" i="9"/>
  <c r="BE230" i="9"/>
  <c r="BG230" i="9" s="1"/>
  <c r="BE231" i="9"/>
  <c r="BE232" i="9"/>
  <c r="BE233" i="9"/>
  <c r="BE234" i="9"/>
  <c r="BE235" i="9"/>
  <c r="BE236" i="9"/>
  <c r="BG236" i="9" s="1"/>
  <c r="BE237" i="9"/>
  <c r="BG237" i="9" s="1"/>
  <c r="BE238" i="9"/>
  <c r="BE239" i="9"/>
  <c r="BE240" i="9"/>
  <c r="BE241" i="9"/>
  <c r="BE242" i="9"/>
  <c r="BG242" i="9" s="1"/>
  <c r="BE243" i="9"/>
  <c r="BE244" i="9"/>
  <c r="BE245" i="9"/>
  <c r="BE246" i="9"/>
  <c r="BE247" i="9"/>
  <c r="BE248" i="9"/>
  <c r="BG248" i="9" s="1"/>
  <c r="BE249" i="9"/>
  <c r="BG249" i="9" s="1"/>
  <c r="BE250" i="9"/>
  <c r="BE251" i="9"/>
  <c r="BE252" i="9"/>
  <c r="BE253" i="9"/>
  <c r="BE254" i="9"/>
  <c r="BG254" i="9" s="1"/>
  <c r="BE255" i="9"/>
  <c r="BE256" i="9"/>
  <c r="BE257" i="9"/>
  <c r="BE258" i="9"/>
  <c r="BE259" i="9"/>
  <c r="BE260" i="9"/>
  <c r="BG260" i="9" s="1"/>
  <c r="BE261" i="9"/>
  <c r="BG261" i="9" s="1"/>
  <c r="BE262" i="9"/>
  <c r="BE263" i="9"/>
  <c r="BE264" i="9"/>
  <c r="BE265" i="9"/>
  <c r="BE266" i="9"/>
  <c r="BG266" i="9" s="1"/>
  <c r="BE267" i="9"/>
  <c r="BE268" i="9"/>
  <c r="BE269" i="9"/>
  <c r="BE270" i="9"/>
  <c r="BE271" i="9"/>
  <c r="BE272" i="9"/>
  <c r="BG272" i="9" s="1"/>
  <c r="BE273" i="9"/>
  <c r="BG273" i="9" s="1"/>
  <c r="BE274" i="9"/>
  <c r="BE275" i="9"/>
  <c r="BE276" i="9"/>
  <c r="BE277" i="9"/>
  <c r="BE278" i="9"/>
  <c r="BG278" i="9" s="1"/>
  <c r="BE279" i="9"/>
  <c r="BE280" i="9"/>
  <c r="BE281" i="9"/>
  <c r="BE282" i="9"/>
  <c r="BE283" i="9"/>
  <c r="BE284" i="9"/>
  <c r="BG284" i="9" s="1"/>
  <c r="BE285" i="9"/>
  <c r="BG285" i="9" s="1"/>
  <c r="BE286" i="9"/>
  <c r="BE287" i="9"/>
  <c r="BE288" i="9"/>
  <c r="BE289" i="9"/>
  <c r="BE290" i="9"/>
  <c r="BG290" i="9" s="1"/>
  <c r="BE291" i="9"/>
  <c r="BE292" i="9"/>
  <c r="BE293" i="9"/>
  <c r="BE294" i="9"/>
  <c r="BE295" i="9"/>
  <c r="BE296" i="9"/>
  <c r="BG296" i="9" s="1"/>
  <c r="BE297" i="9"/>
  <c r="BG297" i="9" s="1"/>
  <c r="BE298" i="9"/>
  <c r="BE299" i="9"/>
  <c r="BE300" i="9"/>
  <c r="BE301" i="9"/>
  <c r="BE302" i="9"/>
  <c r="BG302" i="9" s="1"/>
  <c r="BE303" i="9"/>
  <c r="BE304" i="9"/>
  <c r="BE305" i="9"/>
  <c r="BE306" i="9"/>
  <c r="BE307" i="9"/>
  <c r="BE308" i="9"/>
  <c r="BG308" i="9" s="1"/>
  <c r="BE309" i="9"/>
  <c r="BG309" i="9" s="1"/>
  <c r="BE310" i="9"/>
  <c r="BE311" i="9"/>
  <c r="BE312" i="9"/>
  <c r="BE313" i="9"/>
  <c r="BE314" i="9"/>
  <c r="BG314" i="9" s="1"/>
  <c r="BE315" i="9"/>
  <c r="BE316" i="9"/>
  <c r="BE317" i="9"/>
  <c r="BE318" i="9"/>
  <c r="BE319" i="9"/>
  <c r="BE320" i="9"/>
  <c r="BG320" i="9" s="1"/>
  <c r="BE321" i="9"/>
  <c r="BG321" i="9" s="1"/>
  <c r="BE322" i="9"/>
  <c r="BE323" i="9"/>
  <c r="BE324" i="9"/>
  <c r="BE325" i="9"/>
  <c r="BE326" i="9"/>
  <c r="BG326" i="9" s="1"/>
  <c r="BE327" i="9"/>
  <c r="BE328" i="9"/>
  <c r="BE329" i="9"/>
  <c r="BE330" i="9"/>
  <c r="BE331" i="9"/>
  <c r="BE332" i="9"/>
  <c r="BG332" i="9" s="1"/>
  <c r="BE333" i="9"/>
  <c r="BG333" i="9" s="1"/>
  <c r="BE334" i="9"/>
  <c r="BE335" i="9"/>
  <c r="BE336" i="9"/>
  <c r="BE337" i="9"/>
  <c r="BE338" i="9"/>
  <c r="BG338" i="9" s="1"/>
  <c r="BE339" i="9"/>
  <c r="BE340" i="9"/>
  <c r="BE341" i="9"/>
  <c r="BE342" i="9"/>
  <c r="BE343" i="9"/>
  <c r="BE344" i="9"/>
  <c r="BG344" i="9" s="1"/>
  <c r="BE345" i="9"/>
  <c r="BG345" i="9" s="1"/>
  <c r="BE346" i="9"/>
  <c r="BE347" i="9"/>
  <c r="BE348" i="9"/>
  <c r="BE349" i="9"/>
  <c r="BE350" i="9"/>
  <c r="BG350" i="9" s="1"/>
  <c r="BE351" i="9"/>
  <c r="BE352" i="9"/>
  <c r="BE353" i="9"/>
  <c r="BE354" i="9"/>
  <c r="BE355" i="9"/>
  <c r="BE356" i="9"/>
  <c r="BG356" i="9" s="1"/>
  <c r="BE357" i="9"/>
  <c r="BG357" i="9" s="1"/>
  <c r="BE358" i="9"/>
  <c r="BE359" i="9"/>
  <c r="BE360" i="9"/>
  <c r="BE361" i="9"/>
  <c r="BE362" i="9"/>
  <c r="BG362" i="9" s="1"/>
  <c r="BE363" i="9"/>
  <c r="BE364" i="9"/>
  <c r="BE365" i="9"/>
  <c r="BE366" i="9"/>
  <c r="BE367" i="9"/>
  <c r="BE368" i="9"/>
  <c r="BG368" i="9" s="1"/>
  <c r="BE369" i="9"/>
  <c r="BG369" i="9" s="1"/>
  <c r="BE370" i="9"/>
  <c r="BE371" i="9"/>
  <c r="BE372" i="9"/>
  <c r="BE373" i="9"/>
  <c r="BE374" i="9"/>
  <c r="BG374" i="9" s="1"/>
  <c r="BE375" i="9"/>
  <c r="BE376" i="9"/>
  <c r="BE377" i="9"/>
  <c r="BE378" i="9"/>
  <c r="BE379" i="9"/>
  <c r="BE380" i="9"/>
  <c r="BG380" i="9" s="1"/>
  <c r="BE381" i="9"/>
  <c r="BG381" i="9" s="1"/>
  <c r="BE382" i="9"/>
  <c r="BE383" i="9"/>
  <c r="BE384" i="9"/>
  <c r="BE385" i="9"/>
  <c r="BE386" i="9"/>
  <c r="BG386" i="9" s="1"/>
  <c r="BE387" i="9"/>
  <c r="BE388" i="9"/>
  <c r="BE389" i="9"/>
  <c r="BE390" i="9"/>
  <c r="BE391" i="9"/>
  <c r="BE392" i="9"/>
  <c r="BG392" i="9" s="1"/>
  <c r="BE393" i="9"/>
  <c r="BG393" i="9" s="1"/>
  <c r="BE394" i="9"/>
  <c r="BE395" i="9"/>
  <c r="BE396" i="9"/>
  <c r="BE397" i="9"/>
  <c r="BE398" i="9"/>
  <c r="BG398" i="9" s="1"/>
  <c r="BE399" i="9"/>
  <c r="BE400" i="9"/>
  <c r="BE401" i="9"/>
  <c r="BE402" i="9"/>
  <c r="BE403" i="9"/>
  <c r="BE404" i="9"/>
  <c r="BG404" i="9" s="1"/>
  <c r="BE405" i="9"/>
  <c r="BG405" i="9" s="1"/>
  <c r="BE406" i="9"/>
  <c r="BE407" i="9"/>
  <c r="BE408" i="9"/>
  <c r="BE409" i="9"/>
  <c r="BE410" i="9"/>
  <c r="BG410" i="9" s="1"/>
  <c r="BE411" i="9"/>
  <c r="BE412" i="9"/>
  <c r="BE413" i="9"/>
  <c r="BE414" i="9"/>
  <c r="BE415" i="9"/>
  <c r="BE416" i="9"/>
  <c r="BG416" i="9" s="1"/>
  <c r="BE417" i="9"/>
  <c r="BG417" i="9" s="1"/>
  <c r="BE418" i="9"/>
  <c r="BE419" i="9"/>
  <c r="BE420" i="9"/>
  <c r="BE421" i="9"/>
  <c r="BE422" i="9"/>
  <c r="BG422" i="9" s="1"/>
  <c r="BE423" i="9"/>
  <c r="BE424" i="9"/>
  <c r="BE425" i="9"/>
  <c r="BE426" i="9"/>
  <c r="BE427" i="9"/>
  <c r="BE428" i="9"/>
  <c r="BG428" i="9" s="1"/>
  <c r="BE429" i="9"/>
  <c r="BG429" i="9" s="1"/>
  <c r="BE430" i="9"/>
  <c r="BE431" i="9"/>
  <c r="BE432" i="9"/>
  <c r="BE433" i="9"/>
  <c r="BE434" i="9"/>
  <c r="BG434" i="9" s="1"/>
  <c r="BE435" i="9"/>
  <c r="BE436" i="9"/>
  <c r="BE437" i="9"/>
  <c r="BE438" i="9"/>
  <c r="BE439" i="9"/>
  <c r="BE440" i="9"/>
  <c r="BG440" i="9" s="1"/>
  <c r="BE441" i="9"/>
  <c r="BG441" i="9" s="1"/>
  <c r="BE442" i="9"/>
  <c r="BE443" i="9"/>
  <c r="BE444" i="9"/>
  <c r="BE445" i="9"/>
  <c r="BE446" i="9"/>
  <c r="BG446" i="9" s="1"/>
  <c r="BE447" i="9"/>
  <c r="BE448" i="9"/>
  <c r="BE449" i="9"/>
  <c r="BE450" i="9"/>
  <c r="BE451" i="9"/>
  <c r="BE452" i="9"/>
  <c r="BG452" i="9" s="1"/>
  <c r="BE453" i="9"/>
  <c r="BG453" i="9" s="1"/>
  <c r="BE454" i="9"/>
  <c r="BE455" i="9"/>
  <c r="BE456" i="9"/>
  <c r="BE457" i="9"/>
  <c r="BE458" i="9"/>
  <c r="BG458" i="9" s="1"/>
  <c r="BE459" i="9"/>
  <c r="BE460" i="9"/>
  <c r="BE461" i="9"/>
  <c r="BE462" i="9"/>
  <c r="BE463" i="9"/>
  <c r="BE464" i="9"/>
  <c r="BG464" i="9" s="1"/>
  <c r="BE465" i="9"/>
  <c r="BG465" i="9" s="1"/>
  <c r="BE466" i="9"/>
  <c r="BE467" i="9"/>
  <c r="BF18" i="9"/>
  <c r="BE18" i="3"/>
  <c r="BE18" i="9"/>
  <c r="BE19" i="3"/>
  <c r="BE20" i="3"/>
  <c r="BE21" i="3"/>
  <c r="BF21" i="3" s="1"/>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D19" i="3"/>
  <c r="BD20" i="3"/>
  <c r="BD22" i="3"/>
  <c r="BD23" i="3"/>
  <c r="BD24" i="3"/>
  <c r="BD25" i="3"/>
  <c r="BF25" i="3" s="1"/>
  <c r="BD26" i="3"/>
  <c r="BF26" i="3" s="1"/>
  <c r="BD27" i="3"/>
  <c r="BD28" i="3"/>
  <c r="BF28" i="3" s="1"/>
  <c r="BD29" i="3"/>
  <c r="BD30" i="3"/>
  <c r="BD31" i="3"/>
  <c r="BF31" i="3" s="1"/>
  <c r="BD32" i="3"/>
  <c r="BF32" i="3" s="1"/>
  <c r="BD33" i="3"/>
  <c r="BD34" i="3"/>
  <c r="BD35" i="3"/>
  <c r="BD36" i="3"/>
  <c r="BD37" i="3"/>
  <c r="BF37" i="3" s="1"/>
  <c r="BD38" i="3"/>
  <c r="BF38" i="3" s="1"/>
  <c r="BD39" i="3"/>
  <c r="BD40" i="3"/>
  <c r="BF40" i="3" s="1"/>
  <c r="BD41" i="3"/>
  <c r="BD42" i="3"/>
  <c r="BD43" i="3"/>
  <c r="BF43" i="3" s="1"/>
  <c r="BD44" i="3"/>
  <c r="BF44" i="3" s="1"/>
  <c r="BD45" i="3"/>
  <c r="BF45" i="3" s="1"/>
  <c r="BD46" i="3"/>
  <c r="BD47" i="3"/>
  <c r="BD48" i="3"/>
  <c r="BD49" i="3"/>
  <c r="BF49" i="3" s="1"/>
  <c r="BD50" i="3"/>
  <c r="BF50" i="3" s="1"/>
  <c r="BD51" i="3"/>
  <c r="BD52" i="3"/>
  <c r="BF52" i="3" s="1"/>
  <c r="BD53" i="3"/>
  <c r="BD54" i="3"/>
  <c r="BD55" i="3"/>
  <c r="BF55" i="3" s="1"/>
  <c r="BD56" i="3"/>
  <c r="BF56" i="3" s="1"/>
  <c r="BD57" i="3"/>
  <c r="BF57" i="3" s="1"/>
  <c r="BD58" i="3"/>
  <c r="BD59" i="3"/>
  <c r="BD60" i="3"/>
  <c r="BD61" i="3"/>
  <c r="BF61" i="3" s="1"/>
  <c r="BD62" i="3"/>
  <c r="BF62" i="3" s="1"/>
  <c r="BD63" i="3"/>
  <c r="BD64" i="3"/>
  <c r="BF64" i="3" s="1"/>
  <c r="BD65" i="3"/>
  <c r="BD66" i="3"/>
  <c r="BD67" i="3"/>
  <c r="BF67" i="3" s="1"/>
  <c r="BD68" i="3"/>
  <c r="BD69" i="3"/>
  <c r="BF69" i="3" s="1"/>
  <c r="BD70" i="3"/>
  <c r="BD71" i="3"/>
  <c r="BD72" i="3"/>
  <c r="BD73" i="3"/>
  <c r="BF73" i="3" s="1"/>
  <c r="BD74" i="3"/>
  <c r="BF74" i="3" s="1"/>
  <c r="BD75" i="3"/>
  <c r="BD76" i="3"/>
  <c r="BF76" i="3" s="1"/>
  <c r="BD77" i="3"/>
  <c r="BD78" i="3"/>
  <c r="BD79" i="3"/>
  <c r="BF79" i="3" s="1"/>
  <c r="BD80" i="3"/>
  <c r="BF80" i="3" s="1"/>
  <c r="BD81" i="3"/>
  <c r="BF81" i="3" s="1"/>
  <c r="BD82" i="3"/>
  <c r="BD83" i="3"/>
  <c r="BD84" i="3"/>
  <c r="BD85" i="3"/>
  <c r="BF85" i="3" s="1"/>
  <c r="BD86" i="3"/>
  <c r="BF86" i="3" s="1"/>
  <c r="BD87" i="3"/>
  <c r="BD88" i="3"/>
  <c r="BF88" i="3" s="1"/>
  <c r="BD89" i="3"/>
  <c r="BD90" i="3"/>
  <c r="BD91" i="3"/>
  <c r="BF91" i="3" s="1"/>
  <c r="BD92" i="3"/>
  <c r="BF92" i="3" s="1"/>
  <c r="BD93" i="3"/>
  <c r="BF93" i="3" s="1"/>
  <c r="BD94" i="3"/>
  <c r="BD95" i="3"/>
  <c r="BD96" i="3"/>
  <c r="BD97" i="3"/>
  <c r="BF97" i="3" s="1"/>
  <c r="BD98" i="3"/>
  <c r="BF98" i="3" s="1"/>
  <c r="BD99" i="3"/>
  <c r="BD100" i="3"/>
  <c r="BF100" i="3" s="1"/>
  <c r="BD101" i="3"/>
  <c r="BD102" i="3"/>
  <c r="BD103" i="3"/>
  <c r="BF103" i="3" s="1"/>
  <c r="BD104" i="3"/>
  <c r="BF104" i="3" s="1"/>
  <c r="BD105" i="3"/>
  <c r="BF105" i="3" s="1"/>
  <c r="BD106" i="3"/>
  <c r="BD107" i="3"/>
  <c r="BD108" i="3"/>
  <c r="BD109" i="3"/>
  <c r="BF109" i="3" s="1"/>
  <c r="BD110" i="3"/>
  <c r="BF110" i="3" s="1"/>
  <c r="BD111" i="3"/>
  <c r="BD112" i="3"/>
  <c r="BF112" i="3" s="1"/>
  <c r="BD113" i="3"/>
  <c r="BD114" i="3"/>
  <c r="BD115" i="3"/>
  <c r="BF115" i="3" s="1"/>
  <c r="BD116" i="3"/>
  <c r="BF116" i="3" s="1"/>
  <c r="BD117" i="3"/>
  <c r="BF117" i="3" s="1"/>
  <c r="BD118" i="3"/>
  <c r="BD119" i="3"/>
  <c r="BD120" i="3"/>
  <c r="BD121" i="3"/>
  <c r="BF121" i="3" s="1"/>
  <c r="BD122" i="3"/>
  <c r="BF122" i="3" s="1"/>
  <c r="BD123" i="3"/>
  <c r="BD124" i="3"/>
  <c r="BF124" i="3" s="1"/>
  <c r="BD125" i="3"/>
  <c r="BD126" i="3"/>
  <c r="BD127" i="3"/>
  <c r="BF127" i="3" s="1"/>
  <c r="BD128" i="3"/>
  <c r="BF128" i="3" s="1"/>
  <c r="BD129" i="3"/>
  <c r="BF129" i="3" s="1"/>
  <c r="BD130" i="3"/>
  <c r="BD131" i="3"/>
  <c r="BD132" i="3"/>
  <c r="BD133" i="3"/>
  <c r="BF133" i="3" s="1"/>
  <c r="BD134" i="3"/>
  <c r="BF134" i="3" s="1"/>
  <c r="BD135" i="3"/>
  <c r="BD136" i="3"/>
  <c r="BF136" i="3" s="1"/>
  <c r="BD137" i="3"/>
  <c r="BD138" i="3"/>
  <c r="BD139" i="3"/>
  <c r="BF139" i="3" s="1"/>
  <c r="BD140" i="3"/>
  <c r="BF140" i="3" s="1"/>
  <c r="BD141" i="3"/>
  <c r="BF141" i="3" s="1"/>
  <c r="BD142" i="3"/>
  <c r="BD143" i="3"/>
  <c r="BD144" i="3"/>
  <c r="BD145" i="3"/>
  <c r="BF145" i="3" s="1"/>
  <c r="BD146" i="3"/>
  <c r="BF146" i="3" s="1"/>
  <c r="BD147" i="3"/>
  <c r="BD148" i="3"/>
  <c r="BF148" i="3" s="1"/>
  <c r="BD149" i="3"/>
  <c r="BD150" i="3"/>
  <c r="BD151" i="3"/>
  <c r="BF151" i="3" s="1"/>
  <c r="BD152" i="3"/>
  <c r="BF152" i="3" s="1"/>
  <c r="BD153" i="3"/>
  <c r="BF153" i="3" s="1"/>
  <c r="BD154" i="3"/>
  <c r="BD155" i="3"/>
  <c r="BD156" i="3"/>
  <c r="BD157" i="3"/>
  <c r="BF157" i="3" s="1"/>
  <c r="BD158" i="3"/>
  <c r="BF158" i="3" s="1"/>
  <c r="BD159" i="3"/>
  <c r="BD160" i="3"/>
  <c r="BF160" i="3" s="1"/>
  <c r="BD161" i="3"/>
  <c r="BD162" i="3"/>
  <c r="BD163" i="3"/>
  <c r="BF163" i="3" s="1"/>
  <c r="BD164" i="3"/>
  <c r="BF164" i="3" s="1"/>
  <c r="BD165" i="3"/>
  <c r="BF165" i="3" s="1"/>
  <c r="BD166" i="3"/>
  <c r="BD167" i="3"/>
  <c r="BD168" i="3"/>
  <c r="BD169" i="3"/>
  <c r="BF169" i="3" s="1"/>
  <c r="BD170" i="3"/>
  <c r="BF170" i="3" s="1"/>
  <c r="BD171" i="3"/>
  <c r="BD172" i="3"/>
  <c r="BF172" i="3" s="1"/>
  <c r="BD173" i="3"/>
  <c r="BD174" i="3"/>
  <c r="BD175" i="3"/>
  <c r="BF175" i="3" s="1"/>
  <c r="BD176" i="3"/>
  <c r="BF176" i="3" s="1"/>
  <c r="BD177" i="3"/>
  <c r="BF177" i="3" s="1"/>
  <c r="BD178" i="3"/>
  <c r="BD179" i="3"/>
  <c r="BD180" i="3"/>
  <c r="BD181" i="3"/>
  <c r="BF181" i="3" s="1"/>
  <c r="BD182" i="3"/>
  <c r="BF182" i="3" s="1"/>
  <c r="BD183" i="3"/>
  <c r="BD184" i="3"/>
  <c r="BF184" i="3" s="1"/>
  <c r="BD185" i="3"/>
  <c r="BD186" i="3"/>
  <c r="BD187" i="3"/>
  <c r="BF187" i="3" s="1"/>
  <c r="BD188" i="3"/>
  <c r="BF188" i="3" s="1"/>
  <c r="BD189" i="3"/>
  <c r="BF189" i="3" s="1"/>
  <c r="BD190" i="3"/>
  <c r="BD191" i="3"/>
  <c r="BD192" i="3"/>
  <c r="BD193" i="3"/>
  <c r="BF193" i="3" s="1"/>
  <c r="BD194" i="3"/>
  <c r="BF194" i="3" s="1"/>
  <c r="BD195" i="3"/>
  <c r="BD196" i="3"/>
  <c r="BD197" i="3"/>
  <c r="BD198" i="3"/>
  <c r="BD199" i="3"/>
  <c r="BF199" i="3" s="1"/>
  <c r="BD200" i="3"/>
  <c r="BF200" i="3" s="1"/>
  <c r="BD201" i="3"/>
  <c r="BF201" i="3" s="1"/>
  <c r="BD202" i="3"/>
  <c r="BD203" i="3"/>
  <c r="BD204" i="3"/>
  <c r="BD205" i="3"/>
  <c r="BF205" i="3" s="1"/>
  <c r="BD206" i="3"/>
  <c r="BF206" i="3" s="1"/>
  <c r="BD207" i="3"/>
  <c r="BD208" i="3"/>
  <c r="BF208" i="3" s="1"/>
  <c r="BD209" i="3"/>
  <c r="BD210" i="3"/>
  <c r="BD211" i="3"/>
  <c r="BF211" i="3" s="1"/>
  <c r="BD212" i="3"/>
  <c r="BF212" i="3" s="1"/>
  <c r="BD213" i="3"/>
  <c r="BF213" i="3" s="1"/>
  <c r="BD214" i="3"/>
  <c r="BD215" i="3"/>
  <c r="BD216" i="3"/>
  <c r="BD217" i="3"/>
  <c r="BF217" i="3" s="1"/>
  <c r="BD218" i="3"/>
  <c r="BF218" i="3" s="1"/>
  <c r="BD219" i="3"/>
  <c r="BD220" i="3"/>
  <c r="BF220" i="3" s="1"/>
  <c r="BD221" i="3"/>
  <c r="BD222" i="3"/>
  <c r="BD223" i="3"/>
  <c r="BF223" i="3" s="1"/>
  <c r="BD224" i="3"/>
  <c r="BF224" i="3" s="1"/>
  <c r="BD225" i="3"/>
  <c r="BF225" i="3" s="1"/>
  <c r="BD226" i="3"/>
  <c r="BD227" i="3"/>
  <c r="BD228" i="3"/>
  <c r="BD229" i="3"/>
  <c r="BF229" i="3" s="1"/>
  <c r="BD230" i="3"/>
  <c r="BF230" i="3" s="1"/>
  <c r="BD231" i="3"/>
  <c r="BD232" i="3"/>
  <c r="BF232" i="3" s="1"/>
  <c r="BD233" i="3"/>
  <c r="BD234" i="3"/>
  <c r="BD235" i="3"/>
  <c r="BF235" i="3" s="1"/>
  <c r="BD236" i="3"/>
  <c r="BF236" i="3" s="1"/>
  <c r="BD237" i="3"/>
  <c r="BF237" i="3" s="1"/>
  <c r="BD238" i="3"/>
  <c r="BD239" i="3"/>
  <c r="BD240" i="3"/>
  <c r="BD241" i="3"/>
  <c r="BF241" i="3" s="1"/>
  <c r="BD242" i="3"/>
  <c r="BF242" i="3" s="1"/>
  <c r="BD243" i="3"/>
  <c r="BD244" i="3"/>
  <c r="BF244" i="3" s="1"/>
  <c r="BD245" i="3"/>
  <c r="BD246" i="3"/>
  <c r="BD247" i="3"/>
  <c r="BF247" i="3" s="1"/>
  <c r="BD248" i="3"/>
  <c r="BF248" i="3" s="1"/>
  <c r="BD249" i="3"/>
  <c r="BF249" i="3" s="1"/>
  <c r="BD250" i="3"/>
  <c r="BD251" i="3"/>
  <c r="BD252" i="3"/>
  <c r="BD253" i="3"/>
  <c r="BF253" i="3" s="1"/>
  <c r="BD254" i="3"/>
  <c r="BF254" i="3" s="1"/>
  <c r="BD255" i="3"/>
  <c r="BD256" i="3"/>
  <c r="BF256" i="3" s="1"/>
  <c r="BD257" i="3"/>
  <c r="BD258" i="3"/>
  <c r="BD259" i="3"/>
  <c r="BF259" i="3" s="1"/>
  <c r="BD260" i="3"/>
  <c r="BF260" i="3" s="1"/>
  <c r="BD261" i="3"/>
  <c r="BF261" i="3" s="1"/>
  <c r="BD262" i="3"/>
  <c r="BD263" i="3"/>
  <c r="BD264" i="3"/>
  <c r="BD265" i="3"/>
  <c r="BF265" i="3" s="1"/>
  <c r="BD266" i="3"/>
  <c r="BF266" i="3" s="1"/>
  <c r="BD267" i="3"/>
  <c r="BD268" i="3"/>
  <c r="BF268" i="3" s="1"/>
  <c r="BD269" i="3"/>
  <c r="BD270" i="3"/>
  <c r="BD271" i="3"/>
  <c r="BF271" i="3" s="1"/>
  <c r="BD272" i="3"/>
  <c r="BF272" i="3" s="1"/>
  <c r="BD273" i="3"/>
  <c r="BF273" i="3" s="1"/>
  <c r="BD274" i="3"/>
  <c r="BD275" i="3"/>
  <c r="BD276" i="3"/>
  <c r="BD277" i="3"/>
  <c r="BF277" i="3" s="1"/>
  <c r="BD278" i="3"/>
  <c r="BF278" i="3" s="1"/>
  <c r="BD279" i="3"/>
  <c r="BD280" i="3"/>
  <c r="BF280" i="3" s="1"/>
  <c r="BD281" i="3"/>
  <c r="BD282" i="3"/>
  <c r="BD283" i="3"/>
  <c r="BF283" i="3" s="1"/>
  <c r="BD284" i="3"/>
  <c r="BF284" i="3" s="1"/>
  <c r="BD285" i="3"/>
  <c r="BF285" i="3" s="1"/>
  <c r="BD286" i="3"/>
  <c r="BD287" i="3"/>
  <c r="BD288" i="3"/>
  <c r="BD289" i="3"/>
  <c r="BF289" i="3" s="1"/>
  <c r="BD290" i="3"/>
  <c r="BF290" i="3" s="1"/>
  <c r="BD291" i="3"/>
  <c r="BD292" i="3"/>
  <c r="BF292" i="3" s="1"/>
  <c r="BD293" i="3"/>
  <c r="BD294" i="3"/>
  <c r="BD295" i="3"/>
  <c r="BF295" i="3" s="1"/>
  <c r="BD296" i="3"/>
  <c r="BF296" i="3" s="1"/>
  <c r="BD297" i="3"/>
  <c r="BF297" i="3" s="1"/>
  <c r="BD298" i="3"/>
  <c r="BD299" i="3"/>
  <c r="BD300" i="3"/>
  <c r="BD301" i="3"/>
  <c r="BF301" i="3" s="1"/>
  <c r="BD302" i="3"/>
  <c r="BF302" i="3" s="1"/>
  <c r="BD303" i="3"/>
  <c r="BD304" i="3"/>
  <c r="BF304" i="3" s="1"/>
  <c r="BD305" i="3"/>
  <c r="BD306" i="3"/>
  <c r="BD307" i="3"/>
  <c r="BF307" i="3" s="1"/>
  <c r="BD308" i="3"/>
  <c r="BF308" i="3" s="1"/>
  <c r="BD309" i="3"/>
  <c r="BF309" i="3" s="1"/>
  <c r="BD310" i="3"/>
  <c r="BD311" i="3"/>
  <c r="BD312" i="3"/>
  <c r="BD313" i="3"/>
  <c r="BF313" i="3" s="1"/>
  <c r="BD314" i="3"/>
  <c r="BF314" i="3" s="1"/>
  <c r="BD315" i="3"/>
  <c r="BD316" i="3"/>
  <c r="BF316" i="3" s="1"/>
  <c r="BD317" i="3"/>
  <c r="BD318" i="3"/>
  <c r="BD319" i="3"/>
  <c r="BF319" i="3" s="1"/>
  <c r="BD320" i="3"/>
  <c r="BF320" i="3" s="1"/>
  <c r="BD321" i="3"/>
  <c r="BF321" i="3" s="1"/>
  <c r="BD322" i="3"/>
  <c r="BD323" i="3"/>
  <c r="BD324" i="3"/>
  <c r="BD325" i="3"/>
  <c r="BF325" i="3" s="1"/>
  <c r="BD326" i="3"/>
  <c r="BF326" i="3" s="1"/>
  <c r="BD327" i="3"/>
  <c r="BD328" i="3"/>
  <c r="BF328" i="3" s="1"/>
  <c r="BD329" i="3"/>
  <c r="BD330" i="3"/>
  <c r="BD331" i="3"/>
  <c r="BF331" i="3" s="1"/>
  <c r="BD332" i="3"/>
  <c r="BF332" i="3" s="1"/>
  <c r="BD333" i="3"/>
  <c r="BF333" i="3" s="1"/>
  <c r="BD334" i="3"/>
  <c r="BD335" i="3"/>
  <c r="BD336" i="3"/>
  <c r="BD337" i="3"/>
  <c r="BF337" i="3" s="1"/>
  <c r="BD338" i="3"/>
  <c r="BF338" i="3" s="1"/>
  <c r="BD339" i="3"/>
  <c r="BD340" i="3"/>
  <c r="BF340" i="3" s="1"/>
  <c r="BD341" i="3"/>
  <c r="BD342" i="3"/>
  <c r="BD343" i="3"/>
  <c r="BF343" i="3" s="1"/>
  <c r="BD344" i="3"/>
  <c r="BF344" i="3" s="1"/>
  <c r="BD345" i="3"/>
  <c r="BF345" i="3" s="1"/>
  <c r="BD346" i="3"/>
  <c r="BD347" i="3"/>
  <c r="BD348" i="3"/>
  <c r="BD349" i="3"/>
  <c r="BF349" i="3" s="1"/>
  <c r="BD350" i="3"/>
  <c r="BF350" i="3" s="1"/>
  <c r="BD351" i="3"/>
  <c r="BD352" i="3"/>
  <c r="BF352" i="3" s="1"/>
  <c r="BD353" i="3"/>
  <c r="BD354" i="3"/>
  <c r="BD355" i="3"/>
  <c r="BF355" i="3" s="1"/>
  <c r="BD356" i="3"/>
  <c r="BF356" i="3" s="1"/>
  <c r="BD357" i="3"/>
  <c r="BF357" i="3" s="1"/>
  <c r="BD358" i="3"/>
  <c r="BD359" i="3"/>
  <c r="BD360" i="3"/>
  <c r="BD361" i="3"/>
  <c r="BF361" i="3" s="1"/>
  <c r="BD362" i="3"/>
  <c r="BF362" i="3" s="1"/>
  <c r="BD363" i="3"/>
  <c r="BD364" i="3"/>
  <c r="BF364" i="3" s="1"/>
  <c r="BD365" i="3"/>
  <c r="BD366" i="3"/>
  <c r="BD367" i="3"/>
  <c r="BF367" i="3" s="1"/>
  <c r="BD368" i="3"/>
  <c r="BF368" i="3" s="1"/>
  <c r="BD369" i="3"/>
  <c r="BF369" i="3" s="1"/>
  <c r="BD370" i="3"/>
  <c r="BD371" i="3"/>
  <c r="BD372" i="3"/>
  <c r="BD373" i="3"/>
  <c r="BF373" i="3" s="1"/>
  <c r="BD374" i="3"/>
  <c r="BF374" i="3" s="1"/>
  <c r="BD375" i="3"/>
  <c r="BD376" i="3"/>
  <c r="BF376" i="3" s="1"/>
  <c r="BD377" i="3"/>
  <c r="BD378" i="3"/>
  <c r="BD379" i="3"/>
  <c r="BF379" i="3" s="1"/>
  <c r="BD380" i="3"/>
  <c r="BF380" i="3" s="1"/>
  <c r="BD381" i="3"/>
  <c r="BF381" i="3" s="1"/>
  <c r="BD382" i="3"/>
  <c r="BD383" i="3"/>
  <c r="BD384" i="3"/>
  <c r="BD385" i="3"/>
  <c r="BF385" i="3" s="1"/>
  <c r="BD386" i="3"/>
  <c r="BF386" i="3" s="1"/>
  <c r="BD387" i="3"/>
  <c r="BD388" i="3"/>
  <c r="BF388" i="3" s="1"/>
  <c r="BD389" i="3"/>
  <c r="BD390" i="3"/>
  <c r="BD391" i="3"/>
  <c r="BF391" i="3" s="1"/>
  <c r="BD392" i="3"/>
  <c r="BF392" i="3" s="1"/>
  <c r="BD393" i="3"/>
  <c r="BF393" i="3" s="1"/>
  <c r="BD394" i="3"/>
  <c r="BD395" i="3"/>
  <c r="BD396" i="3"/>
  <c r="BD397" i="3"/>
  <c r="BF397" i="3" s="1"/>
  <c r="BD398" i="3"/>
  <c r="BF398" i="3" s="1"/>
  <c r="BD399" i="3"/>
  <c r="BD400" i="3"/>
  <c r="BF400" i="3" s="1"/>
  <c r="BD401" i="3"/>
  <c r="BD402" i="3"/>
  <c r="BD403" i="3"/>
  <c r="BF403" i="3" s="1"/>
  <c r="BD404" i="3"/>
  <c r="BF404" i="3" s="1"/>
  <c r="BD405" i="3"/>
  <c r="BF405" i="3" s="1"/>
  <c r="BD406" i="3"/>
  <c r="BD407" i="3"/>
  <c r="BD408" i="3"/>
  <c r="BD409" i="3"/>
  <c r="BF409" i="3" s="1"/>
  <c r="BD410" i="3"/>
  <c r="BF410" i="3" s="1"/>
  <c r="BD411" i="3"/>
  <c r="BD412" i="3"/>
  <c r="BF412" i="3" s="1"/>
  <c r="BD413" i="3"/>
  <c r="BD414" i="3"/>
  <c r="BD415" i="3"/>
  <c r="BF415" i="3" s="1"/>
  <c r="BD416" i="3"/>
  <c r="BF416" i="3" s="1"/>
  <c r="BD417" i="3"/>
  <c r="BF417" i="3" s="1"/>
  <c r="BD418" i="3"/>
  <c r="BD419" i="3"/>
  <c r="BD420" i="3"/>
  <c r="BD421" i="3"/>
  <c r="BF421" i="3" s="1"/>
  <c r="BD422" i="3"/>
  <c r="BF422" i="3" s="1"/>
  <c r="BD423" i="3"/>
  <c r="BD424" i="3"/>
  <c r="BF424" i="3" s="1"/>
  <c r="BD425" i="3"/>
  <c r="BD426" i="3"/>
  <c r="BD427" i="3"/>
  <c r="BF427" i="3" s="1"/>
  <c r="BD428" i="3"/>
  <c r="BF428" i="3" s="1"/>
  <c r="BD429" i="3"/>
  <c r="BF429" i="3" s="1"/>
  <c r="BD430" i="3"/>
  <c r="BD431" i="3"/>
  <c r="BD432" i="3"/>
  <c r="BD433" i="3"/>
  <c r="BF433" i="3" s="1"/>
  <c r="BD434" i="3"/>
  <c r="BF434" i="3" s="1"/>
  <c r="BD435" i="3"/>
  <c r="BD436" i="3"/>
  <c r="BF436" i="3" s="1"/>
  <c r="BD437" i="3"/>
  <c r="BD438" i="3"/>
  <c r="BD439" i="3"/>
  <c r="BF439" i="3" s="1"/>
  <c r="BD440" i="3"/>
  <c r="BF440" i="3" s="1"/>
  <c r="BD441" i="3"/>
  <c r="BF441" i="3" s="1"/>
  <c r="BD442" i="3"/>
  <c r="BD443" i="3"/>
  <c r="BD444" i="3"/>
  <c r="BD445" i="3"/>
  <c r="BF445" i="3" s="1"/>
  <c r="BD446" i="3"/>
  <c r="BF446" i="3" s="1"/>
  <c r="BD447" i="3"/>
  <c r="BD448" i="3"/>
  <c r="BF448" i="3" s="1"/>
  <c r="BD449" i="3"/>
  <c r="BD450" i="3"/>
  <c r="BD451" i="3"/>
  <c r="BF451" i="3" s="1"/>
  <c r="BD452" i="3"/>
  <c r="BF452" i="3" s="1"/>
  <c r="BD453" i="3"/>
  <c r="BF453" i="3" s="1"/>
  <c r="BD454" i="3"/>
  <c r="BD455" i="3"/>
  <c r="BD456" i="3"/>
  <c r="BD457" i="3"/>
  <c r="BF457" i="3" s="1"/>
  <c r="BD458" i="3"/>
  <c r="BF458" i="3" s="1"/>
  <c r="BD459" i="3"/>
  <c r="BD460" i="3"/>
  <c r="BF460" i="3" s="1"/>
  <c r="BD461" i="3"/>
  <c r="BD462" i="3"/>
  <c r="BD463" i="3"/>
  <c r="BF463" i="3" s="1"/>
  <c r="BD464" i="3"/>
  <c r="BF464" i="3" s="1"/>
  <c r="BD465" i="3"/>
  <c r="BF465" i="3" s="1"/>
  <c r="BD466" i="3"/>
  <c r="BD467" i="3"/>
  <c r="BG461" i="9" l="1"/>
  <c r="BG449" i="9"/>
  <c r="BG437" i="9"/>
  <c r="BG425" i="9"/>
  <c r="BG413" i="9"/>
  <c r="BG401" i="9"/>
  <c r="BG389" i="9"/>
  <c r="BG377" i="9"/>
  <c r="BG365" i="9"/>
  <c r="BG353" i="9"/>
  <c r="BG341" i="9"/>
  <c r="BG329" i="9"/>
  <c r="BG317" i="9"/>
  <c r="BG305" i="9"/>
  <c r="BG293" i="9"/>
  <c r="BG281" i="9"/>
  <c r="BG269" i="9"/>
  <c r="BG257" i="9"/>
  <c r="BG245" i="9"/>
  <c r="BG233" i="9"/>
  <c r="BG221" i="9"/>
  <c r="BG209" i="9"/>
  <c r="BG197" i="9"/>
  <c r="BG185" i="9"/>
  <c r="BG173" i="9"/>
  <c r="BG161" i="9"/>
  <c r="BG149" i="9"/>
  <c r="BG143" i="9"/>
  <c r="BG137" i="9"/>
  <c r="BG131" i="9"/>
  <c r="BG125" i="9"/>
  <c r="BG119" i="9"/>
  <c r="BG113" i="9"/>
  <c r="BG107" i="9"/>
  <c r="BG101" i="9"/>
  <c r="BG95" i="9"/>
  <c r="BG89" i="9"/>
  <c r="BG83" i="9"/>
  <c r="BG77" i="9"/>
  <c r="BG71" i="9"/>
  <c r="BG65" i="9"/>
  <c r="BG59" i="9"/>
  <c r="BG53" i="9"/>
  <c r="BG47" i="9"/>
  <c r="BG41" i="9"/>
  <c r="BG35" i="9"/>
  <c r="BG29" i="9"/>
  <c r="BG23" i="9"/>
  <c r="BG432" i="9"/>
  <c r="BG426" i="9"/>
  <c r="BG420" i="9"/>
  <c r="BG414" i="9"/>
  <c r="BG408" i="9"/>
  <c r="BG402" i="9"/>
  <c r="BG396" i="9"/>
  <c r="BG390" i="9"/>
  <c r="BG384" i="9"/>
  <c r="BG378" i="9"/>
  <c r="BG372" i="9"/>
  <c r="BG366" i="9"/>
  <c r="BG360" i="9"/>
  <c r="BG354" i="9"/>
  <c r="BG348" i="9"/>
  <c r="BG342" i="9"/>
  <c r="BG336" i="9"/>
  <c r="BG330" i="9"/>
  <c r="BG324" i="9"/>
  <c r="BG318" i="9"/>
  <c r="BG312" i="9"/>
  <c r="BG306" i="9"/>
  <c r="BG300" i="9"/>
  <c r="BG294" i="9"/>
  <c r="BG288" i="9"/>
  <c r="BG282" i="9"/>
  <c r="BG276" i="9"/>
  <c r="BG270" i="9"/>
  <c r="BG264" i="9"/>
  <c r="BG258" i="9"/>
  <c r="BG252" i="9"/>
  <c r="BG246" i="9"/>
  <c r="BG240" i="9"/>
  <c r="BG234" i="9"/>
  <c r="BG228" i="9"/>
  <c r="BG222" i="9"/>
  <c r="BG216" i="9"/>
  <c r="BG210" i="9"/>
  <c r="BG204" i="9"/>
  <c r="BG198" i="9"/>
  <c r="BG192" i="9"/>
  <c r="BG186" i="9"/>
  <c r="BG180" i="9"/>
  <c r="BG174" i="9"/>
  <c r="BG168" i="9"/>
  <c r="BG162" i="9"/>
  <c r="BG156" i="9"/>
  <c r="BG150" i="9"/>
  <c r="BG144" i="9"/>
  <c r="BG138" i="9"/>
  <c r="BG132" i="9"/>
  <c r="BG126" i="9"/>
  <c r="BG120" i="9"/>
  <c r="BG114" i="9"/>
  <c r="BG108" i="9"/>
  <c r="BG102" i="9"/>
  <c r="BG96" i="9"/>
  <c r="BG90" i="9"/>
  <c r="BG84" i="9"/>
  <c r="BG78" i="9"/>
  <c r="BG72" i="9"/>
  <c r="BG66" i="9"/>
  <c r="BG60" i="9"/>
  <c r="BG54" i="9"/>
  <c r="BG48" i="9"/>
  <c r="BG42" i="9"/>
  <c r="BG36" i="9"/>
  <c r="BG30" i="9"/>
  <c r="BG24" i="9"/>
  <c r="BG462" i="9"/>
  <c r="BG456" i="9"/>
  <c r="BG450" i="9"/>
  <c r="BG444" i="9"/>
  <c r="BG438" i="9"/>
  <c r="BG466" i="9"/>
  <c r="BG460" i="9"/>
  <c r="BG454" i="9"/>
  <c r="BG448" i="9"/>
  <c r="BG442" i="9"/>
  <c r="BG436" i="9"/>
  <c r="BG430" i="9"/>
  <c r="BG424" i="9"/>
  <c r="BG418" i="9"/>
  <c r="BG412" i="9"/>
  <c r="BG406" i="9"/>
  <c r="BG400" i="9"/>
  <c r="BG394" i="9"/>
  <c r="BG388" i="9"/>
  <c r="BG382" i="9"/>
  <c r="BG376" i="9"/>
  <c r="BG370" i="9"/>
  <c r="BG364" i="9"/>
  <c r="BG358" i="9"/>
  <c r="BG352" i="9"/>
  <c r="BG346" i="9"/>
  <c r="BG340" i="9"/>
  <c r="BG334" i="9"/>
  <c r="BG328" i="9"/>
  <c r="BG322" i="9"/>
  <c r="BG316" i="9"/>
  <c r="BG310" i="9"/>
  <c r="BG304" i="9"/>
  <c r="BG298" i="9"/>
  <c r="BG292" i="9"/>
  <c r="BG286" i="9"/>
  <c r="BG280" i="9"/>
  <c r="BG274" i="9"/>
  <c r="BG268" i="9"/>
  <c r="BG262" i="9"/>
  <c r="BG256" i="9"/>
  <c r="BG250" i="9"/>
  <c r="BG244" i="9"/>
  <c r="BG238" i="9"/>
  <c r="BG232" i="9"/>
  <c r="BG226" i="9"/>
  <c r="BG220" i="9"/>
  <c r="BG214" i="9"/>
  <c r="BG208" i="9"/>
  <c r="BG202" i="9"/>
  <c r="BG196" i="9"/>
  <c r="BG190" i="9"/>
  <c r="BG184" i="9"/>
  <c r="BG178" i="9"/>
  <c r="BG172" i="9"/>
  <c r="BG166" i="9"/>
  <c r="BG160" i="9"/>
  <c r="BG154" i="9"/>
  <c r="BG148" i="9"/>
  <c r="BG142" i="9"/>
  <c r="BG136" i="9"/>
  <c r="BG130" i="9"/>
  <c r="BG124" i="9"/>
  <c r="BG118" i="9"/>
  <c r="BG112" i="9"/>
  <c r="BG106" i="9"/>
  <c r="BG100" i="9"/>
  <c r="BG94" i="9"/>
  <c r="BG88" i="9"/>
  <c r="BG82" i="9"/>
  <c r="BG373" i="9"/>
  <c r="BG361" i="9"/>
  <c r="BG349" i="9"/>
  <c r="BG337" i="9"/>
  <c r="BG325" i="9"/>
  <c r="BG313" i="9"/>
  <c r="BG301" i="9"/>
  <c r="BG289" i="9"/>
  <c r="BG277" i="9"/>
  <c r="BG265" i="9"/>
  <c r="BG253" i="9"/>
  <c r="BG241" i="9"/>
  <c r="BG229" i="9"/>
  <c r="BG217" i="9"/>
  <c r="BG205" i="9"/>
  <c r="BG193" i="9"/>
  <c r="BG181" i="9"/>
  <c r="BG169" i="9"/>
  <c r="BG157" i="9"/>
  <c r="BG145" i="9"/>
  <c r="BG139" i="9"/>
  <c r="BG133" i="9"/>
  <c r="BG127" i="9"/>
  <c r="BG121" i="9"/>
  <c r="BG115" i="9"/>
  <c r="BG109" i="9"/>
  <c r="BG103" i="9"/>
  <c r="BG97" i="9"/>
  <c r="BG91" i="9"/>
  <c r="BG85" i="9"/>
  <c r="BG79" i="9"/>
  <c r="BG73" i="9"/>
  <c r="BG67" i="9"/>
  <c r="BG61" i="9"/>
  <c r="BG55" i="9"/>
  <c r="BG49" i="9"/>
  <c r="BG43" i="9"/>
  <c r="BG37" i="9"/>
  <c r="BG31" i="9"/>
  <c r="BG25" i="9"/>
  <c r="BG19" i="9"/>
  <c r="BG433" i="9"/>
  <c r="BG385" i="9"/>
  <c r="BG457" i="9"/>
  <c r="BG409" i="9"/>
  <c r="BG445" i="9"/>
  <c r="BG421" i="9"/>
  <c r="BG397" i="9"/>
  <c r="O124" i="10"/>
  <c r="O121" i="10"/>
  <c r="O104" i="10"/>
  <c r="O101" i="10"/>
  <c r="O81" i="10"/>
  <c r="O78" i="10"/>
  <c r="O62" i="10"/>
  <c r="O59" i="10"/>
  <c r="O39" i="10"/>
  <c r="O36" i="10"/>
  <c r="O20" i="10"/>
  <c r="O123" i="10"/>
  <c r="O120" i="10"/>
  <c r="O103" i="10"/>
  <c r="O100" i="10"/>
  <c r="O80" i="10"/>
  <c r="O77" i="10"/>
  <c r="O61" i="10"/>
  <c r="O58" i="10"/>
  <c r="O38" i="10"/>
  <c r="O35" i="10"/>
  <c r="BG18" i="9"/>
  <c r="O16" i="10"/>
  <c r="O17" i="10"/>
  <c r="O125" i="10"/>
  <c r="O122" i="10"/>
  <c r="O105" i="10"/>
  <c r="O102" i="10"/>
  <c r="O82" i="10"/>
  <c r="O79" i="10"/>
  <c r="O63" i="10"/>
  <c r="O60" i="10"/>
  <c r="O40" i="10"/>
  <c r="O37" i="10"/>
  <c r="O21" i="10"/>
  <c r="O18" i="10"/>
  <c r="O19" i="10"/>
  <c r="BF68" i="3"/>
  <c r="BF462" i="3"/>
  <c r="BF450" i="3"/>
  <c r="BF438" i="3"/>
  <c r="BF426" i="3"/>
  <c r="BF414" i="3"/>
  <c r="BF402" i="3"/>
  <c r="BF390" i="3"/>
  <c r="BF378" i="3"/>
  <c r="BF366" i="3"/>
  <c r="BF354" i="3"/>
  <c r="BF342" i="3"/>
  <c r="BF330" i="3"/>
  <c r="BF318" i="3"/>
  <c r="BF306" i="3"/>
  <c r="BF294" i="3"/>
  <c r="BF282" i="3"/>
  <c r="BF270" i="3"/>
  <c r="BF258" i="3"/>
  <c r="BF246" i="3"/>
  <c r="BF234" i="3"/>
  <c r="BF222" i="3"/>
  <c r="BF210" i="3"/>
  <c r="BF198" i="3"/>
  <c r="BF186" i="3"/>
  <c r="BF174" i="3"/>
  <c r="BF162" i="3"/>
  <c r="BF150" i="3"/>
  <c r="BF138" i="3"/>
  <c r="BF126" i="3"/>
  <c r="BF114" i="3"/>
  <c r="BF102" i="3"/>
  <c r="BF90" i="3"/>
  <c r="BF78" i="3"/>
  <c r="BF66" i="3"/>
  <c r="BF54" i="3"/>
  <c r="BF42" i="3"/>
  <c r="BF196" i="3"/>
  <c r="O15" i="4"/>
  <c r="O128" i="4"/>
  <c r="O126" i="4"/>
  <c r="O124" i="4"/>
  <c r="O108" i="4"/>
  <c r="O106" i="4"/>
  <c r="O104" i="4"/>
  <c r="O84" i="4"/>
  <c r="O82" i="4"/>
  <c r="O80" i="4"/>
  <c r="O64" i="4"/>
  <c r="O62" i="4"/>
  <c r="O60" i="4"/>
  <c r="O39" i="4"/>
  <c r="O127" i="4"/>
  <c r="O125" i="4"/>
  <c r="O123" i="4"/>
  <c r="O107" i="4"/>
  <c r="O105" i="4"/>
  <c r="O103" i="4"/>
  <c r="O83" i="4"/>
  <c r="O81" i="4"/>
  <c r="O79" i="4"/>
  <c r="O63" i="4"/>
  <c r="O61" i="4"/>
  <c r="O59" i="4"/>
  <c r="O38" i="4"/>
  <c r="O36" i="4"/>
  <c r="O34" i="4"/>
  <c r="O19" i="4"/>
  <c r="O17" i="4"/>
  <c r="BF20" i="3"/>
  <c r="O37" i="4"/>
  <c r="O35" i="4"/>
  <c r="O20" i="4"/>
  <c r="O18" i="4"/>
  <c r="O16" i="4"/>
  <c r="BG467" i="9"/>
  <c r="BG463" i="9"/>
  <c r="BG459" i="9"/>
  <c r="BG455" i="9"/>
  <c r="BG451" i="9"/>
  <c r="BG447" i="9"/>
  <c r="BG443" i="9"/>
  <c r="BG439" i="9"/>
  <c r="BG435" i="9"/>
  <c r="BG431" i="9"/>
  <c r="BG427" i="9"/>
  <c r="BG423" i="9"/>
  <c r="BG419" i="9"/>
  <c r="BG415" i="9"/>
  <c r="BG411" i="9"/>
  <c r="BG407" i="9"/>
  <c r="BG403" i="9"/>
  <c r="BG399" i="9"/>
  <c r="BG395" i="9"/>
  <c r="BG391" i="9"/>
  <c r="BG387" i="9"/>
  <c r="BG383" i="9"/>
  <c r="BG379" i="9"/>
  <c r="BG375" i="9"/>
  <c r="BG371" i="9"/>
  <c r="BG367" i="9"/>
  <c r="BG363" i="9"/>
  <c r="BG359" i="9"/>
  <c r="BG355" i="9"/>
  <c r="BG351" i="9"/>
  <c r="BG347" i="9"/>
  <c r="BG343" i="9"/>
  <c r="BG339" i="9"/>
  <c r="BG335" i="9"/>
  <c r="BG331" i="9"/>
  <c r="BG327" i="9"/>
  <c r="BG323" i="9"/>
  <c r="BG319" i="9"/>
  <c r="BG315" i="9"/>
  <c r="BG311" i="9"/>
  <c r="BG307" i="9"/>
  <c r="BG303" i="9"/>
  <c r="BG299" i="9"/>
  <c r="BG295" i="9"/>
  <c r="BG291" i="9"/>
  <c r="BG287" i="9"/>
  <c r="BG283" i="9"/>
  <c r="BG279" i="9"/>
  <c r="BG275" i="9"/>
  <c r="BG271" i="9"/>
  <c r="BG267" i="9"/>
  <c r="BG263" i="9"/>
  <c r="BG259" i="9"/>
  <c r="BG255" i="9"/>
  <c r="BG251" i="9"/>
  <c r="BG247" i="9"/>
  <c r="BG243" i="9"/>
  <c r="BG239" i="9"/>
  <c r="BG235" i="9"/>
  <c r="BG231" i="9"/>
  <c r="BG227" i="9"/>
  <c r="BG223" i="9"/>
  <c r="BG219" i="9"/>
  <c r="BG215" i="9"/>
  <c r="BG211" i="9"/>
  <c r="BG207" i="9"/>
  <c r="BG203" i="9"/>
  <c r="BG199" i="9"/>
  <c r="BG195" i="9"/>
  <c r="BG191" i="9"/>
  <c r="BG187" i="9"/>
  <c r="BG183" i="9"/>
  <c r="BG179" i="9"/>
  <c r="BG175" i="9"/>
  <c r="BG171" i="9"/>
  <c r="BG167" i="9"/>
  <c r="BG163" i="9"/>
  <c r="BG159" i="9"/>
  <c r="BG155" i="9"/>
  <c r="BG151" i="9"/>
  <c r="BG147" i="9"/>
  <c r="BF466" i="3"/>
  <c r="BF454" i="3"/>
  <c r="BF442" i="3"/>
  <c r="BF430" i="3"/>
  <c r="BF418" i="3"/>
  <c r="BF406" i="3"/>
  <c r="BF394" i="3"/>
  <c r="BF382" i="3"/>
  <c r="BF370" i="3"/>
  <c r="BF358" i="3"/>
  <c r="BF346" i="3"/>
  <c r="BF334" i="3"/>
  <c r="BF322" i="3"/>
  <c r="BF310" i="3"/>
  <c r="BF298" i="3"/>
  <c r="BF286" i="3"/>
  <c r="BF274" i="3"/>
  <c r="BF262" i="3"/>
  <c r="BF250" i="3"/>
  <c r="BF238" i="3"/>
  <c r="BF226" i="3"/>
  <c r="BF214" i="3"/>
  <c r="BF202" i="3"/>
  <c r="BF190" i="3"/>
  <c r="BF178" i="3"/>
  <c r="BF166" i="3"/>
  <c r="BF154" i="3"/>
  <c r="BF142" i="3"/>
  <c r="BF130" i="3"/>
  <c r="BF118" i="3"/>
  <c r="BF106" i="3"/>
  <c r="BF94" i="3"/>
  <c r="BF82" i="3"/>
  <c r="BF70" i="3"/>
  <c r="BF58" i="3"/>
  <c r="BF46" i="3"/>
  <c r="BF34" i="3"/>
  <c r="BF33" i="3"/>
  <c r="BF19" i="3"/>
  <c r="BF423" i="3"/>
  <c r="BF375" i="3"/>
  <c r="BF339" i="3"/>
  <c r="BF327" i="3"/>
  <c r="BF315" i="3"/>
  <c r="BF303" i="3"/>
  <c r="BF291" i="3"/>
  <c r="BF279" i="3"/>
  <c r="BF267" i="3"/>
  <c r="BF255" i="3"/>
  <c r="BF243" i="3"/>
  <c r="BF231" i="3"/>
  <c r="BF219" i="3"/>
  <c r="BF207" i="3"/>
  <c r="BF195" i="3"/>
  <c r="BF183" i="3"/>
  <c r="BF171" i="3"/>
  <c r="BF159" i="3"/>
  <c r="BF147" i="3"/>
  <c r="BF135" i="3"/>
  <c r="BF123" i="3"/>
  <c r="BF111" i="3"/>
  <c r="BF99" i="3"/>
  <c r="BF87" i="3"/>
  <c r="BF75" i="3"/>
  <c r="BF435" i="3"/>
  <c r="BF387" i="3"/>
  <c r="BF459" i="3"/>
  <c r="BF411" i="3"/>
  <c r="BF351" i="3"/>
  <c r="BF447" i="3"/>
  <c r="BF399" i="3"/>
  <c r="BF363" i="3"/>
  <c r="BF30" i="3"/>
  <c r="BF63" i="3"/>
  <c r="BF51" i="3"/>
  <c r="BF39" i="3"/>
  <c r="BF27" i="3"/>
  <c r="BF456" i="3"/>
  <c r="BF444" i="3"/>
  <c r="BF432" i="3"/>
  <c r="BF420" i="3"/>
  <c r="BF408" i="3"/>
  <c r="BF396" i="3"/>
  <c r="BF384" i="3"/>
  <c r="BF372" i="3"/>
  <c r="BF360" i="3"/>
  <c r="BF348" i="3"/>
  <c r="BF336" i="3"/>
  <c r="BF324" i="3"/>
  <c r="BF312" i="3"/>
  <c r="BF300" i="3"/>
  <c r="BF288" i="3"/>
  <c r="BF276" i="3"/>
  <c r="BF264" i="3"/>
  <c r="BF252" i="3"/>
  <c r="BF240" i="3"/>
  <c r="BF228" i="3"/>
  <c r="BF216" i="3"/>
  <c r="BF204" i="3"/>
  <c r="BF192" i="3"/>
  <c r="BF180" i="3"/>
  <c r="BF168" i="3"/>
  <c r="BF156" i="3"/>
  <c r="BF144" i="3"/>
  <c r="BF132" i="3"/>
  <c r="BF120" i="3"/>
  <c r="BF108" i="3"/>
  <c r="BF96" i="3"/>
  <c r="BF84" i="3"/>
  <c r="BF72" i="3"/>
  <c r="BF60" i="3"/>
  <c r="BF48" i="3"/>
  <c r="BF36" i="3"/>
  <c r="BF24" i="3"/>
  <c r="BF461" i="3"/>
  <c r="BF449" i="3"/>
  <c r="BF437" i="3"/>
  <c r="BF425" i="3"/>
  <c r="BF413" i="3"/>
  <c r="BF401" i="3"/>
  <c r="BF389" i="3"/>
  <c r="BF377" i="3"/>
  <c r="BF365" i="3"/>
  <c r="BF353" i="3"/>
  <c r="BF341" i="3"/>
  <c r="BF329" i="3"/>
  <c r="BF317" i="3"/>
  <c r="BF305" i="3"/>
  <c r="BF293" i="3"/>
  <c r="BF281" i="3"/>
  <c r="BF269" i="3"/>
  <c r="BF257" i="3"/>
  <c r="BF245" i="3"/>
  <c r="BF233" i="3"/>
  <c r="BF221" i="3"/>
  <c r="BF209" i="3"/>
  <c r="BF197" i="3"/>
  <c r="BF185" i="3"/>
  <c r="BF173" i="3"/>
  <c r="BF161" i="3"/>
  <c r="BF149" i="3"/>
  <c r="BF137" i="3"/>
  <c r="BF125" i="3"/>
  <c r="BF113" i="3"/>
  <c r="BF101" i="3"/>
  <c r="BF89" i="3"/>
  <c r="BF77" i="3"/>
  <c r="BF65" i="3"/>
  <c r="BF53" i="3"/>
  <c r="BF41" i="3"/>
  <c r="BF29" i="3"/>
  <c r="BF18" i="3"/>
  <c r="BF467" i="3"/>
  <c r="BF455" i="3"/>
  <c r="BF443" i="3"/>
  <c r="BF431" i="3"/>
  <c r="BF419" i="3"/>
  <c r="BF407" i="3"/>
  <c r="BF395" i="3"/>
  <c r="BF383" i="3"/>
  <c r="BF371" i="3"/>
  <c r="BF359" i="3"/>
  <c r="BF347" i="3"/>
  <c r="BF335" i="3"/>
  <c r="BF323" i="3"/>
  <c r="BF311" i="3"/>
  <c r="BF299" i="3"/>
  <c r="BF287" i="3"/>
  <c r="BF275" i="3"/>
  <c r="BF263" i="3"/>
  <c r="BF251" i="3"/>
  <c r="BF239" i="3"/>
  <c r="BF227" i="3"/>
  <c r="BF215" i="3"/>
  <c r="BF203" i="3"/>
  <c r="BF191" i="3"/>
  <c r="BF179" i="3"/>
  <c r="BF167" i="3"/>
  <c r="BF155" i="3"/>
  <c r="BF143" i="3"/>
  <c r="BF131" i="3"/>
  <c r="BF119" i="3"/>
  <c r="BF107" i="3"/>
  <c r="BF95" i="3"/>
  <c r="BF83" i="3"/>
  <c r="BF71" i="3"/>
  <c r="BF59" i="3"/>
  <c r="BF47" i="3"/>
  <c r="BF35" i="3"/>
  <c r="BF23" i="3"/>
  <c r="BF22" i="3"/>
  <c r="G147" i="16"/>
  <c r="F147" i="16"/>
  <c r="G143" i="16"/>
  <c r="F143" i="16"/>
  <c r="G139" i="16"/>
  <c r="F139" i="16"/>
  <c r="G135" i="16"/>
  <c r="F135" i="16"/>
  <c r="G131" i="16"/>
  <c r="F131" i="16"/>
  <c r="G127" i="16"/>
  <c r="F127" i="16"/>
  <c r="G123" i="16"/>
  <c r="F123" i="16"/>
  <c r="G119" i="16"/>
  <c r="F119" i="16"/>
  <c r="G115" i="16"/>
  <c r="F115" i="16"/>
  <c r="G111" i="16"/>
  <c r="F111" i="16"/>
  <c r="G107" i="16"/>
  <c r="F107" i="16"/>
  <c r="G103" i="16"/>
  <c r="F103" i="16"/>
  <c r="G98" i="16"/>
  <c r="F98" i="16"/>
  <c r="G94" i="16"/>
  <c r="F94" i="16"/>
  <c r="G90" i="16"/>
  <c r="F90" i="16"/>
  <c r="G86" i="16"/>
  <c r="F86" i="16"/>
  <c r="G82" i="16"/>
  <c r="F82" i="16"/>
  <c r="G78" i="16"/>
  <c r="F78" i="16"/>
  <c r="G74" i="16"/>
  <c r="F74" i="16"/>
  <c r="G70" i="16"/>
  <c r="F70" i="16"/>
  <c r="G66" i="16"/>
  <c r="F66" i="16"/>
  <c r="G150" i="16"/>
  <c r="F150" i="16"/>
  <c r="G146" i="16"/>
  <c r="F146" i="16"/>
  <c r="G142" i="16"/>
  <c r="F142" i="16"/>
  <c r="G138" i="16"/>
  <c r="F138" i="16"/>
  <c r="G134" i="16"/>
  <c r="F134" i="16"/>
  <c r="G130" i="16"/>
  <c r="F130" i="16"/>
  <c r="G126" i="16"/>
  <c r="F126" i="16"/>
  <c r="G122" i="16"/>
  <c r="F122" i="16"/>
  <c r="G118" i="16"/>
  <c r="F118" i="16"/>
  <c r="G114" i="16"/>
  <c r="F114" i="16"/>
  <c r="G110" i="16"/>
  <c r="F110" i="16"/>
  <c r="G106" i="16"/>
  <c r="F106" i="16"/>
  <c r="G102" i="16"/>
  <c r="F102" i="16"/>
  <c r="G97" i="16"/>
  <c r="F97" i="16"/>
  <c r="G93" i="16"/>
  <c r="F93" i="16"/>
  <c r="G89" i="16"/>
  <c r="F89" i="16"/>
  <c r="G85" i="16"/>
  <c r="F85" i="16"/>
  <c r="G81" i="16"/>
  <c r="F81" i="16"/>
  <c r="G77" i="16"/>
  <c r="F77" i="16"/>
  <c r="G73" i="16"/>
  <c r="F73" i="16"/>
  <c r="G69" i="16"/>
  <c r="F69" i="16"/>
  <c r="G149" i="16"/>
  <c r="F149" i="16"/>
  <c r="G145" i="16"/>
  <c r="F145" i="16"/>
  <c r="G141" i="16"/>
  <c r="F141" i="16"/>
  <c r="G137" i="16"/>
  <c r="F137" i="16"/>
  <c r="G133" i="16"/>
  <c r="F133" i="16"/>
  <c r="G129" i="16"/>
  <c r="F129" i="16"/>
  <c r="G125" i="16"/>
  <c r="F125" i="16"/>
  <c r="G121" i="16"/>
  <c r="F121" i="16"/>
  <c r="G117" i="16"/>
  <c r="F117" i="16"/>
  <c r="G113" i="16"/>
  <c r="F113" i="16"/>
  <c r="G109" i="16"/>
  <c r="F109" i="16"/>
  <c r="G105" i="16"/>
  <c r="F105" i="16"/>
  <c r="G100" i="16"/>
  <c r="F100" i="16"/>
  <c r="G96" i="16"/>
  <c r="F96" i="16"/>
  <c r="G92" i="16"/>
  <c r="F92" i="16"/>
  <c r="G88" i="16"/>
  <c r="F88" i="16"/>
  <c r="G84" i="16"/>
  <c r="F84" i="16"/>
  <c r="G80" i="16"/>
  <c r="F80" i="16"/>
  <c r="G76" i="16"/>
  <c r="F76" i="16"/>
  <c r="G72" i="16"/>
  <c r="F72" i="16"/>
  <c r="G68" i="16"/>
  <c r="F68" i="16"/>
  <c r="G148" i="16"/>
  <c r="F148" i="16"/>
  <c r="G144" i="16"/>
  <c r="F144" i="16"/>
  <c r="G140" i="16"/>
  <c r="F140" i="16"/>
  <c r="G136" i="16"/>
  <c r="F136" i="16"/>
  <c r="G132" i="16"/>
  <c r="F132" i="16"/>
  <c r="G128" i="16"/>
  <c r="F128" i="16"/>
  <c r="G124" i="16"/>
  <c r="F124" i="16"/>
  <c r="G120" i="16"/>
  <c r="F120" i="16"/>
  <c r="G116" i="16"/>
  <c r="F116" i="16"/>
  <c r="G112" i="16"/>
  <c r="F112" i="16"/>
  <c r="G108" i="16"/>
  <c r="F108" i="16"/>
  <c r="G104" i="16"/>
  <c r="F104" i="16"/>
  <c r="G99" i="16"/>
  <c r="F99" i="16"/>
  <c r="G95" i="16"/>
  <c r="F95" i="16"/>
  <c r="G91" i="16"/>
  <c r="F91" i="16"/>
  <c r="G87" i="16"/>
  <c r="F87" i="16"/>
  <c r="G83" i="16"/>
  <c r="F83" i="16"/>
  <c r="G79" i="16"/>
  <c r="F79" i="16"/>
  <c r="G75" i="16"/>
  <c r="F75" i="16"/>
  <c r="G71" i="16"/>
  <c r="F71" i="16"/>
  <c r="G67" i="16"/>
  <c r="F67" i="16"/>
  <c r="B2" i="16"/>
  <c r="I2" i="16" s="1"/>
  <c r="H16" i="14"/>
  <c r="B59" i="13"/>
  <c r="G59" i="13" s="1"/>
  <c r="B51" i="13"/>
  <c r="G51" i="13" s="1"/>
  <c r="B65" i="16"/>
  <c r="B57" i="16"/>
  <c r="B49" i="16"/>
  <c r="B41" i="16"/>
  <c r="B33" i="16"/>
  <c r="B25" i="16"/>
  <c r="B17" i="16"/>
  <c r="B9" i="16"/>
  <c r="B43" i="13"/>
  <c r="G43" i="13" s="1"/>
  <c r="B35" i="13"/>
  <c r="G35" i="13" s="1"/>
  <c r="B27" i="13"/>
  <c r="G27" i="13" s="1"/>
  <c r="B19" i="13"/>
  <c r="G19" i="13" s="1"/>
  <c r="H8" i="14"/>
  <c r="J8" i="14"/>
  <c r="B101" i="16"/>
  <c r="B61" i="16"/>
  <c r="B53" i="16"/>
  <c r="B45" i="16"/>
  <c r="B37" i="16"/>
  <c r="B29" i="16"/>
  <c r="B21" i="16"/>
  <c r="B13" i="16"/>
  <c r="B5" i="16"/>
  <c r="B55" i="13"/>
  <c r="G55" i="13" s="1"/>
  <c r="B47" i="13"/>
  <c r="G47" i="13" s="1"/>
  <c r="B39" i="13"/>
  <c r="G39" i="13" s="1"/>
  <c r="B31" i="13"/>
  <c r="G31" i="13" s="1"/>
  <c r="B23" i="13"/>
  <c r="G23" i="13" s="1"/>
  <c r="I21" i="14"/>
  <c r="K16" i="14"/>
  <c r="I19" i="14"/>
  <c r="I17" i="14"/>
  <c r="B151" i="16"/>
  <c r="B63" i="16"/>
  <c r="B59" i="16"/>
  <c r="B55" i="16"/>
  <c r="B51" i="16"/>
  <c r="B47" i="16"/>
  <c r="B43" i="16"/>
  <c r="B39" i="16"/>
  <c r="B35" i="16"/>
  <c r="B31" i="16"/>
  <c r="B27" i="16"/>
  <c r="B23" i="16"/>
  <c r="B19" i="16"/>
  <c r="B15" i="16"/>
  <c r="B11" i="16"/>
  <c r="B7" i="16"/>
  <c r="B3" i="16"/>
  <c r="H20" i="14"/>
  <c r="J16" i="14"/>
  <c r="B84" i="13"/>
  <c r="G84" i="13" s="1"/>
  <c r="B80" i="13"/>
  <c r="G80" i="13" s="1"/>
  <c r="B76" i="13"/>
  <c r="G76" i="13" s="1"/>
  <c r="B72" i="13"/>
  <c r="G72" i="13" s="1"/>
  <c r="B68" i="13"/>
  <c r="G68" i="13" s="1"/>
  <c r="B64" i="13"/>
  <c r="G64" i="13" s="1"/>
  <c r="B60" i="13"/>
  <c r="G60" i="13" s="1"/>
  <c r="B56" i="13"/>
  <c r="G56" i="13" s="1"/>
  <c r="B52" i="13"/>
  <c r="G52" i="13" s="1"/>
  <c r="B48" i="13"/>
  <c r="G48" i="13" s="1"/>
  <c r="B44" i="13"/>
  <c r="G44" i="13" s="1"/>
  <c r="B40" i="13"/>
  <c r="G40" i="13" s="1"/>
  <c r="B36" i="13"/>
  <c r="G36" i="13" s="1"/>
  <c r="B32" i="13"/>
  <c r="G32" i="13" s="1"/>
  <c r="B28" i="13"/>
  <c r="G28" i="13" s="1"/>
  <c r="B24" i="13"/>
  <c r="G24" i="13" s="1"/>
  <c r="B20" i="13"/>
  <c r="G20" i="13" s="1"/>
  <c r="B16" i="13"/>
  <c r="G16" i="13" s="1"/>
  <c r="B12" i="13"/>
  <c r="G12" i="13" s="1"/>
  <c r="B8" i="13"/>
  <c r="G8" i="13" s="1"/>
  <c r="B87" i="13"/>
  <c r="G87" i="13" s="1"/>
  <c r="B83" i="13"/>
  <c r="G83" i="13" s="1"/>
  <c r="B79" i="13"/>
  <c r="G79" i="13" s="1"/>
  <c r="B75" i="13"/>
  <c r="G75" i="13" s="1"/>
  <c r="B71" i="13"/>
  <c r="G71" i="13" s="1"/>
  <c r="B67" i="13"/>
  <c r="G67" i="13" s="1"/>
  <c r="B63" i="13"/>
  <c r="G63" i="13" s="1"/>
  <c r="B64" i="16"/>
  <c r="B60" i="16"/>
  <c r="B56" i="16"/>
  <c r="B52" i="16"/>
  <c r="B48" i="16"/>
  <c r="B44" i="16"/>
  <c r="B40" i="16"/>
  <c r="B36" i="16"/>
  <c r="B32" i="16"/>
  <c r="B28" i="16"/>
  <c r="B24" i="16"/>
  <c r="B20" i="16"/>
  <c r="B16" i="16"/>
  <c r="B12" i="16"/>
  <c r="B8" i="16"/>
  <c r="B4" i="16"/>
  <c r="I8" i="14"/>
  <c r="J12" i="14"/>
  <c r="I12" i="14"/>
  <c r="G12" i="14"/>
  <c r="K11" i="14"/>
  <c r="K9" i="14"/>
  <c r="B86" i="13"/>
  <c r="G86" i="13" s="1"/>
  <c r="B82" i="13"/>
  <c r="G82" i="13" s="1"/>
  <c r="B78" i="13"/>
  <c r="G78" i="13" s="1"/>
  <c r="B74" i="13"/>
  <c r="G74" i="13" s="1"/>
  <c r="B70" i="13"/>
  <c r="G70" i="13" s="1"/>
  <c r="B50" i="13"/>
  <c r="G50" i="13" s="1"/>
  <c r="B42" i="13"/>
  <c r="G42" i="13" s="1"/>
  <c r="B34" i="13"/>
  <c r="G34" i="13" s="1"/>
  <c r="B26" i="13"/>
  <c r="G26" i="13" s="1"/>
  <c r="B18" i="13"/>
  <c r="G18" i="13" s="1"/>
  <c r="B10" i="13"/>
  <c r="G10" i="13" s="1"/>
  <c r="H19" i="14"/>
  <c r="K17" i="14"/>
  <c r="H18" i="14"/>
  <c r="H21" i="14"/>
  <c r="H17" i="14"/>
  <c r="L16" i="14"/>
  <c r="B62" i="16"/>
  <c r="B58" i="16"/>
  <c r="B54" i="16"/>
  <c r="B50" i="16"/>
  <c r="B46" i="16"/>
  <c r="B42" i="16"/>
  <c r="B38" i="16"/>
  <c r="B34" i="16"/>
  <c r="B30" i="16"/>
  <c r="B26" i="16"/>
  <c r="B22" i="16"/>
  <c r="B18" i="16"/>
  <c r="B14" i="16"/>
  <c r="B10" i="16"/>
  <c r="B6" i="16"/>
  <c r="J18" i="14"/>
  <c r="J21" i="14"/>
  <c r="I20" i="14"/>
  <c r="J19" i="14"/>
  <c r="I18" i="14"/>
  <c r="J17" i="14"/>
  <c r="I16" i="14"/>
  <c r="J20" i="14"/>
  <c r="B101" i="13"/>
  <c r="G101" i="13" s="1"/>
  <c r="B85" i="13"/>
  <c r="G85" i="13" s="1"/>
  <c r="B81" i="13"/>
  <c r="G81" i="13" s="1"/>
  <c r="B77" i="13"/>
  <c r="G77" i="13" s="1"/>
  <c r="B73" i="13"/>
  <c r="G73" i="13" s="1"/>
  <c r="B69" i="13"/>
  <c r="G69" i="13" s="1"/>
  <c r="B65" i="13"/>
  <c r="G65" i="13" s="1"/>
  <c r="B61" i="13"/>
  <c r="G61" i="13" s="1"/>
  <c r="B57" i="13"/>
  <c r="G57" i="13" s="1"/>
  <c r="B53" i="13"/>
  <c r="G53" i="13" s="1"/>
  <c r="B49" i="13"/>
  <c r="G49" i="13" s="1"/>
  <c r="B45" i="13"/>
  <c r="G45" i="13" s="1"/>
  <c r="B41" i="13"/>
  <c r="G41" i="13" s="1"/>
  <c r="B37" i="13"/>
  <c r="G37" i="13" s="1"/>
  <c r="B33" i="13"/>
  <c r="G33" i="13" s="1"/>
  <c r="B29" i="13"/>
  <c r="G29" i="13" s="1"/>
  <c r="B25" i="13"/>
  <c r="G25" i="13" s="1"/>
  <c r="B21" i="13"/>
  <c r="G21" i="13" s="1"/>
  <c r="B17" i="13"/>
  <c r="G17" i="13" s="1"/>
  <c r="B13" i="13"/>
  <c r="G13" i="13" s="1"/>
  <c r="B9" i="13"/>
  <c r="G9" i="13" s="1"/>
  <c r="I9" i="14"/>
  <c r="G9" i="14"/>
  <c r="H12" i="14"/>
  <c r="J11" i="14"/>
  <c r="J10" i="14"/>
  <c r="H10" i="14"/>
  <c r="B15" i="13"/>
  <c r="G15" i="13" s="1"/>
  <c r="B11" i="13"/>
  <c r="G11" i="13" s="1"/>
  <c r="B7" i="13"/>
  <c r="B46" i="13"/>
  <c r="G46" i="13" s="1"/>
  <c r="B38" i="13"/>
  <c r="G38" i="13" s="1"/>
  <c r="B30" i="13"/>
  <c r="G30" i="13" s="1"/>
  <c r="B22" i="13"/>
  <c r="G22" i="13" s="1"/>
  <c r="B14" i="13"/>
  <c r="G14" i="13" s="1"/>
  <c r="J13" i="14"/>
  <c r="K8" i="14"/>
  <c r="B66" i="13"/>
  <c r="G66" i="13" s="1"/>
  <c r="B62" i="13"/>
  <c r="G62" i="13" s="1"/>
  <c r="B58" i="13"/>
  <c r="G58" i="13" s="1"/>
  <c r="B54" i="13"/>
  <c r="G54" i="13" s="1"/>
  <c r="B6" i="13"/>
  <c r="G6" i="13" s="1"/>
  <c r="H13" i="14"/>
  <c r="I11" i="14"/>
  <c r="K10" i="14"/>
  <c r="J9" i="14"/>
  <c r="H9" i="14"/>
  <c r="I10" i="14"/>
  <c r="G10" i="14"/>
  <c r="I13" i="14"/>
  <c r="K12" i="14"/>
  <c r="H11" i="14"/>
  <c r="B4" i="13"/>
  <c r="G4" i="13" s="1"/>
  <c r="B5" i="13"/>
  <c r="G5" i="13" s="1"/>
  <c r="G8" i="14"/>
  <c r="G16" i="14"/>
  <c r="G19" i="14"/>
  <c r="G18" i="14"/>
  <c r="G21" i="14"/>
  <c r="G20" i="14"/>
  <c r="L17" i="14"/>
  <c r="G17" i="14"/>
  <c r="G13" i="14"/>
  <c r="G11" i="14"/>
  <c r="L10" i="14"/>
  <c r="L9" i="14"/>
  <c r="G18" i="16" l="1"/>
  <c r="F18" i="16"/>
  <c r="G50" i="16"/>
  <c r="F50" i="16"/>
  <c r="G16" i="16"/>
  <c r="F16" i="16"/>
  <c r="G32" i="16"/>
  <c r="F32" i="16"/>
  <c r="G64" i="16"/>
  <c r="F64" i="16"/>
  <c r="G23" i="16"/>
  <c r="F23" i="16"/>
  <c r="G55" i="16"/>
  <c r="F55" i="16"/>
  <c r="G21" i="16"/>
  <c r="F21" i="16"/>
  <c r="G53" i="16"/>
  <c r="F53" i="16"/>
  <c r="G65" i="16"/>
  <c r="F65" i="16"/>
  <c r="G6" i="16"/>
  <c r="F6" i="16"/>
  <c r="G22" i="16"/>
  <c r="F22" i="16"/>
  <c r="G38" i="16"/>
  <c r="F38" i="16"/>
  <c r="G54" i="16"/>
  <c r="F54" i="16"/>
  <c r="G4" i="16"/>
  <c r="F4" i="16"/>
  <c r="G20" i="16"/>
  <c r="F20" i="16"/>
  <c r="G36" i="16"/>
  <c r="F36" i="16"/>
  <c r="G52" i="16"/>
  <c r="F52" i="16"/>
  <c r="G11" i="16"/>
  <c r="F11" i="16"/>
  <c r="G27" i="16"/>
  <c r="F27" i="16"/>
  <c r="G43" i="16"/>
  <c r="F43" i="16"/>
  <c r="G59" i="16"/>
  <c r="F59" i="16"/>
  <c r="G29" i="16"/>
  <c r="F29" i="16"/>
  <c r="G61" i="16"/>
  <c r="F61" i="16"/>
  <c r="G9" i="16"/>
  <c r="F9" i="16"/>
  <c r="G41" i="16"/>
  <c r="F41" i="16"/>
  <c r="G10" i="16"/>
  <c r="F10" i="16"/>
  <c r="G42" i="16"/>
  <c r="F42" i="16"/>
  <c r="G8" i="16"/>
  <c r="F8" i="16"/>
  <c r="G40" i="16"/>
  <c r="F40" i="16"/>
  <c r="G31" i="16"/>
  <c r="F31" i="16"/>
  <c r="G5" i="16"/>
  <c r="F5" i="16"/>
  <c r="G17" i="16"/>
  <c r="F17" i="16"/>
  <c r="G26" i="16"/>
  <c r="F26" i="16"/>
  <c r="G58" i="16"/>
  <c r="F58" i="16"/>
  <c r="G24" i="16"/>
  <c r="F24" i="16"/>
  <c r="G56" i="16"/>
  <c r="F56" i="16"/>
  <c r="G15" i="16"/>
  <c r="F15" i="16"/>
  <c r="G47" i="16"/>
  <c r="F47" i="16"/>
  <c r="G63" i="16"/>
  <c r="F63" i="16"/>
  <c r="G37" i="16"/>
  <c r="F37" i="16"/>
  <c r="G101" i="16"/>
  <c r="F101" i="16"/>
  <c r="G49" i="16"/>
  <c r="F49" i="16"/>
  <c r="G14" i="16"/>
  <c r="F14" i="16"/>
  <c r="G30" i="16"/>
  <c r="F30" i="16"/>
  <c r="G46" i="16"/>
  <c r="F46" i="16"/>
  <c r="G62" i="16"/>
  <c r="F62" i="16"/>
  <c r="G12" i="16"/>
  <c r="F12" i="16"/>
  <c r="G28" i="16"/>
  <c r="F28" i="16"/>
  <c r="G44" i="16"/>
  <c r="F44" i="16"/>
  <c r="G60" i="16"/>
  <c r="F60" i="16"/>
  <c r="G3" i="16"/>
  <c r="F3" i="16"/>
  <c r="G19" i="16"/>
  <c r="F19" i="16"/>
  <c r="G35" i="16"/>
  <c r="F35" i="16"/>
  <c r="G51" i="16"/>
  <c r="F51" i="16"/>
  <c r="G151" i="16"/>
  <c r="F151" i="16"/>
  <c r="G13" i="16"/>
  <c r="F13" i="16"/>
  <c r="G45" i="16"/>
  <c r="F45" i="16"/>
  <c r="G25" i="16"/>
  <c r="F25" i="16"/>
  <c r="G57" i="16"/>
  <c r="F57" i="16"/>
  <c r="G34" i="16"/>
  <c r="F34" i="16"/>
  <c r="G48" i="16"/>
  <c r="F48" i="16"/>
  <c r="G7" i="16"/>
  <c r="F7" i="16"/>
  <c r="G39" i="16"/>
  <c r="F39" i="16"/>
  <c r="G33" i="16"/>
  <c r="F33" i="16"/>
  <c r="G2" i="16"/>
  <c r="F2" i="16"/>
  <c r="B2" i="13"/>
  <c r="G2" i="13" s="1"/>
  <c r="G7" i="13"/>
  <c r="B3" i="13"/>
  <c r="G3" i="13" s="1"/>
  <c r="F19" i="14"/>
  <c r="F12" i="14"/>
  <c r="F11" i="14"/>
  <c r="D93" i="7"/>
  <c r="D77" i="7"/>
  <c r="D61" i="7"/>
  <c r="D99" i="11"/>
  <c r="D81" i="11"/>
  <c r="D64" i="11"/>
  <c r="F20" i="14"/>
  <c r="F16" i="14"/>
  <c r="D11" i="7"/>
  <c r="D10" i="7"/>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N23" i="3"/>
  <c r="AN26" i="3"/>
  <c r="AN28" i="3"/>
  <c r="AN31" i="3"/>
  <c r="D9" i="7"/>
  <c r="D71" i="10"/>
  <c r="D10" i="10"/>
  <c r="D21" i="3"/>
  <c r="Z21" i="3" s="1"/>
  <c r="D24" i="3"/>
  <c r="Z24" i="3" s="1"/>
  <c r="D27" i="3"/>
  <c r="Z27" i="3" s="1"/>
  <c r="D30" i="3"/>
  <c r="Z30" i="3" s="1"/>
  <c r="D33" i="3"/>
  <c r="D36" i="3"/>
  <c r="Z36" i="3" s="1"/>
  <c r="D39" i="3"/>
  <c r="Z39" i="3" s="1"/>
  <c r="D42" i="3"/>
  <c r="Z42" i="3" s="1"/>
  <c r="D45" i="3"/>
  <c r="Z45" i="3" s="1"/>
  <c r="D48" i="3"/>
  <c r="Z48" i="3" s="1"/>
  <c r="D51" i="3"/>
  <c r="Z51" i="3" s="1"/>
  <c r="D54" i="3"/>
  <c r="Z54" i="3" s="1"/>
  <c r="D57" i="3"/>
  <c r="Z57" i="3" s="1"/>
  <c r="D60" i="3"/>
  <c r="D63" i="3"/>
  <c r="Z63" i="3" s="1"/>
  <c r="D66" i="3"/>
  <c r="Z66" i="3" s="1"/>
  <c r="D69" i="3"/>
  <c r="Z69" i="3" s="1"/>
  <c r="D72" i="3"/>
  <c r="Z72" i="3" s="1"/>
  <c r="D75" i="3"/>
  <c r="Z75" i="3" s="1"/>
  <c r="D78" i="3"/>
  <c r="Z78" i="3" s="1"/>
  <c r="D81" i="3"/>
  <c r="D84" i="3"/>
  <c r="Z84" i="3" s="1"/>
  <c r="D87" i="3"/>
  <c r="Z87" i="3" s="1"/>
  <c r="D90" i="3"/>
  <c r="Z90" i="3" s="1"/>
  <c r="D93" i="3"/>
  <c r="Z93" i="3" s="1"/>
  <c r="D96" i="3"/>
  <c r="Z96" i="3" s="1"/>
  <c r="D99" i="3"/>
  <c r="Z99" i="3" s="1"/>
  <c r="D102" i="3"/>
  <c r="Z102" i="3" s="1"/>
  <c r="D105" i="3"/>
  <c r="Z105" i="3" s="1"/>
  <c r="D108" i="3"/>
  <c r="Z108" i="3" s="1"/>
  <c r="D111" i="3"/>
  <c r="Z111" i="3" s="1"/>
  <c r="D114" i="3"/>
  <c r="Z114" i="3" s="1"/>
  <c r="D117" i="3"/>
  <c r="Z117" i="3" s="1"/>
  <c r="D120" i="3"/>
  <c r="Z120" i="3" s="1"/>
  <c r="D123" i="3"/>
  <c r="Z123" i="3" s="1"/>
  <c r="D126" i="3"/>
  <c r="Z126" i="3" s="1"/>
  <c r="D129" i="3"/>
  <c r="Z129" i="3" s="1"/>
  <c r="D132" i="3"/>
  <c r="Z132" i="3" s="1"/>
  <c r="D135" i="3"/>
  <c r="Z135" i="3" s="1"/>
  <c r="D138" i="3"/>
  <c r="Z138" i="3" s="1"/>
  <c r="D141" i="3"/>
  <c r="Z141" i="3" s="1"/>
  <c r="D144" i="3"/>
  <c r="Z144" i="3" s="1"/>
  <c r="D147" i="3"/>
  <c r="Z147" i="3" s="1"/>
  <c r="D150" i="3"/>
  <c r="Z150" i="3" s="1"/>
  <c r="D153" i="3"/>
  <c r="Z153" i="3" s="1"/>
  <c r="D156" i="3"/>
  <c r="Z156" i="3" s="1"/>
  <c r="D159" i="3"/>
  <c r="Z159" i="3" s="1"/>
  <c r="D162" i="3"/>
  <c r="Z162" i="3" s="1"/>
  <c r="D165" i="3"/>
  <c r="Z165" i="3" s="1"/>
  <c r="D168" i="3"/>
  <c r="Z168" i="3" s="1"/>
  <c r="D171" i="3"/>
  <c r="Z171" i="3" s="1"/>
  <c r="D174" i="3"/>
  <c r="Z174" i="3" s="1"/>
  <c r="D177" i="3"/>
  <c r="Z177" i="3" s="1"/>
  <c r="D180" i="3"/>
  <c r="Z180" i="3" s="1"/>
  <c r="D183" i="3"/>
  <c r="Z183" i="3" s="1"/>
  <c r="D186" i="3"/>
  <c r="Z186" i="3" s="1"/>
  <c r="D189" i="3"/>
  <c r="Z189" i="3" s="1"/>
  <c r="D192" i="3"/>
  <c r="Z192" i="3" s="1"/>
  <c r="D195" i="3"/>
  <c r="Z195" i="3" s="1"/>
  <c r="D198" i="3"/>
  <c r="Z198" i="3" s="1"/>
  <c r="D201" i="3"/>
  <c r="Z201" i="3" s="1"/>
  <c r="D204" i="3"/>
  <c r="Z204" i="3" s="1"/>
  <c r="D207" i="3"/>
  <c r="Z207" i="3" s="1"/>
  <c r="D210" i="3"/>
  <c r="Z210" i="3" s="1"/>
  <c r="D213" i="3"/>
  <c r="Z213" i="3" s="1"/>
  <c r="D216" i="3"/>
  <c r="Z216" i="3" s="1"/>
  <c r="D219" i="3"/>
  <c r="Z219" i="3" s="1"/>
  <c r="D222" i="3"/>
  <c r="Z222" i="3" s="1"/>
  <c r="D225" i="3"/>
  <c r="Z225" i="3" s="1"/>
  <c r="D228" i="3"/>
  <c r="Z228" i="3" s="1"/>
  <c r="D231" i="3"/>
  <c r="Z231" i="3" s="1"/>
  <c r="D234" i="3"/>
  <c r="Z234" i="3" s="1"/>
  <c r="D237" i="3"/>
  <c r="Z237" i="3" s="1"/>
  <c r="D240" i="3"/>
  <c r="Z240" i="3" s="1"/>
  <c r="D243" i="3"/>
  <c r="Z243" i="3" s="1"/>
  <c r="D246" i="3"/>
  <c r="Z246" i="3" s="1"/>
  <c r="D249" i="3"/>
  <c r="Z249" i="3" s="1"/>
  <c r="D252" i="3"/>
  <c r="Z252" i="3" s="1"/>
  <c r="D255" i="3"/>
  <c r="Z255" i="3" s="1"/>
  <c r="D258" i="3"/>
  <c r="Z258" i="3" s="1"/>
  <c r="D261" i="3"/>
  <c r="Z261" i="3" s="1"/>
  <c r="D264" i="3"/>
  <c r="Z264" i="3" s="1"/>
  <c r="D267" i="3"/>
  <c r="Z267" i="3" s="1"/>
  <c r="D270" i="3"/>
  <c r="Z270" i="3" s="1"/>
  <c r="D273" i="3"/>
  <c r="Z273" i="3" s="1"/>
  <c r="D276" i="3"/>
  <c r="Z276" i="3" s="1"/>
  <c r="D279" i="3"/>
  <c r="Z279" i="3" s="1"/>
  <c r="D282" i="3"/>
  <c r="Z282" i="3" s="1"/>
  <c r="D285" i="3"/>
  <c r="Z285" i="3" s="1"/>
  <c r="D288" i="3"/>
  <c r="Z288" i="3" s="1"/>
  <c r="D291" i="3"/>
  <c r="Z291" i="3" s="1"/>
  <c r="D294" i="3"/>
  <c r="Z294" i="3" s="1"/>
  <c r="D297" i="3"/>
  <c r="Z297" i="3" s="1"/>
  <c r="D300" i="3"/>
  <c r="Z300" i="3" s="1"/>
  <c r="D303" i="3"/>
  <c r="Z303" i="3" s="1"/>
  <c r="D306" i="3"/>
  <c r="Z306" i="3" s="1"/>
  <c r="D309" i="3"/>
  <c r="Z309" i="3" s="1"/>
  <c r="D312" i="3"/>
  <c r="Z312" i="3" s="1"/>
  <c r="D315" i="3"/>
  <c r="Z315" i="3" s="1"/>
  <c r="D318" i="3"/>
  <c r="Z318" i="3" s="1"/>
  <c r="D321" i="3"/>
  <c r="Z321" i="3" s="1"/>
  <c r="D324" i="3"/>
  <c r="Z324" i="3" s="1"/>
  <c r="D327" i="3"/>
  <c r="Z327" i="3" s="1"/>
  <c r="D330" i="3"/>
  <c r="Z330" i="3" s="1"/>
  <c r="D333" i="3"/>
  <c r="Z333" i="3" s="1"/>
  <c r="D336" i="3"/>
  <c r="Z336" i="3" s="1"/>
  <c r="D339" i="3"/>
  <c r="Z339" i="3" s="1"/>
  <c r="D342" i="3"/>
  <c r="Z342" i="3" s="1"/>
  <c r="D345" i="3"/>
  <c r="Z345" i="3" s="1"/>
  <c r="D348" i="3"/>
  <c r="Z348" i="3" s="1"/>
  <c r="D351" i="3"/>
  <c r="Z351" i="3" s="1"/>
  <c r="D354" i="3"/>
  <c r="Z354" i="3" s="1"/>
  <c r="D357" i="3"/>
  <c r="Z357" i="3" s="1"/>
  <c r="D360" i="3"/>
  <c r="Z360" i="3" s="1"/>
  <c r="D363" i="3"/>
  <c r="Z363" i="3" s="1"/>
  <c r="D366" i="3"/>
  <c r="Z366" i="3" s="1"/>
  <c r="D369" i="3"/>
  <c r="Z369" i="3" s="1"/>
  <c r="D372" i="3"/>
  <c r="Z372" i="3" s="1"/>
  <c r="D375" i="3"/>
  <c r="Z375" i="3" s="1"/>
  <c r="D378" i="3"/>
  <c r="Z378" i="3" s="1"/>
  <c r="D381" i="3"/>
  <c r="Z381" i="3" s="1"/>
  <c r="D384" i="3"/>
  <c r="Z384" i="3" s="1"/>
  <c r="D387" i="3"/>
  <c r="Z387" i="3" s="1"/>
  <c r="D390" i="3"/>
  <c r="Z390" i="3" s="1"/>
  <c r="D393" i="3"/>
  <c r="Z393" i="3" s="1"/>
  <c r="D396" i="3"/>
  <c r="Z396" i="3" s="1"/>
  <c r="D399" i="3"/>
  <c r="Z399" i="3" s="1"/>
  <c r="D402" i="3"/>
  <c r="Z402" i="3" s="1"/>
  <c r="D405" i="3"/>
  <c r="Z405" i="3" s="1"/>
  <c r="D408" i="3"/>
  <c r="Z408" i="3" s="1"/>
  <c r="D411" i="3"/>
  <c r="Z411" i="3" s="1"/>
  <c r="D414" i="3"/>
  <c r="Z414" i="3" s="1"/>
  <c r="D417" i="3"/>
  <c r="Z417" i="3" s="1"/>
  <c r="D420" i="3"/>
  <c r="Z420" i="3" s="1"/>
  <c r="D423" i="3"/>
  <c r="Z423" i="3" s="1"/>
  <c r="D426" i="3"/>
  <c r="Z426" i="3" s="1"/>
  <c r="D429" i="3"/>
  <c r="Z429" i="3" s="1"/>
  <c r="D432" i="3"/>
  <c r="Z432" i="3" s="1"/>
  <c r="D435" i="3"/>
  <c r="Z435" i="3" s="1"/>
  <c r="D438" i="3"/>
  <c r="Z438" i="3" s="1"/>
  <c r="D441" i="3"/>
  <c r="Z441" i="3" s="1"/>
  <c r="D444" i="3"/>
  <c r="Z444" i="3" s="1"/>
  <c r="D447" i="3"/>
  <c r="Z447" i="3" s="1"/>
  <c r="D450" i="3"/>
  <c r="Z450" i="3" s="1"/>
  <c r="D453" i="3"/>
  <c r="Z453" i="3" s="1"/>
  <c r="D456" i="3"/>
  <c r="Z456" i="3" s="1"/>
  <c r="D459" i="3"/>
  <c r="Z459" i="3" s="1"/>
  <c r="D462" i="3"/>
  <c r="Z462" i="3" s="1"/>
  <c r="D465" i="3"/>
  <c r="Z465" i="3" s="1"/>
  <c r="C21" i="3"/>
  <c r="C24" i="3"/>
  <c r="Y24" i="3" s="1"/>
  <c r="C27" i="3"/>
  <c r="Y27" i="3" s="1"/>
  <c r="C30" i="3"/>
  <c r="Y30" i="3" s="1"/>
  <c r="C33" i="3"/>
  <c r="Y33" i="3" s="1"/>
  <c r="C36" i="3"/>
  <c r="Y36" i="3" s="1"/>
  <c r="C39" i="3"/>
  <c r="Y39" i="3" s="1"/>
  <c r="C42" i="3"/>
  <c r="Y42" i="3" s="1"/>
  <c r="C45" i="3"/>
  <c r="Y45" i="3" s="1"/>
  <c r="C48" i="3"/>
  <c r="Y48" i="3" s="1"/>
  <c r="C51" i="3"/>
  <c r="Y51" i="3" s="1"/>
  <c r="C54" i="3"/>
  <c r="Y54" i="3" s="1"/>
  <c r="C57" i="3"/>
  <c r="Y57" i="3" s="1"/>
  <c r="C60" i="3"/>
  <c r="Y60" i="3" s="1"/>
  <c r="C63" i="3"/>
  <c r="Y63" i="3" s="1"/>
  <c r="C66" i="3"/>
  <c r="Y66" i="3" s="1"/>
  <c r="C69" i="3"/>
  <c r="Y69" i="3" s="1"/>
  <c r="C72" i="3"/>
  <c r="Y72" i="3" s="1"/>
  <c r="C75" i="3"/>
  <c r="Y75" i="3" s="1"/>
  <c r="C78" i="3"/>
  <c r="Y78" i="3" s="1"/>
  <c r="C81" i="3"/>
  <c r="Y81" i="3" s="1"/>
  <c r="C84" i="3"/>
  <c r="Y84" i="3" s="1"/>
  <c r="C87" i="3"/>
  <c r="Y87" i="3" s="1"/>
  <c r="C90" i="3"/>
  <c r="Y90" i="3" s="1"/>
  <c r="C93" i="3"/>
  <c r="Y93" i="3" s="1"/>
  <c r="C96" i="3"/>
  <c r="Y96" i="3" s="1"/>
  <c r="C99" i="3"/>
  <c r="Y99" i="3" s="1"/>
  <c r="C102" i="3"/>
  <c r="Y102" i="3" s="1"/>
  <c r="C105" i="3"/>
  <c r="Y105" i="3" s="1"/>
  <c r="C108" i="3"/>
  <c r="Y108" i="3" s="1"/>
  <c r="C111" i="3"/>
  <c r="Y111" i="3" s="1"/>
  <c r="C114" i="3"/>
  <c r="Y114" i="3" s="1"/>
  <c r="C117" i="3"/>
  <c r="Y117" i="3" s="1"/>
  <c r="C120" i="3"/>
  <c r="Y120" i="3" s="1"/>
  <c r="C123" i="3"/>
  <c r="Y123" i="3" s="1"/>
  <c r="C126" i="3"/>
  <c r="Y126" i="3" s="1"/>
  <c r="C129" i="3"/>
  <c r="Y129" i="3" s="1"/>
  <c r="C132" i="3"/>
  <c r="Y132" i="3" s="1"/>
  <c r="C135" i="3"/>
  <c r="Y135" i="3" s="1"/>
  <c r="C138" i="3"/>
  <c r="Y138" i="3" s="1"/>
  <c r="C141" i="3"/>
  <c r="Y141" i="3" s="1"/>
  <c r="C144" i="3"/>
  <c r="C147" i="3"/>
  <c r="Y147" i="3" s="1"/>
  <c r="C150" i="3"/>
  <c r="Y150" i="3" s="1"/>
  <c r="C153" i="3"/>
  <c r="Y153" i="3" s="1"/>
  <c r="C156" i="3"/>
  <c r="Y156" i="3" s="1"/>
  <c r="C159" i="3"/>
  <c r="Y159" i="3" s="1"/>
  <c r="C162" i="3"/>
  <c r="Y162" i="3" s="1"/>
  <c r="C165" i="3"/>
  <c r="Y165" i="3" s="1"/>
  <c r="C168" i="3"/>
  <c r="Y168" i="3" s="1"/>
  <c r="C171" i="3"/>
  <c r="Y171" i="3" s="1"/>
  <c r="C174" i="3"/>
  <c r="Y174" i="3" s="1"/>
  <c r="C177" i="3"/>
  <c r="Y177" i="3" s="1"/>
  <c r="C180" i="3"/>
  <c r="C183" i="3"/>
  <c r="Y183" i="3" s="1"/>
  <c r="C186" i="3"/>
  <c r="Y186" i="3" s="1"/>
  <c r="C189" i="3"/>
  <c r="Y189" i="3" s="1"/>
  <c r="C192" i="3"/>
  <c r="Y192" i="3" s="1"/>
  <c r="C195" i="3"/>
  <c r="Y195" i="3" s="1"/>
  <c r="C198" i="3"/>
  <c r="Y198" i="3" s="1"/>
  <c r="C201" i="3"/>
  <c r="Y201" i="3" s="1"/>
  <c r="C204" i="3"/>
  <c r="Y204" i="3" s="1"/>
  <c r="C207" i="3"/>
  <c r="Y207" i="3" s="1"/>
  <c r="C210" i="3"/>
  <c r="Y210" i="3" s="1"/>
  <c r="C213" i="3"/>
  <c r="Y213" i="3" s="1"/>
  <c r="C216" i="3"/>
  <c r="C219" i="3"/>
  <c r="Y219" i="3" s="1"/>
  <c r="C222" i="3"/>
  <c r="Y222" i="3" s="1"/>
  <c r="C225" i="3"/>
  <c r="Y225" i="3" s="1"/>
  <c r="C228" i="3"/>
  <c r="Y228" i="3" s="1"/>
  <c r="C231" i="3"/>
  <c r="Y231" i="3" s="1"/>
  <c r="C234" i="3"/>
  <c r="Y234" i="3" s="1"/>
  <c r="C237" i="3"/>
  <c r="Y237" i="3" s="1"/>
  <c r="C240" i="3"/>
  <c r="Y240" i="3" s="1"/>
  <c r="C243" i="3"/>
  <c r="Y243" i="3" s="1"/>
  <c r="C246" i="3"/>
  <c r="Y246" i="3" s="1"/>
  <c r="C249" i="3"/>
  <c r="Y249" i="3" s="1"/>
  <c r="C252" i="3"/>
  <c r="Y252" i="3" s="1"/>
  <c r="C255" i="3"/>
  <c r="Y255" i="3" s="1"/>
  <c r="C258" i="3"/>
  <c r="Y258" i="3" s="1"/>
  <c r="C261" i="3"/>
  <c r="Y261" i="3" s="1"/>
  <c r="C264" i="3"/>
  <c r="Y264" i="3" s="1"/>
  <c r="C267" i="3"/>
  <c r="Y267" i="3" s="1"/>
  <c r="C270" i="3"/>
  <c r="Y270" i="3" s="1"/>
  <c r="C273" i="3"/>
  <c r="Y273" i="3" s="1"/>
  <c r="C276" i="3"/>
  <c r="Y276" i="3" s="1"/>
  <c r="C279" i="3"/>
  <c r="Y279" i="3" s="1"/>
  <c r="C282" i="3"/>
  <c r="Y282" i="3" s="1"/>
  <c r="C285" i="3"/>
  <c r="Y285" i="3" s="1"/>
  <c r="C288" i="3"/>
  <c r="Y288" i="3" s="1"/>
  <c r="C291" i="3"/>
  <c r="Y291" i="3" s="1"/>
  <c r="C294" i="3"/>
  <c r="Y294" i="3" s="1"/>
  <c r="C297" i="3"/>
  <c r="Y297" i="3" s="1"/>
  <c r="C300" i="3"/>
  <c r="Y300" i="3" s="1"/>
  <c r="C303" i="3"/>
  <c r="Y303" i="3" s="1"/>
  <c r="C306" i="3"/>
  <c r="Y306" i="3" s="1"/>
  <c r="C309" i="3"/>
  <c r="Y309" i="3" s="1"/>
  <c r="C312" i="3"/>
  <c r="Y312" i="3" s="1"/>
  <c r="C315" i="3"/>
  <c r="Y315" i="3" s="1"/>
  <c r="C318" i="3"/>
  <c r="Y318" i="3" s="1"/>
  <c r="C321" i="3"/>
  <c r="Y321" i="3" s="1"/>
  <c r="C324" i="3"/>
  <c r="Y324" i="3" s="1"/>
  <c r="C327" i="3"/>
  <c r="Y327" i="3" s="1"/>
  <c r="C330" i="3"/>
  <c r="Y330" i="3" s="1"/>
  <c r="C333" i="3"/>
  <c r="Y333" i="3" s="1"/>
  <c r="C336" i="3"/>
  <c r="Y336" i="3" s="1"/>
  <c r="C339" i="3"/>
  <c r="Y339" i="3" s="1"/>
  <c r="C342" i="3"/>
  <c r="Y342" i="3" s="1"/>
  <c r="C345" i="3"/>
  <c r="Y345" i="3" s="1"/>
  <c r="C348" i="3"/>
  <c r="Y348" i="3" s="1"/>
  <c r="C351" i="3"/>
  <c r="Y351" i="3" s="1"/>
  <c r="C354" i="3"/>
  <c r="Y354" i="3" s="1"/>
  <c r="C357" i="3"/>
  <c r="Y357" i="3" s="1"/>
  <c r="C360" i="3"/>
  <c r="Y360" i="3" s="1"/>
  <c r="C363" i="3"/>
  <c r="Y363" i="3" s="1"/>
  <c r="C366" i="3"/>
  <c r="Y366" i="3" s="1"/>
  <c r="C369" i="3"/>
  <c r="Y369" i="3" s="1"/>
  <c r="C372" i="3"/>
  <c r="Y372" i="3" s="1"/>
  <c r="C375" i="3"/>
  <c r="Y375" i="3" s="1"/>
  <c r="C378" i="3"/>
  <c r="Y378" i="3" s="1"/>
  <c r="C381" i="3"/>
  <c r="Y381" i="3" s="1"/>
  <c r="C384" i="3"/>
  <c r="Y384" i="3" s="1"/>
  <c r="C387" i="3"/>
  <c r="Y387" i="3" s="1"/>
  <c r="C390" i="3"/>
  <c r="Y390" i="3" s="1"/>
  <c r="C393" i="3"/>
  <c r="Y393" i="3" s="1"/>
  <c r="C396" i="3"/>
  <c r="Y396" i="3" s="1"/>
  <c r="C399" i="3"/>
  <c r="Y399" i="3" s="1"/>
  <c r="C402" i="3"/>
  <c r="Y402" i="3" s="1"/>
  <c r="C405" i="3"/>
  <c r="Y405" i="3" s="1"/>
  <c r="C408" i="3"/>
  <c r="C411" i="3"/>
  <c r="Y411" i="3" s="1"/>
  <c r="C414" i="3"/>
  <c r="Y414" i="3" s="1"/>
  <c r="C417" i="3"/>
  <c r="Y417" i="3" s="1"/>
  <c r="C420" i="3"/>
  <c r="Y420" i="3" s="1"/>
  <c r="C423" i="3"/>
  <c r="Y423" i="3" s="1"/>
  <c r="C426" i="3"/>
  <c r="Y426" i="3" s="1"/>
  <c r="C429" i="3"/>
  <c r="Y429" i="3" s="1"/>
  <c r="C432" i="3"/>
  <c r="Y432" i="3" s="1"/>
  <c r="C435" i="3"/>
  <c r="Y435" i="3" s="1"/>
  <c r="C438" i="3"/>
  <c r="Y438" i="3" s="1"/>
  <c r="C441" i="3"/>
  <c r="Y441" i="3" s="1"/>
  <c r="C444" i="3"/>
  <c r="Y444" i="3" s="1"/>
  <c r="C447" i="3"/>
  <c r="Y447" i="3" s="1"/>
  <c r="C450" i="3"/>
  <c r="Y450" i="3" s="1"/>
  <c r="C453" i="3"/>
  <c r="Y453" i="3" s="1"/>
  <c r="C456" i="3"/>
  <c r="Y456" i="3" s="1"/>
  <c r="C459" i="3"/>
  <c r="Y459" i="3" s="1"/>
  <c r="C462" i="3"/>
  <c r="Y462" i="3" s="1"/>
  <c r="C465" i="3"/>
  <c r="Y465" i="3" s="1"/>
  <c r="E10" i="13"/>
  <c r="F11" i="13"/>
  <c r="F18" i="13"/>
  <c r="F22" i="13"/>
  <c r="P6" i="9"/>
  <c r="P6" i="3"/>
  <c r="L20" i="9"/>
  <c r="AH21" i="9"/>
  <c r="AG21" i="9"/>
  <c r="K12" i="16"/>
  <c r="J13" i="16"/>
  <c r="K13" i="16"/>
  <c r="J14" i="16"/>
  <c r="K14" i="16"/>
  <c r="K15" i="16"/>
  <c r="K16" i="16"/>
  <c r="J17" i="16"/>
  <c r="K17" i="16"/>
  <c r="J19" i="16"/>
  <c r="K19" i="16"/>
  <c r="K20" i="16"/>
  <c r="J21" i="16"/>
  <c r="K21" i="16"/>
  <c r="K22" i="16"/>
  <c r="J23" i="16"/>
  <c r="K23" i="16"/>
  <c r="J24" i="16"/>
  <c r="K24" i="16"/>
  <c r="J25" i="16"/>
  <c r="K25" i="16"/>
  <c r="I26" i="16"/>
  <c r="J26" i="16"/>
  <c r="K26" i="16"/>
  <c r="J27" i="16"/>
  <c r="I28" i="16"/>
  <c r="J28" i="16"/>
  <c r="K28" i="16"/>
  <c r="K29" i="16"/>
  <c r="J30" i="16"/>
  <c r="K30" i="16"/>
  <c r="J31" i="16"/>
  <c r="K31" i="16"/>
  <c r="J32" i="16"/>
  <c r="K32" i="16"/>
  <c r="J33" i="16"/>
  <c r="K33" i="16"/>
  <c r="J34" i="16"/>
  <c r="K34" i="16"/>
  <c r="J35" i="16"/>
  <c r="K35" i="16"/>
  <c r="J36" i="16"/>
  <c r="K36" i="16"/>
  <c r="J37" i="16"/>
  <c r="K37" i="16"/>
  <c r="J38" i="16"/>
  <c r="K38" i="16"/>
  <c r="J39" i="16"/>
  <c r="K39" i="16"/>
  <c r="J40" i="16"/>
  <c r="K40" i="16"/>
  <c r="J41" i="16"/>
  <c r="K41" i="16"/>
  <c r="J42" i="16"/>
  <c r="K42" i="16"/>
  <c r="J43" i="16"/>
  <c r="K43" i="16"/>
  <c r="J44" i="16"/>
  <c r="K44" i="16"/>
  <c r="J45" i="16"/>
  <c r="K45" i="16"/>
  <c r="J46" i="16"/>
  <c r="K46" i="16"/>
  <c r="K47" i="16"/>
  <c r="J48" i="16"/>
  <c r="K48" i="16"/>
  <c r="J49" i="16"/>
  <c r="K49" i="16"/>
  <c r="J50" i="16"/>
  <c r="K50" i="16"/>
  <c r="J51" i="16"/>
  <c r="J52" i="16"/>
  <c r="K52" i="16"/>
  <c r="J53" i="16"/>
  <c r="K53" i="16"/>
  <c r="J54" i="16"/>
  <c r="K54" i="16"/>
  <c r="J55" i="16"/>
  <c r="K55" i="16"/>
  <c r="J56" i="16"/>
  <c r="K56" i="16"/>
  <c r="J57" i="16"/>
  <c r="K57" i="16"/>
  <c r="J58" i="16"/>
  <c r="K58" i="16"/>
  <c r="J59" i="16"/>
  <c r="K59" i="16"/>
  <c r="J60" i="16"/>
  <c r="K60" i="16"/>
  <c r="J61" i="16"/>
  <c r="K61" i="16"/>
  <c r="J62" i="16"/>
  <c r="K62" i="16"/>
  <c r="J63" i="16"/>
  <c r="K63" i="16"/>
  <c r="K101" i="16"/>
  <c r="H21" i="10"/>
  <c r="F21" i="10"/>
  <c r="D21" i="10"/>
  <c r="H20" i="10"/>
  <c r="F20" i="10"/>
  <c r="D20" i="10"/>
  <c r="H19" i="10"/>
  <c r="F19" i="10"/>
  <c r="D19" i="10"/>
  <c r="H18" i="10"/>
  <c r="F18" i="10"/>
  <c r="D18" i="10"/>
  <c r="H17" i="10"/>
  <c r="F17" i="10"/>
  <c r="D17" i="10"/>
  <c r="H16" i="10"/>
  <c r="F16" i="10"/>
  <c r="D16" i="10"/>
  <c r="H12" i="18"/>
  <c r="H19" i="18"/>
  <c r="K19" i="18"/>
  <c r="J19" i="18"/>
  <c r="AE21" i="9"/>
  <c r="AE22" i="9"/>
  <c r="AE23" i="9"/>
  <c r="AE24" i="9"/>
  <c r="AE25" i="9"/>
  <c r="AE26" i="9"/>
  <c r="AE27" i="9"/>
  <c r="AE28" i="9"/>
  <c r="AE29" i="9"/>
  <c r="AE30" i="9"/>
  <c r="AE31" i="9"/>
  <c r="AE32" i="9"/>
  <c r="AE33" i="9"/>
  <c r="AE34" i="9"/>
  <c r="AE35" i="9"/>
  <c r="AE36" i="9"/>
  <c r="AE37" i="9"/>
  <c r="AE38" i="9"/>
  <c r="AE39" i="9"/>
  <c r="AE40" i="9"/>
  <c r="AE41" i="9"/>
  <c r="AE42" i="9"/>
  <c r="AE43" i="9"/>
  <c r="AE44" i="9"/>
  <c r="AE45" i="9"/>
  <c r="AE46" i="9"/>
  <c r="AE47" i="9"/>
  <c r="AE48" i="9"/>
  <c r="AE49" i="9"/>
  <c r="AE50" i="9"/>
  <c r="AE51" i="9"/>
  <c r="AE52" i="9"/>
  <c r="AE53" i="9"/>
  <c r="AE54" i="9"/>
  <c r="AE55" i="9"/>
  <c r="AE56" i="9"/>
  <c r="AE57" i="9"/>
  <c r="AE58" i="9"/>
  <c r="AE59" i="9"/>
  <c r="AE60" i="9"/>
  <c r="AE61" i="9"/>
  <c r="AE62" i="9"/>
  <c r="AE63" i="9"/>
  <c r="AE64" i="9"/>
  <c r="AE65" i="9"/>
  <c r="AE66" i="9"/>
  <c r="AE67" i="9"/>
  <c r="AE68" i="9"/>
  <c r="AE69" i="9"/>
  <c r="AE70" i="9"/>
  <c r="AE71" i="9"/>
  <c r="AE72" i="9"/>
  <c r="AE73" i="9"/>
  <c r="AE74" i="9"/>
  <c r="AE75" i="9"/>
  <c r="AE76" i="9"/>
  <c r="AE77" i="9"/>
  <c r="AE78" i="9"/>
  <c r="AE79" i="9"/>
  <c r="AE80" i="9"/>
  <c r="AE81" i="9"/>
  <c r="AE82" i="9"/>
  <c r="AE83" i="9"/>
  <c r="AE84" i="9"/>
  <c r="AE85" i="9"/>
  <c r="AE86" i="9"/>
  <c r="AE87" i="9"/>
  <c r="AE88" i="9"/>
  <c r="AE89" i="9"/>
  <c r="AE90" i="9"/>
  <c r="AE91" i="9"/>
  <c r="AE92" i="9"/>
  <c r="AE93" i="9"/>
  <c r="AE94" i="9"/>
  <c r="AE95" i="9"/>
  <c r="AE96" i="9"/>
  <c r="AE97" i="9"/>
  <c r="AE98" i="9"/>
  <c r="AE99" i="9"/>
  <c r="AE100" i="9"/>
  <c r="AE101" i="9"/>
  <c r="AE102" i="9"/>
  <c r="AE103" i="9"/>
  <c r="AE104" i="9"/>
  <c r="AE105" i="9"/>
  <c r="AE106" i="9"/>
  <c r="AE107" i="9"/>
  <c r="AE108" i="9"/>
  <c r="AE109" i="9"/>
  <c r="AE110" i="9"/>
  <c r="AE111" i="9"/>
  <c r="AE112" i="9"/>
  <c r="AE113" i="9"/>
  <c r="AE114" i="9"/>
  <c r="AE115" i="9"/>
  <c r="AE116" i="9"/>
  <c r="AE117" i="9"/>
  <c r="AE118" i="9"/>
  <c r="AE119" i="9"/>
  <c r="AE120" i="9"/>
  <c r="AE121" i="9"/>
  <c r="AE122" i="9"/>
  <c r="AE123" i="9"/>
  <c r="AE124" i="9"/>
  <c r="AE125" i="9"/>
  <c r="AE126" i="9"/>
  <c r="AE127" i="9"/>
  <c r="AE128" i="9"/>
  <c r="AE129" i="9"/>
  <c r="AE130" i="9"/>
  <c r="AE131" i="9"/>
  <c r="AE132" i="9"/>
  <c r="AE133" i="9"/>
  <c r="AE134" i="9"/>
  <c r="AE135" i="9"/>
  <c r="AE136" i="9"/>
  <c r="AE137" i="9"/>
  <c r="AE138" i="9"/>
  <c r="AE139" i="9"/>
  <c r="AE140" i="9"/>
  <c r="AE141" i="9"/>
  <c r="AE142" i="9"/>
  <c r="AE143" i="9"/>
  <c r="AE144" i="9"/>
  <c r="AE145" i="9"/>
  <c r="AE146" i="9"/>
  <c r="AE147" i="9"/>
  <c r="AE148" i="9"/>
  <c r="AE149" i="9"/>
  <c r="AE150" i="9"/>
  <c r="AE151" i="9"/>
  <c r="AE152" i="9"/>
  <c r="AE153" i="9"/>
  <c r="AE154" i="9"/>
  <c r="AE155" i="9"/>
  <c r="AE156" i="9"/>
  <c r="AE157" i="9"/>
  <c r="AE158" i="9"/>
  <c r="AE159" i="9"/>
  <c r="AE160" i="9"/>
  <c r="AE161" i="9"/>
  <c r="AE162" i="9"/>
  <c r="AE163" i="9"/>
  <c r="AE164" i="9"/>
  <c r="AE165" i="9"/>
  <c r="AE166" i="9"/>
  <c r="AE167" i="9"/>
  <c r="AE168" i="9"/>
  <c r="AE169" i="9"/>
  <c r="AE170" i="9"/>
  <c r="AE171" i="9"/>
  <c r="AE172" i="9"/>
  <c r="AE173" i="9"/>
  <c r="AE174" i="9"/>
  <c r="AE175" i="9"/>
  <c r="AE176" i="9"/>
  <c r="AE177" i="9"/>
  <c r="AE178" i="9"/>
  <c r="AE179" i="9"/>
  <c r="AE180" i="9"/>
  <c r="AE181" i="9"/>
  <c r="AE182" i="9"/>
  <c r="AE183" i="9"/>
  <c r="AE184" i="9"/>
  <c r="AE185" i="9"/>
  <c r="AE186" i="9"/>
  <c r="AE187" i="9"/>
  <c r="AE188" i="9"/>
  <c r="AE189" i="9"/>
  <c r="AE190" i="9"/>
  <c r="AE191" i="9"/>
  <c r="AE192" i="9"/>
  <c r="AE193" i="9"/>
  <c r="AE194" i="9"/>
  <c r="AE195" i="9"/>
  <c r="AE196" i="9"/>
  <c r="AE197" i="9"/>
  <c r="AE198" i="9"/>
  <c r="AE199" i="9"/>
  <c r="AE200" i="9"/>
  <c r="AE201" i="9"/>
  <c r="AE202" i="9"/>
  <c r="AE203" i="9"/>
  <c r="AE204" i="9"/>
  <c r="AE205" i="9"/>
  <c r="AE206" i="9"/>
  <c r="AE207" i="9"/>
  <c r="AE208" i="9"/>
  <c r="AE209" i="9"/>
  <c r="AE210" i="9"/>
  <c r="AE211" i="9"/>
  <c r="AE212" i="9"/>
  <c r="AE213" i="9"/>
  <c r="AE214" i="9"/>
  <c r="AE215" i="9"/>
  <c r="AE216" i="9"/>
  <c r="AE217" i="9"/>
  <c r="AE218" i="9"/>
  <c r="AE219" i="9"/>
  <c r="AE220" i="9"/>
  <c r="AE221" i="9"/>
  <c r="AE222" i="9"/>
  <c r="AE223" i="9"/>
  <c r="AE224" i="9"/>
  <c r="AE225" i="9"/>
  <c r="AE226" i="9"/>
  <c r="AE227" i="9"/>
  <c r="AE228" i="9"/>
  <c r="AE229" i="9"/>
  <c r="AE230" i="9"/>
  <c r="AE231" i="9"/>
  <c r="AE232" i="9"/>
  <c r="AE233" i="9"/>
  <c r="AE234" i="9"/>
  <c r="AE235" i="9"/>
  <c r="AE236" i="9"/>
  <c r="AE237" i="9"/>
  <c r="AE238" i="9"/>
  <c r="AE239" i="9"/>
  <c r="AE240" i="9"/>
  <c r="AE241" i="9"/>
  <c r="AE242" i="9"/>
  <c r="AE243" i="9"/>
  <c r="AE244" i="9"/>
  <c r="AE245" i="9"/>
  <c r="AE246" i="9"/>
  <c r="AE247" i="9"/>
  <c r="AE248" i="9"/>
  <c r="AE249" i="9"/>
  <c r="AE250" i="9"/>
  <c r="AE251" i="9"/>
  <c r="AE252" i="9"/>
  <c r="AE253" i="9"/>
  <c r="AE254" i="9"/>
  <c r="AE255" i="9"/>
  <c r="AE256" i="9"/>
  <c r="AE257" i="9"/>
  <c r="AE258" i="9"/>
  <c r="AE259" i="9"/>
  <c r="AE260" i="9"/>
  <c r="AE261" i="9"/>
  <c r="AE262" i="9"/>
  <c r="AE263" i="9"/>
  <c r="AE264" i="9"/>
  <c r="AE265" i="9"/>
  <c r="AE266" i="9"/>
  <c r="AE267" i="9"/>
  <c r="AE268" i="9"/>
  <c r="AE269" i="9"/>
  <c r="AE270" i="9"/>
  <c r="AE271" i="9"/>
  <c r="AE272" i="9"/>
  <c r="AE273" i="9"/>
  <c r="AE274" i="9"/>
  <c r="AE275" i="9"/>
  <c r="AE276" i="9"/>
  <c r="AE277" i="9"/>
  <c r="AE278" i="9"/>
  <c r="AE279" i="9"/>
  <c r="AE280" i="9"/>
  <c r="AE281" i="9"/>
  <c r="AE282" i="9"/>
  <c r="AE283" i="9"/>
  <c r="AE284" i="9"/>
  <c r="AE285" i="9"/>
  <c r="AE286" i="9"/>
  <c r="AE287" i="9"/>
  <c r="AE288" i="9"/>
  <c r="AE289" i="9"/>
  <c r="AE290" i="9"/>
  <c r="AE291" i="9"/>
  <c r="AE292" i="9"/>
  <c r="AE293" i="9"/>
  <c r="AE294" i="9"/>
  <c r="AE295" i="9"/>
  <c r="AE296" i="9"/>
  <c r="AE297" i="9"/>
  <c r="AE298" i="9"/>
  <c r="AE299" i="9"/>
  <c r="AE300" i="9"/>
  <c r="AE301" i="9"/>
  <c r="AE302" i="9"/>
  <c r="AE303" i="9"/>
  <c r="AE304" i="9"/>
  <c r="AE305" i="9"/>
  <c r="AE306" i="9"/>
  <c r="AE307" i="9"/>
  <c r="AE308" i="9"/>
  <c r="AE309" i="9"/>
  <c r="AE310" i="9"/>
  <c r="AE311" i="9"/>
  <c r="AE312" i="9"/>
  <c r="AE313" i="9"/>
  <c r="AE314" i="9"/>
  <c r="AE315" i="9"/>
  <c r="AE316" i="9"/>
  <c r="AE317" i="9"/>
  <c r="AE318" i="9"/>
  <c r="AE319" i="9"/>
  <c r="AE320" i="9"/>
  <c r="AE321" i="9"/>
  <c r="AE322" i="9"/>
  <c r="AE323" i="9"/>
  <c r="AE324" i="9"/>
  <c r="AE325" i="9"/>
  <c r="AE326" i="9"/>
  <c r="AE327" i="9"/>
  <c r="AE328" i="9"/>
  <c r="AE329" i="9"/>
  <c r="AE330" i="9"/>
  <c r="AE331" i="9"/>
  <c r="AE332" i="9"/>
  <c r="AE333" i="9"/>
  <c r="AE334" i="9"/>
  <c r="AE335" i="9"/>
  <c r="AE336" i="9"/>
  <c r="AE337" i="9"/>
  <c r="AE338" i="9"/>
  <c r="AE339" i="9"/>
  <c r="AE340" i="9"/>
  <c r="AE341" i="9"/>
  <c r="AE342" i="9"/>
  <c r="AE343" i="9"/>
  <c r="AE344" i="9"/>
  <c r="AE345" i="9"/>
  <c r="AE346" i="9"/>
  <c r="AE347" i="9"/>
  <c r="AE348" i="9"/>
  <c r="AE349" i="9"/>
  <c r="AE350" i="9"/>
  <c r="AE351" i="9"/>
  <c r="AE352" i="9"/>
  <c r="AE353" i="9"/>
  <c r="AE354" i="9"/>
  <c r="AE355" i="9"/>
  <c r="AE356" i="9"/>
  <c r="AE357" i="9"/>
  <c r="AE358" i="9"/>
  <c r="AE359" i="9"/>
  <c r="AE360" i="9"/>
  <c r="AE361" i="9"/>
  <c r="AE362" i="9"/>
  <c r="AE363" i="9"/>
  <c r="AE364" i="9"/>
  <c r="AE365" i="9"/>
  <c r="AE366" i="9"/>
  <c r="AE367" i="9"/>
  <c r="AE368" i="9"/>
  <c r="AE369" i="9"/>
  <c r="AE370" i="9"/>
  <c r="AE371" i="9"/>
  <c r="AE372" i="9"/>
  <c r="AE373" i="9"/>
  <c r="AE374" i="9"/>
  <c r="AE375" i="9"/>
  <c r="AE376" i="9"/>
  <c r="AE377" i="9"/>
  <c r="AE378" i="9"/>
  <c r="AE379" i="9"/>
  <c r="AE380" i="9"/>
  <c r="AE381" i="9"/>
  <c r="AE382" i="9"/>
  <c r="AE383" i="9"/>
  <c r="AE384" i="9"/>
  <c r="AE385" i="9"/>
  <c r="AE386" i="9"/>
  <c r="AE387" i="9"/>
  <c r="AE388" i="9"/>
  <c r="AE389" i="9"/>
  <c r="AE390" i="9"/>
  <c r="AE391" i="9"/>
  <c r="AE392" i="9"/>
  <c r="AE393" i="9"/>
  <c r="AE394" i="9"/>
  <c r="AE395" i="9"/>
  <c r="AE396" i="9"/>
  <c r="AE397" i="9"/>
  <c r="AE398" i="9"/>
  <c r="AE399" i="9"/>
  <c r="AE400" i="9"/>
  <c r="AE401" i="9"/>
  <c r="AE402" i="9"/>
  <c r="AE403" i="9"/>
  <c r="AE404" i="9"/>
  <c r="AE405" i="9"/>
  <c r="AE406" i="9"/>
  <c r="AE407" i="9"/>
  <c r="AE408" i="9"/>
  <c r="AE409" i="9"/>
  <c r="AE410" i="9"/>
  <c r="AE411" i="9"/>
  <c r="AE412" i="9"/>
  <c r="AE413" i="9"/>
  <c r="AE414" i="9"/>
  <c r="AE415" i="9"/>
  <c r="AE416" i="9"/>
  <c r="AE417" i="9"/>
  <c r="AE418" i="9"/>
  <c r="AE419" i="9"/>
  <c r="AE420" i="9"/>
  <c r="AE421" i="9"/>
  <c r="AE422" i="9"/>
  <c r="AE423" i="9"/>
  <c r="AE424" i="9"/>
  <c r="AE425" i="9"/>
  <c r="AE426" i="9"/>
  <c r="AE427" i="9"/>
  <c r="AE428" i="9"/>
  <c r="AE429" i="9"/>
  <c r="AE430" i="9"/>
  <c r="AE431" i="9"/>
  <c r="AE432" i="9"/>
  <c r="AE433" i="9"/>
  <c r="AE434" i="9"/>
  <c r="AE435" i="9"/>
  <c r="AE436" i="9"/>
  <c r="AE437" i="9"/>
  <c r="AE438" i="9"/>
  <c r="AE439" i="9"/>
  <c r="AE440" i="9"/>
  <c r="AE441" i="9"/>
  <c r="AE442" i="9"/>
  <c r="AE443" i="9"/>
  <c r="AE444" i="9"/>
  <c r="AE445" i="9"/>
  <c r="AE446" i="9"/>
  <c r="AE447" i="9"/>
  <c r="AE448" i="9"/>
  <c r="AE449" i="9"/>
  <c r="AE450" i="9"/>
  <c r="AE451" i="9"/>
  <c r="AE452" i="9"/>
  <c r="AE453" i="9"/>
  <c r="AE454" i="9"/>
  <c r="AE455" i="9"/>
  <c r="AE456" i="9"/>
  <c r="AE457" i="9"/>
  <c r="AE458" i="9"/>
  <c r="AE459" i="9"/>
  <c r="AE460" i="9"/>
  <c r="AE461" i="9"/>
  <c r="AE462" i="9"/>
  <c r="AE463" i="9"/>
  <c r="AE464" i="9"/>
  <c r="AE465" i="9"/>
  <c r="AE466" i="9"/>
  <c r="AE467" i="9"/>
  <c r="AE20" i="9"/>
  <c r="AE19" i="9"/>
  <c r="AE18" i="9"/>
  <c r="D8" i="11"/>
  <c r="D12" i="11"/>
  <c r="D11" i="11"/>
  <c r="D10" i="11"/>
  <c r="AY160" i="9"/>
  <c r="BA160" i="9" s="1"/>
  <c r="AY159" i="9"/>
  <c r="BA159" i="9" s="1"/>
  <c r="AY158" i="9"/>
  <c r="BA158" i="9" s="1"/>
  <c r="AY157" i="9"/>
  <c r="BA157" i="9" s="1"/>
  <c r="AY156" i="9"/>
  <c r="BA156" i="9" s="1"/>
  <c r="AY155" i="9"/>
  <c r="BA155" i="9" s="1"/>
  <c r="AY154" i="9"/>
  <c r="BA154" i="9" s="1"/>
  <c r="AY153" i="9"/>
  <c r="BA153" i="9" s="1"/>
  <c r="AY152" i="9"/>
  <c r="BA152" i="9" s="1"/>
  <c r="AY151" i="9"/>
  <c r="BA151" i="9" s="1"/>
  <c r="AY150" i="9"/>
  <c r="BA150" i="9" s="1"/>
  <c r="AY149" i="9"/>
  <c r="BA149" i="9" s="1"/>
  <c r="AY148" i="9"/>
  <c r="BA148" i="9" s="1"/>
  <c r="AY147" i="9"/>
  <c r="BA147" i="9" s="1"/>
  <c r="AY146" i="9"/>
  <c r="BA146" i="9" s="1"/>
  <c r="AY145" i="9"/>
  <c r="BA145" i="9" s="1"/>
  <c r="AY144" i="9"/>
  <c r="BA144" i="9" s="1"/>
  <c r="AY143" i="9"/>
  <c r="BA143" i="9" s="1"/>
  <c r="AY142" i="9"/>
  <c r="BA142" i="9" s="1"/>
  <c r="AY141" i="9"/>
  <c r="BA141" i="9" s="1"/>
  <c r="AY140" i="9"/>
  <c r="BA140" i="9" s="1"/>
  <c r="AY139" i="9"/>
  <c r="BA139" i="9" s="1"/>
  <c r="AY138" i="9"/>
  <c r="BA138" i="9" s="1"/>
  <c r="AY137" i="9"/>
  <c r="BA137" i="9" s="1"/>
  <c r="AY136" i="9"/>
  <c r="BA136" i="9" s="1"/>
  <c r="AY135" i="9"/>
  <c r="BA135" i="9" s="1"/>
  <c r="AY134" i="9"/>
  <c r="BA134" i="9" s="1"/>
  <c r="AY133" i="9"/>
  <c r="BA133" i="9" s="1"/>
  <c r="AY132" i="9"/>
  <c r="BA132" i="9" s="1"/>
  <c r="AY131" i="9"/>
  <c r="BA131" i="9" s="1"/>
  <c r="AY130" i="9"/>
  <c r="BA130" i="9" s="1"/>
  <c r="AY129" i="9"/>
  <c r="BA129" i="9" s="1"/>
  <c r="AY128" i="9"/>
  <c r="BA128" i="9" s="1"/>
  <c r="AY127" i="9"/>
  <c r="BA127" i="9" s="1"/>
  <c r="AY126" i="9"/>
  <c r="BA126" i="9" s="1"/>
  <c r="AY125" i="9"/>
  <c r="BA125" i="9" s="1"/>
  <c r="AY124" i="9"/>
  <c r="BA124" i="9" s="1"/>
  <c r="AY123" i="9"/>
  <c r="BA123" i="9" s="1"/>
  <c r="AY122" i="9"/>
  <c r="BA122" i="9" s="1"/>
  <c r="AY121" i="9"/>
  <c r="BA121" i="9" s="1"/>
  <c r="AY120" i="9"/>
  <c r="BA120" i="9" s="1"/>
  <c r="AY119" i="9"/>
  <c r="BA119" i="9" s="1"/>
  <c r="AY118" i="9"/>
  <c r="BA118" i="9" s="1"/>
  <c r="AY117" i="9"/>
  <c r="BA117" i="9" s="1"/>
  <c r="AY116" i="9"/>
  <c r="BA116" i="9" s="1"/>
  <c r="AY115" i="9"/>
  <c r="BA115" i="9" s="1"/>
  <c r="AY114" i="9"/>
  <c r="BA114" i="9" s="1"/>
  <c r="AY113" i="9"/>
  <c r="BA113" i="9" s="1"/>
  <c r="AY112" i="9"/>
  <c r="BA112" i="9" s="1"/>
  <c r="AY111" i="9"/>
  <c r="BA111" i="9" s="1"/>
  <c r="AY110" i="9"/>
  <c r="BA110" i="9" s="1"/>
  <c r="AY109" i="9"/>
  <c r="BA109" i="9" s="1"/>
  <c r="AY108" i="9"/>
  <c r="BA108" i="9" s="1"/>
  <c r="AY107" i="9"/>
  <c r="BA107" i="9" s="1"/>
  <c r="AY106" i="9"/>
  <c r="BA106" i="9" s="1"/>
  <c r="AY105" i="9"/>
  <c r="BA105" i="9" s="1"/>
  <c r="AY104" i="9"/>
  <c r="BA104" i="9" s="1"/>
  <c r="AY103" i="9"/>
  <c r="BA103" i="9" s="1"/>
  <c r="AY102" i="9"/>
  <c r="BA102" i="9" s="1"/>
  <c r="AY101" i="9"/>
  <c r="BA101" i="9" s="1"/>
  <c r="AY100" i="9"/>
  <c r="BA100" i="9" s="1"/>
  <c r="AY99" i="9"/>
  <c r="BA99" i="9" s="1"/>
  <c r="AY98" i="9"/>
  <c r="BA98" i="9" s="1"/>
  <c r="AY97" i="9"/>
  <c r="BA97" i="9" s="1"/>
  <c r="AY96" i="9"/>
  <c r="BA96" i="9" s="1"/>
  <c r="AY95" i="9"/>
  <c r="BA95" i="9" s="1"/>
  <c r="AY94" i="9"/>
  <c r="BA94" i="9" s="1"/>
  <c r="AY93" i="9"/>
  <c r="BA93" i="9" s="1"/>
  <c r="AY92" i="9"/>
  <c r="BA92" i="9" s="1"/>
  <c r="AY91" i="9"/>
  <c r="BA91" i="9" s="1"/>
  <c r="AY90" i="9"/>
  <c r="BA90" i="9" s="1"/>
  <c r="AY89" i="9"/>
  <c r="BA89" i="9" s="1"/>
  <c r="AY88" i="9"/>
  <c r="BA88" i="9" s="1"/>
  <c r="AY87" i="9"/>
  <c r="BA87" i="9" s="1"/>
  <c r="AY86" i="9"/>
  <c r="BA86" i="9" s="1"/>
  <c r="AY85" i="9"/>
  <c r="BA85" i="9" s="1"/>
  <c r="AY84" i="9"/>
  <c r="BA84" i="9" s="1"/>
  <c r="AY83" i="9"/>
  <c r="BA83" i="9" s="1"/>
  <c r="AY82" i="9"/>
  <c r="BA82" i="9" s="1"/>
  <c r="AY81" i="9"/>
  <c r="BA81" i="9" s="1"/>
  <c r="AY80" i="9"/>
  <c r="BA80" i="9" s="1"/>
  <c r="AY79" i="9"/>
  <c r="BA79" i="9" s="1"/>
  <c r="AY78" i="9"/>
  <c r="BA78" i="9" s="1"/>
  <c r="AY77" i="9"/>
  <c r="BA77" i="9" s="1"/>
  <c r="AY76" i="9"/>
  <c r="BA76" i="9" s="1"/>
  <c r="AY75" i="9"/>
  <c r="BA75" i="9" s="1"/>
  <c r="AY74" i="9"/>
  <c r="BA74" i="9" s="1"/>
  <c r="AY73" i="9"/>
  <c r="AY72" i="9"/>
  <c r="AY71" i="9"/>
  <c r="AY70" i="9"/>
  <c r="AY69" i="9"/>
  <c r="AY68" i="9"/>
  <c r="AY67" i="9"/>
  <c r="AY66" i="9"/>
  <c r="AY65" i="9"/>
  <c r="AY64" i="9"/>
  <c r="AY63" i="9"/>
  <c r="AY62" i="9"/>
  <c r="AY61" i="9"/>
  <c r="AY60" i="9"/>
  <c r="AY59" i="9"/>
  <c r="AY58" i="9"/>
  <c r="AY57" i="9"/>
  <c r="AY56" i="9"/>
  <c r="AY55" i="9"/>
  <c r="AY54" i="9"/>
  <c r="AY53" i="9"/>
  <c r="AY52" i="9"/>
  <c r="AY51" i="9"/>
  <c r="AY50" i="9"/>
  <c r="AY49" i="9"/>
  <c r="AY48" i="9"/>
  <c r="AY47" i="9"/>
  <c r="AY46" i="9"/>
  <c r="AY45" i="9"/>
  <c r="AY44" i="9"/>
  <c r="AY43" i="9"/>
  <c r="AY42" i="9"/>
  <c r="AY41" i="9"/>
  <c r="AY40" i="9"/>
  <c r="AY39" i="9"/>
  <c r="AY38" i="9"/>
  <c r="AY37" i="9"/>
  <c r="AY36" i="9"/>
  <c r="AY35" i="9"/>
  <c r="AY34" i="9"/>
  <c r="AY33" i="9"/>
  <c r="AY32" i="9"/>
  <c r="AY31" i="9"/>
  <c r="AY30" i="9"/>
  <c r="AY29" i="9"/>
  <c r="AY28" i="9"/>
  <c r="AY27" i="9"/>
  <c r="AY26" i="9"/>
  <c r="AY25" i="9"/>
  <c r="AY24" i="9"/>
  <c r="AY23" i="9"/>
  <c r="AY22" i="9"/>
  <c r="AY21" i="9"/>
  <c r="AY20" i="9"/>
  <c r="AY19" i="9"/>
  <c r="AY18" i="9"/>
  <c r="AY17" i="9"/>
  <c r="AY16" i="9"/>
  <c r="AY15" i="9"/>
  <c r="AY14" i="9"/>
  <c r="AY13" i="9"/>
  <c r="AY12" i="9"/>
  <c r="AY11" i="9"/>
  <c r="AY11" i="3"/>
  <c r="AY12" i="3"/>
  <c r="AY13" i="3"/>
  <c r="AY14" i="3"/>
  <c r="AY15" i="3"/>
  <c r="AY16" i="3"/>
  <c r="AY17" i="3"/>
  <c r="AY18" i="3"/>
  <c r="AY19" i="3"/>
  <c r="AY20" i="3"/>
  <c r="AY21" i="3"/>
  <c r="AY22" i="3"/>
  <c r="AY23" i="3"/>
  <c r="AY24" i="3"/>
  <c r="AY25" i="3"/>
  <c r="AY26" i="3"/>
  <c r="AY27" i="3"/>
  <c r="AY28" i="3"/>
  <c r="AY29" i="3"/>
  <c r="AY30" i="3"/>
  <c r="AY31" i="3"/>
  <c r="AY32" i="3"/>
  <c r="AY33" i="3"/>
  <c r="AY34" i="3"/>
  <c r="AY35"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Y66" i="3"/>
  <c r="AY67" i="3"/>
  <c r="AY68" i="3"/>
  <c r="AY69" i="3"/>
  <c r="AY70" i="3"/>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BA97" i="3" s="1"/>
  <c r="AY98" i="3"/>
  <c r="BA98" i="3" s="1"/>
  <c r="AY99" i="3"/>
  <c r="BA99" i="3" s="1"/>
  <c r="AY100" i="3"/>
  <c r="BA100" i="3" s="1"/>
  <c r="AY101" i="3"/>
  <c r="BA101" i="3" s="1"/>
  <c r="AY102" i="3"/>
  <c r="BA102" i="3" s="1"/>
  <c r="AY103" i="3"/>
  <c r="BA103" i="3" s="1"/>
  <c r="AY104" i="3"/>
  <c r="BA104" i="3" s="1"/>
  <c r="AY105" i="3"/>
  <c r="BA105" i="3" s="1"/>
  <c r="AY106" i="3"/>
  <c r="BA106" i="3" s="1"/>
  <c r="AY107" i="3"/>
  <c r="BA107" i="3" s="1"/>
  <c r="AY108" i="3"/>
  <c r="BA108" i="3" s="1"/>
  <c r="AY109" i="3"/>
  <c r="BA109" i="3" s="1"/>
  <c r="AY110" i="3"/>
  <c r="BA110" i="3" s="1"/>
  <c r="AY111" i="3"/>
  <c r="BA111" i="3" s="1"/>
  <c r="AY112" i="3"/>
  <c r="BA112" i="3" s="1"/>
  <c r="AY113" i="3"/>
  <c r="BA113" i="3" s="1"/>
  <c r="AY114" i="3"/>
  <c r="BA114" i="3" s="1"/>
  <c r="AY115" i="3"/>
  <c r="BA115" i="3" s="1"/>
  <c r="AY116" i="3"/>
  <c r="BA116" i="3" s="1"/>
  <c r="AY117" i="3"/>
  <c r="BA117" i="3" s="1"/>
  <c r="AY118" i="3"/>
  <c r="BA118" i="3" s="1"/>
  <c r="AY119" i="3"/>
  <c r="BA119" i="3" s="1"/>
  <c r="AY120" i="3"/>
  <c r="BA120" i="3" s="1"/>
  <c r="AY121" i="3"/>
  <c r="BA121" i="3" s="1"/>
  <c r="AY122" i="3"/>
  <c r="BA122" i="3" s="1"/>
  <c r="AY123" i="3"/>
  <c r="BA123" i="3" s="1"/>
  <c r="AY124" i="3"/>
  <c r="BA124" i="3" s="1"/>
  <c r="AY125" i="3"/>
  <c r="BA125" i="3" s="1"/>
  <c r="AY126" i="3"/>
  <c r="BA126" i="3" s="1"/>
  <c r="AY127" i="3"/>
  <c r="BA127" i="3" s="1"/>
  <c r="AY128" i="3"/>
  <c r="BA128" i="3" s="1"/>
  <c r="AY129" i="3"/>
  <c r="BA129" i="3" s="1"/>
  <c r="AY130" i="3"/>
  <c r="BA130" i="3" s="1"/>
  <c r="AY131" i="3"/>
  <c r="BA131" i="3" s="1"/>
  <c r="AY132" i="3"/>
  <c r="BA132" i="3" s="1"/>
  <c r="AY133" i="3"/>
  <c r="BA133" i="3" s="1"/>
  <c r="AY134" i="3"/>
  <c r="BA134" i="3" s="1"/>
  <c r="AY135" i="3"/>
  <c r="BA135" i="3" s="1"/>
  <c r="AY136" i="3"/>
  <c r="BA136" i="3" s="1"/>
  <c r="AY137" i="3"/>
  <c r="BA137" i="3" s="1"/>
  <c r="AY138" i="3"/>
  <c r="BA138" i="3" s="1"/>
  <c r="AY139" i="3"/>
  <c r="BA139" i="3" s="1"/>
  <c r="AY140" i="3"/>
  <c r="BA140" i="3" s="1"/>
  <c r="AY141" i="3"/>
  <c r="BA141" i="3" s="1"/>
  <c r="AY142" i="3"/>
  <c r="BA142" i="3" s="1"/>
  <c r="AY143" i="3"/>
  <c r="BA143" i="3" s="1"/>
  <c r="AY144" i="3"/>
  <c r="BA144" i="3" s="1"/>
  <c r="AY145" i="3"/>
  <c r="BA145" i="3" s="1"/>
  <c r="AY146" i="3"/>
  <c r="BA146" i="3" s="1"/>
  <c r="AY147" i="3"/>
  <c r="BA147" i="3" s="1"/>
  <c r="AY148" i="3"/>
  <c r="BA148" i="3" s="1"/>
  <c r="AY149" i="3"/>
  <c r="BA149" i="3" s="1"/>
  <c r="AY150" i="3"/>
  <c r="BA150" i="3" s="1"/>
  <c r="AY151" i="3"/>
  <c r="BA151" i="3" s="1"/>
  <c r="AY152" i="3"/>
  <c r="BA152" i="3" s="1"/>
  <c r="AY153" i="3"/>
  <c r="BA153" i="3" s="1"/>
  <c r="AY154" i="3"/>
  <c r="BA154" i="3" s="1"/>
  <c r="AY155" i="3"/>
  <c r="BA155" i="3" s="1"/>
  <c r="AY156" i="3"/>
  <c r="BA156" i="3" s="1"/>
  <c r="AY157" i="3"/>
  <c r="BA157" i="3" s="1"/>
  <c r="AY158" i="3"/>
  <c r="BA158" i="3" s="1"/>
  <c r="AY159" i="3"/>
  <c r="BA159" i="3" s="1"/>
  <c r="AY160" i="3"/>
  <c r="BA160" i="3" s="1"/>
  <c r="D117" i="4"/>
  <c r="D97" i="4"/>
  <c r="D53" i="4"/>
  <c r="D28" i="4"/>
  <c r="D29" i="10"/>
  <c r="D52" i="10"/>
  <c r="D114" i="10"/>
  <c r="D94" i="10"/>
  <c r="J4" i="16"/>
  <c r="AF18" i="9"/>
  <c r="AF21" i="3"/>
  <c r="AF22" i="3"/>
  <c r="AF23" i="3"/>
  <c r="AF24" i="3"/>
  <c r="AF25" i="3"/>
  <c r="AF26" i="3"/>
  <c r="AF27" i="3"/>
  <c r="AF28" i="3"/>
  <c r="AF29" i="3"/>
  <c r="AF30" i="3"/>
  <c r="AF31" i="3"/>
  <c r="AF32" i="3"/>
  <c r="AF33" i="3"/>
  <c r="AF34" i="3"/>
  <c r="AF35" i="3"/>
  <c r="AF36" i="3"/>
  <c r="AF37" i="3"/>
  <c r="AF38" i="3"/>
  <c r="AF39" i="3"/>
  <c r="AF40" i="3"/>
  <c r="AF41" i="3"/>
  <c r="AF42" i="3"/>
  <c r="AF43" i="3"/>
  <c r="AF44" i="3"/>
  <c r="AF45" i="3"/>
  <c r="AF46" i="3"/>
  <c r="AF47" i="3"/>
  <c r="AF48" i="3"/>
  <c r="AF49" i="3"/>
  <c r="AF50" i="3"/>
  <c r="AF51" i="3"/>
  <c r="AF52" i="3"/>
  <c r="AF53" i="3"/>
  <c r="AF54" i="3"/>
  <c r="AF55" i="3"/>
  <c r="AF56" i="3"/>
  <c r="AF57" i="3"/>
  <c r="AF58" i="3"/>
  <c r="AF59" i="3"/>
  <c r="AF60" i="3"/>
  <c r="AF61" i="3"/>
  <c r="AF62" i="3"/>
  <c r="AF63" i="3"/>
  <c r="AF64" i="3"/>
  <c r="AF65" i="3"/>
  <c r="AF66" i="3"/>
  <c r="AF67" i="3"/>
  <c r="AF68" i="3"/>
  <c r="AF69" i="3"/>
  <c r="AF70" i="3"/>
  <c r="AF71" i="3"/>
  <c r="AF72" i="3"/>
  <c r="AF73" i="3"/>
  <c r="AF74" i="3"/>
  <c r="AF75" i="3"/>
  <c r="AF76" i="3"/>
  <c r="AF77" i="3"/>
  <c r="AF78" i="3"/>
  <c r="AF79" i="3"/>
  <c r="AF80" i="3"/>
  <c r="AF81" i="3"/>
  <c r="AF82" i="3"/>
  <c r="AF83" i="3"/>
  <c r="AF84" i="3"/>
  <c r="AF85" i="3"/>
  <c r="AF86" i="3"/>
  <c r="AF87" i="3"/>
  <c r="AF88" i="3"/>
  <c r="AF89" i="3"/>
  <c r="AF90" i="3"/>
  <c r="AF91" i="3"/>
  <c r="AF92" i="3"/>
  <c r="AF93" i="3"/>
  <c r="AF94" i="3"/>
  <c r="AF95" i="3"/>
  <c r="AF96" i="3"/>
  <c r="AF97" i="3"/>
  <c r="AF98" i="3"/>
  <c r="AF99" i="3"/>
  <c r="AF100" i="3"/>
  <c r="AF101" i="3"/>
  <c r="AF102" i="3"/>
  <c r="AF103" i="3"/>
  <c r="AF104" i="3"/>
  <c r="AF105" i="3"/>
  <c r="AF106" i="3"/>
  <c r="AF107" i="3"/>
  <c r="AF108" i="3"/>
  <c r="AF109" i="3"/>
  <c r="AF110" i="3"/>
  <c r="AF111" i="3"/>
  <c r="AF112" i="3"/>
  <c r="AF113" i="3"/>
  <c r="AF114" i="3"/>
  <c r="AF115" i="3"/>
  <c r="AF116" i="3"/>
  <c r="AF117" i="3"/>
  <c r="AF118" i="3"/>
  <c r="AF119" i="3"/>
  <c r="AF120" i="3"/>
  <c r="AF121" i="3"/>
  <c r="AF122" i="3"/>
  <c r="AF123" i="3"/>
  <c r="AF124" i="3"/>
  <c r="AF125" i="3"/>
  <c r="AF126" i="3"/>
  <c r="AF127" i="3"/>
  <c r="AF128" i="3"/>
  <c r="AF129" i="3"/>
  <c r="AF130" i="3"/>
  <c r="AF131" i="3"/>
  <c r="AF132" i="3"/>
  <c r="AF133" i="3"/>
  <c r="AF134" i="3"/>
  <c r="AF135" i="3"/>
  <c r="AF136" i="3"/>
  <c r="AF137" i="3"/>
  <c r="AF138" i="3"/>
  <c r="AF139" i="3"/>
  <c r="AF140" i="3"/>
  <c r="AF141" i="3"/>
  <c r="AF142" i="3"/>
  <c r="AF143" i="3"/>
  <c r="AF144" i="3"/>
  <c r="AF145" i="3"/>
  <c r="AF146" i="3"/>
  <c r="AF147" i="3"/>
  <c r="AF148" i="3"/>
  <c r="AF149" i="3"/>
  <c r="AF150" i="3"/>
  <c r="AF151" i="3"/>
  <c r="AF152" i="3"/>
  <c r="AF153" i="3"/>
  <c r="AF154" i="3"/>
  <c r="AF155" i="3"/>
  <c r="AF156" i="3"/>
  <c r="AF157" i="3"/>
  <c r="AF158" i="3"/>
  <c r="AF159" i="3"/>
  <c r="AF160" i="3"/>
  <c r="AF161" i="3"/>
  <c r="AF162" i="3"/>
  <c r="AF163" i="3"/>
  <c r="AF164" i="3"/>
  <c r="AF165" i="3"/>
  <c r="AF166" i="3"/>
  <c r="AF167" i="3"/>
  <c r="AF168" i="3"/>
  <c r="AF169" i="3"/>
  <c r="AF170" i="3"/>
  <c r="AF171" i="3"/>
  <c r="AF172" i="3"/>
  <c r="AF173" i="3"/>
  <c r="AF174" i="3"/>
  <c r="AF175" i="3"/>
  <c r="AF176" i="3"/>
  <c r="AF177" i="3"/>
  <c r="AF178" i="3"/>
  <c r="AF179" i="3"/>
  <c r="AF180" i="3"/>
  <c r="AF181" i="3"/>
  <c r="AF182" i="3"/>
  <c r="AF183" i="3"/>
  <c r="AF184" i="3"/>
  <c r="AF185" i="3"/>
  <c r="AF186" i="3"/>
  <c r="AF187" i="3"/>
  <c r="AF188" i="3"/>
  <c r="AF189" i="3"/>
  <c r="AF190" i="3"/>
  <c r="AF191" i="3"/>
  <c r="AF192" i="3"/>
  <c r="AF193" i="3"/>
  <c r="AF194" i="3"/>
  <c r="AF195" i="3"/>
  <c r="AF196" i="3"/>
  <c r="AF197" i="3"/>
  <c r="AF198" i="3"/>
  <c r="AF199" i="3"/>
  <c r="AF200" i="3"/>
  <c r="AF201" i="3"/>
  <c r="AF202" i="3"/>
  <c r="AF203" i="3"/>
  <c r="AF204" i="3"/>
  <c r="AF205" i="3"/>
  <c r="AF206" i="3"/>
  <c r="AF207" i="3"/>
  <c r="AF208" i="3"/>
  <c r="AF209" i="3"/>
  <c r="AF210" i="3"/>
  <c r="AF211" i="3"/>
  <c r="AF212" i="3"/>
  <c r="AF213" i="3"/>
  <c r="AF214" i="3"/>
  <c r="AF215" i="3"/>
  <c r="AF216" i="3"/>
  <c r="AF217" i="3"/>
  <c r="AF218" i="3"/>
  <c r="AF219" i="3"/>
  <c r="AF220" i="3"/>
  <c r="AF221" i="3"/>
  <c r="AF222" i="3"/>
  <c r="AF223" i="3"/>
  <c r="AF224" i="3"/>
  <c r="AF225" i="3"/>
  <c r="AF226" i="3"/>
  <c r="AF227" i="3"/>
  <c r="AF228" i="3"/>
  <c r="AF229" i="3"/>
  <c r="AF230" i="3"/>
  <c r="AF231" i="3"/>
  <c r="AF232" i="3"/>
  <c r="AF233" i="3"/>
  <c r="AF234" i="3"/>
  <c r="AF235" i="3"/>
  <c r="AF236" i="3"/>
  <c r="AF237" i="3"/>
  <c r="AF238" i="3"/>
  <c r="AF239" i="3"/>
  <c r="AF240" i="3"/>
  <c r="AF241" i="3"/>
  <c r="AF242" i="3"/>
  <c r="AF243" i="3"/>
  <c r="AF244" i="3"/>
  <c r="AF245" i="3"/>
  <c r="AF246" i="3"/>
  <c r="AF247" i="3"/>
  <c r="AF248" i="3"/>
  <c r="AF249" i="3"/>
  <c r="AF250" i="3"/>
  <c r="AF251" i="3"/>
  <c r="AF252" i="3"/>
  <c r="AF253" i="3"/>
  <c r="AF254" i="3"/>
  <c r="AF255" i="3"/>
  <c r="AF256" i="3"/>
  <c r="AF257" i="3"/>
  <c r="AF258" i="3"/>
  <c r="AF259" i="3"/>
  <c r="AF260" i="3"/>
  <c r="AF261" i="3"/>
  <c r="AF262" i="3"/>
  <c r="AF263" i="3"/>
  <c r="AF264" i="3"/>
  <c r="AF265" i="3"/>
  <c r="AF266" i="3"/>
  <c r="AF267" i="3"/>
  <c r="AF268" i="3"/>
  <c r="AF269" i="3"/>
  <c r="AF270" i="3"/>
  <c r="AF271" i="3"/>
  <c r="AF272" i="3"/>
  <c r="AF273" i="3"/>
  <c r="AF274" i="3"/>
  <c r="AF275" i="3"/>
  <c r="AF276" i="3"/>
  <c r="AF277" i="3"/>
  <c r="AF278" i="3"/>
  <c r="AF279" i="3"/>
  <c r="AF280" i="3"/>
  <c r="AF281" i="3"/>
  <c r="AF282" i="3"/>
  <c r="AF283" i="3"/>
  <c r="AF284" i="3"/>
  <c r="AF285" i="3"/>
  <c r="AF286" i="3"/>
  <c r="AF287" i="3"/>
  <c r="AF288" i="3"/>
  <c r="AF289" i="3"/>
  <c r="AF290" i="3"/>
  <c r="AF291" i="3"/>
  <c r="AF292" i="3"/>
  <c r="AF293" i="3"/>
  <c r="AF294" i="3"/>
  <c r="AF295" i="3"/>
  <c r="AF296" i="3"/>
  <c r="AF297" i="3"/>
  <c r="AF298" i="3"/>
  <c r="AF299" i="3"/>
  <c r="AF300" i="3"/>
  <c r="AF301" i="3"/>
  <c r="AF302" i="3"/>
  <c r="AF303" i="3"/>
  <c r="AF304" i="3"/>
  <c r="AF305" i="3"/>
  <c r="AF306" i="3"/>
  <c r="AF307" i="3"/>
  <c r="AF308" i="3"/>
  <c r="AF309" i="3"/>
  <c r="AF310" i="3"/>
  <c r="AF311" i="3"/>
  <c r="AF312" i="3"/>
  <c r="AF313" i="3"/>
  <c r="AF314" i="3"/>
  <c r="AF315" i="3"/>
  <c r="AF316" i="3"/>
  <c r="AF317" i="3"/>
  <c r="AF318" i="3"/>
  <c r="AF319" i="3"/>
  <c r="AF320" i="3"/>
  <c r="AF321" i="3"/>
  <c r="AF322" i="3"/>
  <c r="AF323" i="3"/>
  <c r="AF324" i="3"/>
  <c r="AF325" i="3"/>
  <c r="AF326" i="3"/>
  <c r="AF327" i="3"/>
  <c r="AF328" i="3"/>
  <c r="AF329" i="3"/>
  <c r="AF330" i="3"/>
  <c r="AF331" i="3"/>
  <c r="AF332" i="3"/>
  <c r="AF333" i="3"/>
  <c r="AF334" i="3"/>
  <c r="AF335" i="3"/>
  <c r="AF336" i="3"/>
  <c r="AF337" i="3"/>
  <c r="AF338" i="3"/>
  <c r="AF339" i="3"/>
  <c r="AF340" i="3"/>
  <c r="AF341" i="3"/>
  <c r="AF342" i="3"/>
  <c r="AF343" i="3"/>
  <c r="AF344" i="3"/>
  <c r="AF345" i="3"/>
  <c r="AF346" i="3"/>
  <c r="AF347" i="3"/>
  <c r="AF348" i="3"/>
  <c r="AF349" i="3"/>
  <c r="AF350" i="3"/>
  <c r="AF351" i="3"/>
  <c r="AF352" i="3"/>
  <c r="AF353" i="3"/>
  <c r="AF354" i="3"/>
  <c r="AF355" i="3"/>
  <c r="AF356" i="3"/>
  <c r="AF357" i="3"/>
  <c r="AF358" i="3"/>
  <c r="AF359" i="3"/>
  <c r="AF360" i="3"/>
  <c r="AF361" i="3"/>
  <c r="AF362" i="3"/>
  <c r="AF363" i="3"/>
  <c r="AF364" i="3"/>
  <c r="AF365" i="3"/>
  <c r="AF366" i="3"/>
  <c r="AF367" i="3"/>
  <c r="AF368" i="3"/>
  <c r="AF369" i="3"/>
  <c r="AF370" i="3"/>
  <c r="AF371" i="3"/>
  <c r="AF372" i="3"/>
  <c r="AF373" i="3"/>
  <c r="AF374" i="3"/>
  <c r="AF375" i="3"/>
  <c r="AF376" i="3"/>
  <c r="AF377" i="3"/>
  <c r="AF378" i="3"/>
  <c r="AF379" i="3"/>
  <c r="AF380" i="3"/>
  <c r="AF381" i="3"/>
  <c r="AF382" i="3"/>
  <c r="AF383" i="3"/>
  <c r="AF384" i="3"/>
  <c r="AF385" i="3"/>
  <c r="AF386" i="3"/>
  <c r="AF387" i="3"/>
  <c r="AF388" i="3"/>
  <c r="AF389" i="3"/>
  <c r="AF390" i="3"/>
  <c r="AF391" i="3"/>
  <c r="AF392" i="3"/>
  <c r="AF393" i="3"/>
  <c r="AF394" i="3"/>
  <c r="AF395" i="3"/>
  <c r="AF396" i="3"/>
  <c r="AF397" i="3"/>
  <c r="AF398" i="3"/>
  <c r="AF399" i="3"/>
  <c r="AF400" i="3"/>
  <c r="AF401" i="3"/>
  <c r="AF402" i="3"/>
  <c r="AF403" i="3"/>
  <c r="AF404" i="3"/>
  <c r="AF405" i="3"/>
  <c r="AF406" i="3"/>
  <c r="AF407" i="3"/>
  <c r="AF408" i="3"/>
  <c r="AF409" i="3"/>
  <c r="AF410" i="3"/>
  <c r="AF411" i="3"/>
  <c r="AF412" i="3"/>
  <c r="AF413" i="3"/>
  <c r="AF414" i="3"/>
  <c r="AF415" i="3"/>
  <c r="AF416" i="3"/>
  <c r="AF417" i="3"/>
  <c r="AF418" i="3"/>
  <c r="AF419" i="3"/>
  <c r="AF420" i="3"/>
  <c r="AF421" i="3"/>
  <c r="AF422" i="3"/>
  <c r="AF423" i="3"/>
  <c r="AF424" i="3"/>
  <c r="AF425" i="3"/>
  <c r="AF426" i="3"/>
  <c r="AF427" i="3"/>
  <c r="AF428" i="3"/>
  <c r="AF429" i="3"/>
  <c r="AF430" i="3"/>
  <c r="AF431" i="3"/>
  <c r="AF432" i="3"/>
  <c r="AF433" i="3"/>
  <c r="AF434" i="3"/>
  <c r="AF435" i="3"/>
  <c r="AF436" i="3"/>
  <c r="AF437" i="3"/>
  <c r="AF438" i="3"/>
  <c r="AF439" i="3"/>
  <c r="AF440" i="3"/>
  <c r="AF441" i="3"/>
  <c r="AF442" i="3"/>
  <c r="AF443" i="3"/>
  <c r="AF444" i="3"/>
  <c r="AF445" i="3"/>
  <c r="AF446" i="3"/>
  <c r="AF447" i="3"/>
  <c r="AF448" i="3"/>
  <c r="AF449" i="3"/>
  <c r="AF450" i="3"/>
  <c r="AF451" i="3"/>
  <c r="AF452" i="3"/>
  <c r="AF453" i="3"/>
  <c r="AF454" i="3"/>
  <c r="AF455" i="3"/>
  <c r="AF456" i="3"/>
  <c r="AF457" i="3"/>
  <c r="AF458" i="3"/>
  <c r="AF459" i="3"/>
  <c r="AF460" i="3"/>
  <c r="AF461" i="3"/>
  <c r="AF462" i="3"/>
  <c r="AF463" i="3"/>
  <c r="AF464" i="3"/>
  <c r="AF465" i="3"/>
  <c r="AF466" i="3"/>
  <c r="AF467" i="3"/>
  <c r="AF20" i="3"/>
  <c r="AF19" i="3"/>
  <c r="AF18" i="3"/>
  <c r="AL22" i="9"/>
  <c r="AL23" i="9"/>
  <c r="AL24" i="9"/>
  <c r="AL25" i="9"/>
  <c r="AL26" i="9"/>
  <c r="AL27" i="9"/>
  <c r="AL28" i="9"/>
  <c r="AL29" i="9"/>
  <c r="AL30" i="9"/>
  <c r="AL31" i="9"/>
  <c r="AL32" i="9"/>
  <c r="AL33" i="9"/>
  <c r="AL34" i="9"/>
  <c r="AL35" i="9"/>
  <c r="AL36" i="9"/>
  <c r="AL37" i="9"/>
  <c r="AL38" i="9"/>
  <c r="AL39" i="9"/>
  <c r="AL40" i="9"/>
  <c r="AL41" i="9"/>
  <c r="AL42" i="9"/>
  <c r="AL43" i="9"/>
  <c r="AL44" i="9"/>
  <c r="AL45" i="9"/>
  <c r="AL46" i="9"/>
  <c r="AL47" i="9"/>
  <c r="AL48" i="9"/>
  <c r="AL49" i="9"/>
  <c r="AL50" i="9"/>
  <c r="AL51" i="9"/>
  <c r="AL52" i="9"/>
  <c r="AL53" i="9"/>
  <c r="AL54" i="9"/>
  <c r="AL55" i="9"/>
  <c r="AL56" i="9"/>
  <c r="AL57" i="9"/>
  <c r="AL58" i="9"/>
  <c r="AL59" i="9"/>
  <c r="AL60" i="9"/>
  <c r="AL61" i="9"/>
  <c r="AL62" i="9"/>
  <c r="AL63" i="9"/>
  <c r="AL64" i="9"/>
  <c r="AL65" i="9"/>
  <c r="AL66" i="9"/>
  <c r="AL67" i="9"/>
  <c r="AL68" i="9"/>
  <c r="AL69" i="9"/>
  <c r="AL70" i="9"/>
  <c r="AL71" i="9"/>
  <c r="AL72" i="9"/>
  <c r="AL73" i="9"/>
  <c r="AL74" i="9"/>
  <c r="AL75" i="9"/>
  <c r="AL76" i="9"/>
  <c r="AL77" i="9"/>
  <c r="AL78" i="9"/>
  <c r="AL79" i="9"/>
  <c r="AL80" i="9"/>
  <c r="AL81" i="9"/>
  <c r="AL82" i="9"/>
  <c r="AL83" i="9"/>
  <c r="AL84" i="9"/>
  <c r="AL85" i="9"/>
  <c r="AL86" i="9"/>
  <c r="AL87" i="9"/>
  <c r="AL88" i="9"/>
  <c r="AL89" i="9"/>
  <c r="AL90" i="9"/>
  <c r="AL91" i="9"/>
  <c r="AL92" i="9"/>
  <c r="AL93" i="9"/>
  <c r="AL94" i="9"/>
  <c r="AL95" i="9"/>
  <c r="AL96" i="9"/>
  <c r="AL97" i="9"/>
  <c r="AL98" i="9"/>
  <c r="AL99" i="9"/>
  <c r="AL100" i="9"/>
  <c r="AL101" i="9"/>
  <c r="AL102" i="9"/>
  <c r="AL103" i="9"/>
  <c r="AL104" i="9"/>
  <c r="AL105" i="9"/>
  <c r="AL106" i="9"/>
  <c r="AL107" i="9"/>
  <c r="AL108" i="9"/>
  <c r="AL109" i="9"/>
  <c r="AL110" i="9"/>
  <c r="AL111" i="9"/>
  <c r="AL112" i="9"/>
  <c r="AL113" i="9"/>
  <c r="AL114" i="9"/>
  <c r="AL115" i="9"/>
  <c r="AL116" i="9"/>
  <c r="AL117" i="9"/>
  <c r="AL118" i="9"/>
  <c r="AL119" i="9"/>
  <c r="AL120" i="9"/>
  <c r="AL121" i="9"/>
  <c r="AL122" i="9"/>
  <c r="AL123" i="9"/>
  <c r="AL124" i="9"/>
  <c r="AL125" i="9"/>
  <c r="AL126" i="9"/>
  <c r="AL127" i="9"/>
  <c r="AL128" i="9"/>
  <c r="AL129" i="9"/>
  <c r="AL130" i="9"/>
  <c r="AL131" i="9"/>
  <c r="AL132" i="9"/>
  <c r="AL133" i="9"/>
  <c r="AL134" i="9"/>
  <c r="AL135" i="9"/>
  <c r="AL136" i="9"/>
  <c r="AL137" i="9"/>
  <c r="AL138" i="9"/>
  <c r="AL139" i="9"/>
  <c r="AL140" i="9"/>
  <c r="AL141" i="9"/>
  <c r="AL142" i="9"/>
  <c r="AL143" i="9"/>
  <c r="AL144" i="9"/>
  <c r="AL145" i="9"/>
  <c r="AL146" i="9"/>
  <c r="AL147" i="9"/>
  <c r="AL148" i="9"/>
  <c r="AL149" i="9"/>
  <c r="AL150" i="9"/>
  <c r="AL151" i="9"/>
  <c r="AL152" i="9"/>
  <c r="AL153" i="9"/>
  <c r="AL154" i="9"/>
  <c r="AL155" i="9"/>
  <c r="AL156" i="9"/>
  <c r="AL157" i="9"/>
  <c r="AL158" i="9"/>
  <c r="AL159" i="9"/>
  <c r="AL160" i="9"/>
  <c r="AL161" i="9"/>
  <c r="AL162" i="9"/>
  <c r="AL163" i="9"/>
  <c r="AL164" i="9"/>
  <c r="AL165" i="9"/>
  <c r="AL166" i="9"/>
  <c r="AL167" i="9"/>
  <c r="AL168" i="9"/>
  <c r="AL169" i="9"/>
  <c r="AL170" i="9"/>
  <c r="AL171" i="9"/>
  <c r="AL172" i="9"/>
  <c r="AL173" i="9"/>
  <c r="AL174" i="9"/>
  <c r="AL175" i="9"/>
  <c r="AL176" i="9"/>
  <c r="AL177" i="9"/>
  <c r="AL178" i="9"/>
  <c r="AL179" i="9"/>
  <c r="AL180" i="9"/>
  <c r="AL181" i="9"/>
  <c r="AL182" i="9"/>
  <c r="AL183" i="9"/>
  <c r="AL184" i="9"/>
  <c r="AL185" i="9"/>
  <c r="AL186" i="9"/>
  <c r="AL187" i="9"/>
  <c r="AL188" i="9"/>
  <c r="AL189" i="9"/>
  <c r="AL190" i="9"/>
  <c r="AL191" i="9"/>
  <c r="AL192" i="9"/>
  <c r="AL193" i="9"/>
  <c r="AL194" i="9"/>
  <c r="AL195" i="9"/>
  <c r="AL196" i="9"/>
  <c r="AL197" i="9"/>
  <c r="AL198" i="9"/>
  <c r="AL199" i="9"/>
  <c r="AL200" i="9"/>
  <c r="AL201" i="9"/>
  <c r="AL202" i="9"/>
  <c r="AL203" i="9"/>
  <c r="AL204" i="9"/>
  <c r="AL205" i="9"/>
  <c r="AL206" i="9"/>
  <c r="AL207" i="9"/>
  <c r="AL208" i="9"/>
  <c r="AL209" i="9"/>
  <c r="AL210" i="9"/>
  <c r="AL211" i="9"/>
  <c r="AL212" i="9"/>
  <c r="AL213" i="9"/>
  <c r="AL214" i="9"/>
  <c r="AL215" i="9"/>
  <c r="AL216" i="9"/>
  <c r="AL217" i="9"/>
  <c r="AL218" i="9"/>
  <c r="AL219" i="9"/>
  <c r="AL220" i="9"/>
  <c r="AL221" i="9"/>
  <c r="AL222" i="9"/>
  <c r="AL223" i="9"/>
  <c r="AL224" i="9"/>
  <c r="AL225" i="9"/>
  <c r="AL226" i="9"/>
  <c r="AL227" i="9"/>
  <c r="AL228" i="9"/>
  <c r="AL229" i="9"/>
  <c r="AL230" i="9"/>
  <c r="AL231" i="9"/>
  <c r="AL232" i="9"/>
  <c r="AL233" i="9"/>
  <c r="AL234" i="9"/>
  <c r="AL235" i="9"/>
  <c r="AL236" i="9"/>
  <c r="AL237" i="9"/>
  <c r="AL238" i="9"/>
  <c r="AL239" i="9"/>
  <c r="AL240" i="9"/>
  <c r="AL241" i="9"/>
  <c r="AL242" i="9"/>
  <c r="AL243" i="9"/>
  <c r="AL244" i="9"/>
  <c r="AL245" i="9"/>
  <c r="AL246" i="9"/>
  <c r="AL247" i="9"/>
  <c r="AL248" i="9"/>
  <c r="AL249" i="9"/>
  <c r="AL250" i="9"/>
  <c r="AL251" i="9"/>
  <c r="AL252" i="9"/>
  <c r="AL253" i="9"/>
  <c r="AL254" i="9"/>
  <c r="AL255" i="9"/>
  <c r="AL256" i="9"/>
  <c r="AL257" i="9"/>
  <c r="AL258" i="9"/>
  <c r="AL259" i="9"/>
  <c r="AL260" i="9"/>
  <c r="AL261" i="9"/>
  <c r="AL262" i="9"/>
  <c r="AL263" i="9"/>
  <c r="AL264" i="9"/>
  <c r="AL265" i="9"/>
  <c r="AL266" i="9"/>
  <c r="AL267" i="9"/>
  <c r="AL268" i="9"/>
  <c r="AL269" i="9"/>
  <c r="AL270" i="9"/>
  <c r="AL271" i="9"/>
  <c r="AL272" i="9"/>
  <c r="AL273" i="9"/>
  <c r="AL274" i="9"/>
  <c r="AL275" i="9"/>
  <c r="AL276" i="9"/>
  <c r="AL277" i="9"/>
  <c r="AL278" i="9"/>
  <c r="AL279" i="9"/>
  <c r="AL280" i="9"/>
  <c r="AL281" i="9"/>
  <c r="AL282" i="9"/>
  <c r="AL283" i="9"/>
  <c r="AL284" i="9"/>
  <c r="AL285" i="9"/>
  <c r="AL286" i="9"/>
  <c r="AL287" i="9"/>
  <c r="AL288" i="9"/>
  <c r="AL289" i="9"/>
  <c r="AL290" i="9"/>
  <c r="AL291" i="9"/>
  <c r="AL292" i="9"/>
  <c r="AL293" i="9"/>
  <c r="AL294" i="9"/>
  <c r="AL295" i="9"/>
  <c r="AL296" i="9"/>
  <c r="AL297" i="9"/>
  <c r="AL298" i="9"/>
  <c r="AL299" i="9"/>
  <c r="AL300" i="9"/>
  <c r="AL301" i="9"/>
  <c r="AL302" i="9"/>
  <c r="AL303" i="9"/>
  <c r="AL304" i="9"/>
  <c r="AL305" i="9"/>
  <c r="AL306" i="9"/>
  <c r="AL307" i="9"/>
  <c r="AL308" i="9"/>
  <c r="AL309" i="9"/>
  <c r="AL310" i="9"/>
  <c r="AL311" i="9"/>
  <c r="AL312" i="9"/>
  <c r="AL313" i="9"/>
  <c r="AL314" i="9"/>
  <c r="AL315" i="9"/>
  <c r="AL316" i="9"/>
  <c r="AL317" i="9"/>
  <c r="AL318" i="9"/>
  <c r="AL319" i="9"/>
  <c r="AL320" i="9"/>
  <c r="AL321" i="9"/>
  <c r="AL322" i="9"/>
  <c r="AL323" i="9"/>
  <c r="AL324" i="9"/>
  <c r="AL325" i="9"/>
  <c r="AL326" i="9"/>
  <c r="AL327" i="9"/>
  <c r="AL328" i="9"/>
  <c r="AL329" i="9"/>
  <c r="AL330" i="9"/>
  <c r="AL331" i="9"/>
  <c r="AL332" i="9"/>
  <c r="AL333" i="9"/>
  <c r="AL334" i="9"/>
  <c r="AL335" i="9"/>
  <c r="AL336" i="9"/>
  <c r="AL337" i="9"/>
  <c r="AL338" i="9"/>
  <c r="AL339" i="9"/>
  <c r="AL340" i="9"/>
  <c r="AL341" i="9"/>
  <c r="AL342" i="9"/>
  <c r="AL343" i="9"/>
  <c r="AL344" i="9"/>
  <c r="AL345" i="9"/>
  <c r="AL346" i="9"/>
  <c r="AL347" i="9"/>
  <c r="AL348" i="9"/>
  <c r="AL349" i="9"/>
  <c r="AL350" i="9"/>
  <c r="AL351" i="9"/>
  <c r="AL352" i="9"/>
  <c r="AL353" i="9"/>
  <c r="AL354" i="9"/>
  <c r="AL355" i="9"/>
  <c r="AL356" i="9"/>
  <c r="AL357" i="9"/>
  <c r="AL358" i="9"/>
  <c r="AL359" i="9"/>
  <c r="AL360" i="9"/>
  <c r="AL361" i="9"/>
  <c r="AL362" i="9"/>
  <c r="AL363" i="9"/>
  <c r="AL364" i="9"/>
  <c r="AL365" i="9"/>
  <c r="AL366" i="9"/>
  <c r="AL367" i="9"/>
  <c r="AL368" i="9"/>
  <c r="AL369" i="9"/>
  <c r="AL370" i="9"/>
  <c r="AL371" i="9"/>
  <c r="AL372" i="9"/>
  <c r="AL373" i="9"/>
  <c r="AL374" i="9"/>
  <c r="AL375" i="9"/>
  <c r="AL376" i="9"/>
  <c r="AL377" i="9"/>
  <c r="AL378" i="9"/>
  <c r="AL379" i="9"/>
  <c r="AL380" i="9"/>
  <c r="AL381" i="9"/>
  <c r="AL382" i="9"/>
  <c r="AL383" i="9"/>
  <c r="AL384" i="9"/>
  <c r="AL385" i="9"/>
  <c r="AL386" i="9"/>
  <c r="AL387" i="9"/>
  <c r="AL388" i="9"/>
  <c r="AL389" i="9"/>
  <c r="AL390" i="9"/>
  <c r="AL391" i="9"/>
  <c r="AL392" i="9"/>
  <c r="AL393" i="9"/>
  <c r="AL394" i="9"/>
  <c r="AL395" i="9"/>
  <c r="AL396" i="9"/>
  <c r="AL397" i="9"/>
  <c r="AL398" i="9"/>
  <c r="AL399" i="9"/>
  <c r="AL400" i="9"/>
  <c r="AL401" i="9"/>
  <c r="AL402" i="9"/>
  <c r="AL403" i="9"/>
  <c r="AL404" i="9"/>
  <c r="AL405" i="9"/>
  <c r="AL406" i="9"/>
  <c r="AL407" i="9"/>
  <c r="AL408" i="9"/>
  <c r="AL409" i="9"/>
  <c r="AL410" i="9"/>
  <c r="AL411" i="9"/>
  <c r="AL412" i="9"/>
  <c r="AL413" i="9"/>
  <c r="AL414" i="9"/>
  <c r="AL415" i="9"/>
  <c r="AL416" i="9"/>
  <c r="AL417" i="9"/>
  <c r="AL418" i="9"/>
  <c r="AL419" i="9"/>
  <c r="AL420" i="9"/>
  <c r="AL421" i="9"/>
  <c r="AL422" i="9"/>
  <c r="AL423" i="9"/>
  <c r="AL424" i="9"/>
  <c r="AL425" i="9"/>
  <c r="AL426" i="9"/>
  <c r="AL427" i="9"/>
  <c r="AL428" i="9"/>
  <c r="AL429" i="9"/>
  <c r="AL430" i="9"/>
  <c r="AL431" i="9"/>
  <c r="AL432" i="9"/>
  <c r="AL433" i="9"/>
  <c r="AL434" i="9"/>
  <c r="AL435" i="9"/>
  <c r="AL436" i="9"/>
  <c r="AL437" i="9"/>
  <c r="AL438" i="9"/>
  <c r="AL439" i="9"/>
  <c r="AL440" i="9"/>
  <c r="AL441" i="9"/>
  <c r="AL442" i="9"/>
  <c r="AL443" i="9"/>
  <c r="AL444" i="9"/>
  <c r="AL445" i="9"/>
  <c r="AL446" i="9"/>
  <c r="AL447" i="9"/>
  <c r="AL448" i="9"/>
  <c r="AL449" i="9"/>
  <c r="AL450" i="9"/>
  <c r="AL451" i="9"/>
  <c r="AL452" i="9"/>
  <c r="AL453" i="9"/>
  <c r="AL454" i="9"/>
  <c r="AL455" i="9"/>
  <c r="AL456" i="9"/>
  <c r="AL457" i="9"/>
  <c r="AL458" i="9"/>
  <c r="AL459" i="9"/>
  <c r="AL460" i="9"/>
  <c r="AL461" i="9"/>
  <c r="AL462" i="9"/>
  <c r="AL463" i="9"/>
  <c r="AL464" i="9"/>
  <c r="AL465" i="9"/>
  <c r="AL466" i="9"/>
  <c r="AL467" i="9"/>
  <c r="AL20" i="9"/>
  <c r="AL21" i="9"/>
  <c r="AL19" i="9"/>
  <c r="AL18" i="9"/>
  <c r="J326" i="9"/>
  <c r="L326" i="9"/>
  <c r="J327" i="9"/>
  <c r="L327" i="9"/>
  <c r="J328" i="9"/>
  <c r="L328" i="9"/>
  <c r="J329" i="9"/>
  <c r="L329" i="9"/>
  <c r="J330" i="9"/>
  <c r="L330" i="9"/>
  <c r="J331" i="9"/>
  <c r="L331" i="9"/>
  <c r="J332" i="9"/>
  <c r="L332" i="9"/>
  <c r="J333" i="9"/>
  <c r="L333" i="9"/>
  <c r="J334" i="9"/>
  <c r="L334" i="9"/>
  <c r="J335" i="9"/>
  <c r="L335" i="9"/>
  <c r="J336" i="9"/>
  <c r="L336" i="9"/>
  <c r="J337" i="9"/>
  <c r="L337" i="9"/>
  <c r="J338" i="9"/>
  <c r="L338" i="9"/>
  <c r="J339" i="9"/>
  <c r="L339" i="9"/>
  <c r="J340" i="9"/>
  <c r="L340" i="9"/>
  <c r="J341" i="9"/>
  <c r="L341" i="9"/>
  <c r="J342" i="9"/>
  <c r="L342" i="9"/>
  <c r="J343" i="9"/>
  <c r="L343" i="9"/>
  <c r="J344" i="9"/>
  <c r="L344" i="9"/>
  <c r="J345" i="9"/>
  <c r="L345" i="9"/>
  <c r="J346" i="9"/>
  <c r="L346" i="9"/>
  <c r="J347" i="9"/>
  <c r="L347" i="9"/>
  <c r="J348" i="9"/>
  <c r="L348" i="9"/>
  <c r="J349" i="9"/>
  <c r="L349" i="9"/>
  <c r="J350" i="9"/>
  <c r="L350" i="9"/>
  <c r="J351" i="9"/>
  <c r="L351" i="9"/>
  <c r="J352" i="9"/>
  <c r="L352" i="9"/>
  <c r="J353" i="9"/>
  <c r="L353" i="9"/>
  <c r="J354" i="9"/>
  <c r="L354" i="9"/>
  <c r="J355" i="9"/>
  <c r="L355" i="9"/>
  <c r="J356" i="9"/>
  <c r="L356" i="9"/>
  <c r="J357" i="9"/>
  <c r="L357" i="9"/>
  <c r="J358" i="9"/>
  <c r="L358" i="9"/>
  <c r="J359" i="9"/>
  <c r="L359" i="9"/>
  <c r="J360" i="9"/>
  <c r="L360" i="9"/>
  <c r="J361" i="9"/>
  <c r="L361" i="9"/>
  <c r="J362" i="9"/>
  <c r="L362" i="9"/>
  <c r="J363" i="9"/>
  <c r="L363" i="9"/>
  <c r="J364" i="9"/>
  <c r="L364" i="9"/>
  <c r="J365" i="9"/>
  <c r="L365" i="9"/>
  <c r="J366" i="9"/>
  <c r="L366" i="9"/>
  <c r="J367" i="9"/>
  <c r="L367" i="9"/>
  <c r="J368" i="9"/>
  <c r="L368" i="9"/>
  <c r="J369" i="9"/>
  <c r="L369" i="9"/>
  <c r="J370" i="9"/>
  <c r="L370" i="9"/>
  <c r="J371" i="9"/>
  <c r="L371" i="9"/>
  <c r="J372" i="9"/>
  <c r="L372" i="9"/>
  <c r="J373" i="9"/>
  <c r="L373" i="9"/>
  <c r="J374" i="9"/>
  <c r="L374" i="9"/>
  <c r="J375" i="9"/>
  <c r="L375" i="9"/>
  <c r="J376" i="9"/>
  <c r="L376" i="9"/>
  <c r="J377" i="9"/>
  <c r="L377" i="9"/>
  <c r="J378" i="9"/>
  <c r="L378" i="9"/>
  <c r="J379" i="9"/>
  <c r="L379" i="9"/>
  <c r="J380" i="9"/>
  <c r="L380" i="9"/>
  <c r="J381" i="9"/>
  <c r="L381" i="9"/>
  <c r="J382" i="9"/>
  <c r="L382" i="9"/>
  <c r="J383" i="9"/>
  <c r="L383" i="9"/>
  <c r="J384" i="9"/>
  <c r="L384" i="9"/>
  <c r="J385" i="9"/>
  <c r="L385" i="9"/>
  <c r="J386" i="9"/>
  <c r="L386" i="9"/>
  <c r="J387" i="9"/>
  <c r="L387" i="9"/>
  <c r="J388" i="9"/>
  <c r="L388" i="9"/>
  <c r="J389" i="9"/>
  <c r="L389" i="9"/>
  <c r="J390" i="9"/>
  <c r="L390" i="9"/>
  <c r="J391" i="9"/>
  <c r="L391" i="9"/>
  <c r="J392" i="9"/>
  <c r="L392" i="9"/>
  <c r="J393" i="9"/>
  <c r="L393" i="9"/>
  <c r="J394" i="9"/>
  <c r="L394" i="9"/>
  <c r="J395" i="9"/>
  <c r="L395" i="9"/>
  <c r="J396" i="9"/>
  <c r="L396" i="9"/>
  <c r="J397" i="9"/>
  <c r="L397" i="9"/>
  <c r="J398" i="9"/>
  <c r="L398" i="9"/>
  <c r="J399" i="9"/>
  <c r="L399" i="9"/>
  <c r="J400" i="9"/>
  <c r="L400" i="9"/>
  <c r="J401" i="9"/>
  <c r="L401" i="9"/>
  <c r="J402" i="9"/>
  <c r="L402" i="9"/>
  <c r="J403" i="9"/>
  <c r="L403" i="9"/>
  <c r="J404" i="9"/>
  <c r="L404" i="9"/>
  <c r="J405" i="9"/>
  <c r="L405" i="9"/>
  <c r="J406" i="9"/>
  <c r="L406" i="9"/>
  <c r="J407" i="9"/>
  <c r="L407" i="9"/>
  <c r="J408" i="9"/>
  <c r="L408" i="9"/>
  <c r="J409" i="9"/>
  <c r="L409" i="9"/>
  <c r="J410" i="9"/>
  <c r="L410" i="9"/>
  <c r="J411" i="9"/>
  <c r="L411" i="9"/>
  <c r="J412" i="9"/>
  <c r="L412" i="9"/>
  <c r="J413" i="9"/>
  <c r="L413" i="9"/>
  <c r="J414" i="9"/>
  <c r="L414" i="9"/>
  <c r="J415" i="9"/>
  <c r="L415" i="9"/>
  <c r="J416" i="9"/>
  <c r="L416" i="9"/>
  <c r="J417" i="9"/>
  <c r="L417" i="9"/>
  <c r="J418" i="9"/>
  <c r="L418" i="9"/>
  <c r="J419" i="9"/>
  <c r="L419" i="9"/>
  <c r="J420" i="9"/>
  <c r="L420" i="9"/>
  <c r="J421" i="9"/>
  <c r="L421" i="9"/>
  <c r="J422" i="9"/>
  <c r="L422" i="9"/>
  <c r="J423" i="9"/>
  <c r="L423" i="9"/>
  <c r="J424" i="9"/>
  <c r="L424" i="9"/>
  <c r="J425" i="9"/>
  <c r="L425" i="9"/>
  <c r="J426" i="9"/>
  <c r="L426" i="9"/>
  <c r="J427" i="9"/>
  <c r="L427" i="9"/>
  <c r="J428" i="9"/>
  <c r="L428" i="9"/>
  <c r="J429" i="9"/>
  <c r="L429" i="9"/>
  <c r="J430" i="9"/>
  <c r="L430" i="9"/>
  <c r="J431" i="9"/>
  <c r="L431" i="9"/>
  <c r="J432" i="9"/>
  <c r="L432" i="9"/>
  <c r="J433" i="9"/>
  <c r="L433" i="9"/>
  <c r="J434" i="9"/>
  <c r="L434" i="9"/>
  <c r="J435" i="9"/>
  <c r="L435" i="9"/>
  <c r="J436" i="9"/>
  <c r="L436" i="9"/>
  <c r="J437" i="9"/>
  <c r="L437" i="9"/>
  <c r="J438" i="9"/>
  <c r="L438" i="9"/>
  <c r="J439" i="9"/>
  <c r="L439" i="9"/>
  <c r="J440" i="9"/>
  <c r="L440" i="9"/>
  <c r="J441" i="9"/>
  <c r="L441" i="9"/>
  <c r="J442" i="9"/>
  <c r="L442" i="9"/>
  <c r="J443" i="9"/>
  <c r="L443" i="9"/>
  <c r="J444" i="9"/>
  <c r="L444" i="9"/>
  <c r="J445" i="9"/>
  <c r="L445" i="9"/>
  <c r="J446" i="9"/>
  <c r="L446" i="9"/>
  <c r="J447" i="9"/>
  <c r="L447" i="9"/>
  <c r="J448" i="9"/>
  <c r="L448" i="9"/>
  <c r="J449" i="9"/>
  <c r="L449" i="9"/>
  <c r="J450" i="9"/>
  <c r="L450" i="9"/>
  <c r="J451" i="9"/>
  <c r="L451" i="9"/>
  <c r="J452" i="9"/>
  <c r="L452" i="9"/>
  <c r="J453" i="9"/>
  <c r="L453" i="9"/>
  <c r="J454" i="9"/>
  <c r="L454" i="9"/>
  <c r="J455" i="9"/>
  <c r="L455" i="9"/>
  <c r="J456" i="9"/>
  <c r="L456" i="9"/>
  <c r="J457" i="9"/>
  <c r="L457" i="9"/>
  <c r="J458" i="9"/>
  <c r="L458" i="9"/>
  <c r="J459" i="9"/>
  <c r="L459" i="9"/>
  <c r="J460" i="9"/>
  <c r="L460" i="9"/>
  <c r="J461" i="9"/>
  <c r="L461" i="9"/>
  <c r="J462" i="9"/>
  <c r="L462" i="9"/>
  <c r="J463" i="9"/>
  <c r="L463" i="9"/>
  <c r="J464" i="9"/>
  <c r="L464" i="9"/>
  <c r="J465" i="9"/>
  <c r="L465" i="9"/>
  <c r="J466" i="9"/>
  <c r="L466" i="9"/>
  <c r="AL468" i="3"/>
  <c r="AL469" i="3"/>
  <c r="D73" i="4"/>
  <c r="D9" i="4"/>
  <c r="D103" i="11"/>
  <c r="D102" i="11"/>
  <c r="D101" i="11"/>
  <c r="AF25" i="17"/>
  <c r="AF26" i="17"/>
  <c r="AF27" i="17"/>
  <c r="AF28" i="17"/>
  <c r="AV18" i="9"/>
  <c r="AU18" i="9" s="1"/>
  <c r="F21" i="14"/>
  <c r="F18" i="14"/>
  <c r="F17" i="14"/>
  <c r="F13" i="14"/>
  <c r="F10" i="14"/>
  <c r="F9" i="14"/>
  <c r="A3" i="14"/>
  <c r="H16" i="4"/>
  <c r="F16" i="4"/>
  <c r="D16" i="4"/>
  <c r="AV18" i="3"/>
  <c r="AU18" i="3" s="1"/>
  <c r="AV21" i="3"/>
  <c r="AU21" i="3" s="1"/>
  <c r="AV24" i="3"/>
  <c r="AV27" i="3"/>
  <c r="AV30" i="3"/>
  <c r="AV33" i="3"/>
  <c r="AU33" i="3" s="1"/>
  <c r="AV36" i="3"/>
  <c r="AU36" i="3" s="1"/>
  <c r="AV39" i="3"/>
  <c r="AU39" i="3" s="1"/>
  <c r="AV42" i="3"/>
  <c r="AU42" i="3" s="1"/>
  <c r="AV45" i="3"/>
  <c r="AU45" i="3" s="1"/>
  <c r="AV48" i="3"/>
  <c r="AU48" i="3" s="1"/>
  <c r="AV51" i="3"/>
  <c r="AU51" i="3" s="1"/>
  <c r="AV54" i="3"/>
  <c r="AU54" i="3" s="1"/>
  <c r="AV57" i="3"/>
  <c r="AU57" i="3" s="1"/>
  <c r="AV60" i="3"/>
  <c r="AU60" i="3" s="1"/>
  <c r="AV63" i="3"/>
  <c r="AU63" i="3" s="1"/>
  <c r="AV66" i="3"/>
  <c r="AU66" i="3" s="1"/>
  <c r="AV69" i="3"/>
  <c r="AU69" i="3" s="1"/>
  <c r="D85" i="11"/>
  <c r="D84" i="11"/>
  <c r="D83" i="11"/>
  <c r="D68" i="11"/>
  <c r="D67" i="11"/>
  <c r="D66" i="11"/>
  <c r="H125" i="10"/>
  <c r="F125" i="10"/>
  <c r="D125" i="10"/>
  <c r="H124" i="10"/>
  <c r="F124" i="10"/>
  <c r="D124" i="10"/>
  <c r="H123" i="10"/>
  <c r="F123" i="10"/>
  <c r="D123" i="10"/>
  <c r="H122" i="10"/>
  <c r="F122" i="10"/>
  <c r="D122" i="10"/>
  <c r="H121" i="10"/>
  <c r="F121" i="10"/>
  <c r="D121" i="10"/>
  <c r="H120" i="10"/>
  <c r="F120" i="10"/>
  <c r="D120" i="10"/>
  <c r="H63" i="10"/>
  <c r="F63" i="10"/>
  <c r="D63" i="10"/>
  <c r="H62" i="10"/>
  <c r="F62" i="10"/>
  <c r="D62" i="10"/>
  <c r="H61" i="10"/>
  <c r="F61" i="10"/>
  <c r="D61" i="10"/>
  <c r="H60" i="10"/>
  <c r="F60" i="10"/>
  <c r="D60" i="10"/>
  <c r="H59" i="10"/>
  <c r="F59" i="10"/>
  <c r="D59" i="10"/>
  <c r="H58" i="10"/>
  <c r="F58" i="10"/>
  <c r="D58" i="10"/>
  <c r="H82" i="10"/>
  <c r="F82" i="10"/>
  <c r="D82" i="10"/>
  <c r="H81" i="10"/>
  <c r="F81" i="10"/>
  <c r="D81" i="10"/>
  <c r="H80" i="10"/>
  <c r="F80" i="10"/>
  <c r="D80" i="10"/>
  <c r="H79" i="10"/>
  <c r="F79" i="10"/>
  <c r="D79" i="10"/>
  <c r="H78" i="10"/>
  <c r="F78" i="10"/>
  <c r="D78" i="10"/>
  <c r="H77" i="10"/>
  <c r="F77" i="10"/>
  <c r="D77" i="10"/>
  <c r="H40" i="10"/>
  <c r="F40" i="10"/>
  <c r="D40" i="10"/>
  <c r="H39" i="10"/>
  <c r="F39" i="10"/>
  <c r="D39" i="10"/>
  <c r="H38" i="10"/>
  <c r="F38" i="10"/>
  <c r="D38" i="10"/>
  <c r="H37" i="10"/>
  <c r="F37" i="10"/>
  <c r="D37" i="10"/>
  <c r="H36" i="10"/>
  <c r="F36" i="10"/>
  <c r="D36" i="10"/>
  <c r="H35" i="10"/>
  <c r="F35" i="10"/>
  <c r="D35" i="10"/>
  <c r="D100" i="10"/>
  <c r="AA27" i="9"/>
  <c r="AB27" i="9"/>
  <c r="D27" i="9"/>
  <c r="Z27" i="9" s="1"/>
  <c r="C27" i="9"/>
  <c r="Y27" i="9" s="1"/>
  <c r="H128" i="4"/>
  <c r="F128" i="4"/>
  <c r="D128" i="4"/>
  <c r="H127" i="4"/>
  <c r="F127" i="4"/>
  <c r="D127" i="4"/>
  <c r="H126" i="4"/>
  <c r="F126" i="4"/>
  <c r="D126" i="4"/>
  <c r="H125" i="4"/>
  <c r="F125" i="4"/>
  <c r="D125" i="4"/>
  <c r="H124" i="4"/>
  <c r="F124" i="4"/>
  <c r="D124" i="4"/>
  <c r="H123" i="4"/>
  <c r="F123" i="4"/>
  <c r="D123" i="4"/>
  <c r="H64" i="4"/>
  <c r="F64" i="4"/>
  <c r="D64" i="4"/>
  <c r="H63" i="4"/>
  <c r="F63" i="4"/>
  <c r="D63" i="4"/>
  <c r="H62" i="4"/>
  <c r="F62" i="4"/>
  <c r="D62" i="4"/>
  <c r="H61" i="4"/>
  <c r="F61" i="4"/>
  <c r="D61" i="4"/>
  <c r="H60" i="4"/>
  <c r="F60" i="4"/>
  <c r="D60" i="4"/>
  <c r="H59" i="4"/>
  <c r="F59" i="4"/>
  <c r="D59" i="4"/>
  <c r="H84" i="4"/>
  <c r="F84" i="4"/>
  <c r="D84" i="4"/>
  <c r="H83" i="4"/>
  <c r="F83" i="4"/>
  <c r="D83" i="4"/>
  <c r="H82" i="4"/>
  <c r="F82" i="4"/>
  <c r="D82" i="4"/>
  <c r="H81" i="4"/>
  <c r="F81" i="4"/>
  <c r="D81" i="4"/>
  <c r="H80" i="4"/>
  <c r="F80" i="4"/>
  <c r="D80" i="4"/>
  <c r="H79" i="4"/>
  <c r="F79" i="4"/>
  <c r="D79" i="4"/>
  <c r="H39" i="4"/>
  <c r="F39" i="4"/>
  <c r="D39" i="4"/>
  <c r="H38" i="4"/>
  <c r="F38" i="4"/>
  <c r="D38" i="4"/>
  <c r="H37" i="4"/>
  <c r="F37" i="4"/>
  <c r="D37" i="4"/>
  <c r="H36" i="4"/>
  <c r="F36" i="4"/>
  <c r="D36" i="4"/>
  <c r="H35" i="4"/>
  <c r="F35" i="4"/>
  <c r="D35" i="4"/>
  <c r="H34" i="4"/>
  <c r="F34" i="4"/>
  <c r="D34" i="4"/>
  <c r="D97" i="7"/>
  <c r="D96" i="7"/>
  <c r="D95" i="7"/>
  <c r="D81" i="7"/>
  <c r="D80" i="7"/>
  <c r="D79" i="7"/>
  <c r="D65" i="7"/>
  <c r="D64" i="7"/>
  <c r="D63" i="7"/>
  <c r="AH21" i="3"/>
  <c r="J21" i="3" s="1"/>
  <c r="AH24" i="3"/>
  <c r="J24" i="3" s="1"/>
  <c r="AH28" i="3"/>
  <c r="AI28" i="3" s="1"/>
  <c r="AK28" i="3" s="1"/>
  <c r="J28" i="3"/>
  <c r="L28" i="3"/>
  <c r="AH29" i="3"/>
  <c r="L29" i="3" s="1"/>
  <c r="J29" i="3"/>
  <c r="J32" i="3"/>
  <c r="L32" i="3"/>
  <c r="J35" i="3"/>
  <c r="L35" i="3"/>
  <c r="J38" i="3"/>
  <c r="L38" i="3"/>
  <c r="J41" i="3"/>
  <c r="L41" i="3"/>
  <c r="J44" i="3"/>
  <c r="L44" i="3"/>
  <c r="J46" i="3"/>
  <c r="L46" i="3"/>
  <c r="J47" i="3"/>
  <c r="L47" i="3"/>
  <c r="J49" i="3"/>
  <c r="L49" i="3"/>
  <c r="J50" i="3"/>
  <c r="L50" i="3"/>
  <c r="J53" i="3"/>
  <c r="L53" i="3"/>
  <c r="J56" i="3"/>
  <c r="L56" i="3"/>
  <c r="J58" i="3"/>
  <c r="L58" i="3"/>
  <c r="J59" i="3"/>
  <c r="L59" i="3"/>
  <c r="J61" i="3"/>
  <c r="L61" i="3"/>
  <c r="J62" i="3"/>
  <c r="L62" i="3"/>
  <c r="J65" i="3"/>
  <c r="L65" i="3"/>
  <c r="J68" i="3"/>
  <c r="L68" i="3"/>
  <c r="J70" i="3"/>
  <c r="L70" i="3"/>
  <c r="J71" i="3"/>
  <c r="L71" i="3"/>
  <c r="J73" i="3"/>
  <c r="L73" i="3"/>
  <c r="J74" i="3"/>
  <c r="L74" i="3"/>
  <c r="J77" i="3"/>
  <c r="L77" i="3"/>
  <c r="J80" i="3"/>
  <c r="L80" i="3"/>
  <c r="J83" i="3"/>
  <c r="L83" i="3"/>
  <c r="J85" i="3"/>
  <c r="L85" i="3"/>
  <c r="J86" i="3"/>
  <c r="L86" i="3"/>
  <c r="J88" i="3"/>
  <c r="L88" i="3"/>
  <c r="J89" i="3"/>
  <c r="L89" i="3"/>
  <c r="J91" i="3"/>
  <c r="L91" i="3"/>
  <c r="J92" i="3"/>
  <c r="L92" i="3"/>
  <c r="J95" i="3"/>
  <c r="L95" i="3"/>
  <c r="J97" i="3"/>
  <c r="L97" i="3"/>
  <c r="J98" i="3"/>
  <c r="L98" i="3"/>
  <c r="J100" i="3"/>
  <c r="L100" i="3"/>
  <c r="J101" i="3"/>
  <c r="L101" i="3"/>
  <c r="J103" i="3"/>
  <c r="L103" i="3"/>
  <c r="J104" i="3"/>
  <c r="L104" i="3"/>
  <c r="J106" i="3"/>
  <c r="L106" i="3"/>
  <c r="J107" i="3"/>
  <c r="L107" i="3"/>
  <c r="J110" i="3"/>
  <c r="L110" i="3"/>
  <c r="J111" i="3"/>
  <c r="L111" i="3"/>
  <c r="J112" i="3"/>
  <c r="L112" i="3"/>
  <c r="J113" i="3"/>
  <c r="L113" i="3"/>
  <c r="J114" i="3"/>
  <c r="L114" i="3"/>
  <c r="J115" i="3"/>
  <c r="L115" i="3"/>
  <c r="J116" i="3"/>
  <c r="L116" i="3"/>
  <c r="J118" i="3"/>
  <c r="L118" i="3"/>
  <c r="J119" i="3"/>
  <c r="L119" i="3"/>
  <c r="J121" i="3"/>
  <c r="L121" i="3"/>
  <c r="J122" i="3"/>
  <c r="L122" i="3"/>
  <c r="J124" i="3"/>
  <c r="L124" i="3"/>
  <c r="J125" i="3"/>
  <c r="L125" i="3"/>
  <c r="J127" i="3"/>
  <c r="L127" i="3"/>
  <c r="J128" i="3"/>
  <c r="L128" i="3"/>
  <c r="J130" i="3"/>
  <c r="L130" i="3"/>
  <c r="J131" i="3"/>
  <c r="L131" i="3"/>
  <c r="J133" i="3"/>
  <c r="L133" i="3"/>
  <c r="J134" i="3"/>
  <c r="L134" i="3"/>
  <c r="J136" i="3"/>
  <c r="L136" i="3"/>
  <c r="J137" i="3"/>
  <c r="L137" i="3"/>
  <c r="J139" i="3"/>
  <c r="L139" i="3"/>
  <c r="J140" i="3"/>
  <c r="L140" i="3"/>
  <c r="J142" i="3"/>
  <c r="L142" i="3"/>
  <c r="J143" i="3"/>
  <c r="L143" i="3"/>
  <c r="J145" i="3"/>
  <c r="L145" i="3"/>
  <c r="J146" i="3"/>
  <c r="L146" i="3"/>
  <c r="J149" i="3"/>
  <c r="L149" i="3"/>
  <c r="J151" i="3"/>
  <c r="L151" i="3"/>
  <c r="J152" i="3"/>
  <c r="L152" i="3"/>
  <c r="J155" i="3"/>
  <c r="L155" i="3"/>
  <c r="J157" i="3"/>
  <c r="L157" i="3"/>
  <c r="J158" i="3"/>
  <c r="L158" i="3"/>
  <c r="J160" i="3"/>
  <c r="L160" i="3"/>
  <c r="J161" i="3"/>
  <c r="L161" i="3"/>
  <c r="J164" i="3"/>
  <c r="L164" i="3"/>
  <c r="J166" i="3"/>
  <c r="L166" i="3"/>
  <c r="J167" i="3"/>
  <c r="L167" i="3"/>
  <c r="J169" i="3"/>
  <c r="L169" i="3"/>
  <c r="J170" i="3"/>
  <c r="L170" i="3"/>
  <c r="J172" i="3"/>
  <c r="L172" i="3"/>
  <c r="J173" i="3"/>
  <c r="L173" i="3"/>
  <c r="J175" i="3"/>
  <c r="L175" i="3"/>
  <c r="J176" i="3"/>
  <c r="L176" i="3"/>
  <c r="J178" i="3"/>
  <c r="L178" i="3"/>
  <c r="J179" i="3"/>
  <c r="L179" i="3"/>
  <c r="J181" i="3"/>
  <c r="L181" i="3"/>
  <c r="J182" i="3"/>
  <c r="L182" i="3"/>
  <c r="J184" i="3"/>
  <c r="L184" i="3"/>
  <c r="J185" i="3"/>
  <c r="L185" i="3"/>
  <c r="J187" i="3"/>
  <c r="L187" i="3"/>
  <c r="J188" i="3"/>
  <c r="L188" i="3"/>
  <c r="J191" i="3"/>
  <c r="L191" i="3"/>
  <c r="J193" i="3"/>
  <c r="L193" i="3"/>
  <c r="J194" i="3"/>
  <c r="L194" i="3"/>
  <c r="J196" i="3"/>
  <c r="L196" i="3"/>
  <c r="J197" i="3"/>
  <c r="L197" i="3"/>
  <c r="L198" i="3"/>
  <c r="J199" i="3"/>
  <c r="L199" i="3"/>
  <c r="J200" i="3"/>
  <c r="L200" i="3"/>
  <c r="L201" i="3"/>
  <c r="J202" i="3"/>
  <c r="L202" i="3"/>
  <c r="J203" i="3"/>
  <c r="L203" i="3"/>
  <c r="J205" i="3"/>
  <c r="L205" i="3"/>
  <c r="J206" i="3"/>
  <c r="L206" i="3"/>
  <c r="J208" i="3"/>
  <c r="L208" i="3"/>
  <c r="J209" i="3"/>
  <c r="L209" i="3"/>
  <c r="J211" i="3"/>
  <c r="L211" i="3"/>
  <c r="J212" i="3"/>
  <c r="L212" i="3"/>
  <c r="J214" i="3"/>
  <c r="L214" i="3"/>
  <c r="J215" i="3"/>
  <c r="L215" i="3"/>
  <c r="J217" i="3"/>
  <c r="L217" i="3"/>
  <c r="J218" i="3"/>
  <c r="L218" i="3"/>
  <c r="J220" i="3"/>
  <c r="L220" i="3"/>
  <c r="J221" i="3"/>
  <c r="L221" i="3"/>
  <c r="J223" i="3"/>
  <c r="L223" i="3"/>
  <c r="J224" i="3"/>
  <c r="L224" i="3"/>
  <c r="J226" i="3"/>
  <c r="L226" i="3"/>
  <c r="J227" i="3"/>
  <c r="L227" i="3"/>
  <c r="J229" i="3"/>
  <c r="L229" i="3"/>
  <c r="J230" i="3"/>
  <c r="L230" i="3"/>
  <c r="J232" i="3"/>
  <c r="L232" i="3"/>
  <c r="J233" i="3"/>
  <c r="L233" i="3"/>
  <c r="J235" i="3"/>
  <c r="L235" i="3"/>
  <c r="J236" i="3"/>
  <c r="L236" i="3"/>
  <c r="J238" i="3"/>
  <c r="L238" i="3"/>
  <c r="J239" i="3"/>
  <c r="L239" i="3"/>
  <c r="J241" i="3"/>
  <c r="L241" i="3"/>
  <c r="J242" i="3"/>
  <c r="L242" i="3"/>
  <c r="J244" i="3"/>
  <c r="L244" i="3"/>
  <c r="J245" i="3"/>
  <c r="L245" i="3"/>
  <c r="J247" i="3"/>
  <c r="L247" i="3"/>
  <c r="J248" i="3"/>
  <c r="L248" i="3"/>
  <c r="J250" i="3"/>
  <c r="L250" i="3"/>
  <c r="J251" i="3"/>
  <c r="L251" i="3"/>
  <c r="J253" i="3"/>
  <c r="L253" i="3"/>
  <c r="J254" i="3"/>
  <c r="L254" i="3"/>
  <c r="J256" i="3"/>
  <c r="L256" i="3"/>
  <c r="J257" i="3"/>
  <c r="L257" i="3"/>
  <c r="J259" i="3"/>
  <c r="L259" i="3"/>
  <c r="J260" i="3"/>
  <c r="L260" i="3"/>
  <c r="J262" i="3"/>
  <c r="L262" i="3"/>
  <c r="J263" i="3"/>
  <c r="L263" i="3"/>
  <c r="J265" i="3"/>
  <c r="L265" i="3"/>
  <c r="J266" i="3"/>
  <c r="L266" i="3"/>
  <c r="J268" i="3"/>
  <c r="L268" i="3"/>
  <c r="J269" i="3"/>
  <c r="L269" i="3"/>
  <c r="J271" i="3"/>
  <c r="L271" i="3"/>
  <c r="J272" i="3"/>
  <c r="L272" i="3"/>
  <c r="J274" i="3"/>
  <c r="L274" i="3"/>
  <c r="J275" i="3"/>
  <c r="L275" i="3"/>
  <c r="J276" i="3"/>
  <c r="L276" i="3"/>
  <c r="J277" i="3"/>
  <c r="L277" i="3"/>
  <c r="J278" i="3"/>
  <c r="L278" i="3"/>
  <c r="J279" i="3"/>
  <c r="L279" i="3"/>
  <c r="J280" i="3"/>
  <c r="L280" i="3"/>
  <c r="J281" i="3"/>
  <c r="L281" i="3"/>
  <c r="J282" i="3"/>
  <c r="L282" i="3"/>
  <c r="J283" i="3"/>
  <c r="L283" i="3"/>
  <c r="J284" i="3"/>
  <c r="L284" i="3"/>
  <c r="J285" i="3"/>
  <c r="L285" i="3"/>
  <c r="J286" i="3"/>
  <c r="L286" i="3"/>
  <c r="J287" i="3"/>
  <c r="L287" i="3"/>
  <c r="J288" i="3"/>
  <c r="L288" i="3"/>
  <c r="J289" i="3"/>
  <c r="L289" i="3"/>
  <c r="J290" i="3"/>
  <c r="L290" i="3"/>
  <c r="J291" i="3"/>
  <c r="L291" i="3"/>
  <c r="J292" i="3"/>
  <c r="L292" i="3"/>
  <c r="J293" i="3"/>
  <c r="L293" i="3"/>
  <c r="J294" i="3"/>
  <c r="L294" i="3"/>
  <c r="J295" i="3"/>
  <c r="L295" i="3"/>
  <c r="J296" i="3"/>
  <c r="L296" i="3"/>
  <c r="J297" i="3"/>
  <c r="L297" i="3"/>
  <c r="J298" i="3"/>
  <c r="L298" i="3"/>
  <c r="J299" i="3"/>
  <c r="L299" i="3"/>
  <c r="J300" i="3"/>
  <c r="L300" i="3"/>
  <c r="J301" i="3"/>
  <c r="L301" i="3"/>
  <c r="J302" i="3"/>
  <c r="L302" i="3"/>
  <c r="J303" i="3"/>
  <c r="L303" i="3"/>
  <c r="J304" i="3"/>
  <c r="L304" i="3"/>
  <c r="J305" i="3"/>
  <c r="L305" i="3"/>
  <c r="J306" i="3"/>
  <c r="L306" i="3"/>
  <c r="J307" i="3"/>
  <c r="L307" i="3"/>
  <c r="J308" i="3"/>
  <c r="L308" i="3"/>
  <c r="J309" i="3"/>
  <c r="L309" i="3"/>
  <c r="J310" i="3"/>
  <c r="L310" i="3"/>
  <c r="J311" i="3"/>
  <c r="L311" i="3"/>
  <c r="J312" i="3"/>
  <c r="L312" i="3"/>
  <c r="J313" i="3"/>
  <c r="L313" i="3"/>
  <c r="J314" i="3"/>
  <c r="L314" i="3"/>
  <c r="J315" i="3"/>
  <c r="L315" i="3"/>
  <c r="J316" i="3"/>
  <c r="L316" i="3"/>
  <c r="J317" i="3"/>
  <c r="L317" i="3"/>
  <c r="J318" i="3"/>
  <c r="L318" i="3"/>
  <c r="J319" i="3"/>
  <c r="L319" i="3"/>
  <c r="J320" i="3"/>
  <c r="L320" i="3"/>
  <c r="J321" i="3"/>
  <c r="L321" i="3"/>
  <c r="J322" i="3"/>
  <c r="L322" i="3"/>
  <c r="J323" i="3"/>
  <c r="L323" i="3"/>
  <c r="J324" i="3"/>
  <c r="L324" i="3"/>
  <c r="J325" i="3"/>
  <c r="L325" i="3"/>
  <c r="J326" i="3"/>
  <c r="L326" i="3"/>
  <c r="J327" i="3"/>
  <c r="L327" i="3"/>
  <c r="J328" i="3"/>
  <c r="L328" i="3"/>
  <c r="J329" i="3"/>
  <c r="L329" i="3"/>
  <c r="J330" i="3"/>
  <c r="L330" i="3"/>
  <c r="J331" i="3"/>
  <c r="L331" i="3"/>
  <c r="J332" i="3"/>
  <c r="L332" i="3"/>
  <c r="J333" i="3"/>
  <c r="L333" i="3"/>
  <c r="J334" i="3"/>
  <c r="L334" i="3"/>
  <c r="J335" i="3"/>
  <c r="L335" i="3"/>
  <c r="J336" i="3"/>
  <c r="L336" i="3"/>
  <c r="J337" i="3"/>
  <c r="L337" i="3"/>
  <c r="J338" i="3"/>
  <c r="L338" i="3"/>
  <c r="J339" i="3"/>
  <c r="L339" i="3"/>
  <c r="J340" i="3"/>
  <c r="L340" i="3"/>
  <c r="J341" i="3"/>
  <c r="L341" i="3"/>
  <c r="J342" i="3"/>
  <c r="L342" i="3"/>
  <c r="J343" i="3"/>
  <c r="L343" i="3"/>
  <c r="J344" i="3"/>
  <c r="L344" i="3"/>
  <c r="J345" i="3"/>
  <c r="L345" i="3"/>
  <c r="J346" i="3"/>
  <c r="L346" i="3"/>
  <c r="J347" i="3"/>
  <c r="L347" i="3"/>
  <c r="J348" i="3"/>
  <c r="L348" i="3"/>
  <c r="J349" i="3"/>
  <c r="L349" i="3"/>
  <c r="J350" i="3"/>
  <c r="L350" i="3"/>
  <c r="J351" i="3"/>
  <c r="L351" i="3"/>
  <c r="J352" i="3"/>
  <c r="L352" i="3"/>
  <c r="J353" i="3"/>
  <c r="L353" i="3"/>
  <c r="J354" i="3"/>
  <c r="L354" i="3"/>
  <c r="J355" i="3"/>
  <c r="L355" i="3"/>
  <c r="J356" i="3"/>
  <c r="L356" i="3"/>
  <c r="J357" i="3"/>
  <c r="L357" i="3"/>
  <c r="J358" i="3"/>
  <c r="L358" i="3"/>
  <c r="J359" i="3"/>
  <c r="L359" i="3"/>
  <c r="J360" i="3"/>
  <c r="L360" i="3"/>
  <c r="J361" i="3"/>
  <c r="L361" i="3"/>
  <c r="J362" i="3"/>
  <c r="L362" i="3"/>
  <c r="J363" i="3"/>
  <c r="L363" i="3"/>
  <c r="J364" i="3"/>
  <c r="L364" i="3"/>
  <c r="J365" i="3"/>
  <c r="L365" i="3"/>
  <c r="J366" i="3"/>
  <c r="L366" i="3"/>
  <c r="J367" i="3"/>
  <c r="L367" i="3"/>
  <c r="J368" i="3"/>
  <c r="L368" i="3"/>
  <c r="J369" i="3"/>
  <c r="L369" i="3"/>
  <c r="J370" i="3"/>
  <c r="L370" i="3"/>
  <c r="J371" i="3"/>
  <c r="L371" i="3"/>
  <c r="J372" i="3"/>
  <c r="L372" i="3"/>
  <c r="J373" i="3"/>
  <c r="L373" i="3"/>
  <c r="J374" i="3"/>
  <c r="L374" i="3"/>
  <c r="J375" i="3"/>
  <c r="L375" i="3"/>
  <c r="J376" i="3"/>
  <c r="L376" i="3"/>
  <c r="J377" i="3"/>
  <c r="L377" i="3"/>
  <c r="J378" i="3"/>
  <c r="L378" i="3"/>
  <c r="J379" i="3"/>
  <c r="L379" i="3"/>
  <c r="J380" i="3"/>
  <c r="L380" i="3"/>
  <c r="J381" i="3"/>
  <c r="L381" i="3"/>
  <c r="J382" i="3"/>
  <c r="L382" i="3"/>
  <c r="J383" i="3"/>
  <c r="L383" i="3"/>
  <c r="J384" i="3"/>
  <c r="L384" i="3"/>
  <c r="J385" i="3"/>
  <c r="L385" i="3"/>
  <c r="J386" i="3"/>
  <c r="L386" i="3"/>
  <c r="J387" i="3"/>
  <c r="L387" i="3"/>
  <c r="J388" i="3"/>
  <c r="L388" i="3"/>
  <c r="J389" i="3"/>
  <c r="L389" i="3"/>
  <c r="J390" i="3"/>
  <c r="L390" i="3"/>
  <c r="J391" i="3"/>
  <c r="L391" i="3"/>
  <c r="J392" i="3"/>
  <c r="L392" i="3"/>
  <c r="J393" i="3"/>
  <c r="L393" i="3"/>
  <c r="J394" i="3"/>
  <c r="L394" i="3"/>
  <c r="J395" i="3"/>
  <c r="L395" i="3"/>
  <c r="J396" i="3"/>
  <c r="L396" i="3"/>
  <c r="J397" i="3"/>
  <c r="L397" i="3"/>
  <c r="J398" i="3"/>
  <c r="L398" i="3"/>
  <c r="J399" i="3"/>
  <c r="L399" i="3"/>
  <c r="J400" i="3"/>
  <c r="L400" i="3"/>
  <c r="J401" i="3"/>
  <c r="L401" i="3"/>
  <c r="J402" i="3"/>
  <c r="L402" i="3"/>
  <c r="J403" i="3"/>
  <c r="L403" i="3"/>
  <c r="J404" i="3"/>
  <c r="L404" i="3"/>
  <c r="J405" i="3"/>
  <c r="L405" i="3"/>
  <c r="J406" i="3"/>
  <c r="L406" i="3"/>
  <c r="J407" i="3"/>
  <c r="L407" i="3"/>
  <c r="J408" i="3"/>
  <c r="L408" i="3"/>
  <c r="J409" i="3"/>
  <c r="L409" i="3"/>
  <c r="J410" i="3"/>
  <c r="L410" i="3"/>
  <c r="J411" i="3"/>
  <c r="L411" i="3"/>
  <c r="J412" i="3"/>
  <c r="L412" i="3"/>
  <c r="J413" i="3"/>
  <c r="L413" i="3"/>
  <c r="J414" i="3"/>
  <c r="L414" i="3"/>
  <c r="J415" i="3"/>
  <c r="L415" i="3"/>
  <c r="J416" i="3"/>
  <c r="L416" i="3"/>
  <c r="J417" i="3"/>
  <c r="L417" i="3"/>
  <c r="J418" i="3"/>
  <c r="L418" i="3"/>
  <c r="J419" i="3"/>
  <c r="L419" i="3"/>
  <c r="J420" i="3"/>
  <c r="L420" i="3"/>
  <c r="J421" i="3"/>
  <c r="L421" i="3"/>
  <c r="J422" i="3"/>
  <c r="L422" i="3"/>
  <c r="J423" i="3"/>
  <c r="L423" i="3"/>
  <c r="J424" i="3"/>
  <c r="L424" i="3"/>
  <c r="J425" i="3"/>
  <c r="L425" i="3"/>
  <c r="J426" i="3"/>
  <c r="L426" i="3"/>
  <c r="J427" i="3"/>
  <c r="L427" i="3"/>
  <c r="J428" i="3"/>
  <c r="L428" i="3"/>
  <c r="J429" i="3"/>
  <c r="L429" i="3"/>
  <c r="J430" i="3"/>
  <c r="L430" i="3"/>
  <c r="J431" i="3"/>
  <c r="L431" i="3"/>
  <c r="J432" i="3"/>
  <c r="L432" i="3"/>
  <c r="J433" i="3"/>
  <c r="L433" i="3"/>
  <c r="J434" i="3"/>
  <c r="L434" i="3"/>
  <c r="J435" i="3"/>
  <c r="L435" i="3"/>
  <c r="J436" i="3"/>
  <c r="L436" i="3"/>
  <c r="J437" i="3"/>
  <c r="L437" i="3"/>
  <c r="J438" i="3"/>
  <c r="L438" i="3"/>
  <c r="J439" i="3"/>
  <c r="L439" i="3"/>
  <c r="J440" i="3"/>
  <c r="L440" i="3"/>
  <c r="J441" i="3"/>
  <c r="L441" i="3"/>
  <c r="J442" i="3"/>
  <c r="L442" i="3"/>
  <c r="J443" i="3"/>
  <c r="L443" i="3"/>
  <c r="J444" i="3"/>
  <c r="L444" i="3"/>
  <c r="J445" i="3"/>
  <c r="L445" i="3"/>
  <c r="J446" i="3"/>
  <c r="L446" i="3"/>
  <c r="J447" i="3"/>
  <c r="L447" i="3"/>
  <c r="J448" i="3"/>
  <c r="L448" i="3"/>
  <c r="J449" i="3"/>
  <c r="L449" i="3"/>
  <c r="J450" i="3"/>
  <c r="L450" i="3"/>
  <c r="J451" i="3"/>
  <c r="L451" i="3"/>
  <c r="J452" i="3"/>
  <c r="L452" i="3"/>
  <c r="J453" i="3"/>
  <c r="L453" i="3"/>
  <c r="J454" i="3"/>
  <c r="L454" i="3"/>
  <c r="J455" i="3"/>
  <c r="L455" i="3"/>
  <c r="J456" i="3"/>
  <c r="L456" i="3"/>
  <c r="J457" i="3"/>
  <c r="L457" i="3"/>
  <c r="J458" i="3"/>
  <c r="L458" i="3"/>
  <c r="J459" i="3"/>
  <c r="L459" i="3"/>
  <c r="J460" i="3"/>
  <c r="L460" i="3"/>
  <c r="J461" i="3"/>
  <c r="L461" i="3"/>
  <c r="J462" i="3"/>
  <c r="L462" i="3"/>
  <c r="J463" i="3"/>
  <c r="L463" i="3"/>
  <c r="J464" i="3"/>
  <c r="L464" i="3"/>
  <c r="J465" i="3"/>
  <c r="L465" i="3"/>
  <c r="J466" i="3"/>
  <c r="L466" i="3"/>
  <c r="J467" i="3"/>
  <c r="L467" i="3"/>
  <c r="AH19" i="3"/>
  <c r="L19" i="3" s="1"/>
  <c r="AH20" i="3"/>
  <c r="L20" i="3" s="1"/>
  <c r="Y18" i="3"/>
  <c r="D9" i="10"/>
  <c r="D22" i="18"/>
  <c r="E22" i="18"/>
  <c r="F22" i="18"/>
  <c r="G22" i="18"/>
  <c r="H22" i="18"/>
  <c r="I22" i="18"/>
  <c r="J22" i="18"/>
  <c r="C22" i="18"/>
  <c r="C19" i="18"/>
  <c r="D19" i="18"/>
  <c r="E19" i="18"/>
  <c r="F19" i="18"/>
  <c r="G19" i="18"/>
  <c r="I19" i="18"/>
  <c r="AB465" i="9"/>
  <c r="AH465" i="9"/>
  <c r="AI465" i="9" s="1"/>
  <c r="AK465" i="9" s="1"/>
  <c r="D465" i="9"/>
  <c r="Z465" i="9" s="1"/>
  <c r="C465" i="9"/>
  <c r="Y465" i="9" s="1"/>
  <c r="AH462" i="9"/>
  <c r="AI462" i="9" s="1"/>
  <c r="AK462" i="9" s="1"/>
  <c r="AA462" i="9"/>
  <c r="D462" i="9"/>
  <c r="Z462" i="9" s="1"/>
  <c r="C462" i="9"/>
  <c r="Y462" i="9" s="1"/>
  <c r="AB459" i="9"/>
  <c r="AH459" i="9"/>
  <c r="AI459" i="9" s="1"/>
  <c r="AK459" i="9" s="1"/>
  <c r="AA459" i="9"/>
  <c r="D459" i="9"/>
  <c r="Z459" i="9" s="1"/>
  <c r="C459" i="9"/>
  <c r="Y459" i="9" s="1"/>
  <c r="AB456" i="9"/>
  <c r="AH456" i="9"/>
  <c r="AI456" i="9" s="1"/>
  <c r="AK456" i="9" s="1"/>
  <c r="AA456" i="9"/>
  <c r="D456" i="9"/>
  <c r="Z456" i="9" s="1"/>
  <c r="C456" i="9"/>
  <c r="Y456" i="9" s="1"/>
  <c r="AB453" i="9"/>
  <c r="AH453" i="9"/>
  <c r="AI453" i="9" s="1"/>
  <c r="AK453" i="9" s="1"/>
  <c r="AA453" i="9"/>
  <c r="D453" i="9"/>
  <c r="Z453" i="9" s="1"/>
  <c r="C453" i="9"/>
  <c r="Y453" i="9" s="1"/>
  <c r="AB450" i="9"/>
  <c r="AH450" i="9"/>
  <c r="AI450" i="9" s="1"/>
  <c r="AK450" i="9" s="1"/>
  <c r="AA450" i="9"/>
  <c r="D450" i="9"/>
  <c r="Z450" i="9" s="1"/>
  <c r="C450" i="9"/>
  <c r="Y450" i="9" s="1"/>
  <c r="AB447" i="9"/>
  <c r="AH447" i="9"/>
  <c r="AI447" i="9" s="1"/>
  <c r="AK447" i="9" s="1"/>
  <c r="AA447" i="9"/>
  <c r="D447" i="9"/>
  <c r="Z447" i="9" s="1"/>
  <c r="C447" i="9"/>
  <c r="Y447" i="9" s="1"/>
  <c r="AB444" i="9"/>
  <c r="AH444" i="9"/>
  <c r="AI444" i="9" s="1"/>
  <c r="AK444" i="9" s="1"/>
  <c r="AA444" i="9"/>
  <c r="D444" i="9"/>
  <c r="Z444" i="9" s="1"/>
  <c r="C444" i="9"/>
  <c r="Y444" i="9" s="1"/>
  <c r="AB441" i="9"/>
  <c r="AH441" i="9"/>
  <c r="AI441" i="9" s="1"/>
  <c r="AK441" i="9" s="1"/>
  <c r="AA441" i="9"/>
  <c r="D441" i="9"/>
  <c r="Z441" i="9" s="1"/>
  <c r="C441" i="9"/>
  <c r="Y441" i="9" s="1"/>
  <c r="AB438" i="9"/>
  <c r="AH438" i="9"/>
  <c r="AI438" i="9" s="1"/>
  <c r="AK438" i="9" s="1"/>
  <c r="D438" i="9"/>
  <c r="Z438" i="9" s="1"/>
  <c r="C438" i="9"/>
  <c r="Y438" i="9" s="1"/>
  <c r="AB435" i="9"/>
  <c r="AH435" i="9"/>
  <c r="AI435" i="9" s="1"/>
  <c r="AK435" i="9" s="1"/>
  <c r="AA435" i="9"/>
  <c r="D435" i="9"/>
  <c r="Z435" i="9" s="1"/>
  <c r="C435" i="9"/>
  <c r="Y435" i="9" s="1"/>
  <c r="AH432" i="9"/>
  <c r="AI432" i="9" s="1"/>
  <c r="AK432" i="9" s="1"/>
  <c r="D432" i="9"/>
  <c r="Z432" i="9" s="1"/>
  <c r="C432" i="9"/>
  <c r="Y432" i="9" s="1"/>
  <c r="AB429" i="9"/>
  <c r="AH429" i="9"/>
  <c r="AI429" i="9" s="1"/>
  <c r="AK429" i="9" s="1"/>
  <c r="AA429" i="9"/>
  <c r="D429" i="9"/>
  <c r="Z429" i="9" s="1"/>
  <c r="C429" i="9"/>
  <c r="Y429" i="9" s="1"/>
  <c r="AB426" i="9"/>
  <c r="AH426" i="9"/>
  <c r="AI426" i="9" s="1"/>
  <c r="AK426" i="9" s="1"/>
  <c r="D426" i="9"/>
  <c r="Z426" i="9" s="1"/>
  <c r="C426" i="9"/>
  <c r="Y426" i="9" s="1"/>
  <c r="AB423" i="9"/>
  <c r="AH423" i="9"/>
  <c r="AI423" i="9" s="1"/>
  <c r="AK423" i="9" s="1"/>
  <c r="AA423" i="9"/>
  <c r="D423" i="9"/>
  <c r="Z423" i="9" s="1"/>
  <c r="C423" i="9"/>
  <c r="Y423" i="9" s="1"/>
  <c r="AH420" i="9"/>
  <c r="AI420" i="9" s="1"/>
  <c r="AK420" i="9" s="1"/>
  <c r="AA420" i="9"/>
  <c r="D420" i="9"/>
  <c r="Z420" i="9" s="1"/>
  <c r="C420" i="9"/>
  <c r="Y420" i="9" s="1"/>
  <c r="AB417" i="9"/>
  <c r="AH417" i="9"/>
  <c r="AI417" i="9" s="1"/>
  <c r="AK417" i="9" s="1"/>
  <c r="D417" i="9"/>
  <c r="Z417" i="9" s="1"/>
  <c r="C417" i="9"/>
  <c r="Y417" i="9" s="1"/>
  <c r="AB414" i="9"/>
  <c r="AH414" i="9"/>
  <c r="AI414" i="9" s="1"/>
  <c r="AK414" i="9" s="1"/>
  <c r="D414" i="9"/>
  <c r="Z414" i="9" s="1"/>
  <c r="C414" i="9"/>
  <c r="Y414" i="9" s="1"/>
  <c r="AB411" i="9"/>
  <c r="AH411" i="9"/>
  <c r="AI411" i="9" s="1"/>
  <c r="AK411" i="9" s="1"/>
  <c r="AA411" i="9"/>
  <c r="D411" i="9"/>
  <c r="Z411" i="9" s="1"/>
  <c r="C411" i="9"/>
  <c r="Y411" i="9" s="1"/>
  <c r="AB408" i="9"/>
  <c r="AH408" i="9"/>
  <c r="AI408" i="9" s="1"/>
  <c r="AK408" i="9" s="1"/>
  <c r="AA408" i="9"/>
  <c r="D408" i="9"/>
  <c r="Z408" i="9" s="1"/>
  <c r="C408" i="9"/>
  <c r="Y408" i="9" s="1"/>
  <c r="AH405" i="9"/>
  <c r="AI405" i="9" s="1"/>
  <c r="AK405" i="9" s="1"/>
  <c r="AA405" i="9"/>
  <c r="D405" i="9"/>
  <c r="Z405" i="9" s="1"/>
  <c r="C405" i="9"/>
  <c r="Y405" i="9" s="1"/>
  <c r="AB402" i="9"/>
  <c r="AH402" i="9"/>
  <c r="AI402" i="9" s="1"/>
  <c r="AK402" i="9" s="1"/>
  <c r="AA402" i="9"/>
  <c r="D402" i="9"/>
  <c r="Z402" i="9" s="1"/>
  <c r="C402" i="9"/>
  <c r="Y402" i="9" s="1"/>
  <c r="AH399" i="9"/>
  <c r="AI399" i="9" s="1"/>
  <c r="AK399" i="9" s="1"/>
  <c r="AA399" i="9"/>
  <c r="D399" i="9"/>
  <c r="Z399" i="9" s="1"/>
  <c r="C399" i="9"/>
  <c r="Y399" i="9" s="1"/>
  <c r="AH396" i="9"/>
  <c r="AI396" i="9" s="1"/>
  <c r="AK396" i="9" s="1"/>
  <c r="AA396" i="9"/>
  <c r="D396" i="9"/>
  <c r="Z396" i="9" s="1"/>
  <c r="C396" i="9"/>
  <c r="Y396" i="9" s="1"/>
  <c r="AB393" i="9"/>
  <c r="AH393" i="9"/>
  <c r="AI393" i="9" s="1"/>
  <c r="AK393" i="9" s="1"/>
  <c r="D393" i="9"/>
  <c r="Z393" i="9" s="1"/>
  <c r="C393" i="9"/>
  <c r="Y393" i="9" s="1"/>
  <c r="AB390" i="9"/>
  <c r="AH390" i="9"/>
  <c r="AI390" i="9" s="1"/>
  <c r="AK390" i="9" s="1"/>
  <c r="D390" i="9"/>
  <c r="Z390" i="9" s="1"/>
  <c r="C390" i="9"/>
  <c r="Y390" i="9" s="1"/>
  <c r="AB387" i="9"/>
  <c r="AH387" i="9"/>
  <c r="AI387" i="9" s="1"/>
  <c r="AK387" i="9" s="1"/>
  <c r="AA387" i="9"/>
  <c r="D387" i="9"/>
  <c r="Z387" i="9" s="1"/>
  <c r="C387" i="9"/>
  <c r="Y387" i="9" s="1"/>
  <c r="AB384" i="9"/>
  <c r="AH384" i="9"/>
  <c r="AI384" i="9" s="1"/>
  <c r="AK384" i="9" s="1"/>
  <c r="AA384" i="9"/>
  <c r="D384" i="9"/>
  <c r="Z384" i="9" s="1"/>
  <c r="C384" i="9"/>
  <c r="Y384" i="9" s="1"/>
  <c r="AB381" i="9"/>
  <c r="AH381" i="9"/>
  <c r="AI381" i="9" s="1"/>
  <c r="AK381" i="9" s="1"/>
  <c r="D381" i="9"/>
  <c r="Z381" i="9" s="1"/>
  <c r="C381" i="9"/>
  <c r="Y381" i="9" s="1"/>
  <c r="AB378" i="9"/>
  <c r="AH378" i="9"/>
  <c r="AI378" i="9" s="1"/>
  <c r="AK378" i="9" s="1"/>
  <c r="AA378" i="9"/>
  <c r="D378" i="9"/>
  <c r="Z378" i="9" s="1"/>
  <c r="C378" i="9"/>
  <c r="Y378" i="9" s="1"/>
  <c r="AB375" i="9"/>
  <c r="AH375" i="9"/>
  <c r="AI375" i="9" s="1"/>
  <c r="AK375" i="9" s="1"/>
  <c r="AA375" i="9"/>
  <c r="D375" i="9"/>
  <c r="Z375" i="9" s="1"/>
  <c r="C375" i="9"/>
  <c r="Y375" i="9" s="1"/>
  <c r="AB372" i="9"/>
  <c r="AH372" i="9"/>
  <c r="AI372" i="9" s="1"/>
  <c r="AK372" i="9" s="1"/>
  <c r="AA372" i="9"/>
  <c r="D372" i="9"/>
  <c r="Z372" i="9" s="1"/>
  <c r="C372" i="9"/>
  <c r="Y372" i="9" s="1"/>
  <c r="AH369" i="9"/>
  <c r="AI369" i="9" s="1"/>
  <c r="AK369" i="9" s="1"/>
  <c r="AA369" i="9"/>
  <c r="D369" i="9"/>
  <c r="Z369" i="9" s="1"/>
  <c r="C369" i="9"/>
  <c r="Y369" i="9" s="1"/>
  <c r="AB366" i="9"/>
  <c r="AH366" i="9"/>
  <c r="AI366" i="9" s="1"/>
  <c r="AK366" i="9" s="1"/>
  <c r="AA366" i="9"/>
  <c r="D366" i="9"/>
  <c r="Z366" i="9" s="1"/>
  <c r="C366" i="9"/>
  <c r="Y366" i="9" s="1"/>
  <c r="AH363" i="9"/>
  <c r="AI363" i="9" s="1"/>
  <c r="AK363" i="9" s="1"/>
  <c r="D363" i="9"/>
  <c r="Z363" i="9" s="1"/>
  <c r="C363" i="9"/>
  <c r="Y363" i="9" s="1"/>
  <c r="AB360" i="9"/>
  <c r="AH360" i="9"/>
  <c r="AI360" i="9" s="1"/>
  <c r="AK360" i="9" s="1"/>
  <c r="AA360" i="9"/>
  <c r="D360" i="9"/>
  <c r="Z360" i="9" s="1"/>
  <c r="C360" i="9"/>
  <c r="Y360" i="9" s="1"/>
  <c r="AB357" i="9"/>
  <c r="AH357" i="9"/>
  <c r="AI357" i="9" s="1"/>
  <c r="AK357" i="9" s="1"/>
  <c r="D357" i="9"/>
  <c r="Z357" i="9" s="1"/>
  <c r="C357" i="9"/>
  <c r="Y357" i="9" s="1"/>
  <c r="AB354" i="9"/>
  <c r="AH354" i="9"/>
  <c r="AI354" i="9" s="1"/>
  <c r="AK354" i="9" s="1"/>
  <c r="AA354" i="9"/>
  <c r="D354" i="9"/>
  <c r="Z354" i="9" s="1"/>
  <c r="C354" i="9"/>
  <c r="Y354" i="9" s="1"/>
  <c r="AH351" i="9"/>
  <c r="AI351" i="9" s="1"/>
  <c r="AK351" i="9" s="1"/>
  <c r="AA351" i="9"/>
  <c r="D351" i="9"/>
  <c r="Z351" i="9" s="1"/>
  <c r="C351" i="9"/>
  <c r="Y351" i="9" s="1"/>
  <c r="AB348" i="9"/>
  <c r="AH348" i="9"/>
  <c r="AI348" i="9" s="1"/>
  <c r="AK348" i="9" s="1"/>
  <c r="D348" i="9"/>
  <c r="Z348" i="9" s="1"/>
  <c r="C348" i="9"/>
  <c r="Y348" i="9" s="1"/>
  <c r="AB345" i="9"/>
  <c r="AH345" i="9"/>
  <c r="AI345" i="9" s="1"/>
  <c r="AK345" i="9" s="1"/>
  <c r="AA345" i="9"/>
  <c r="D345" i="9"/>
  <c r="Z345" i="9" s="1"/>
  <c r="C345" i="9"/>
  <c r="Y345" i="9" s="1"/>
  <c r="AB342" i="9"/>
  <c r="AH342" i="9"/>
  <c r="AI342" i="9" s="1"/>
  <c r="AK342" i="9" s="1"/>
  <c r="D342" i="9"/>
  <c r="Z342" i="9" s="1"/>
  <c r="C342" i="9"/>
  <c r="Y342" i="9" s="1"/>
  <c r="AB339" i="9"/>
  <c r="AH339" i="9"/>
  <c r="AI339" i="9" s="1"/>
  <c r="AK339" i="9" s="1"/>
  <c r="AA339" i="9"/>
  <c r="D339" i="9"/>
  <c r="Z339" i="9" s="1"/>
  <c r="C339" i="9"/>
  <c r="Y339" i="9" s="1"/>
  <c r="AH336" i="9"/>
  <c r="AI336" i="9" s="1"/>
  <c r="AK336" i="9" s="1"/>
  <c r="AA336" i="9"/>
  <c r="D336" i="9"/>
  <c r="Z336" i="9" s="1"/>
  <c r="C336" i="9"/>
  <c r="Y336" i="9" s="1"/>
  <c r="AB333" i="9"/>
  <c r="AH333" i="9"/>
  <c r="AI333" i="9" s="1"/>
  <c r="AK333" i="9" s="1"/>
  <c r="AA333" i="9"/>
  <c r="D333" i="9"/>
  <c r="Z333" i="9" s="1"/>
  <c r="C333" i="9"/>
  <c r="Y333" i="9" s="1"/>
  <c r="AH330" i="9"/>
  <c r="AI330" i="9" s="1"/>
  <c r="AK330" i="9" s="1"/>
  <c r="AA330" i="9"/>
  <c r="D330" i="9"/>
  <c r="Z330" i="9" s="1"/>
  <c r="C330" i="9"/>
  <c r="Y330" i="9" s="1"/>
  <c r="AH327" i="9"/>
  <c r="AI327" i="9" s="1"/>
  <c r="AK327" i="9" s="1"/>
  <c r="AA327" i="9"/>
  <c r="D327" i="9"/>
  <c r="Z327" i="9" s="1"/>
  <c r="C327" i="9"/>
  <c r="Y327" i="9" s="1"/>
  <c r="AH324" i="9"/>
  <c r="AI324" i="9" s="1"/>
  <c r="AK324" i="9" s="1"/>
  <c r="D324" i="9"/>
  <c r="Z324" i="9" s="1"/>
  <c r="C324" i="9"/>
  <c r="Y324" i="9" s="1"/>
  <c r="AB321" i="9"/>
  <c r="AH321" i="9"/>
  <c r="AI321" i="9" s="1"/>
  <c r="AK321" i="9" s="1"/>
  <c r="AA321" i="9"/>
  <c r="D321" i="9"/>
  <c r="Z321" i="9" s="1"/>
  <c r="C321" i="9"/>
  <c r="Y321" i="9" s="1"/>
  <c r="AH318" i="9"/>
  <c r="AI318" i="9" s="1"/>
  <c r="AK318" i="9" s="1"/>
  <c r="D318" i="9"/>
  <c r="Z318" i="9" s="1"/>
  <c r="C318" i="9"/>
  <c r="Y318" i="9" s="1"/>
  <c r="AB315" i="9"/>
  <c r="AH315" i="9"/>
  <c r="AI315" i="9" s="1"/>
  <c r="AK315" i="9" s="1"/>
  <c r="AA315" i="9"/>
  <c r="D315" i="9"/>
  <c r="Z315" i="9" s="1"/>
  <c r="C315" i="9"/>
  <c r="Y315" i="9" s="1"/>
  <c r="AB312" i="9"/>
  <c r="AH312" i="9"/>
  <c r="AI312" i="9" s="1"/>
  <c r="AK312" i="9" s="1"/>
  <c r="D312" i="9"/>
  <c r="Z312" i="9" s="1"/>
  <c r="C312" i="9"/>
  <c r="Y312" i="9" s="1"/>
  <c r="AB309" i="9"/>
  <c r="AH309" i="9"/>
  <c r="AI309" i="9" s="1"/>
  <c r="AK309" i="9" s="1"/>
  <c r="D309" i="9"/>
  <c r="Z309" i="9" s="1"/>
  <c r="C309" i="9"/>
  <c r="Y309" i="9" s="1"/>
  <c r="AB306" i="9"/>
  <c r="AH306" i="9"/>
  <c r="AI306" i="9" s="1"/>
  <c r="AK306" i="9" s="1"/>
  <c r="D306" i="9"/>
  <c r="Z306" i="9" s="1"/>
  <c r="C306" i="9"/>
  <c r="Y306" i="9" s="1"/>
  <c r="AB303" i="9"/>
  <c r="AH303" i="9"/>
  <c r="AI303" i="9" s="1"/>
  <c r="AK303" i="9" s="1"/>
  <c r="AA303" i="9"/>
  <c r="D303" i="9"/>
  <c r="Z303" i="9" s="1"/>
  <c r="C303" i="9"/>
  <c r="Y303" i="9" s="1"/>
  <c r="AH300" i="9"/>
  <c r="AI300" i="9" s="1"/>
  <c r="AK300" i="9" s="1"/>
  <c r="AA300" i="9"/>
  <c r="D300" i="9"/>
  <c r="Z300" i="9" s="1"/>
  <c r="C300" i="9"/>
  <c r="Y300" i="9" s="1"/>
  <c r="AB297" i="9"/>
  <c r="AH297" i="9"/>
  <c r="AI297" i="9" s="1"/>
  <c r="AK297" i="9" s="1"/>
  <c r="AA297" i="9"/>
  <c r="D297" i="9"/>
  <c r="Z297" i="9" s="1"/>
  <c r="C297" i="9"/>
  <c r="Y297" i="9" s="1"/>
  <c r="AB294" i="9"/>
  <c r="AH294" i="9"/>
  <c r="AI294" i="9" s="1"/>
  <c r="AK294" i="9" s="1"/>
  <c r="D294" i="9"/>
  <c r="Z294" i="9" s="1"/>
  <c r="C294" i="9"/>
  <c r="Y294" i="9" s="1"/>
  <c r="AH291" i="9"/>
  <c r="AI291" i="9" s="1"/>
  <c r="AK291" i="9" s="1"/>
  <c r="AA291" i="9"/>
  <c r="D291" i="9"/>
  <c r="Z291" i="9" s="1"/>
  <c r="C291" i="9"/>
  <c r="Y291" i="9" s="1"/>
  <c r="AB288" i="9"/>
  <c r="AH288" i="9"/>
  <c r="AI288" i="9" s="1"/>
  <c r="AK288" i="9" s="1"/>
  <c r="D288" i="9"/>
  <c r="Z288" i="9" s="1"/>
  <c r="C288" i="9"/>
  <c r="Y288" i="9" s="1"/>
  <c r="AB285" i="9"/>
  <c r="AH285" i="9"/>
  <c r="AI285" i="9" s="1"/>
  <c r="AK285" i="9" s="1"/>
  <c r="AA285" i="9"/>
  <c r="D285" i="9"/>
  <c r="Z285" i="9" s="1"/>
  <c r="C285" i="9"/>
  <c r="Y285" i="9" s="1"/>
  <c r="AB282" i="9"/>
  <c r="AH282" i="9"/>
  <c r="AI282" i="9" s="1"/>
  <c r="AK282" i="9" s="1"/>
  <c r="D282" i="9"/>
  <c r="Z282" i="9" s="1"/>
  <c r="C282" i="9"/>
  <c r="Y282" i="9" s="1"/>
  <c r="AB279" i="9"/>
  <c r="AH279" i="9"/>
  <c r="AI279" i="9" s="1"/>
  <c r="AK279" i="9" s="1"/>
  <c r="AA279" i="9"/>
  <c r="D279" i="9"/>
  <c r="Z279" i="9" s="1"/>
  <c r="C279" i="9"/>
  <c r="Y279" i="9" s="1"/>
  <c r="AH276" i="9"/>
  <c r="AI276" i="9" s="1"/>
  <c r="AK276" i="9" s="1"/>
  <c r="D276" i="9"/>
  <c r="Z276" i="9" s="1"/>
  <c r="C276" i="9"/>
  <c r="Y276" i="9" s="1"/>
  <c r="AB273" i="9"/>
  <c r="AH273" i="9"/>
  <c r="AI273" i="9" s="1"/>
  <c r="AK273" i="9" s="1"/>
  <c r="D273" i="9"/>
  <c r="Z273" i="9" s="1"/>
  <c r="C273" i="9"/>
  <c r="Y273" i="9" s="1"/>
  <c r="AB270" i="9"/>
  <c r="AH270" i="9"/>
  <c r="AI270" i="9" s="1"/>
  <c r="AK270" i="9" s="1"/>
  <c r="AA270" i="9"/>
  <c r="D270" i="9"/>
  <c r="Z270" i="9" s="1"/>
  <c r="C270" i="9"/>
  <c r="Y270" i="9" s="1"/>
  <c r="AB267" i="9"/>
  <c r="AH267" i="9"/>
  <c r="AI267" i="9" s="1"/>
  <c r="AK267" i="9" s="1"/>
  <c r="AA267" i="9"/>
  <c r="D267" i="9"/>
  <c r="Z267" i="9" s="1"/>
  <c r="C267" i="9"/>
  <c r="Y267" i="9" s="1"/>
  <c r="AB264" i="9"/>
  <c r="AH264" i="9"/>
  <c r="AI264" i="9" s="1"/>
  <c r="AK264" i="9" s="1"/>
  <c r="AA264" i="9"/>
  <c r="D264" i="9"/>
  <c r="Z264" i="9" s="1"/>
  <c r="C264" i="9"/>
  <c r="Y264" i="9" s="1"/>
  <c r="AB261" i="9"/>
  <c r="AH261" i="9"/>
  <c r="AI261" i="9" s="1"/>
  <c r="AK261" i="9" s="1"/>
  <c r="AA261" i="9"/>
  <c r="D261" i="9"/>
  <c r="Z261" i="9" s="1"/>
  <c r="C261" i="9"/>
  <c r="Y261" i="9" s="1"/>
  <c r="AH258" i="9"/>
  <c r="AI258" i="9" s="1"/>
  <c r="AK258" i="9" s="1"/>
  <c r="AA258" i="9"/>
  <c r="D258" i="9"/>
  <c r="Z258" i="9" s="1"/>
  <c r="C258" i="9"/>
  <c r="Y258" i="9" s="1"/>
  <c r="AH255" i="9"/>
  <c r="AI255" i="9" s="1"/>
  <c r="AK255" i="9" s="1"/>
  <c r="AA255" i="9"/>
  <c r="D255" i="9"/>
  <c r="Z255" i="9" s="1"/>
  <c r="C255" i="9"/>
  <c r="Y255" i="9" s="1"/>
  <c r="AB252" i="9"/>
  <c r="AH252" i="9"/>
  <c r="AI252" i="9" s="1"/>
  <c r="AK252" i="9" s="1"/>
  <c r="D252" i="9"/>
  <c r="Z252" i="9" s="1"/>
  <c r="C252" i="9"/>
  <c r="Y252" i="9" s="1"/>
  <c r="AB249" i="9"/>
  <c r="AH249" i="9"/>
  <c r="AI249" i="9" s="1"/>
  <c r="AK249" i="9" s="1"/>
  <c r="D249" i="9"/>
  <c r="Z249" i="9" s="1"/>
  <c r="C249" i="9"/>
  <c r="Y249" i="9" s="1"/>
  <c r="AB246" i="9"/>
  <c r="AH246" i="9"/>
  <c r="AI246" i="9" s="1"/>
  <c r="AK246" i="9" s="1"/>
  <c r="D246" i="9"/>
  <c r="Z246" i="9" s="1"/>
  <c r="C246" i="9"/>
  <c r="Y246" i="9" s="1"/>
  <c r="AB243" i="9"/>
  <c r="AH243" i="9"/>
  <c r="AI243" i="9" s="1"/>
  <c r="AK243" i="9" s="1"/>
  <c r="AA243" i="9"/>
  <c r="D243" i="9"/>
  <c r="Z243" i="9" s="1"/>
  <c r="C243" i="9"/>
  <c r="Y243" i="9" s="1"/>
  <c r="AB240" i="9"/>
  <c r="AH240" i="9"/>
  <c r="AI240" i="9" s="1"/>
  <c r="AK240" i="9" s="1"/>
  <c r="AA240" i="9"/>
  <c r="D240" i="9"/>
  <c r="Z240" i="9" s="1"/>
  <c r="C240" i="9"/>
  <c r="Y240" i="9" s="1"/>
  <c r="AB237" i="9"/>
  <c r="AH237" i="9"/>
  <c r="AI237" i="9" s="1"/>
  <c r="AK237" i="9" s="1"/>
  <c r="D237" i="9"/>
  <c r="Z237" i="9" s="1"/>
  <c r="C237" i="9"/>
  <c r="Y237" i="9" s="1"/>
  <c r="AB234" i="9"/>
  <c r="AH234" i="9"/>
  <c r="AI234" i="9" s="1"/>
  <c r="AK234" i="9" s="1"/>
  <c r="D234" i="9"/>
  <c r="Z234" i="9" s="1"/>
  <c r="C234" i="9"/>
  <c r="Y234" i="9" s="1"/>
  <c r="AB231" i="9"/>
  <c r="AH231" i="9"/>
  <c r="AI231" i="9" s="1"/>
  <c r="AK231" i="9" s="1"/>
  <c r="AA231" i="9"/>
  <c r="D231" i="9"/>
  <c r="Z231" i="9" s="1"/>
  <c r="C231" i="9"/>
  <c r="Y231" i="9" s="1"/>
  <c r="AB228" i="9"/>
  <c r="AH228" i="9"/>
  <c r="AI228" i="9" s="1"/>
  <c r="AK228" i="9" s="1"/>
  <c r="AA228" i="9"/>
  <c r="D228" i="9"/>
  <c r="Z228" i="9" s="1"/>
  <c r="C228" i="9"/>
  <c r="Y228" i="9" s="1"/>
  <c r="AB225" i="9"/>
  <c r="AH225" i="9"/>
  <c r="AI225" i="9" s="1"/>
  <c r="AK225" i="9" s="1"/>
  <c r="AA225" i="9"/>
  <c r="D225" i="9"/>
  <c r="Z225" i="9" s="1"/>
  <c r="C225" i="9"/>
  <c r="Y225" i="9" s="1"/>
  <c r="AB222" i="9"/>
  <c r="AH222" i="9"/>
  <c r="AI222" i="9" s="1"/>
  <c r="AK222" i="9" s="1"/>
  <c r="AA222" i="9"/>
  <c r="D222" i="9"/>
  <c r="Z222" i="9" s="1"/>
  <c r="C222" i="9"/>
  <c r="Y222" i="9" s="1"/>
  <c r="AH219" i="9"/>
  <c r="AI219" i="9" s="1"/>
  <c r="AK219" i="9" s="1"/>
  <c r="AA219" i="9"/>
  <c r="D219" i="9"/>
  <c r="Z219" i="9" s="1"/>
  <c r="C219" i="9"/>
  <c r="Y219" i="9" s="1"/>
  <c r="AB216" i="9"/>
  <c r="AH216" i="9"/>
  <c r="AI216" i="9" s="1"/>
  <c r="AK216" i="9" s="1"/>
  <c r="AA216" i="9"/>
  <c r="D216" i="9"/>
  <c r="Z216" i="9" s="1"/>
  <c r="C216" i="9"/>
  <c r="Y216" i="9" s="1"/>
  <c r="AB213" i="9"/>
  <c r="AH213" i="9"/>
  <c r="AI213" i="9" s="1"/>
  <c r="AK213" i="9" s="1"/>
  <c r="AA213" i="9"/>
  <c r="D213" i="9"/>
  <c r="Z213" i="9" s="1"/>
  <c r="C213" i="9"/>
  <c r="Y213" i="9" s="1"/>
  <c r="AH210" i="9"/>
  <c r="AI210" i="9" s="1"/>
  <c r="AK210" i="9" s="1"/>
  <c r="D210" i="9"/>
  <c r="Z210" i="9" s="1"/>
  <c r="C210" i="9"/>
  <c r="Y210" i="9" s="1"/>
  <c r="AH207" i="9"/>
  <c r="AI207" i="9" s="1"/>
  <c r="AK207" i="9" s="1"/>
  <c r="AA207" i="9"/>
  <c r="D207" i="9"/>
  <c r="Z207" i="9" s="1"/>
  <c r="C207" i="9"/>
  <c r="Y207" i="9" s="1"/>
  <c r="AB204" i="9"/>
  <c r="AH204" i="9"/>
  <c r="AI204" i="9" s="1"/>
  <c r="AK204" i="9" s="1"/>
  <c r="AA204" i="9"/>
  <c r="D204" i="9"/>
  <c r="Z204" i="9" s="1"/>
  <c r="C204" i="9"/>
  <c r="Y204" i="9" s="1"/>
  <c r="AB201" i="9"/>
  <c r="AH201" i="9"/>
  <c r="AI201" i="9" s="1"/>
  <c r="AK201" i="9" s="1"/>
  <c r="AA201" i="9"/>
  <c r="D201" i="9"/>
  <c r="Z201" i="9" s="1"/>
  <c r="C201" i="9"/>
  <c r="Y201" i="9" s="1"/>
  <c r="AB198" i="9"/>
  <c r="AH198" i="9"/>
  <c r="AI198" i="9" s="1"/>
  <c r="AK198" i="9" s="1"/>
  <c r="AA198" i="9"/>
  <c r="D198" i="9"/>
  <c r="Z198" i="9" s="1"/>
  <c r="C198" i="9"/>
  <c r="Y198" i="9" s="1"/>
  <c r="AB195" i="9"/>
  <c r="AH195" i="9"/>
  <c r="AA195" i="9"/>
  <c r="D195" i="9"/>
  <c r="Z195" i="9" s="1"/>
  <c r="C195" i="9"/>
  <c r="Y195" i="9" s="1"/>
  <c r="AB192" i="9"/>
  <c r="AH192" i="9"/>
  <c r="AA192" i="9"/>
  <c r="D192" i="9"/>
  <c r="Z192" i="9" s="1"/>
  <c r="C192" i="9"/>
  <c r="Y192" i="9" s="1"/>
  <c r="AB189" i="9"/>
  <c r="AH189" i="9"/>
  <c r="AA189" i="9"/>
  <c r="D189" i="9"/>
  <c r="Z189" i="9" s="1"/>
  <c r="C189" i="9"/>
  <c r="Y189" i="9" s="1"/>
  <c r="AH186" i="9"/>
  <c r="AA186" i="9"/>
  <c r="D186" i="9"/>
  <c r="Z186" i="9" s="1"/>
  <c r="C186" i="9"/>
  <c r="Y186" i="9" s="1"/>
  <c r="AB183" i="9"/>
  <c r="AH183" i="9"/>
  <c r="AA183" i="9"/>
  <c r="D183" i="9"/>
  <c r="Z183" i="9" s="1"/>
  <c r="C183" i="9"/>
  <c r="Y183" i="9" s="1"/>
  <c r="AH180" i="9"/>
  <c r="D180" i="9"/>
  <c r="Z180" i="9" s="1"/>
  <c r="C180" i="9"/>
  <c r="Y180" i="9" s="1"/>
  <c r="AB177" i="9"/>
  <c r="AH177" i="9"/>
  <c r="AA177" i="9"/>
  <c r="D177" i="9"/>
  <c r="Z177" i="9" s="1"/>
  <c r="C177" i="9"/>
  <c r="Y177" i="9" s="1"/>
  <c r="AB174" i="9"/>
  <c r="AH174" i="9"/>
  <c r="D174" i="9"/>
  <c r="Z174" i="9" s="1"/>
  <c r="C174" i="9"/>
  <c r="Y174" i="9" s="1"/>
  <c r="AB171" i="9"/>
  <c r="AH171" i="9"/>
  <c r="AA171" i="9"/>
  <c r="D171" i="9"/>
  <c r="Z171" i="9" s="1"/>
  <c r="C171" i="9"/>
  <c r="Y171" i="9" s="1"/>
  <c r="AH168" i="9"/>
  <c r="AA168" i="9"/>
  <c r="D168" i="9"/>
  <c r="Z168" i="9" s="1"/>
  <c r="C168" i="9"/>
  <c r="Y168" i="9" s="1"/>
  <c r="AB165" i="9"/>
  <c r="AH165" i="9"/>
  <c r="AA165" i="9"/>
  <c r="D165" i="9"/>
  <c r="Z165" i="9" s="1"/>
  <c r="C165" i="9"/>
  <c r="Y165" i="9" s="1"/>
  <c r="AB162" i="9"/>
  <c r="AH162" i="9"/>
  <c r="D162" i="9"/>
  <c r="Z162" i="9" s="1"/>
  <c r="C162" i="9"/>
  <c r="Y162" i="9" s="1"/>
  <c r="AB159" i="9"/>
  <c r="AH159" i="9"/>
  <c r="AA159" i="9"/>
  <c r="D159" i="9"/>
  <c r="Z159" i="9" s="1"/>
  <c r="C159" i="9"/>
  <c r="Y159" i="9" s="1"/>
  <c r="AB156" i="9"/>
  <c r="AH156" i="9"/>
  <c r="AA156" i="9"/>
  <c r="D156" i="9"/>
  <c r="Z156" i="9" s="1"/>
  <c r="C156" i="9"/>
  <c r="Y156" i="9" s="1"/>
  <c r="AB153" i="9"/>
  <c r="AH153" i="9"/>
  <c r="AA153" i="9"/>
  <c r="D153" i="9"/>
  <c r="Z153" i="9" s="1"/>
  <c r="C153" i="9"/>
  <c r="Y153" i="9" s="1"/>
  <c r="AB150" i="9"/>
  <c r="AH150" i="9"/>
  <c r="AA150" i="9"/>
  <c r="D150" i="9"/>
  <c r="Z150" i="9" s="1"/>
  <c r="C150" i="9"/>
  <c r="Y150" i="9" s="1"/>
  <c r="AH147" i="9"/>
  <c r="AA147" i="9"/>
  <c r="D147" i="9"/>
  <c r="Z147" i="9" s="1"/>
  <c r="C147" i="9"/>
  <c r="Y147" i="9" s="1"/>
  <c r="AB144" i="9"/>
  <c r="AH144" i="9"/>
  <c r="AA144" i="9"/>
  <c r="D144" i="9"/>
  <c r="Z144" i="9" s="1"/>
  <c r="C144" i="9"/>
  <c r="Y144" i="9" s="1"/>
  <c r="AB141" i="9"/>
  <c r="AH141" i="9"/>
  <c r="D141" i="9"/>
  <c r="Z141" i="9" s="1"/>
  <c r="C141" i="9"/>
  <c r="Y141" i="9" s="1"/>
  <c r="AB138" i="9"/>
  <c r="AH138" i="9"/>
  <c r="D138" i="9"/>
  <c r="Z138" i="9" s="1"/>
  <c r="C138" i="9"/>
  <c r="Y138" i="9" s="1"/>
  <c r="AH135" i="9"/>
  <c r="AA135" i="9"/>
  <c r="D135" i="9"/>
  <c r="Z135" i="9" s="1"/>
  <c r="C135" i="9"/>
  <c r="Y135" i="9" s="1"/>
  <c r="AH132" i="9"/>
  <c r="D132" i="9"/>
  <c r="Z132" i="9" s="1"/>
  <c r="C132" i="9"/>
  <c r="Y132" i="9" s="1"/>
  <c r="AB129" i="9"/>
  <c r="AH129" i="9"/>
  <c r="AA129" i="9"/>
  <c r="D129" i="9"/>
  <c r="Z129" i="9" s="1"/>
  <c r="C129" i="9"/>
  <c r="Y129" i="9" s="1"/>
  <c r="AB126" i="9"/>
  <c r="AH126" i="9"/>
  <c r="D126" i="9"/>
  <c r="Z126" i="9" s="1"/>
  <c r="C126" i="9"/>
  <c r="Y126" i="9" s="1"/>
  <c r="AB123" i="9"/>
  <c r="AH123" i="9"/>
  <c r="D123" i="9"/>
  <c r="Z123" i="9" s="1"/>
  <c r="C123" i="9"/>
  <c r="Y123" i="9" s="1"/>
  <c r="AB120" i="9"/>
  <c r="AH120" i="9"/>
  <c r="AA120" i="9"/>
  <c r="D120" i="9"/>
  <c r="Z120" i="9" s="1"/>
  <c r="C120" i="9"/>
  <c r="Y120" i="9" s="1"/>
  <c r="AB117" i="9"/>
  <c r="AH117" i="9"/>
  <c r="AA117" i="9"/>
  <c r="D117" i="9"/>
  <c r="Z117" i="9" s="1"/>
  <c r="C117" i="9"/>
  <c r="Y117" i="9" s="1"/>
  <c r="AH114" i="9"/>
  <c r="AA114" i="9"/>
  <c r="D114" i="9"/>
  <c r="Z114" i="9" s="1"/>
  <c r="C114" i="9"/>
  <c r="Y114" i="9" s="1"/>
  <c r="AB111" i="9"/>
  <c r="AH111" i="9"/>
  <c r="AA111" i="9"/>
  <c r="D111" i="9"/>
  <c r="Z111" i="9" s="1"/>
  <c r="C111" i="9"/>
  <c r="Y111" i="9" s="1"/>
  <c r="AB108" i="9"/>
  <c r="AH108" i="9"/>
  <c r="D108" i="9"/>
  <c r="Z108" i="9" s="1"/>
  <c r="C108" i="9"/>
  <c r="Y108" i="9" s="1"/>
  <c r="AB105" i="9"/>
  <c r="AH105" i="9"/>
  <c r="D105" i="9"/>
  <c r="Z105" i="9" s="1"/>
  <c r="C105" i="9"/>
  <c r="Y105" i="9" s="1"/>
  <c r="AH102" i="9"/>
  <c r="D102" i="9"/>
  <c r="Z102" i="9" s="1"/>
  <c r="C102" i="9"/>
  <c r="Y102" i="9" s="1"/>
  <c r="AB99" i="9"/>
  <c r="AH99" i="9"/>
  <c r="AA99" i="9"/>
  <c r="D99" i="9"/>
  <c r="Z99" i="9" s="1"/>
  <c r="C99" i="9"/>
  <c r="Y99" i="9" s="1"/>
  <c r="AB96" i="9"/>
  <c r="AH96" i="9"/>
  <c r="AI96" i="9" s="1"/>
  <c r="AK96" i="9" s="1"/>
  <c r="D96" i="9"/>
  <c r="Z96" i="9" s="1"/>
  <c r="C96" i="9"/>
  <c r="Y96" i="9" s="1"/>
  <c r="AB93" i="9"/>
  <c r="AH93" i="9"/>
  <c r="AA93" i="9"/>
  <c r="D93" i="9"/>
  <c r="Z93" i="9" s="1"/>
  <c r="C93" i="9"/>
  <c r="Y93" i="9" s="1"/>
  <c r="AB90" i="9"/>
  <c r="AH90" i="9"/>
  <c r="AI90" i="9" s="1"/>
  <c r="AK90" i="9" s="1"/>
  <c r="D90" i="9"/>
  <c r="Z90" i="9" s="1"/>
  <c r="C90" i="9"/>
  <c r="Y90" i="9" s="1"/>
  <c r="AB87" i="9"/>
  <c r="AH87" i="9"/>
  <c r="AA87" i="9"/>
  <c r="D87" i="9"/>
  <c r="Z87" i="9" s="1"/>
  <c r="C87" i="9"/>
  <c r="Y87" i="9" s="1"/>
  <c r="AB84" i="9"/>
  <c r="AH84" i="9"/>
  <c r="AA84" i="9"/>
  <c r="D84" i="9"/>
  <c r="Z84" i="9" s="1"/>
  <c r="C84" i="9"/>
  <c r="Y84" i="9" s="1"/>
  <c r="AB81" i="9"/>
  <c r="AH81" i="9"/>
  <c r="AA81" i="9"/>
  <c r="D81" i="9"/>
  <c r="Z81" i="9" s="1"/>
  <c r="C81" i="9"/>
  <c r="Y81" i="9" s="1"/>
  <c r="AB78" i="9"/>
  <c r="AH78" i="9"/>
  <c r="AA78" i="9"/>
  <c r="D78" i="9"/>
  <c r="Z78" i="9" s="1"/>
  <c r="C78" i="9"/>
  <c r="Y78" i="9" s="1"/>
  <c r="AH75" i="9"/>
  <c r="AA75" i="9"/>
  <c r="D75" i="9"/>
  <c r="Z75" i="9" s="1"/>
  <c r="C75" i="9"/>
  <c r="Y75" i="9" s="1"/>
  <c r="AB72" i="9"/>
  <c r="AH72" i="9"/>
  <c r="AA72" i="9"/>
  <c r="D72" i="9"/>
  <c r="Z72" i="9" s="1"/>
  <c r="C72" i="9"/>
  <c r="Y72" i="9" s="1"/>
  <c r="AB69" i="9"/>
  <c r="AH69" i="9"/>
  <c r="D69" i="9"/>
  <c r="Z69" i="9" s="1"/>
  <c r="C69" i="9"/>
  <c r="Y69" i="9" s="1"/>
  <c r="AB66" i="9"/>
  <c r="AH66" i="9"/>
  <c r="D66" i="9"/>
  <c r="Z66" i="9" s="1"/>
  <c r="C66" i="9"/>
  <c r="Y66" i="9" s="1"/>
  <c r="AH63" i="9"/>
  <c r="AA63" i="9"/>
  <c r="D63" i="9"/>
  <c r="Z63" i="9" s="1"/>
  <c r="C63" i="9"/>
  <c r="Y63" i="9" s="1"/>
  <c r="AH60" i="9"/>
  <c r="AA60" i="9"/>
  <c r="D60" i="9"/>
  <c r="Z60" i="9" s="1"/>
  <c r="C60" i="9"/>
  <c r="Y60" i="9" s="1"/>
  <c r="AB57" i="9"/>
  <c r="AH57" i="9"/>
  <c r="AA57" i="9"/>
  <c r="D57" i="9"/>
  <c r="Z57" i="9" s="1"/>
  <c r="C57" i="9"/>
  <c r="Y57" i="9" s="1"/>
  <c r="AB54" i="9"/>
  <c r="AH54" i="9"/>
  <c r="D54" i="9"/>
  <c r="Z54" i="9" s="1"/>
  <c r="C54" i="9"/>
  <c r="Y54" i="9" s="1"/>
  <c r="AB51" i="9"/>
  <c r="AH51" i="9"/>
  <c r="AA51" i="9"/>
  <c r="D51" i="9"/>
  <c r="Z51" i="9" s="1"/>
  <c r="C51" i="9"/>
  <c r="Y51" i="9" s="1"/>
  <c r="AH48" i="9"/>
  <c r="AA48" i="9"/>
  <c r="D48" i="9"/>
  <c r="Z48" i="9" s="1"/>
  <c r="C48" i="9"/>
  <c r="Y48" i="9" s="1"/>
  <c r="AB45" i="9"/>
  <c r="AH45" i="9"/>
  <c r="AA45" i="9"/>
  <c r="D45" i="9"/>
  <c r="Z45" i="9" s="1"/>
  <c r="C45" i="9"/>
  <c r="Y45" i="9" s="1"/>
  <c r="AH42" i="9"/>
  <c r="AA42" i="9"/>
  <c r="D42" i="9"/>
  <c r="Z42" i="9" s="1"/>
  <c r="C42" i="9"/>
  <c r="Y42" i="9" s="1"/>
  <c r="AB39" i="9"/>
  <c r="AH39" i="9"/>
  <c r="AA39" i="9"/>
  <c r="D39" i="9"/>
  <c r="Z39" i="9" s="1"/>
  <c r="C39" i="9"/>
  <c r="Y39" i="9" s="1"/>
  <c r="AH36" i="9"/>
  <c r="AA36" i="9"/>
  <c r="D36" i="9"/>
  <c r="Z36" i="9" s="1"/>
  <c r="C36" i="9"/>
  <c r="Y36" i="9" s="1"/>
  <c r="AB33" i="9"/>
  <c r="AH33" i="9"/>
  <c r="AA33" i="9"/>
  <c r="D33" i="9"/>
  <c r="Z33" i="9" s="1"/>
  <c r="C33" i="9"/>
  <c r="Y33" i="9" s="1"/>
  <c r="AB30" i="9"/>
  <c r="AH30" i="9"/>
  <c r="AA30" i="9"/>
  <c r="D30" i="9"/>
  <c r="Z30" i="9" s="1"/>
  <c r="C30" i="9"/>
  <c r="Y30" i="9" s="1"/>
  <c r="AH27" i="9"/>
  <c r="AB24" i="9"/>
  <c r="AH24" i="9"/>
  <c r="AA24" i="9"/>
  <c r="D24" i="9"/>
  <c r="Z24" i="9" s="1"/>
  <c r="C24" i="9"/>
  <c r="Y24" i="9" s="1"/>
  <c r="AA18" i="9"/>
  <c r="D12" i="18"/>
  <c r="E12" i="18"/>
  <c r="F12" i="18"/>
  <c r="G12" i="18"/>
  <c r="I12" i="18"/>
  <c r="J12" i="18"/>
  <c r="K12" i="18"/>
  <c r="C12" i="18"/>
  <c r="AH19" i="9"/>
  <c r="J19" i="9" s="1"/>
  <c r="AT24" i="9"/>
  <c r="AT18" i="9"/>
  <c r="AT21" i="9"/>
  <c r="AT27" i="9"/>
  <c r="AT30" i="9"/>
  <c r="AT33" i="9"/>
  <c r="AT36" i="9"/>
  <c r="AT39" i="9"/>
  <c r="AS39" i="9" s="1"/>
  <c r="AT42" i="9"/>
  <c r="AS42" i="9" s="1"/>
  <c r="AT45" i="9"/>
  <c r="AS45" i="9" s="1"/>
  <c r="AT48" i="9"/>
  <c r="AT51" i="9"/>
  <c r="AT54" i="9"/>
  <c r="AT57" i="9"/>
  <c r="AS57" i="9" s="1"/>
  <c r="AT60" i="9"/>
  <c r="AS60" i="9" s="1"/>
  <c r="AT63" i="9"/>
  <c r="AS63" i="9" s="1"/>
  <c r="AT66" i="9"/>
  <c r="AS66" i="9" s="1"/>
  <c r="AT69" i="9"/>
  <c r="AT72" i="9"/>
  <c r="AS72" i="9" s="1"/>
  <c r="AT75" i="9"/>
  <c r="AT78" i="9"/>
  <c r="AT81" i="9"/>
  <c r="AS81" i="9" s="1"/>
  <c r="AT84" i="9"/>
  <c r="AS84" i="9" s="1"/>
  <c r="AT87" i="9"/>
  <c r="AT90" i="9"/>
  <c r="AS90" i="9" s="1"/>
  <c r="AT93" i="9"/>
  <c r="AS93" i="9" s="1"/>
  <c r="AT96" i="9"/>
  <c r="AS96" i="9" s="1"/>
  <c r="AT99" i="9"/>
  <c r="AT102" i="9"/>
  <c r="AS102" i="9" s="1"/>
  <c r="AT105" i="9"/>
  <c r="AS105" i="9" s="1"/>
  <c r="AT108" i="9"/>
  <c r="AS108" i="9" s="1"/>
  <c r="AT111" i="9"/>
  <c r="AS111" i="9" s="1"/>
  <c r="AT114" i="9"/>
  <c r="AS114" i="9" s="1"/>
  <c r="AT117" i="9"/>
  <c r="AS117" i="9" s="1"/>
  <c r="AT120" i="9"/>
  <c r="AS120" i="9" s="1"/>
  <c r="AT123" i="9"/>
  <c r="AS123" i="9" s="1"/>
  <c r="AT126" i="9"/>
  <c r="AS126" i="9" s="1"/>
  <c r="AT129" i="9"/>
  <c r="AS129" i="9" s="1"/>
  <c r="AT132" i="9"/>
  <c r="AS132" i="9" s="1"/>
  <c r="AT135" i="9"/>
  <c r="AS135" i="9" s="1"/>
  <c r="AT138" i="9"/>
  <c r="AS138" i="9" s="1"/>
  <c r="AT141" i="9"/>
  <c r="AS141" i="9" s="1"/>
  <c r="AT144" i="9"/>
  <c r="AS144" i="9" s="1"/>
  <c r="AT147" i="9"/>
  <c r="AS147" i="9" s="1"/>
  <c r="AT150" i="9"/>
  <c r="AS150" i="9" s="1"/>
  <c r="AT153" i="9"/>
  <c r="AS153" i="9" s="1"/>
  <c r="AT156" i="9"/>
  <c r="AS156" i="9" s="1"/>
  <c r="AT159" i="9"/>
  <c r="AS159" i="9" s="1"/>
  <c r="AT162" i="9"/>
  <c r="AS162" i="9" s="1"/>
  <c r="AT165" i="9"/>
  <c r="AS165" i="9" s="1"/>
  <c r="AT168" i="9"/>
  <c r="AS168" i="9" s="1"/>
  <c r="AT171" i="9"/>
  <c r="AS171" i="9" s="1"/>
  <c r="AT174" i="9"/>
  <c r="AS174" i="9" s="1"/>
  <c r="AT177" i="9"/>
  <c r="AS177" i="9" s="1"/>
  <c r="AT180" i="9"/>
  <c r="AS180" i="9" s="1"/>
  <c r="AT183" i="9"/>
  <c r="AS183" i="9" s="1"/>
  <c r="AT186" i="9"/>
  <c r="AS186" i="9" s="1"/>
  <c r="AT189" i="9"/>
  <c r="AS189" i="9" s="1"/>
  <c r="AT192" i="9"/>
  <c r="AS192" i="9" s="1"/>
  <c r="AT195" i="9"/>
  <c r="AS195" i="9" s="1"/>
  <c r="AT198" i="9"/>
  <c r="AS198" i="9" s="1"/>
  <c r="AT201" i="9"/>
  <c r="AS201" i="9" s="1"/>
  <c r="AT204" i="9"/>
  <c r="AS204" i="9" s="1"/>
  <c r="AT207" i="9"/>
  <c r="AS207" i="9" s="1"/>
  <c r="AT210" i="9"/>
  <c r="AS210" i="9" s="1"/>
  <c r="AT213" i="9"/>
  <c r="AS213" i="9" s="1"/>
  <c r="AT216" i="9"/>
  <c r="AS216" i="9" s="1"/>
  <c r="AT219" i="9"/>
  <c r="AS219" i="9" s="1"/>
  <c r="AT222" i="9"/>
  <c r="AS222" i="9" s="1"/>
  <c r="AT225" i="9"/>
  <c r="AS225" i="9" s="1"/>
  <c r="AT228" i="9"/>
  <c r="AS228" i="9" s="1"/>
  <c r="AT231" i="9"/>
  <c r="AS231" i="9" s="1"/>
  <c r="AT234" i="9"/>
  <c r="AS234" i="9" s="1"/>
  <c r="AT237" i="9"/>
  <c r="AS237" i="9" s="1"/>
  <c r="AT240" i="9"/>
  <c r="AS240" i="9" s="1"/>
  <c r="AT243" i="9"/>
  <c r="AS243" i="9" s="1"/>
  <c r="AT246" i="9"/>
  <c r="AS246" i="9" s="1"/>
  <c r="AT249" i="9"/>
  <c r="AS249" i="9" s="1"/>
  <c r="AT252" i="9"/>
  <c r="AS252" i="9" s="1"/>
  <c r="AT255" i="9"/>
  <c r="AS255" i="9" s="1"/>
  <c r="AT258" i="9"/>
  <c r="AS258" i="9" s="1"/>
  <c r="AT261" i="9"/>
  <c r="AS261" i="9" s="1"/>
  <c r="AT264" i="9"/>
  <c r="AS264" i="9" s="1"/>
  <c r="AT267" i="9"/>
  <c r="AS267" i="9" s="1"/>
  <c r="AT270" i="9"/>
  <c r="AS270" i="9" s="1"/>
  <c r="AT273" i="9"/>
  <c r="AS273" i="9" s="1"/>
  <c r="AT276" i="9"/>
  <c r="AS276" i="9" s="1"/>
  <c r="AT279" i="9"/>
  <c r="AS279" i="9" s="1"/>
  <c r="AT282" i="9"/>
  <c r="AS282" i="9" s="1"/>
  <c r="AT285" i="9"/>
  <c r="AS285" i="9" s="1"/>
  <c r="AT288" i="9"/>
  <c r="AS288" i="9" s="1"/>
  <c r="AT291" i="9"/>
  <c r="AS291" i="9" s="1"/>
  <c r="AT294" i="9"/>
  <c r="AS294" i="9" s="1"/>
  <c r="AT297" i="9"/>
  <c r="AS297" i="9" s="1"/>
  <c r="AT300" i="9"/>
  <c r="AS300" i="9" s="1"/>
  <c r="AT303" i="9"/>
  <c r="AS303" i="9" s="1"/>
  <c r="AT306" i="9"/>
  <c r="AS306" i="9" s="1"/>
  <c r="AT309" i="9"/>
  <c r="AS309" i="9" s="1"/>
  <c r="AT312" i="9"/>
  <c r="AS312" i="9" s="1"/>
  <c r="AT315" i="9"/>
  <c r="AS315" i="9" s="1"/>
  <c r="AT318" i="9"/>
  <c r="AS318" i="9" s="1"/>
  <c r="AT321" i="9"/>
  <c r="AS321" i="9" s="1"/>
  <c r="AT324" i="9"/>
  <c r="AS324" i="9" s="1"/>
  <c r="AT327" i="9"/>
  <c r="AS327" i="9" s="1"/>
  <c r="AT330" i="9"/>
  <c r="AS330" i="9" s="1"/>
  <c r="AT333" i="9"/>
  <c r="AS333" i="9" s="1"/>
  <c r="AT336" i="9"/>
  <c r="AS336" i="9" s="1"/>
  <c r="AT339" i="9"/>
  <c r="AS339" i="9" s="1"/>
  <c r="AT342" i="9"/>
  <c r="AS342" i="9" s="1"/>
  <c r="AT345" i="9"/>
  <c r="AS345" i="9" s="1"/>
  <c r="AT348" i="9"/>
  <c r="AS348" i="9" s="1"/>
  <c r="AT351" i="9"/>
  <c r="AS351" i="9" s="1"/>
  <c r="AT354" i="9"/>
  <c r="AS354" i="9" s="1"/>
  <c r="AT357" i="9"/>
  <c r="AS357" i="9" s="1"/>
  <c r="AT360" i="9"/>
  <c r="AS360" i="9" s="1"/>
  <c r="AT363" i="9"/>
  <c r="AS363" i="9" s="1"/>
  <c r="AT366" i="9"/>
  <c r="AS366" i="9" s="1"/>
  <c r="AT369" i="9"/>
  <c r="AS369" i="9" s="1"/>
  <c r="AT372" i="9"/>
  <c r="AS372" i="9" s="1"/>
  <c r="AT375" i="9"/>
  <c r="AS375" i="9" s="1"/>
  <c r="AT378" i="9"/>
  <c r="AS378" i="9" s="1"/>
  <c r="AT381" i="9"/>
  <c r="AS381" i="9" s="1"/>
  <c r="AT384" i="9"/>
  <c r="AS384" i="9" s="1"/>
  <c r="AT387" i="9"/>
  <c r="AS387" i="9" s="1"/>
  <c r="AT390" i="9"/>
  <c r="AS390" i="9" s="1"/>
  <c r="AT393" i="9"/>
  <c r="AS393" i="9" s="1"/>
  <c r="AT396" i="9"/>
  <c r="AS396" i="9" s="1"/>
  <c r="AT399" i="9"/>
  <c r="AS399" i="9" s="1"/>
  <c r="AT402" i="9"/>
  <c r="AS402" i="9" s="1"/>
  <c r="AT405" i="9"/>
  <c r="AS405" i="9" s="1"/>
  <c r="AT408" i="9"/>
  <c r="AS408" i="9" s="1"/>
  <c r="AT411" i="9"/>
  <c r="AS411" i="9" s="1"/>
  <c r="AT414" i="9"/>
  <c r="AS414" i="9" s="1"/>
  <c r="AT417" i="9"/>
  <c r="AS417" i="9" s="1"/>
  <c r="AT420" i="9"/>
  <c r="AS420" i="9" s="1"/>
  <c r="AT423" i="9"/>
  <c r="AS423" i="9" s="1"/>
  <c r="AT426" i="9"/>
  <c r="AS426" i="9" s="1"/>
  <c r="AT429" i="9"/>
  <c r="AS429" i="9" s="1"/>
  <c r="AT432" i="9"/>
  <c r="AS432" i="9" s="1"/>
  <c r="AT435" i="9"/>
  <c r="AS435" i="9" s="1"/>
  <c r="AT438" i="9"/>
  <c r="AS438" i="9" s="1"/>
  <c r="AT441" i="9"/>
  <c r="AS441" i="9" s="1"/>
  <c r="AT444" i="9"/>
  <c r="AS444" i="9" s="1"/>
  <c r="AT447" i="9"/>
  <c r="AS447" i="9" s="1"/>
  <c r="AT450" i="9"/>
  <c r="AS450" i="9" s="1"/>
  <c r="AT453" i="9"/>
  <c r="AS453" i="9" s="1"/>
  <c r="AT456" i="9"/>
  <c r="AS456" i="9" s="1"/>
  <c r="AT459" i="9"/>
  <c r="AS459" i="9" s="1"/>
  <c r="AT462" i="9"/>
  <c r="AS462" i="9" s="1"/>
  <c r="AT465" i="9"/>
  <c r="AS465" i="9" s="1"/>
  <c r="AR18" i="9"/>
  <c r="AR21" i="9"/>
  <c r="AR24" i="9"/>
  <c r="AR27" i="9"/>
  <c r="AR30" i="9"/>
  <c r="AR33" i="9"/>
  <c r="AR36" i="9"/>
  <c r="AR39" i="9"/>
  <c r="AR42" i="9"/>
  <c r="AR45" i="9"/>
  <c r="AQ45" i="9" s="1"/>
  <c r="AR48" i="9"/>
  <c r="AQ48" i="9" s="1"/>
  <c r="AR51" i="9"/>
  <c r="AR54" i="9"/>
  <c r="AQ54" i="9" s="1"/>
  <c r="AR57" i="9"/>
  <c r="AR60" i="9"/>
  <c r="AQ60" i="9" s="1"/>
  <c r="AR63" i="9"/>
  <c r="AQ63" i="9" s="1"/>
  <c r="AR66" i="9"/>
  <c r="AR69" i="9"/>
  <c r="AQ69" i="9" s="1"/>
  <c r="AR72" i="9"/>
  <c r="AQ72" i="9" s="1"/>
  <c r="AR75" i="9"/>
  <c r="AR78" i="9"/>
  <c r="AQ78" i="9" s="1"/>
  <c r="AR81" i="9"/>
  <c r="AQ81" i="9" s="1"/>
  <c r="AR84" i="9"/>
  <c r="AQ84" i="9" s="1"/>
  <c r="AR87" i="9"/>
  <c r="AR90" i="9"/>
  <c r="AR93" i="9"/>
  <c r="AR96" i="9"/>
  <c r="AR99" i="9"/>
  <c r="AR102" i="9"/>
  <c r="AQ102" i="9" s="1"/>
  <c r="AR105" i="9"/>
  <c r="AQ105" i="9" s="1"/>
  <c r="AR108" i="9"/>
  <c r="AQ108" i="9" s="1"/>
  <c r="AR111" i="9"/>
  <c r="AQ111" i="9" s="1"/>
  <c r="AR114" i="9"/>
  <c r="AQ114" i="9" s="1"/>
  <c r="AR117" i="9"/>
  <c r="AQ117" i="9" s="1"/>
  <c r="AR120" i="9"/>
  <c r="AQ120" i="9" s="1"/>
  <c r="AR123" i="9"/>
  <c r="AQ123" i="9" s="1"/>
  <c r="AR126" i="9"/>
  <c r="AQ126" i="9" s="1"/>
  <c r="AR129" i="9"/>
  <c r="AQ129" i="9" s="1"/>
  <c r="AR132" i="9"/>
  <c r="AQ132" i="9" s="1"/>
  <c r="AR135" i="9"/>
  <c r="AQ135" i="9" s="1"/>
  <c r="AR138" i="9"/>
  <c r="AQ138" i="9" s="1"/>
  <c r="AR141" i="9"/>
  <c r="AQ141" i="9" s="1"/>
  <c r="AR144" i="9"/>
  <c r="AQ144" i="9" s="1"/>
  <c r="AR147" i="9"/>
  <c r="AQ147" i="9" s="1"/>
  <c r="AR150" i="9"/>
  <c r="AQ150" i="9" s="1"/>
  <c r="AR153" i="9"/>
  <c r="AQ153" i="9" s="1"/>
  <c r="AR156" i="9"/>
  <c r="AQ156" i="9" s="1"/>
  <c r="AR159" i="9"/>
  <c r="AQ159" i="9" s="1"/>
  <c r="AR162" i="9"/>
  <c r="AQ162" i="9" s="1"/>
  <c r="AR165" i="9"/>
  <c r="AQ165" i="9" s="1"/>
  <c r="AR168" i="9"/>
  <c r="AQ168" i="9" s="1"/>
  <c r="AR171" i="9"/>
  <c r="AQ171" i="9" s="1"/>
  <c r="AR174" i="9"/>
  <c r="AQ174" i="9" s="1"/>
  <c r="AR177" i="9"/>
  <c r="AQ177" i="9" s="1"/>
  <c r="AR180" i="9"/>
  <c r="AQ180" i="9" s="1"/>
  <c r="AR183" i="9"/>
  <c r="AQ183" i="9" s="1"/>
  <c r="AR186" i="9"/>
  <c r="AQ186" i="9" s="1"/>
  <c r="AR189" i="9"/>
  <c r="AQ189" i="9" s="1"/>
  <c r="AR192" i="9"/>
  <c r="AQ192" i="9" s="1"/>
  <c r="AR195" i="9"/>
  <c r="AQ195" i="9" s="1"/>
  <c r="AR198" i="9"/>
  <c r="AQ198" i="9" s="1"/>
  <c r="AR201" i="9"/>
  <c r="AQ201" i="9" s="1"/>
  <c r="AR204" i="9"/>
  <c r="AQ204" i="9" s="1"/>
  <c r="AR207" i="9"/>
  <c r="AQ207" i="9" s="1"/>
  <c r="AR210" i="9"/>
  <c r="AQ210" i="9" s="1"/>
  <c r="AR213" i="9"/>
  <c r="AQ213" i="9" s="1"/>
  <c r="AR216" i="9"/>
  <c r="AQ216" i="9" s="1"/>
  <c r="AR219" i="9"/>
  <c r="AQ219" i="9" s="1"/>
  <c r="AR222" i="9"/>
  <c r="AQ222" i="9" s="1"/>
  <c r="AR225" i="9"/>
  <c r="AQ225" i="9" s="1"/>
  <c r="AR228" i="9"/>
  <c r="AQ228" i="9" s="1"/>
  <c r="AR231" i="9"/>
  <c r="AQ231" i="9" s="1"/>
  <c r="AR234" i="9"/>
  <c r="AQ234" i="9" s="1"/>
  <c r="AR237" i="9"/>
  <c r="AQ237" i="9" s="1"/>
  <c r="AR240" i="9"/>
  <c r="AQ240" i="9" s="1"/>
  <c r="AR243" i="9"/>
  <c r="AQ243" i="9" s="1"/>
  <c r="AR246" i="9"/>
  <c r="AQ246" i="9" s="1"/>
  <c r="AR249" i="9"/>
  <c r="AQ249" i="9" s="1"/>
  <c r="AR252" i="9"/>
  <c r="AQ252" i="9" s="1"/>
  <c r="AR255" i="9"/>
  <c r="AQ255" i="9" s="1"/>
  <c r="AR258" i="9"/>
  <c r="AQ258" i="9" s="1"/>
  <c r="AR261" i="9"/>
  <c r="AQ261" i="9" s="1"/>
  <c r="AR264" i="9"/>
  <c r="AQ264" i="9" s="1"/>
  <c r="AR267" i="9"/>
  <c r="AQ267" i="9" s="1"/>
  <c r="AR270" i="9"/>
  <c r="AQ270" i="9" s="1"/>
  <c r="AR273" i="9"/>
  <c r="AQ273" i="9" s="1"/>
  <c r="AR276" i="9"/>
  <c r="AQ276" i="9" s="1"/>
  <c r="AR279" i="9"/>
  <c r="AQ279" i="9" s="1"/>
  <c r="AR282" i="9"/>
  <c r="AQ282" i="9" s="1"/>
  <c r="AR285" i="9"/>
  <c r="AQ285" i="9" s="1"/>
  <c r="AR288" i="9"/>
  <c r="AQ288" i="9" s="1"/>
  <c r="AR291" i="9"/>
  <c r="AQ291" i="9" s="1"/>
  <c r="AR294" i="9"/>
  <c r="AQ294" i="9" s="1"/>
  <c r="AR297" i="9"/>
  <c r="AQ297" i="9" s="1"/>
  <c r="AR300" i="9"/>
  <c r="AQ300" i="9" s="1"/>
  <c r="AR303" i="9"/>
  <c r="AQ303" i="9" s="1"/>
  <c r="AR306" i="9"/>
  <c r="AQ306" i="9" s="1"/>
  <c r="AR309" i="9"/>
  <c r="AQ309" i="9" s="1"/>
  <c r="AR312" i="9"/>
  <c r="AQ312" i="9" s="1"/>
  <c r="AR315" i="9"/>
  <c r="AQ315" i="9" s="1"/>
  <c r="AR318" i="9"/>
  <c r="AQ318" i="9" s="1"/>
  <c r="AR321" i="9"/>
  <c r="AQ321" i="9" s="1"/>
  <c r="AR324" i="9"/>
  <c r="AQ324" i="9" s="1"/>
  <c r="AR327" i="9"/>
  <c r="AQ327" i="9" s="1"/>
  <c r="AR330" i="9"/>
  <c r="AQ330" i="9" s="1"/>
  <c r="AR333" i="9"/>
  <c r="AQ333" i="9" s="1"/>
  <c r="AR336" i="9"/>
  <c r="AQ336" i="9" s="1"/>
  <c r="AR339" i="9"/>
  <c r="AQ339" i="9" s="1"/>
  <c r="AR342" i="9"/>
  <c r="AQ342" i="9" s="1"/>
  <c r="AR345" i="9"/>
  <c r="AQ345" i="9" s="1"/>
  <c r="AR348" i="9"/>
  <c r="AQ348" i="9" s="1"/>
  <c r="AR351" i="9"/>
  <c r="AQ351" i="9" s="1"/>
  <c r="AR354" i="9"/>
  <c r="AQ354" i="9" s="1"/>
  <c r="AR357" i="9"/>
  <c r="AQ357" i="9" s="1"/>
  <c r="AR360" i="9"/>
  <c r="AQ360" i="9" s="1"/>
  <c r="AR363" i="9"/>
  <c r="AQ363" i="9" s="1"/>
  <c r="AR366" i="9"/>
  <c r="AQ366" i="9" s="1"/>
  <c r="AR369" i="9"/>
  <c r="AQ369" i="9" s="1"/>
  <c r="AR372" i="9"/>
  <c r="AQ372" i="9" s="1"/>
  <c r="AR375" i="9"/>
  <c r="AQ375" i="9" s="1"/>
  <c r="AR378" i="9"/>
  <c r="AQ378" i="9" s="1"/>
  <c r="AR381" i="9"/>
  <c r="AQ381" i="9" s="1"/>
  <c r="AR384" i="9"/>
  <c r="AQ384" i="9" s="1"/>
  <c r="AR387" i="9"/>
  <c r="AQ387" i="9" s="1"/>
  <c r="AR390" i="9"/>
  <c r="AQ390" i="9" s="1"/>
  <c r="AR393" i="9"/>
  <c r="AQ393" i="9" s="1"/>
  <c r="AR396" i="9"/>
  <c r="AQ396" i="9" s="1"/>
  <c r="AR399" i="9"/>
  <c r="AQ399" i="9" s="1"/>
  <c r="AR402" i="9"/>
  <c r="AQ402" i="9" s="1"/>
  <c r="AR405" i="9"/>
  <c r="AQ405" i="9" s="1"/>
  <c r="AR408" i="9"/>
  <c r="AQ408" i="9" s="1"/>
  <c r="AR411" i="9"/>
  <c r="AQ411" i="9" s="1"/>
  <c r="AR414" i="9"/>
  <c r="AQ414" i="9" s="1"/>
  <c r="AR417" i="9"/>
  <c r="AQ417" i="9" s="1"/>
  <c r="AR420" i="9"/>
  <c r="AQ420" i="9" s="1"/>
  <c r="AR423" i="9"/>
  <c r="AQ423" i="9" s="1"/>
  <c r="AR426" i="9"/>
  <c r="AQ426" i="9" s="1"/>
  <c r="AR429" i="9"/>
  <c r="AQ429" i="9" s="1"/>
  <c r="AR432" i="9"/>
  <c r="AQ432" i="9" s="1"/>
  <c r="AR435" i="9"/>
  <c r="AQ435" i="9" s="1"/>
  <c r="AR438" i="9"/>
  <c r="AQ438" i="9" s="1"/>
  <c r="AR441" i="9"/>
  <c r="AQ441" i="9" s="1"/>
  <c r="AR444" i="9"/>
  <c r="AQ444" i="9" s="1"/>
  <c r="AR447" i="9"/>
  <c r="AQ447" i="9" s="1"/>
  <c r="AR450" i="9"/>
  <c r="AQ450" i="9" s="1"/>
  <c r="AR453" i="9"/>
  <c r="AQ453" i="9" s="1"/>
  <c r="AR456" i="9"/>
  <c r="AQ456" i="9" s="1"/>
  <c r="AR459" i="9"/>
  <c r="AQ459" i="9" s="1"/>
  <c r="AR462" i="9"/>
  <c r="AQ462" i="9" s="1"/>
  <c r="AR465" i="9"/>
  <c r="AQ465" i="9" s="1"/>
  <c r="AQ36" i="9"/>
  <c r="AQ39" i="9"/>
  <c r="AT18" i="3"/>
  <c r="AT21" i="3"/>
  <c r="AT24" i="3"/>
  <c r="AT27" i="3"/>
  <c r="AT30" i="3"/>
  <c r="AT36" i="3"/>
  <c r="AT39" i="3"/>
  <c r="AT33" i="3"/>
  <c r="AT42" i="3"/>
  <c r="AT45" i="3"/>
  <c r="AT48" i="3"/>
  <c r="AT51" i="3"/>
  <c r="AT54" i="3"/>
  <c r="AT57" i="3"/>
  <c r="AT60" i="3"/>
  <c r="AT63" i="3"/>
  <c r="AT66" i="3"/>
  <c r="AT69" i="3"/>
  <c r="AT72" i="3"/>
  <c r="AS72" i="3" s="1"/>
  <c r="AT75" i="3"/>
  <c r="AS75" i="3" s="1"/>
  <c r="AT78" i="3"/>
  <c r="AS78" i="3" s="1"/>
  <c r="AT81" i="3"/>
  <c r="AT84" i="3"/>
  <c r="AS84" i="3" s="1"/>
  <c r="AT87" i="3"/>
  <c r="AS87" i="3" s="1"/>
  <c r="AT90" i="3"/>
  <c r="AS90" i="3" s="1"/>
  <c r="AT93" i="3"/>
  <c r="AT96" i="3"/>
  <c r="AT99" i="3"/>
  <c r="AS99" i="3" s="1"/>
  <c r="AT102" i="3"/>
  <c r="AS102" i="3" s="1"/>
  <c r="AT105" i="3"/>
  <c r="AS105" i="3" s="1"/>
  <c r="AT108" i="3"/>
  <c r="AT111" i="3"/>
  <c r="AT114" i="3"/>
  <c r="AS114" i="3" s="1"/>
  <c r="AT117" i="3"/>
  <c r="AS117" i="3" s="1"/>
  <c r="AT120" i="3"/>
  <c r="AS120" i="3" s="1"/>
  <c r="AT123" i="3"/>
  <c r="AS123" i="3" s="1"/>
  <c r="AT126" i="3"/>
  <c r="AS126" i="3" s="1"/>
  <c r="AT129" i="3"/>
  <c r="AS129" i="3" s="1"/>
  <c r="AT132" i="3"/>
  <c r="AS132" i="3" s="1"/>
  <c r="AT135" i="3"/>
  <c r="AS135" i="3" s="1"/>
  <c r="AT138" i="3"/>
  <c r="AS138" i="3" s="1"/>
  <c r="AT141" i="3"/>
  <c r="AS141" i="3" s="1"/>
  <c r="AT144" i="3"/>
  <c r="AS144" i="3" s="1"/>
  <c r="AT147" i="3"/>
  <c r="AS147" i="3" s="1"/>
  <c r="AT150" i="3"/>
  <c r="AS150" i="3" s="1"/>
  <c r="AT153" i="3"/>
  <c r="AS153" i="3" s="1"/>
  <c r="AT156" i="3"/>
  <c r="AS156" i="3" s="1"/>
  <c r="AT159" i="3"/>
  <c r="AS159" i="3" s="1"/>
  <c r="AT162" i="3"/>
  <c r="AS162" i="3" s="1"/>
  <c r="AT165" i="3"/>
  <c r="AS165" i="3" s="1"/>
  <c r="AT168" i="3"/>
  <c r="AS168" i="3" s="1"/>
  <c r="AT171" i="3"/>
  <c r="AS171" i="3" s="1"/>
  <c r="AT174" i="3"/>
  <c r="AS174" i="3" s="1"/>
  <c r="AT177" i="3"/>
  <c r="AS177" i="3" s="1"/>
  <c r="AT180" i="3"/>
  <c r="AS180" i="3" s="1"/>
  <c r="AT183" i="3"/>
  <c r="AS183" i="3" s="1"/>
  <c r="AT186" i="3"/>
  <c r="AS186" i="3" s="1"/>
  <c r="AT189" i="3"/>
  <c r="AS189" i="3" s="1"/>
  <c r="AT192" i="3"/>
  <c r="AS192" i="3" s="1"/>
  <c r="AT195" i="3"/>
  <c r="AS195" i="3" s="1"/>
  <c r="AT198" i="3"/>
  <c r="AS198" i="3" s="1"/>
  <c r="AT201" i="3"/>
  <c r="AS201" i="3" s="1"/>
  <c r="AT204" i="3"/>
  <c r="AS204" i="3" s="1"/>
  <c r="AT207" i="3"/>
  <c r="AS207" i="3" s="1"/>
  <c r="AT210" i="3"/>
  <c r="AS210" i="3" s="1"/>
  <c r="AT213" i="3"/>
  <c r="AS213" i="3" s="1"/>
  <c r="AT216" i="3"/>
  <c r="AS216" i="3" s="1"/>
  <c r="AT219" i="3"/>
  <c r="AS219" i="3" s="1"/>
  <c r="AT222" i="3"/>
  <c r="AS222" i="3" s="1"/>
  <c r="AT225" i="3"/>
  <c r="AS225" i="3" s="1"/>
  <c r="AT228" i="3"/>
  <c r="AS228" i="3" s="1"/>
  <c r="AT231" i="3"/>
  <c r="AS231" i="3" s="1"/>
  <c r="AT234" i="3"/>
  <c r="AS234" i="3" s="1"/>
  <c r="AT237" i="3"/>
  <c r="AS237" i="3" s="1"/>
  <c r="AT240" i="3"/>
  <c r="AS240" i="3" s="1"/>
  <c r="AT243" i="3"/>
  <c r="AS243" i="3" s="1"/>
  <c r="AT246" i="3"/>
  <c r="AS246" i="3" s="1"/>
  <c r="AT249" i="3"/>
  <c r="AS249" i="3" s="1"/>
  <c r="AT252" i="3"/>
  <c r="AS252" i="3" s="1"/>
  <c r="AT255" i="3"/>
  <c r="AS255" i="3" s="1"/>
  <c r="AT258" i="3"/>
  <c r="AS258" i="3" s="1"/>
  <c r="AT261" i="3"/>
  <c r="AS261" i="3" s="1"/>
  <c r="AT264" i="3"/>
  <c r="AS264" i="3" s="1"/>
  <c r="AT267" i="3"/>
  <c r="AS267" i="3" s="1"/>
  <c r="AT270" i="3"/>
  <c r="AS270" i="3" s="1"/>
  <c r="AT273" i="3"/>
  <c r="AS273" i="3" s="1"/>
  <c r="AT276" i="3"/>
  <c r="AS276" i="3" s="1"/>
  <c r="AT279" i="3"/>
  <c r="AS279" i="3" s="1"/>
  <c r="AT282" i="3"/>
  <c r="AS282" i="3" s="1"/>
  <c r="AT285" i="3"/>
  <c r="AS285" i="3" s="1"/>
  <c r="AT288" i="3"/>
  <c r="AS288" i="3" s="1"/>
  <c r="AT291" i="3"/>
  <c r="AS291" i="3" s="1"/>
  <c r="AT294" i="3"/>
  <c r="AS294" i="3" s="1"/>
  <c r="AT297" i="3"/>
  <c r="AS297" i="3" s="1"/>
  <c r="AT300" i="3"/>
  <c r="AS300" i="3" s="1"/>
  <c r="AT303" i="3"/>
  <c r="AS303" i="3" s="1"/>
  <c r="AT306" i="3"/>
  <c r="AS306" i="3" s="1"/>
  <c r="AT309" i="3"/>
  <c r="AS309" i="3" s="1"/>
  <c r="AT312" i="3"/>
  <c r="AS312" i="3" s="1"/>
  <c r="AT315" i="3"/>
  <c r="AS315" i="3" s="1"/>
  <c r="AT318" i="3"/>
  <c r="AS318" i="3" s="1"/>
  <c r="AT321" i="3"/>
  <c r="AS321" i="3" s="1"/>
  <c r="AT324" i="3"/>
  <c r="AS324" i="3" s="1"/>
  <c r="AT327" i="3"/>
  <c r="AS327" i="3" s="1"/>
  <c r="AT330" i="3"/>
  <c r="AS330" i="3" s="1"/>
  <c r="AT333" i="3"/>
  <c r="AS333" i="3" s="1"/>
  <c r="AT336" i="3"/>
  <c r="AS336" i="3" s="1"/>
  <c r="AT339" i="3"/>
  <c r="AS339" i="3" s="1"/>
  <c r="AT342" i="3"/>
  <c r="AS342" i="3" s="1"/>
  <c r="AT345" i="3"/>
  <c r="AS345" i="3" s="1"/>
  <c r="AT348" i="3"/>
  <c r="AS348" i="3" s="1"/>
  <c r="AT351" i="3"/>
  <c r="AS351" i="3" s="1"/>
  <c r="AT354" i="3"/>
  <c r="AS354" i="3" s="1"/>
  <c r="AT357" i="3"/>
  <c r="AS357" i="3" s="1"/>
  <c r="AT360" i="3"/>
  <c r="AS360" i="3" s="1"/>
  <c r="AT363" i="3"/>
  <c r="AS363" i="3" s="1"/>
  <c r="AT366" i="3"/>
  <c r="AS366" i="3" s="1"/>
  <c r="AT369" i="3"/>
  <c r="AS369" i="3" s="1"/>
  <c r="AT372" i="3"/>
  <c r="AS372" i="3" s="1"/>
  <c r="AT375" i="3"/>
  <c r="AS375" i="3" s="1"/>
  <c r="AT378" i="3"/>
  <c r="AS378" i="3" s="1"/>
  <c r="AT381" i="3"/>
  <c r="AS381" i="3" s="1"/>
  <c r="AT384" i="3"/>
  <c r="AS384" i="3" s="1"/>
  <c r="AT387" i="3"/>
  <c r="AS387" i="3" s="1"/>
  <c r="AT390" i="3"/>
  <c r="AS390" i="3" s="1"/>
  <c r="AT393" i="3"/>
  <c r="AS393" i="3" s="1"/>
  <c r="AT396" i="3"/>
  <c r="AS396" i="3" s="1"/>
  <c r="AT399" i="3"/>
  <c r="AS399" i="3" s="1"/>
  <c r="AT402" i="3"/>
  <c r="AS402" i="3" s="1"/>
  <c r="AT405" i="3"/>
  <c r="AS405" i="3" s="1"/>
  <c r="AT408" i="3"/>
  <c r="AS408" i="3" s="1"/>
  <c r="AT411" i="3"/>
  <c r="AS411" i="3" s="1"/>
  <c r="AT414" i="3"/>
  <c r="AS414" i="3" s="1"/>
  <c r="AT417" i="3"/>
  <c r="AS417" i="3" s="1"/>
  <c r="AT420" i="3"/>
  <c r="AS420" i="3" s="1"/>
  <c r="AT423" i="3"/>
  <c r="AS423" i="3" s="1"/>
  <c r="AT426" i="3"/>
  <c r="AS426" i="3" s="1"/>
  <c r="AT429" i="3"/>
  <c r="AS429" i="3" s="1"/>
  <c r="AT432" i="3"/>
  <c r="AS432" i="3" s="1"/>
  <c r="AT435" i="3"/>
  <c r="AS435" i="3" s="1"/>
  <c r="AT438" i="3"/>
  <c r="AS438" i="3" s="1"/>
  <c r="AT441" i="3"/>
  <c r="AS441" i="3" s="1"/>
  <c r="AT444" i="3"/>
  <c r="AS444" i="3" s="1"/>
  <c r="AT447" i="3"/>
  <c r="AS447" i="3" s="1"/>
  <c r="AT450" i="3"/>
  <c r="AS450" i="3" s="1"/>
  <c r="AT453" i="3"/>
  <c r="AS453" i="3" s="1"/>
  <c r="AT456" i="3"/>
  <c r="AS456" i="3" s="1"/>
  <c r="AT459" i="3"/>
  <c r="AS459" i="3" s="1"/>
  <c r="AT462" i="3"/>
  <c r="AS462" i="3" s="1"/>
  <c r="AT465" i="3"/>
  <c r="AS465" i="3" s="1"/>
  <c r="AR18" i="3"/>
  <c r="AR21" i="3"/>
  <c r="AR27" i="3"/>
  <c r="AR30" i="3"/>
  <c r="AR36" i="3"/>
  <c r="AR42" i="3"/>
  <c r="AR24" i="3"/>
  <c r="AR33" i="3"/>
  <c r="AR39" i="3"/>
  <c r="AR45" i="3"/>
  <c r="AR48" i="3"/>
  <c r="AR51" i="3"/>
  <c r="AR54" i="3"/>
  <c r="AR57" i="3"/>
  <c r="AR60" i="3"/>
  <c r="AR63" i="3"/>
  <c r="AR66" i="3"/>
  <c r="AR69" i="3"/>
  <c r="AR72" i="3"/>
  <c r="AR75" i="3"/>
  <c r="AR78" i="3"/>
  <c r="AR81" i="3"/>
  <c r="AR84" i="3"/>
  <c r="AQ84" i="3" s="1"/>
  <c r="AR87" i="3"/>
  <c r="AQ87" i="3" s="1"/>
  <c r="AR90" i="3"/>
  <c r="AR93" i="3"/>
  <c r="AR96" i="3"/>
  <c r="AQ96" i="3" s="1"/>
  <c r="AR99" i="3"/>
  <c r="AQ99" i="3" s="1"/>
  <c r="AR102" i="3"/>
  <c r="AQ102" i="3" s="1"/>
  <c r="AR105" i="3"/>
  <c r="AQ105" i="3" s="1"/>
  <c r="AR108" i="3"/>
  <c r="AR111" i="3"/>
  <c r="AR114" i="3"/>
  <c r="AR117" i="3"/>
  <c r="AQ117" i="3" s="1"/>
  <c r="AR120" i="3"/>
  <c r="AQ120" i="3" s="1"/>
  <c r="AR123" i="3"/>
  <c r="AQ123" i="3" s="1"/>
  <c r="AR126" i="3"/>
  <c r="AQ126" i="3" s="1"/>
  <c r="AR129" i="3"/>
  <c r="AQ129" i="3" s="1"/>
  <c r="AR132" i="3"/>
  <c r="AQ132" i="3" s="1"/>
  <c r="AR135" i="3"/>
  <c r="AQ135" i="3" s="1"/>
  <c r="AR138" i="3"/>
  <c r="AQ138" i="3" s="1"/>
  <c r="AR141" i="3"/>
  <c r="AQ141" i="3" s="1"/>
  <c r="AR144" i="3"/>
  <c r="AQ144" i="3" s="1"/>
  <c r="AR147" i="3"/>
  <c r="AQ147" i="3" s="1"/>
  <c r="AR150" i="3"/>
  <c r="AQ150" i="3" s="1"/>
  <c r="AR153" i="3"/>
  <c r="AQ153" i="3" s="1"/>
  <c r="AR156" i="3"/>
  <c r="AR159" i="3"/>
  <c r="AQ159" i="3" s="1"/>
  <c r="AR162" i="3"/>
  <c r="AQ162" i="3" s="1"/>
  <c r="AR165" i="3"/>
  <c r="AQ165" i="3" s="1"/>
  <c r="AR168" i="3"/>
  <c r="AQ168" i="3" s="1"/>
  <c r="AR171" i="3"/>
  <c r="AQ171" i="3" s="1"/>
  <c r="AR174" i="3"/>
  <c r="AQ174" i="3" s="1"/>
  <c r="AR177" i="3"/>
  <c r="AQ177" i="3" s="1"/>
  <c r="AR180" i="3"/>
  <c r="AQ180" i="3" s="1"/>
  <c r="AR183" i="3"/>
  <c r="AQ183" i="3" s="1"/>
  <c r="AR186" i="3"/>
  <c r="AQ186" i="3" s="1"/>
  <c r="AR189" i="3"/>
  <c r="AQ189" i="3" s="1"/>
  <c r="AR192" i="3"/>
  <c r="AQ192" i="3" s="1"/>
  <c r="AR195" i="3"/>
  <c r="AQ195" i="3" s="1"/>
  <c r="AR198" i="3"/>
  <c r="AQ198" i="3" s="1"/>
  <c r="AR201" i="3"/>
  <c r="AQ201" i="3" s="1"/>
  <c r="AR204" i="3"/>
  <c r="AQ204" i="3" s="1"/>
  <c r="AR207" i="3"/>
  <c r="AQ207" i="3" s="1"/>
  <c r="AR210" i="3"/>
  <c r="AQ210" i="3" s="1"/>
  <c r="AR213" i="3"/>
  <c r="AQ213" i="3" s="1"/>
  <c r="AR216" i="3"/>
  <c r="AQ216" i="3" s="1"/>
  <c r="AR219" i="3"/>
  <c r="AQ219" i="3" s="1"/>
  <c r="AR222" i="3"/>
  <c r="AQ222" i="3" s="1"/>
  <c r="AR225" i="3"/>
  <c r="AQ225" i="3" s="1"/>
  <c r="AR228" i="3"/>
  <c r="AQ228" i="3" s="1"/>
  <c r="AR231" i="3"/>
  <c r="AQ231" i="3" s="1"/>
  <c r="AR234" i="3"/>
  <c r="AQ234" i="3" s="1"/>
  <c r="AR237" i="3"/>
  <c r="AQ237" i="3" s="1"/>
  <c r="AR240" i="3"/>
  <c r="AQ240" i="3" s="1"/>
  <c r="AR243" i="3"/>
  <c r="AQ243" i="3" s="1"/>
  <c r="AR246" i="3"/>
  <c r="AQ246" i="3" s="1"/>
  <c r="AR249" i="3"/>
  <c r="AQ249" i="3" s="1"/>
  <c r="AR252" i="3"/>
  <c r="AQ252" i="3" s="1"/>
  <c r="AR255" i="3"/>
  <c r="AQ255" i="3" s="1"/>
  <c r="AR258" i="3"/>
  <c r="AQ258" i="3" s="1"/>
  <c r="AR261" i="3"/>
  <c r="AQ261" i="3" s="1"/>
  <c r="AR264" i="3"/>
  <c r="AQ264" i="3" s="1"/>
  <c r="AR267" i="3"/>
  <c r="AQ267" i="3" s="1"/>
  <c r="AR270" i="3"/>
  <c r="AQ270" i="3" s="1"/>
  <c r="AR273" i="3"/>
  <c r="AQ273" i="3" s="1"/>
  <c r="AR276" i="3"/>
  <c r="AQ276" i="3" s="1"/>
  <c r="AR279" i="3"/>
  <c r="AQ279" i="3" s="1"/>
  <c r="AR282" i="3"/>
  <c r="AQ282" i="3" s="1"/>
  <c r="AR285" i="3"/>
  <c r="AQ285" i="3" s="1"/>
  <c r="AR288" i="3"/>
  <c r="AQ288" i="3" s="1"/>
  <c r="AR291" i="3"/>
  <c r="AQ291" i="3" s="1"/>
  <c r="AR294" i="3"/>
  <c r="AQ294" i="3" s="1"/>
  <c r="AR297" i="3"/>
  <c r="AQ297" i="3" s="1"/>
  <c r="AR300" i="3"/>
  <c r="AQ300" i="3" s="1"/>
  <c r="AR303" i="3"/>
  <c r="AQ303" i="3" s="1"/>
  <c r="AR306" i="3"/>
  <c r="AQ306" i="3" s="1"/>
  <c r="AR309" i="3"/>
  <c r="AQ309" i="3" s="1"/>
  <c r="AR312" i="3"/>
  <c r="AQ312" i="3" s="1"/>
  <c r="AR315" i="3"/>
  <c r="AQ315" i="3" s="1"/>
  <c r="AR318" i="3"/>
  <c r="AQ318" i="3" s="1"/>
  <c r="AR321" i="3"/>
  <c r="AQ321" i="3" s="1"/>
  <c r="AR324" i="3"/>
  <c r="AQ324" i="3" s="1"/>
  <c r="AR327" i="3"/>
  <c r="AQ327" i="3" s="1"/>
  <c r="AR330" i="3"/>
  <c r="AQ330" i="3" s="1"/>
  <c r="AR333" i="3"/>
  <c r="AQ333" i="3" s="1"/>
  <c r="AR336" i="3"/>
  <c r="AQ336" i="3" s="1"/>
  <c r="AR339" i="3"/>
  <c r="AQ339" i="3" s="1"/>
  <c r="AR342" i="3"/>
  <c r="AQ342" i="3" s="1"/>
  <c r="AR345" i="3"/>
  <c r="AQ345" i="3" s="1"/>
  <c r="AR348" i="3"/>
  <c r="AQ348" i="3" s="1"/>
  <c r="AR351" i="3"/>
  <c r="AQ351" i="3" s="1"/>
  <c r="AR354" i="3"/>
  <c r="AQ354" i="3" s="1"/>
  <c r="AR357" i="3"/>
  <c r="AQ357" i="3" s="1"/>
  <c r="AR360" i="3"/>
  <c r="AQ360" i="3" s="1"/>
  <c r="AR363" i="3"/>
  <c r="AQ363" i="3" s="1"/>
  <c r="AR366" i="3"/>
  <c r="AQ366" i="3" s="1"/>
  <c r="AR369" i="3"/>
  <c r="AQ369" i="3" s="1"/>
  <c r="AR372" i="3"/>
  <c r="AQ372" i="3" s="1"/>
  <c r="AR375" i="3"/>
  <c r="AQ375" i="3" s="1"/>
  <c r="AR378" i="3"/>
  <c r="AQ378" i="3" s="1"/>
  <c r="AR381" i="3"/>
  <c r="AQ381" i="3" s="1"/>
  <c r="AR384" i="3"/>
  <c r="AQ384" i="3" s="1"/>
  <c r="AR387" i="3"/>
  <c r="AQ387" i="3" s="1"/>
  <c r="AR390" i="3"/>
  <c r="AQ390" i="3" s="1"/>
  <c r="AR393" i="3"/>
  <c r="AQ393" i="3" s="1"/>
  <c r="AR396" i="3"/>
  <c r="AQ396" i="3" s="1"/>
  <c r="AR399" i="3"/>
  <c r="AQ399" i="3" s="1"/>
  <c r="AR402" i="3"/>
  <c r="AQ402" i="3" s="1"/>
  <c r="AR405" i="3"/>
  <c r="AQ405" i="3" s="1"/>
  <c r="AR408" i="3"/>
  <c r="AQ408" i="3" s="1"/>
  <c r="AR411" i="3"/>
  <c r="AQ411" i="3" s="1"/>
  <c r="AR414" i="3"/>
  <c r="AQ414" i="3" s="1"/>
  <c r="AR417" i="3"/>
  <c r="AQ417" i="3" s="1"/>
  <c r="AR420" i="3"/>
  <c r="AQ420" i="3" s="1"/>
  <c r="AR423" i="3"/>
  <c r="AQ423" i="3" s="1"/>
  <c r="AR426" i="3"/>
  <c r="AQ426" i="3" s="1"/>
  <c r="AR429" i="3"/>
  <c r="AQ429" i="3" s="1"/>
  <c r="AR432" i="3"/>
  <c r="AQ432" i="3" s="1"/>
  <c r="AR435" i="3"/>
  <c r="AQ435" i="3" s="1"/>
  <c r="AR438" i="3"/>
  <c r="AQ438" i="3" s="1"/>
  <c r="AR441" i="3"/>
  <c r="AQ441" i="3" s="1"/>
  <c r="AR444" i="3"/>
  <c r="AQ444" i="3" s="1"/>
  <c r="AR447" i="3"/>
  <c r="AQ447" i="3" s="1"/>
  <c r="AR450" i="3"/>
  <c r="AQ450" i="3" s="1"/>
  <c r="AR453" i="3"/>
  <c r="AQ453" i="3" s="1"/>
  <c r="AR456" i="3"/>
  <c r="AQ456" i="3" s="1"/>
  <c r="AR459" i="3"/>
  <c r="AQ459" i="3" s="1"/>
  <c r="AR462" i="3"/>
  <c r="AQ462" i="3" s="1"/>
  <c r="AR465" i="3"/>
  <c r="AQ465" i="3" s="1"/>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48" i="9"/>
  <c r="AD49" i="9"/>
  <c r="AD50" i="9"/>
  <c r="AD51" i="9"/>
  <c r="AD52" i="9"/>
  <c r="AD53" i="9"/>
  <c r="AD54" i="9"/>
  <c r="AD55" i="9"/>
  <c r="AD56" i="9"/>
  <c r="AD57" i="9"/>
  <c r="AD58" i="9"/>
  <c r="AD59" i="9"/>
  <c r="AD60" i="9"/>
  <c r="AD61" i="9"/>
  <c r="AD62" i="9"/>
  <c r="AD63" i="9"/>
  <c r="AD64" i="9"/>
  <c r="AD65" i="9"/>
  <c r="AD66" i="9"/>
  <c r="AD67" i="9"/>
  <c r="AD68" i="9"/>
  <c r="AD69" i="9"/>
  <c r="AD70" i="9"/>
  <c r="AD71" i="9"/>
  <c r="AD72" i="9"/>
  <c r="AD73" i="9"/>
  <c r="AD74" i="9"/>
  <c r="AD75" i="9"/>
  <c r="AD76" i="9"/>
  <c r="AD77" i="9"/>
  <c r="AD78" i="9"/>
  <c r="AD79" i="9"/>
  <c r="AD80" i="9"/>
  <c r="AD81" i="9"/>
  <c r="AD82" i="9"/>
  <c r="AD83" i="9"/>
  <c r="AD84" i="9"/>
  <c r="AD85" i="9"/>
  <c r="AD86" i="9"/>
  <c r="AD87" i="9"/>
  <c r="AD88" i="9"/>
  <c r="AD89" i="9"/>
  <c r="AD90" i="9"/>
  <c r="AD91" i="9"/>
  <c r="AD92" i="9"/>
  <c r="AD93" i="9"/>
  <c r="AD94" i="9"/>
  <c r="AD95" i="9"/>
  <c r="AD96" i="9"/>
  <c r="AD97" i="9"/>
  <c r="AD98" i="9"/>
  <c r="AD99" i="9"/>
  <c r="AD100" i="9"/>
  <c r="AD101" i="9"/>
  <c r="AD102" i="9"/>
  <c r="AD103" i="9"/>
  <c r="AD104" i="9"/>
  <c r="AD105" i="9"/>
  <c r="AD106" i="9"/>
  <c r="AD107" i="9"/>
  <c r="AD108" i="9"/>
  <c r="AD109" i="9"/>
  <c r="AD110" i="9"/>
  <c r="AD111" i="9"/>
  <c r="AD112" i="9"/>
  <c r="AD113" i="9"/>
  <c r="AD114" i="9"/>
  <c r="AD115" i="9"/>
  <c r="AD116" i="9"/>
  <c r="AD117" i="9"/>
  <c r="AD118" i="9"/>
  <c r="AD119" i="9"/>
  <c r="AD120" i="9"/>
  <c r="AD121" i="9"/>
  <c r="AD122" i="9"/>
  <c r="AD123" i="9"/>
  <c r="AD124" i="9"/>
  <c r="AD125" i="9"/>
  <c r="AD126" i="9"/>
  <c r="AD127" i="9"/>
  <c r="AD128" i="9"/>
  <c r="AD129" i="9"/>
  <c r="AD130" i="9"/>
  <c r="AD131" i="9"/>
  <c r="AD132" i="9"/>
  <c r="AD133" i="9"/>
  <c r="AD134" i="9"/>
  <c r="AD135" i="9"/>
  <c r="AD136" i="9"/>
  <c r="AD137" i="9"/>
  <c r="AD138" i="9"/>
  <c r="AD139" i="9"/>
  <c r="AD140" i="9"/>
  <c r="AD141" i="9"/>
  <c r="AD142" i="9"/>
  <c r="AD143" i="9"/>
  <c r="AD144" i="9"/>
  <c r="AD145" i="9"/>
  <c r="AD146" i="9"/>
  <c r="AD147" i="9"/>
  <c r="AD148" i="9"/>
  <c r="AD149" i="9"/>
  <c r="AD150" i="9"/>
  <c r="AD151" i="9"/>
  <c r="AD152" i="9"/>
  <c r="AD153" i="9"/>
  <c r="AD154" i="9"/>
  <c r="AD155" i="9"/>
  <c r="AD156" i="9"/>
  <c r="AD157" i="9"/>
  <c r="AD158" i="9"/>
  <c r="AD159" i="9"/>
  <c r="AD160" i="9"/>
  <c r="AD161" i="9"/>
  <c r="AD162" i="9"/>
  <c r="AD163" i="9"/>
  <c r="AD164" i="9"/>
  <c r="AD165" i="9"/>
  <c r="AD166" i="9"/>
  <c r="AD167" i="9"/>
  <c r="AD168" i="9"/>
  <c r="AD169" i="9"/>
  <c r="AD170" i="9"/>
  <c r="AD171" i="9"/>
  <c r="AD172" i="9"/>
  <c r="AD173" i="9"/>
  <c r="AD174" i="9"/>
  <c r="AD175" i="9"/>
  <c r="AD176" i="9"/>
  <c r="AD177" i="9"/>
  <c r="AD178" i="9"/>
  <c r="AD179" i="9"/>
  <c r="AD180" i="9"/>
  <c r="AD181" i="9"/>
  <c r="AD182" i="9"/>
  <c r="AD183" i="9"/>
  <c r="AD184" i="9"/>
  <c r="AD185" i="9"/>
  <c r="AD186" i="9"/>
  <c r="AD187" i="9"/>
  <c r="AD188" i="9"/>
  <c r="AD189" i="9"/>
  <c r="AD190" i="9"/>
  <c r="AD191" i="9"/>
  <c r="AD192" i="9"/>
  <c r="AD193" i="9"/>
  <c r="AD194" i="9"/>
  <c r="AD195" i="9"/>
  <c r="AD196" i="9"/>
  <c r="AD197" i="9"/>
  <c r="AD198" i="9"/>
  <c r="AD199" i="9"/>
  <c r="AD200" i="9"/>
  <c r="AD201" i="9"/>
  <c r="AD202" i="9"/>
  <c r="AD203" i="9"/>
  <c r="AD204" i="9"/>
  <c r="AD205" i="9"/>
  <c r="AD206" i="9"/>
  <c r="AD207" i="9"/>
  <c r="AD208" i="9"/>
  <c r="AD209" i="9"/>
  <c r="AD210" i="9"/>
  <c r="AD211" i="9"/>
  <c r="AD212" i="9"/>
  <c r="AD213" i="9"/>
  <c r="AD214" i="9"/>
  <c r="AD215" i="9"/>
  <c r="AD216" i="9"/>
  <c r="AD217" i="9"/>
  <c r="AD218" i="9"/>
  <c r="AD219" i="9"/>
  <c r="AD220" i="9"/>
  <c r="AD221" i="9"/>
  <c r="AD222" i="9"/>
  <c r="AD223" i="9"/>
  <c r="AD224" i="9"/>
  <c r="AD225" i="9"/>
  <c r="AD226" i="9"/>
  <c r="AD227" i="9"/>
  <c r="AD228" i="9"/>
  <c r="AD229" i="9"/>
  <c r="AD230" i="9"/>
  <c r="AD231" i="9"/>
  <c r="AD232" i="9"/>
  <c r="AD233" i="9"/>
  <c r="AD234" i="9"/>
  <c r="AD235" i="9"/>
  <c r="AD236" i="9"/>
  <c r="AD237" i="9"/>
  <c r="AD238" i="9"/>
  <c r="AD239" i="9"/>
  <c r="AD240" i="9"/>
  <c r="AD241" i="9"/>
  <c r="AD242" i="9"/>
  <c r="AD243" i="9"/>
  <c r="AD244" i="9"/>
  <c r="AD245" i="9"/>
  <c r="AD246" i="9"/>
  <c r="AD247" i="9"/>
  <c r="AD248" i="9"/>
  <c r="AD249" i="9"/>
  <c r="AD250" i="9"/>
  <c r="AD251" i="9"/>
  <c r="AD252" i="9"/>
  <c r="AD253" i="9"/>
  <c r="AD254" i="9"/>
  <c r="AD255" i="9"/>
  <c r="AD256" i="9"/>
  <c r="AD257" i="9"/>
  <c r="AD258" i="9"/>
  <c r="AD259" i="9"/>
  <c r="AD260" i="9"/>
  <c r="AD261" i="9"/>
  <c r="AD262" i="9"/>
  <c r="AD263" i="9"/>
  <c r="AD264" i="9"/>
  <c r="AD265" i="9"/>
  <c r="AD266" i="9"/>
  <c r="AD267" i="9"/>
  <c r="AD268" i="9"/>
  <c r="AD269" i="9"/>
  <c r="AD270" i="9"/>
  <c r="AD271" i="9"/>
  <c r="AD272" i="9"/>
  <c r="AD273" i="9"/>
  <c r="AD274" i="9"/>
  <c r="AD275" i="9"/>
  <c r="AD276" i="9"/>
  <c r="AD277" i="9"/>
  <c r="AD278" i="9"/>
  <c r="AD279" i="9"/>
  <c r="AD280" i="9"/>
  <c r="AD281" i="9"/>
  <c r="AD282" i="9"/>
  <c r="AD283" i="9"/>
  <c r="AD284" i="9"/>
  <c r="AD285" i="9"/>
  <c r="AD286" i="9"/>
  <c r="AD287" i="9"/>
  <c r="AD288" i="9"/>
  <c r="AD289" i="9"/>
  <c r="AD290" i="9"/>
  <c r="AD291" i="9"/>
  <c r="AD292" i="9"/>
  <c r="AD293" i="9"/>
  <c r="AD294" i="9"/>
  <c r="AD295" i="9"/>
  <c r="AD296" i="9"/>
  <c r="AD297" i="9"/>
  <c r="AD298" i="9"/>
  <c r="AD299" i="9"/>
  <c r="AD300" i="9"/>
  <c r="AD301" i="9"/>
  <c r="AD302" i="9"/>
  <c r="AD303" i="9"/>
  <c r="AD304" i="9"/>
  <c r="AD305" i="9"/>
  <c r="AD306" i="9"/>
  <c r="AD307" i="9"/>
  <c r="AD308" i="9"/>
  <c r="AD309" i="9"/>
  <c r="AD310" i="9"/>
  <c r="AD311" i="9"/>
  <c r="AD312" i="9"/>
  <c r="AD313" i="9"/>
  <c r="AD314" i="9"/>
  <c r="AD315" i="9"/>
  <c r="AD316" i="9"/>
  <c r="AD317" i="9"/>
  <c r="AD318" i="9"/>
  <c r="AD319" i="9"/>
  <c r="AD320" i="9"/>
  <c r="AD321" i="9"/>
  <c r="AD322" i="9"/>
  <c r="AD323" i="9"/>
  <c r="AD324" i="9"/>
  <c r="AD325" i="9"/>
  <c r="AD326" i="9"/>
  <c r="AD327" i="9"/>
  <c r="AD328" i="9"/>
  <c r="AD329" i="9"/>
  <c r="AD330" i="9"/>
  <c r="AD331" i="9"/>
  <c r="AD332" i="9"/>
  <c r="AD333" i="9"/>
  <c r="AD334" i="9"/>
  <c r="AD335" i="9"/>
  <c r="AD336" i="9"/>
  <c r="AD337" i="9"/>
  <c r="AD338" i="9"/>
  <c r="AD339" i="9"/>
  <c r="AD340" i="9"/>
  <c r="AD341" i="9"/>
  <c r="AD342" i="9"/>
  <c r="AD343" i="9"/>
  <c r="AD344" i="9"/>
  <c r="AD345" i="9"/>
  <c r="AD346" i="9"/>
  <c r="AD347" i="9"/>
  <c r="AD348" i="9"/>
  <c r="AD349" i="9"/>
  <c r="AD350" i="9"/>
  <c r="AD351" i="9"/>
  <c r="AD352" i="9"/>
  <c r="AD353" i="9"/>
  <c r="AD354" i="9"/>
  <c r="AD355" i="9"/>
  <c r="AD356" i="9"/>
  <c r="AD357" i="9"/>
  <c r="AD358" i="9"/>
  <c r="AD359" i="9"/>
  <c r="AD360" i="9"/>
  <c r="AD361" i="9"/>
  <c r="AD362" i="9"/>
  <c r="AD363" i="9"/>
  <c r="AD364" i="9"/>
  <c r="AD365" i="9"/>
  <c r="AD366" i="9"/>
  <c r="AD367" i="9"/>
  <c r="AD368" i="9"/>
  <c r="AD369" i="9"/>
  <c r="AD370" i="9"/>
  <c r="AD371" i="9"/>
  <c r="AD372" i="9"/>
  <c r="AD373" i="9"/>
  <c r="AD374" i="9"/>
  <c r="AD375" i="9"/>
  <c r="AD376" i="9"/>
  <c r="AD377" i="9"/>
  <c r="AD378" i="9"/>
  <c r="AD379" i="9"/>
  <c r="AD380" i="9"/>
  <c r="AD381" i="9"/>
  <c r="AD382" i="9"/>
  <c r="AD383" i="9"/>
  <c r="AD384" i="9"/>
  <c r="AD385" i="9"/>
  <c r="AD386" i="9"/>
  <c r="AD387" i="9"/>
  <c r="AD388" i="9"/>
  <c r="AD389" i="9"/>
  <c r="AD390" i="9"/>
  <c r="AD391" i="9"/>
  <c r="AD392" i="9"/>
  <c r="AD393" i="9"/>
  <c r="AD394" i="9"/>
  <c r="AD395" i="9"/>
  <c r="AD396" i="9"/>
  <c r="AD397" i="9"/>
  <c r="AD398" i="9"/>
  <c r="AD399" i="9"/>
  <c r="AD400" i="9"/>
  <c r="AD401" i="9"/>
  <c r="AD402" i="9"/>
  <c r="AD403" i="9"/>
  <c r="AD404" i="9"/>
  <c r="AD405" i="9"/>
  <c r="AD406" i="9"/>
  <c r="AD407" i="9"/>
  <c r="AD408" i="9"/>
  <c r="AD409" i="9"/>
  <c r="AD410" i="9"/>
  <c r="AD411" i="9"/>
  <c r="AD412" i="9"/>
  <c r="AD413" i="9"/>
  <c r="AD414" i="9"/>
  <c r="AD415" i="9"/>
  <c r="AD416" i="9"/>
  <c r="AD417" i="9"/>
  <c r="AD418" i="9"/>
  <c r="AD419" i="9"/>
  <c r="AD420" i="9"/>
  <c r="AD421" i="9"/>
  <c r="AD422" i="9"/>
  <c r="AD423" i="9"/>
  <c r="AD424" i="9"/>
  <c r="AD425" i="9"/>
  <c r="AD426" i="9"/>
  <c r="AD427" i="9"/>
  <c r="AD428" i="9"/>
  <c r="AD429" i="9"/>
  <c r="AD430" i="9"/>
  <c r="AD431" i="9"/>
  <c r="AD432" i="9"/>
  <c r="AD433" i="9"/>
  <c r="AD434" i="9"/>
  <c r="AD435" i="9"/>
  <c r="AD436" i="9"/>
  <c r="AD437" i="9"/>
  <c r="AD438" i="9"/>
  <c r="AD439" i="9"/>
  <c r="AD440" i="9"/>
  <c r="AD441" i="9"/>
  <c r="AD442" i="9"/>
  <c r="AD443" i="9"/>
  <c r="AD444" i="9"/>
  <c r="AD445" i="9"/>
  <c r="AD446" i="9"/>
  <c r="AD447" i="9"/>
  <c r="AD448" i="9"/>
  <c r="AD449" i="9"/>
  <c r="AD450" i="9"/>
  <c r="AD451" i="9"/>
  <c r="AD452" i="9"/>
  <c r="AD453" i="9"/>
  <c r="AD454" i="9"/>
  <c r="AD455" i="9"/>
  <c r="AD456" i="9"/>
  <c r="AD457" i="9"/>
  <c r="AD458" i="9"/>
  <c r="AD459" i="9"/>
  <c r="AD460" i="9"/>
  <c r="AD461" i="9"/>
  <c r="AD462" i="9"/>
  <c r="AD463" i="9"/>
  <c r="AD464" i="9"/>
  <c r="AD465" i="9"/>
  <c r="AD466" i="9"/>
  <c r="AD467" i="9"/>
  <c r="AB4" i="17"/>
  <c r="AB5" i="17"/>
  <c r="AB3" i="17"/>
  <c r="W210" i="9"/>
  <c r="W213" i="9"/>
  <c r="W216" i="9"/>
  <c r="W219" i="9"/>
  <c r="W222" i="9"/>
  <c r="W225" i="9"/>
  <c r="W228" i="9"/>
  <c r="W231" i="9"/>
  <c r="W234" i="9"/>
  <c r="W237" i="9"/>
  <c r="W240" i="9"/>
  <c r="W243" i="9"/>
  <c r="W246" i="9"/>
  <c r="W249" i="9"/>
  <c r="W252" i="9"/>
  <c r="W255" i="9"/>
  <c r="W258" i="9"/>
  <c r="W261" i="9"/>
  <c r="W264" i="9"/>
  <c r="W267" i="9"/>
  <c r="W270" i="9"/>
  <c r="W273" i="9"/>
  <c r="W276" i="9"/>
  <c r="W279" i="9"/>
  <c r="W282" i="9"/>
  <c r="W285" i="9"/>
  <c r="W288" i="9"/>
  <c r="W291" i="9"/>
  <c r="W294" i="9"/>
  <c r="W297" i="9"/>
  <c r="W300" i="9"/>
  <c r="W303" i="9"/>
  <c r="W306" i="9"/>
  <c r="W309" i="9"/>
  <c r="W312" i="9"/>
  <c r="W315" i="9"/>
  <c r="W318" i="9"/>
  <c r="W321" i="9"/>
  <c r="W324" i="9"/>
  <c r="W327" i="9"/>
  <c r="W330" i="9"/>
  <c r="W333" i="9"/>
  <c r="W336" i="9"/>
  <c r="W339" i="9"/>
  <c r="W342" i="9"/>
  <c r="W345" i="9"/>
  <c r="W348" i="9"/>
  <c r="W351" i="9"/>
  <c r="W354" i="9"/>
  <c r="W357" i="9"/>
  <c r="W360" i="9"/>
  <c r="W363" i="9"/>
  <c r="W366" i="9"/>
  <c r="W369" i="9"/>
  <c r="W372" i="9"/>
  <c r="W375" i="9"/>
  <c r="W378" i="9"/>
  <c r="W381" i="9"/>
  <c r="W384" i="9"/>
  <c r="W387" i="9"/>
  <c r="W390" i="9"/>
  <c r="W393" i="9"/>
  <c r="W396" i="9"/>
  <c r="W399" i="9"/>
  <c r="W402" i="9"/>
  <c r="W405" i="9"/>
  <c r="W408" i="9"/>
  <c r="W411" i="9"/>
  <c r="W414" i="9"/>
  <c r="W417" i="9"/>
  <c r="W420" i="9"/>
  <c r="W423" i="9"/>
  <c r="W426" i="9"/>
  <c r="W429" i="9"/>
  <c r="W432" i="9"/>
  <c r="W435" i="9"/>
  <c r="W438" i="9"/>
  <c r="W441" i="9"/>
  <c r="W444" i="9"/>
  <c r="W447" i="9"/>
  <c r="W450" i="9"/>
  <c r="W453" i="9"/>
  <c r="W456" i="9"/>
  <c r="W459" i="9"/>
  <c r="W462" i="9"/>
  <c r="W465" i="9"/>
  <c r="I9" i="18"/>
  <c r="I7" i="9"/>
  <c r="I7" i="18"/>
  <c r="I5" i="9"/>
  <c r="I5" i="18"/>
  <c r="I3" i="9"/>
  <c r="C9" i="18"/>
  <c r="C7" i="9"/>
  <c r="C7" i="18"/>
  <c r="C5" i="9"/>
  <c r="C5" i="18"/>
  <c r="C3" i="9"/>
  <c r="AO19" i="3"/>
  <c r="AP19" i="3" s="1"/>
  <c r="AO20" i="3"/>
  <c r="AP20" i="3" s="1"/>
  <c r="AO21" i="3"/>
  <c r="AP21" i="3" s="1"/>
  <c r="AO22" i="3"/>
  <c r="AP22" i="3" s="1"/>
  <c r="AO23" i="3"/>
  <c r="AP23" i="3" s="1"/>
  <c r="AO24" i="3"/>
  <c r="AP24" i="3" s="1"/>
  <c r="AO25" i="3"/>
  <c r="AP25" i="3" s="1"/>
  <c r="AO26" i="3"/>
  <c r="AP26" i="3" s="1"/>
  <c r="AO27" i="3"/>
  <c r="AP27" i="3" s="1"/>
  <c r="AO28" i="3"/>
  <c r="AP28" i="3" s="1"/>
  <c r="AO29" i="3"/>
  <c r="AP29" i="3" s="1"/>
  <c r="AO30" i="3"/>
  <c r="AP30" i="3" s="1"/>
  <c r="AO31" i="3"/>
  <c r="AP31" i="3" s="1"/>
  <c r="AO32" i="3"/>
  <c r="AP32" i="3" s="1"/>
  <c r="AO33" i="3"/>
  <c r="AP33" i="3" s="1"/>
  <c r="AO34" i="3"/>
  <c r="AP34" i="3" s="1"/>
  <c r="AO35" i="3"/>
  <c r="AP35" i="3" s="1"/>
  <c r="AO36" i="3"/>
  <c r="AP36" i="3" s="1"/>
  <c r="AO37" i="3"/>
  <c r="AP37" i="3" s="1"/>
  <c r="AO38" i="3"/>
  <c r="AP38" i="3" s="1"/>
  <c r="AO39" i="3"/>
  <c r="AP39" i="3" s="1"/>
  <c r="AO40" i="3"/>
  <c r="AP40" i="3" s="1"/>
  <c r="AO41" i="3"/>
  <c r="AP41" i="3" s="1"/>
  <c r="AO42" i="3"/>
  <c r="AP42" i="3" s="1"/>
  <c r="AO43" i="3"/>
  <c r="AP43" i="3" s="1"/>
  <c r="AO44" i="3"/>
  <c r="AP44" i="3" s="1"/>
  <c r="AO45" i="3"/>
  <c r="AP45" i="3" s="1"/>
  <c r="AO46" i="3"/>
  <c r="AP46" i="3" s="1"/>
  <c r="AO47" i="3"/>
  <c r="AP47" i="3" s="1"/>
  <c r="AO48" i="3"/>
  <c r="AP48" i="3" s="1"/>
  <c r="AO49" i="3"/>
  <c r="AP49" i="3" s="1"/>
  <c r="AO50" i="3"/>
  <c r="AP50" i="3" s="1"/>
  <c r="AO51" i="3"/>
  <c r="AP51" i="3" s="1"/>
  <c r="AO52" i="3"/>
  <c r="AP52" i="3" s="1"/>
  <c r="AO53" i="3"/>
  <c r="AP53" i="3" s="1"/>
  <c r="AO54" i="3"/>
  <c r="AP54" i="3" s="1"/>
  <c r="AO55" i="3"/>
  <c r="AP55" i="3" s="1"/>
  <c r="AO56" i="3"/>
  <c r="AP56" i="3" s="1"/>
  <c r="AO57" i="3"/>
  <c r="AP57" i="3" s="1"/>
  <c r="AO58" i="3"/>
  <c r="AP58" i="3" s="1"/>
  <c r="AO59" i="3"/>
  <c r="AP59" i="3" s="1"/>
  <c r="AO60" i="3"/>
  <c r="AP60" i="3" s="1"/>
  <c r="AO61" i="3"/>
  <c r="AP61" i="3" s="1"/>
  <c r="AO62" i="3"/>
  <c r="AP62" i="3" s="1"/>
  <c r="AO63" i="3"/>
  <c r="AP63" i="3" s="1"/>
  <c r="AO64" i="3"/>
  <c r="AP64" i="3" s="1"/>
  <c r="AO65" i="3"/>
  <c r="AP65" i="3" s="1"/>
  <c r="AO66" i="3"/>
  <c r="AP66" i="3" s="1"/>
  <c r="AO67" i="3"/>
  <c r="AP67" i="3" s="1"/>
  <c r="AO68" i="3"/>
  <c r="AP68" i="3" s="1"/>
  <c r="AO69" i="3"/>
  <c r="AP69" i="3" s="1"/>
  <c r="AO70" i="3"/>
  <c r="AP70" i="3" s="1"/>
  <c r="AO71" i="3"/>
  <c r="AP71" i="3" s="1"/>
  <c r="AO72" i="3"/>
  <c r="AP72" i="3" s="1"/>
  <c r="AO73" i="3"/>
  <c r="AP73" i="3" s="1"/>
  <c r="AO74" i="3"/>
  <c r="AP74" i="3" s="1"/>
  <c r="AO75" i="3"/>
  <c r="AP75" i="3" s="1"/>
  <c r="AO76" i="3"/>
  <c r="AP76" i="3" s="1"/>
  <c r="AO77" i="3"/>
  <c r="AP77" i="3" s="1"/>
  <c r="AO78" i="3"/>
  <c r="AP78" i="3" s="1"/>
  <c r="AO79" i="3"/>
  <c r="AP79" i="3" s="1"/>
  <c r="AO80" i="3"/>
  <c r="AP80" i="3" s="1"/>
  <c r="AO81" i="3"/>
  <c r="AP81" i="3" s="1"/>
  <c r="AO82" i="3"/>
  <c r="AP82" i="3" s="1"/>
  <c r="AO83" i="3"/>
  <c r="AP83" i="3" s="1"/>
  <c r="AO84" i="3"/>
  <c r="AP84" i="3" s="1"/>
  <c r="AO85" i="3"/>
  <c r="AP85" i="3" s="1"/>
  <c r="AO86" i="3"/>
  <c r="AP86" i="3" s="1"/>
  <c r="AO87" i="3"/>
  <c r="AP87" i="3" s="1"/>
  <c r="AO88" i="3"/>
  <c r="AP88" i="3" s="1"/>
  <c r="AO89" i="3"/>
  <c r="AP89" i="3" s="1"/>
  <c r="AO90" i="3"/>
  <c r="AP90" i="3" s="1"/>
  <c r="AO91" i="3"/>
  <c r="AP91" i="3" s="1"/>
  <c r="AO92" i="3"/>
  <c r="AP92" i="3" s="1"/>
  <c r="AO93" i="3"/>
  <c r="AP93" i="3" s="1"/>
  <c r="AO94" i="3"/>
  <c r="AP94" i="3" s="1"/>
  <c r="AO95" i="3"/>
  <c r="AP95" i="3" s="1"/>
  <c r="AO96" i="3"/>
  <c r="AP96" i="3" s="1"/>
  <c r="AO97" i="3"/>
  <c r="AP97" i="3" s="1"/>
  <c r="AO98" i="3"/>
  <c r="AP98" i="3" s="1"/>
  <c r="AO99" i="3"/>
  <c r="AP99" i="3" s="1"/>
  <c r="AO100" i="3"/>
  <c r="AP100" i="3" s="1"/>
  <c r="AO101" i="3"/>
  <c r="AP101" i="3" s="1"/>
  <c r="AO102" i="3"/>
  <c r="AP102" i="3" s="1"/>
  <c r="AO103" i="3"/>
  <c r="AP103" i="3" s="1"/>
  <c r="AO104" i="3"/>
  <c r="AP104" i="3" s="1"/>
  <c r="AO105" i="3"/>
  <c r="AP105" i="3" s="1"/>
  <c r="AO106" i="3"/>
  <c r="AP106" i="3" s="1"/>
  <c r="AO107" i="3"/>
  <c r="AP107" i="3" s="1"/>
  <c r="AO108" i="3"/>
  <c r="AP108" i="3" s="1"/>
  <c r="AO109" i="3"/>
  <c r="AP109" i="3" s="1"/>
  <c r="AO110" i="3"/>
  <c r="AP110" i="3" s="1"/>
  <c r="AO111" i="3"/>
  <c r="AP111" i="3" s="1"/>
  <c r="AO112" i="3"/>
  <c r="AP112" i="3" s="1"/>
  <c r="AO113" i="3"/>
  <c r="AP113" i="3" s="1"/>
  <c r="AO114" i="3"/>
  <c r="AP114" i="3" s="1"/>
  <c r="AO115" i="3"/>
  <c r="AP115" i="3" s="1"/>
  <c r="AO116" i="3"/>
  <c r="AP116" i="3" s="1"/>
  <c r="AO117" i="3"/>
  <c r="AP117" i="3" s="1"/>
  <c r="AO118" i="3"/>
  <c r="AP118" i="3" s="1"/>
  <c r="AO119" i="3"/>
  <c r="AP119" i="3" s="1"/>
  <c r="AO120" i="3"/>
  <c r="AP120" i="3" s="1"/>
  <c r="AO121" i="3"/>
  <c r="AP121" i="3" s="1"/>
  <c r="AO122" i="3"/>
  <c r="AP122" i="3" s="1"/>
  <c r="AO123" i="3"/>
  <c r="AP123" i="3" s="1"/>
  <c r="AO124" i="3"/>
  <c r="AP124" i="3" s="1"/>
  <c r="AO125" i="3"/>
  <c r="AP125" i="3" s="1"/>
  <c r="AO126" i="3"/>
  <c r="AP126" i="3" s="1"/>
  <c r="AO127" i="3"/>
  <c r="AP127" i="3" s="1"/>
  <c r="AO128" i="3"/>
  <c r="AP128" i="3" s="1"/>
  <c r="AO129" i="3"/>
  <c r="AP129" i="3" s="1"/>
  <c r="AO130" i="3"/>
  <c r="AP130" i="3" s="1"/>
  <c r="AO131" i="3"/>
  <c r="AP131" i="3" s="1"/>
  <c r="AO132" i="3"/>
  <c r="AP132" i="3" s="1"/>
  <c r="AO133" i="3"/>
  <c r="AP133" i="3" s="1"/>
  <c r="AO134" i="3"/>
  <c r="AP134" i="3" s="1"/>
  <c r="AO135" i="3"/>
  <c r="AP135" i="3" s="1"/>
  <c r="AO136" i="3"/>
  <c r="AP136" i="3" s="1"/>
  <c r="AO137" i="3"/>
  <c r="AP137" i="3" s="1"/>
  <c r="AO138" i="3"/>
  <c r="AP138" i="3" s="1"/>
  <c r="AO139" i="3"/>
  <c r="AP139" i="3" s="1"/>
  <c r="AO140" i="3"/>
  <c r="AP140" i="3" s="1"/>
  <c r="AO141" i="3"/>
  <c r="AP141" i="3" s="1"/>
  <c r="AO142" i="3"/>
  <c r="AP142" i="3" s="1"/>
  <c r="AO143" i="3"/>
  <c r="AP143" i="3" s="1"/>
  <c r="AO144" i="3"/>
  <c r="AP144" i="3" s="1"/>
  <c r="AO145" i="3"/>
  <c r="AP145" i="3" s="1"/>
  <c r="AO146" i="3"/>
  <c r="AP146" i="3" s="1"/>
  <c r="AO147" i="3"/>
  <c r="AP147" i="3" s="1"/>
  <c r="AO148" i="3"/>
  <c r="AP148" i="3" s="1"/>
  <c r="AO149" i="3"/>
  <c r="AP149" i="3" s="1"/>
  <c r="AO150" i="3"/>
  <c r="AP150" i="3" s="1"/>
  <c r="AO151" i="3"/>
  <c r="AP151" i="3" s="1"/>
  <c r="AO152" i="3"/>
  <c r="AP152" i="3" s="1"/>
  <c r="AO153" i="3"/>
  <c r="AP153" i="3" s="1"/>
  <c r="AO154" i="3"/>
  <c r="AP154" i="3" s="1"/>
  <c r="AO155" i="3"/>
  <c r="AP155" i="3" s="1"/>
  <c r="AO156" i="3"/>
  <c r="AP156" i="3" s="1"/>
  <c r="AO157" i="3"/>
  <c r="AP157" i="3" s="1"/>
  <c r="AO158" i="3"/>
  <c r="AP158" i="3" s="1"/>
  <c r="AO159" i="3"/>
  <c r="AP159" i="3" s="1"/>
  <c r="AO160" i="3"/>
  <c r="AP160" i="3" s="1"/>
  <c r="AO161" i="3"/>
  <c r="AP161" i="3" s="1"/>
  <c r="AO162" i="3"/>
  <c r="AP162" i="3" s="1"/>
  <c r="AO163" i="3"/>
  <c r="AP163" i="3" s="1"/>
  <c r="AO164" i="3"/>
  <c r="AP164" i="3" s="1"/>
  <c r="AO165" i="3"/>
  <c r="AP165" i="3" s="1"/>
  <c r="AO166" i="3"/>
  <c r="AP166" i="3" s="1"/>
  <c r="AO167" i="3"/>
  <c r="AP167" i="3" s="1"/>
  <c r="AO168" i="3"/>
  <c r="AP168" i="3" s="1"/>
  <c r="AO169" i="3"/>
  <c r="AP169" i="3" s="1"/>
  <c r="AO170" i="3"/>
  <c r="AP170" i="3" s="1"/>
  <c r="AO171" i="3"/>
  <c r="AP171" i="3" s="1"/>
  <c r="AO172" i="3"/>
  <c r="AP172" i="3" s="1"/>
  <c r="AO173" i="3"/>
  <c r="AP173" i="3" s="1"/>
  <c r="AO174" i="3"/>
  <c r="AP174" i="3" s="1"/>
  <c r="AO175" i="3"/>
  <c r="AP175" i="3" s="1"/>
  <c r="AO176" i="3"/>
  <c r="AP176" i="3" s="1"/>
  <c r="AO177" i="3"/>
  <c r="AP177" i="3" s="1"/>
  <c r="AO178" i="3"/>
  <c r="AP178" i="3" s="1"/>
  <c r="AO179" i="3"/>
  <c r="AP179" i="3" s="1"/>
  <c r="AO180" i="3"/>
  <c r="AP180" i="3" s="1"/>
  <c r="AO181" i="3"/>
  <c r="AP181" i="3" s="1"/>
  <c r="AO182" i="3"/>
  <c r="AP182" i="3" s="1"/>
  <c r="AO183" i="3"/>
  <c r="AP183" i="3" s="1"/>
  <c r="AO184" i="3"/>
  <c r="AP184" i="3" s="1"/>
  <c r="AO185" i="3"/>
  <c r="AP185" i="3" s="1"/>
  <c r="AO186" i="3"/>
  <c r="AP186" i="3" s="1"/>
  <c r="AO187" i="3"/>
  <c r="AP187" i="3" s="1"/>
  <c r="AO188" i="3"/>
  <c r="AP188" i="3" s="1"/>
  <c r="AO189" i="3"/>
  <c r="AP189" i="3" s="1"/>
  <c r="AO190" i="3"/>
  <c r="AP190" i="3" s="1"/>
  <c r="AO191" i="3"/>
  <c r="AP191" i="3" s="1"/>
  <c r="AO192" i="3"/>
  <c r="AP192" i="3" s="1"/>
  <c r="AO193" i="3"/>
  <c r="AP193" i="3" s="1"/>
  <c r="AO194" i="3"/>
  <c r="AP194" i="3" s="1"/>
  <c r="AO195" i="3"/>
  <c r="AP195" i="3" s="1"/>
  <c r="AO196" i="3"/>
  <c r="AP196" i="3" s="1"/>
  <c r="AO197" i="3"/>
  <c r="AP197" i="3" s="1"/>
  <c r="AO198" i="3"/>
  <c r="AP198" i="3" s="1"/>
  <c r="AO199" i="3"/>
  <c r="AP199" i="3" s="1"/>
  <c r="AO200" i="3"/>
  <c r="AP200" i="3" s="1"/>
  <c r="AO201" i="3"/>
  <c r="AP201" i="3" s="1"/>
  <c r="AO202" i="3"/>
  <c r="AP202" i="3" s="1"/>
  <c r="AO203" i="3"/>
  <c r="AP203" i="3" s="1"/>
  <c r="AO204" i="3"/>
  <c r="AP204" i="3" s="1"/>
  <c r="AO205" i="3"/>
  <c r="AP205" i="3" s="1"/>
  <c r="AO206" i="3"/>
  <c r="AP206" i="3" s="1"/>
  <c r="AO207" i="3"/>
  <c r="AP207" i="3" s="1"/>
  <c r="AO208" i="3"/>
  <c r="AP208" i="3" s="1"/>
  <c r="AO209" i="3"/>
  <c r="AP209" i="3" s="1"/>
  <c r="AO210" i="3"/>
  <c r="AP210" i="3" s="1"/>
  <c r="AO211" i="3"/>
  <c r="AP211" i="3" s="1"/>
  <c r="AO212" i="3"/>
  <c r="AP212" i="3" s="1"/>
  <c r="AO213" i="3"/>
  <c r="AP213" i="3" s="1"/>
  <c r="AO214" i="3"/>
  <c r="AP214" i="3" s="1"/>
  <c r="AO215" i="3"/>
  <c r="AP215" i="3" s="1"/>
  <c r="AO216" i="3"/>
  <c r="AP216" i="3" s="1"/>
  <c r="AO217" i="3"/>
  <c r="AP217" i="3" s="1"/>
  <c r="AO218" i="3"/>
  <c r="AP218" i="3" s="1"/>
  <c r="AO219" i="3"/>
  <c r="AP219" i="3" s="1"/>
  <c r="AO220" i="3"/>
  <c r="AP220" i="3" s="1"/>
  <c r="AO221" i="3"/>
  <c r="AP221" i="3" s="1"/>
  <c r="AO222" i="3"/>
  <c r="AP222" i="3" s="1"/>
  <c r="AO223" i="3"/>
  <c r="AP223" i="3" s="1"/>
  <c r="AO224" i="3"/>
  <c r="AP224" i="3" s="1"/>
  <c r="AO225" i="3"/>
  <c r="AP225" i="3" s="1"/>
  <c r="AO226" i="3"/>
  <c r="AP226" i="3" s="1"/>
  <c r="AO227" i="3"/>
  <c r="AP227" i="3" s="1"/>
  <c r="AO228" i="3"/>
  <c r="AP228" i="3" s="1"/>
  <c r="AO229" i="3"/>
  <c r="AP229" i="3" s="1"/>
  <c r="AO230" i="3"/>
  <c r="AP230" i="3" s="1"/>
  <c r="AO231" i="3"/>
  <c r="AP231" i="3" s="1"/>
  <c r="AO232" i="3"/>
  <c r="AP232" i="3" s="1"/>
  <c r="AO233" i="3"/>
  <c r="AP233" i="3" s="1"/>
  <c r="AO234" i="3"/>
  <c r="AP234" i="3" s="1"/>
  <c r="AO235" i="3"/>
  <c r="AP235" i="3" s="1"/>
  <c r="AO236" i="3"/>
  <c r="AP236" i="3" s="1"/>
  <c r="AO237" i="3"/>
  <c r="AP237" i="3" s="1"/>
  <c r="AO238" i="3"/>
  <c r="AP238" i="3" s="1"/>
  <c r="AO239" i="3"/>
  <c r="AP239" i="3" s="1"/>
  <c r="AO240" i="3"/>
  <c r="AP240" i="3" s="1"/>
  <c r="AO241" i="3"/>
  <c r="AP241" i="3" s="1"/>
  <c r="AO242" i="3"/>
  <c r="AP242" i="3" s="1"/>
  <c r="AO243" i="3"/>
  <c r="AP243" i="3" s="1"/>
  <c r="AO244" i="3"/>
  <c r="AP244" i="3" s="1"/>
  <c r="AO245" i="3"/>
  <c r="AP245" i="3" s="1"/>
  <c r="AO246" i="3"/>
  <c r="AP246" i="3" s="1"/>
  <c r="AO247" i="3"/>
  <c r="AP247" i="3" s="1"/>
  <c r="AO248" i="3"/>
  <c r="AP248" i="3" s="1"/>
  <c r="AO249" i="3"/>
  <c r="AP249" i="3" s="1"/>
  <c r="AO250" i="3"/>
  <c r="AP250" i="3" s="1"/>
  <c r="AO251" i="3"/>
  <c r="AP251" i="3" s="1"/>
  <c r="AO252" i="3"/>
  <c r="AP252" i="3" s="1"/>
  <c r="AO253" i="3"/>
  <c r="AP253" i="3" s="1"/>
  <c r="AO254" i="3"/>
  <c r="AP254" i="3" s="1"/>
  <c r="AO255" i="3"/>
  <c r="AP255" i="3" s="1"/>
  <c r="AO256" i="3"/>
  <c r="AP256" i="3" s="1"/>
  <c r="AO257" i="3"/>
  <c r="AP257" i="3" s="1"/>
  <c r="AO258" i="3"/>
  <c r="AP258" i="3" s="1"/>
  <c r="AO259" i="3"/>
  <c r="AP259" i="3" s="1"/>
  <c r="AO260" i="3"/>
  <c r="AP260" i="3" s="1"/>
  <c r="AO261" i="3"/>
  <c r="AP261" i="3" s="1"/>
  <c r="AO262" i="3"/>
  <c r="AP262" i="3" s="1"/>
  <c r="AO263" i="3"/>
  <c r="AP263" i="3" s="1"/>
  <c r="AO264" i="3"/>
  <c r="AP264" i="3" s="1"/>
  <c r="AO265" i="3"/>
  <c r="AP265" i="3" s="1"/>
  <c r="AO266" i="3"/>
  <c r="AP266" i="3" s="1"/>
  <c r="AO267" i="3"/>
  <c r="AP267" i="3" s="1"/>
  <c r="AO268" i="3"/>
  <c r="AP268" i="3" s="1"/>
  <c r="AO269" i="3"/>
  <c r="AP269" i="3" s="1"/>
  <c r="AO270" i="3"/>
  <c r="AP270" i="3" s="1"/>
  <c r="AO271" i="3"/>
  <c r="AP271" i="3" s="1"/>
  <c r="AO272" i="3"/>
  <c r="AP272" i="3" s="1"/>
  <c r="AO273" i="3"/>
  <c r="AP273" i="3" s="1"/>
  <c r="AO274" i="3"/>
  <c r="AP274" i="3" s="1"/>
  <c r="AO275" i="3"/>
  <c r="AP275" i="3" s="1"/>
  <c r="AO276" i="3"/>
  <c r="AP276" i="3" s="1"/>
  <c r="AO277" i="3"/>
  <c r="AP277" i="3" s="1"/>
  <c r="AO278" i="3"/>
  <c r="AP278" i="3" s="1"/>
  <c r="AO279" i="3"/>
  <c r="AP279" i="3" s="1"/>
  <c r="AO280" i="3"/>
  <c r="AP280" i="3" s="1"/>
  <c r="AO281" i="3"/>
  <c r="AP281" i="3" s="1"/>
  <c r="AO282" i="3"/>
  <c r="AP282" i="3" s="1"/>
  <c r="AO283" i="3"/>
  <c r="AP283" i="3" s="1"/>
  <c r="AO284" i="3"/>
  <c r="AP284" i="3" s="1"/>
  <c r="AO285" i="3"/>
  <c r="AP285" i="3" s="1"/>
  <c r="AO286" i="3"/>
  <c r="AP286" i="3" s="1"/>
  <c r="AO287" i="3"/>
  <c r="AP287" i="3" s="1"/>
  <c r="AO288" i="3"/>
  <c r="AP288" i="3" s="1"/>
  <c r="AO289" i="3"/>
  <c r="AP289" i="3" s="1"/>
  <c r="AO290" i="3"/>
  <c r="AP290" i="3" s="1"/>
  <c r="AO291" i="3"/>
  <c r="AP291" i="3" s="1"/>
  <c r="AO292" i="3"/>
  <c r="AP292" i="3" s="1"/>
  <c r="AO293" i="3"/>
  <c r="AP293" i="3" s="1"/>
  <c r="AO294" i="3"/>
  <c r="AP294" i="3" s="1"/>
  <c r="AO295" i="3"/>
  <c r="AP295" i="3" s="1"/>
  <c r="AO296" i="3"/>
  <c r="AP296" i="3" s="1"/>
  <c r="AO297" i="3"/>
  <c r="AP297" i="3" s="1"/>
  <c r="AO298" i="3"/>
  <c r="AP298" i="3" s="1"/>
  <c r="AO299" i="3"/>
  <c r="AP299" i="3" s="1"/>
  <c r="AO300" i="3"/>
  <c r="AP300" i="3" s="1"/>
  <c r="AO301" i="3"/>
  <c r="AP301" i="3" s="1"/>
  <c r="AO302" i="3"/>
  <c r="AP302" i="3" s="1"/>
  <c r="AO303" i="3"/>
  <c r="AP303" i="3" s="1"/>
  <c r="AO304" i="3"/>
  <c r="AP304" i="3" s="1"/>
  <c r="AO305" i="3"/>
  <c r="AP305" i="3" s="1"/>
  <c r="AO306" i="3"/>
  <c r="AP306" i="3" s="1"/>
  <c r="AO307" i="3"/>
  <c r="AP307" i="3" s="1"/>
  <c r="AO308" i="3"/>
  <c r="AP308" i="3" s="1"/>
  <c r="AO309" i="3"/>
  <c r="AP309" i="3" s="1"/>
  <c r="AO310" i="3"/>
  <c r="AP310" i="3" s="1"/>
  <c r="AO311" i="3"/>
  <c r="AP311" i="3" s="1"/>
  <c r="AO312" i="3"/>
  <c r="AP312" i="3" s="1"/>
  <c r="AO313" i="3"/>
  <c r="AP313" i="3" s="1"/>
  <c r="AO314" i="3"/>
  <c r="AP314" i="3" s="1"/>
  <c r="AO315" i="3"/>
  <c r="AP315" i="3" s="1"/>
  <c r="AO316" i="3"/>
  <c r="AP316" i="3" s="1"/>
  <c r="AO317" i="3"/>
  <c r="AP317" i="3" s="1"/>
  <c r="AO318" i="3"/>
  <c r="AP318" i="3" s="1"/>
  <c r="AO319" i="3"/>
  <c r="AP319" i="3" s="1"/>
  <c r="AO320" i="3"/>
  <c r="AP320" i="3" s="1"/>
  <c r="AO321" i="3"/>
  <c r="AP321" i="3" s="1"/>
  <c r="AO322" i="3"/>
  <c r="AP322" i="3" s="1"/>
  <c r="AO323" i="3"/>
  <c r="AP323" i="3" s="1"/>
  <c r="AO324" i="3"/>
  <c r="AP324" i="3" s="1"/>
  <c r="AO325" i="3"/>
  <c r="AP325" i="3" s="1"/>
  <c r="AO326" i="3"/>
  <c r="AP326" i="3" s="1"/>
  <c r="AO327" i="3"/>
  <c r="AP327" i="3" s="1"/>
  <c r="AO328" i="3"/>
  <c r="AP328" i="3" s="1"/>
  <c r="AO329" i="3"/>
  <c r="AP329" i="3" s="1"/>
  <c r="AO330" i="3"/>
  <c r="AP330" i="3" s="1"/>
  <c r="AO331" i="3"/>
  <c r="AP331" i="3" s="1"/>
  <c r="AO332" i="3"/>
  <c r="AP332" i="3" s="1"/>
  <c r="AO333" i="3"/>
  <c r="AP333" i="3" s="1"/>
  <c r="AO334" i="3"/>
  <c r="AP334" i="3" s="1"/>
  <c r="AO335" i="3"/>
  <c r="AP335" i="3" s="1"/>
  <c r="AO336" i="3"/>
  <c r="AP336" i="3" s="1"/>
  <c r="AO337" i="3"/>
  <c r="AP337" i="3" s="1"/>
  <c r="AO338" i="3"/>
  <c r="AP338" i="3" s="1"/>
  <c r="AO339" i="3"/>
  <c r="AP339" i="3" s="1"/>
  <c r="AO340" i="3"/>
  <c r="AP340" i="3" s="1"/>
  <c r="AO341" i="3"/>
  <c r="AP341" i="3" s="1"/>
  <c r="AO342" i="3"/>
  <c r="AP342" i="3" s="1"/>
  <c r="AO343" i="3"/>
  <c r="AP343" i="3" s="1"/>
  <c r="AO344" i="3"/>
  <c r="AP344" i="3" s="1"/>
  <c r="AO345" i="3"/>
  <c r="AP345" i="3" s="1"/>
  <c r="AO346" i="3"/>
  <c r="AP346" i="3" s="1"/>
  <c r="AO347" i="3"/>
  <c r="AP347" i="3" s="1"/>
  <c r="AO348" i="3"/>
  <c r="AP348" i="3" s="1"/>
  <c r="AO349" i="3"/>
  <c r="AP349" i="3" s="1"/>
  <c r="AO350" i="3"/>
  <c r="AP350" i="3" s="1"/>
  <c r="AO351" i="3"/>
  <c r="AP351" i="3" s="1"/>
  <c r="AO352" i="3"/>
  <c r="AP352" i="3" s="1"/>
  <c r="AO353" i="3"/>
  <c r="AP353" i="3" s="1"/>
  <c r="AO354" i="3"/>
  <c r="AP354" i="3" s="1"/>
  <c r="AO355" i="3"/>
  <c r="AP355" i="3" s="1"/>
  <c r="AO356" i="3"/>
  <c r="AP356" i="3" s="1"/>
  <c r="AO357" i="3"/>
  <c r="AP357" i="3" s="1"/>
  <c r="AO358" i="3"/>
  <c r="AP358" i="3" s="1"/>
  <c r="AO359" i="3"/>
  <c r="AP359" i="3" s="1"/>
  <c r="AO360" i="3"/>
  <c r="AP360" i="3" s="1"/>
  <c r="AO361" i="3"/>
  <c r="AP361" i="3" s="1"/>
  <c r="AO362" i="3"/>
  <c r="AP362" i="3" s="1"/>
  <c r="AO363" i="3"/>
  <c r="AP363" i="3" s="1"/>
  <c r="AO364" i="3"/>
  <c r="AP364" i="3" s="1"/>
  <c r="AO365" i="3"/>
  <c r="AP365" i="3" s="1"/>
  <c r="AO366" i="3"/>
  <c r="AP366" i="3" s="1"/>
  <c r="AO367" i="3"/>
  <c r="AP367" i="3" s="1"/>
  <c r="AO368" i="3"/>
  <c r="AP368" i="3" s="1"/>
  <c r="AO369" i="3"/>
  <c r="AP369" i="3" s="1"/>
  <c r="AO370" i="3"/>
  <c r="AP370" i="3" s="1"/>
  <c r="AO371" i="3"/>
  <c r="AP371" i="3" s="1"/>
  <c r="AO372" i="3"/>
  <c r="AP372" i="3" s="1"/>
  <c r="AO373" i="3"/>
  <c r="AP373" i="3" s="1"/>
  <c r="AO374" i="3"/>
  <c r="AP374" i="3" s="1"/>
  <c r="AO375" i="3"/>
  <c r="AP375" i="3" s="1"/>
  <c r="AO376" i="3"/>
  <c r="AP376" i="3" s="1"/>
  <c r="AO377" i="3"/>
  <c r="AP377" i="3" s="1"/>
  <c r="AO378" i="3"/>
  <c r="AP378" i="3" s="1"/>
  <c r="AO379" i="3"/>
  <c r="AP379" i="3" s="1"/>
  <c r="AO380" i="3"/>
  <c r="AP380" i="3" s="1"/>
  <c r="AO381" i="3"/>
  <c r="AP381" i="3" s="1"/>
  <c r="AO382" i="3"/>
  <c r="AP382" i="3" s="1"/>
  <c r="AO383" i="3"/>
  <c r="AP383" i="3" s="1"/>
  <c r="AO384" i="3"/>
  <c r="AP384" i="3" s="1"/>
  <c r="AO385" i="3"/>
  <c r="AP385" i="3" s="1"/>
  <c r="AO386" i="3"/>
  <c r="AP386" i="3" s="1"/>
  <c r="AO387" i="3"/>
  <c r="AP387" i="3" s="1"/>
  <c r="AO388" i="3"/>
  <c r="AP388" i="3" s="1"/>
  <c r="AO389" i="3"/>
  <c r="AP389" i="3" s="1"/>
  <c r="AO390" i="3"/>
  <c r="AP390" i="3" s="1"/>
  <c r="AO391" i="3"/>
  <c r="AP391" i="3" s="1"/>
  <c r="AO392" i="3"/>
  <c r="AP392" i="3" s="1"/>
  <c r="AO393" i="3"/>
  <c r="AP393" i="3" s="1"/>
  <c r="AO394" i="3"/>
  <c r="AP394" i="3" s="1"/>
  <c r="AO395" i="3"/>
  <c r="AP395" i="3" s="1"/>
  <c r="AO396" i="3"/>
  <c r="AP396" i="3" s="1"/>
  <c r="AO397" i="3"/>
  <c r="AP397" i="3" s="1"/>
  <c r="AO398" i="3"/>
  <c r="AP398" i="3" s="1"/>
  <c r="AO399" i="3"/>
  <c r="AP399" i="3" s="1"/>
  <c r="AO400" i="3"/>
  <c r="AP400" i="3" s="1"/>
  <c r="AO401" i="3"/>
  <c r="AP401" i="3" s="1"/>
  <c r="AO402" i="3"/>
  <c r="AP402" i="3" s="1"/>
  <c r="AO403" i="3"/>
  <c r="AP403" i="3" s="1"/>
  <c r="AO404" i="3"/>
  <c r="AP404" i="3" s="1"/>
  <c r="AO405" i="3"/>
  <c r="AP405" i="3" s="1"/>
  <c r="AO406" i="3"/>
  <c r="AP406" i="3" s="1"/>
  <c r="AO407" i="3"/>
  <c r="AP407" i="3" s="1"/>
  <c r="AO408" i="3"/>
  <c r="AP408" i="3" s="1"/>
  <c r="AO409" i="3"/>
  <c r="AP409" i="3" s="1"/>
  <c r="AO410" i="3"/>
  <c r="AP410" i="3" s="1"/>
  <c r="AO411" i="3"/>
  <c r="AP411" i="3" s="1"/>
  <c r="AO412" i="3"/>
  <c r="AP412" i="3" s="1"/>
  <c r="AO413" i="3"/>
  <c r="AP413" i="3" s="1"/>
  <c r="AO414" i="3"/>
  <c r="AP414" i="3" s="1"/>
  <c r="AO415" i="3"/>
  <c r="AP415" i="3" s="1"/>
  <c r="AO416" i="3"/>
  <c r="AP416" i="3" s="1"/>
  <c r="AO417" i="3"/>
  <c r="AP417" i="3" s="1"/>
  <c r="AO418" i="3"/>
  <c r="AP418" i="3" s="1"/>
  <c r="AO419" i="3"/>
  <c r="AP419" i="3" s="1"/>
  <c r="AO420" i="3"/>
  <c r="AP420" i="3" s="1"/>
  <c r="AO421" i="3"/>
  <c r="AP421" i="3" s="1"/>
  <c r="AO422" i="3"/>
  <c r="AP422" i="3" s="1"/>
  <c r="AO423" i="3"/>
  <c r="AP423" i="3" s="1"/>
  <c r="AO424" i="3"/>
  <c r="AP424" i="3" s="1"/>
  <c r="AO425" i="3"/>
  <c r="AP425" i="3" s="1"/>
  <c r="AO426" i="3"/>
  <c r="AP426" i="3" s="1"/>
  <c r="AO427" i="3"/>
  <c r="AP427" i="3" s="1"/>
  <c r="AO428" i="3"/>
  <c r="AP428" i="3" s="1"/>
  <c r="AO429" i="3"/>
  <c r="AP429" i="3" s="1"/>
  <c r="AO430" i="3"/>
  <c r="AP430" i="3" s="1"/>
  <c r="AO431" i="3"/>
  <c r="AP431" i="3" s="1"/>
  <c r="AO432" i="3"/>
  <c r="AP432" i="3" s="1"/>
  <c r="AO433" i="3"/>
  <c r="AP433" i="3" s="1"/>
  <c r="AO434" i="3"/>
  <c r="AP434" i="3" s="1"/>
  <c r="AO435" i="3"/>
  <c r="AP435" i="3" s="1"/>
  <c r="AO436" i="3"/>
  <c r="AP436" i="3" s="1"/>
  <c r="AO437" i="3"/>
  <c r="AP437" i="3" s="1"/>
  <c r="AO438" i="3"/>
  <c r="AP438" i="3" s="1"/>
  <c r="AO439" i="3"/>
  <c r="AP439" i="3" s="1"/>
  <c r="AO440" i="3"/>
  <c r="AP440" i="3" s="1"/>
  <c r="AO441" i="3"/>
  <c r="AP441" i="3" s="1"/>
  <c r="AO442" i="3"/>
  <c r="AP442" i="3" s="1"/>
  <c r="AO443" i="3"/>
  <c r="AP443" i="3" s="1"/>
  <c r="AO444" i="3"/>
  <c r="AP444" i="3" s="1"/>
  <c r="AO445" i="3"/>
  <c r="AP445" i="3" s="1"/>
  <c r="AO446" i="3"/>
  <c r="AP446" i="3" s="1"/>
  <c r="AO447" i="3"/>
  <c r="AP447" i="3" s="1"/>
  <c r="AO448" i="3"/>
  <c r="AP448" i="3" s="1"/>
  <c r="AO449" i="3"/>
  <c r="AP449" i="3" s="1"/>
  <c r="AO450" i="3"/>
  <c r="AP450" i="3" s="1"/>
  <c r="AO451" i="3"/>
  <c r="AP451" i="3" s="1"/>
  <c r="AO452" i="3"/>
  <c r="AP452" i="3" s="1"/>
  <c r="AO453" i="3"/>
  <c r="AP453" i="3" s="1"/>
  <c r="AO454" i="3"/>
  <c r="AP454" i="3" s="1"/>
  <c r="AO455" i="3"/>
  <c r="AP455" i="3" s="1"/>
  <c r="AO456" i="3"/>
  <c r="AP456" i="3" s="1"/>
  <c r="AO457" i="3"/>
  <c r="AP457" i="3" s="1"/>
  <c r="AO458" i="3"/>
  <c r="AP458" i="3" s="1"/>
  <c r="AO459" i="3"/>
  <c r="AP459" i="3" s="1"/>
  <c r="AO460" i="3"/>
  <c r="AP460" i="3" s="1"/>
  <c r="AO461" i="3"/>
  <c r="AP461" i="3" s="1"/>
  <c r="AO462" i="3"/>
  <c r="AP462" i="3" s="1"/>
  <c r="AO463" i="3"/>
  <c r="AP463" i="3" s="1"/>
  <c r="AO464" i="3"/>
  <c r="AP464" i="3" s="1"/>
  <c r="AO465" i="3"/>
  <c r="AP465" i="3" s="1"/>
  <c r="AO466" i="3"/>
  <c r="AP466" i="3" s="1"/>
  <c r="AO467" i="3"/>
  <c r="AP467" i="3" s="1"/>
  <c r="AO18" i="3"/>
  <c r="AP18" i="3" s="1"/>
  <c r="AC4" i="2"/>
  <c r="AC5" i="2"/>
  <c r="AC6" i="2"/>
  <c r="AC7" i="2"/>
  <c r="AC8" i="2"/>
  <c r="AH22" i="3"/>
  <c r="J22" i="3" s="1"/>
  <c r="AH23" i="3"/>
  <c r="J23" i="3" s="1"/>
  <c r="AH25" i="3"/>
  <c r="J25" i="3" s="1"/>
  <c r="AH26" i="3"/>
  <c r="AI26" i="3" s="1"/>
  <c r="AJ26" i="3" s="1"/>
  <c r="J26" i="3"/>
  <c r="AH27" i="3"/>
  <c r="AG28" i="3"/>
  <c r="AH30" i="3"/>
  <c r="J30" i="3" s="1"/>
  <c r="AH31" i="3"/>
  <c r="AI31" i="3" s="1"/>
  <c r="AK31" i="3" s="1"/>
  <c r="J31" i="3"/>
  <c r="AH32" i="3"/>
  <c r="AI32" i="3" s="1"/>
  <c r="AK32" i="3" s="1"/>
  <c r="AH33" i="3"/>
  <c r="J33" i="3" s="1"/>
  <c r="AH34" i="3"/>
  <c r="AH35" i="3"/>
  <c r="AI35" i="3" s="1"/>
  <c r="AK35" i="3" s="1"/>
  <c r="AH36" i="3"/>
  <c r="AH37" i="3"/>
  <c r="AH38" i="3"/>
  <c r="AI38" i="3" s="1"/>
  <c r="AK38" i="3" s="1"/>
  <c r="AH39" i="3"/>
  <c r="L39" i="3" s="1"/>
  <c r="AH40" i="3"/>
  <c r="AH41" i="3"/>
  <c r="AI41" i="3" s="1"/>
  <c r="AK41" i="3" s="1"/>
  <c r="AH42" i="3"/>
  <c r="AH43" i="3"/>
  <c r="AH44" i="3"/>
  <c r="AI44" i="3" s="1"/>
  <c r="AK44" i="3" s="1"/>
  <c r="AH45" i="3"/>
  <c r="AH46" i="3"/>
  <c r="AI46" i="3" s="1"/>
  <c r="AK46" i="3" s="1"/>
  <c r="AH47" i="3"/>
  <c r="AI47" i="3" s="1"/>
  <c r="AK47" i="3" s="1"/>
  <c r="AH48" i="3"/>
  <c r="AH49" i="3"/>
  <c r="AI49" i="3" s="1"/>
  <c r="AK49" i="3" s="1"/>
  <c r="AH50" i="3"/>
  <c r="AI50" i="3" s="1"/>
  <c r="AK50" i="3" s="1"/>
  <c r="AH51" i="3"/>
  <c r="AH52" i="3"/>
  <c r="AH53" i="3"/>
  <c r="AI53" i="3" s="1"/>
  <c r="AK53" i="3" s="1"/>
  <c r="AH54" i="3"/>
  <c r="AH55" i="3"/>
  <c r="AH56" i="3"/>
  <c r="AI56" i="3" s="1"/>
  <c r="AK56" i="3" s="1"/>
  <c r="AH57" i="3"/>
  <c r="AH58" i="3"/>
  <c r="AI58" i="3" s="1"/>
  <c r="AK58" i="3" s="1"/>
  <c r="AH59" i="3"/>
  <c r="AI59" i="3" s="1"/>
  <c r="AK59" i="3" s="1"/>
  <c r="AH60" i="3"/>
  <c r="AH61" i="3"/>
  <c r="AI61" i="3" s="1"/>
  <c r="AK61" i="3" s="1"/>
  <c r="AH62" i="3"/>
  <c r="AI62" i="3" s="1"/>
  <c r="AK62" i="3" s="1"/>
  <c r="AH63" i="3"/>
  <c r="AH64" i="3"/>
  <c r="AH65" i="3"/>
  <c r="AI65" i="3" s="1"/>
  <c r="AK65" i="3" s="1"/>
  <c r="AH66" i="3"/>
  <c r="AH67" i="3"/>
  <c r="AH68" i="3"/>
  <c r="AI68" i="3" s="1"/>
  <c r="AK68" i="3" s="1"/>
  <c r="AH69" i="3"/>
  <c r="AH70" i="3"/>
  <c r="AI70" i="3" s="1"/>
  <c r="AK70" i="3" s="1"/>
  <c r="AH71" i="3"/>
  <c r="AH72" i="3"/>
  <c r="AH73" i="3"/>
  <c r="AI73" i="3" s="1"/>
  <c r="AK73" i="3" s="1"/>
  <c r="AH74" i="3"/>
  <c r="AI74" i="3" s="1"/>
  <c r="AK74" i="3" s="1"/>
  <c r="AH75" i="3"/>
  <c r="AH76" i="3"/>
  <c r="AH77" i="3"/>
  <c r="AI77" i="3" s="1"/>
  <c r="AK77" i="3" s="1"/>
  <c r="AH78" i="3"/>
  <c r="AH79" i="3"/>
  <c r="AH80" i="3"/>
  <c r="AI80" i="3" s="1"/>
  <c r="AK80" i="3" s="1"/>
  <c r="AH81" i="3"/>
  <c r="AH82" i="3"/>
  <c r="AH83" i="3"/>
  <c r="AI83" i="3" s="1"/>
  <c r="AK83" i="3" s="1"/>
  <c r="AH84" i="3"/>
  <c r="AH85" i="3"/>
  <c r="AI85" i="3" s="1"/>
  <c r="AK85" i="3" s="1"/>
  <c r="AH86" i="3"/>
  <c r="AI86" i="3" s="1"/>
  <c r="AK86" i="3" s="1"/>
  <c r="AH87" i="3"/>
  <c r="AH88" i="3"/>
  <c r="AH89" i="3"/>
  <c r="AI89" i="3" s="1"/>
  <c r="AK89" i="3" s="1"/>
  <c r="AH90" i="3"/>
  <c r="AH91" i="3"/>
  <c r="AI91" i="3" s="1"/>
  <c r="AK91" i="3" s="1"/>
  <c r="AH92" i="3"/>
  <c r="AI92" i="3" s="1"/>
  <c r="AK92" i="3" s="1"/>
  <c r="AH93" i="3"/>
  <c r="AH94" i="3"/>
  <c r="AH95" i="3"/>
  <c r="AI95" i="3" s="1"/>
  <c r="AK95" i="3" s="1"/>
  <c r="AH96" i="3"/>
  <c r="AH97" i="3"/>
  <c r="AI97" i="3" s="1"/>
  <c r="AK97" i="3" s="1"/>
  <c r="AH98" i="3"/>
  <c r="AI98" i="3" s="1"/>
  <c r="AK98" i="3" s="1"/>
  <c r="AH99" i="3"/>
  <c r="AH100" i="3"/>
  <c r="AI100" i="3" s="1"/>
  <c r="AK100" i="3" s="1"/>
  <c r="AH101" i="3"/>
  <c r="AI101" i="3" s="1"/>
  <c r="AK101" i="3" s="1"/>
  <c r="AH102" i="3"/>
  <c r="AH103" i="3"/>
  <c r="AI103" i="3" s="1"/>
  <c r="AK103" i="3" s="1"/>
  <c r="AH104" i="3"/>
  <c r="AI104" i="3" s="1"/>
  <c r="AK104" i="3" s="1"/>
  <c r="AH105" i="3"/>
  <c r="AH106" i="3"/>
  <c r="AI106" i="3" s="1"/>
  <c r="AK106" i="3" s="1"/>
  <c r="AH107" i="3"/>
  <c r="AI107" i="3" s="1"/>
  <c r="AK107" i="3" s="1"/>
  <c r="AH108" i="3"/>
  <c r="AH109" i="3"/>
  <c r="AH110" i="3"/>
  <c r="AI110" i="3" s="1"/>
  <c r="AK110" i="3" s="1"/>
  <c r="AH111" i="3"/>
  <c r="AI111" i="3" s="1"/>
  <c r="AK111" i="3" s="1"/>
  <c r="AH112" i="3"/>
  <c r="AI112" i="3" s="1"/>
  <c r="AK112" i="3" s="1"/>
  <c r="AH113" i="3"/>
  <c r="AI113" i="3" s="1"/>
  <c r="AK113" i="3" s="1"/>
  <c r="AH114" i="3"/>
  <c r="AI114" i="3" s="1"/>
  <c r="AK114" i="3" s="1"/>
  <c r="AH115" i="3"/>
  <c r="AI115" i="3" s="1"/>
  <c r="AK115" i="3" s="1"/>
  <c r="AH116" i="3"/>
  <c r="AI116" i="3" s="1"/>
  <c r="AK116" i="3" s="1"/>
  <c r="AH117" i="3"/>
  <c r="AH118" i="3"/>
  <c r="AI118" i="3" s="1"/>
  <c r="AK118" i="3" s="1"/>
  <c r="AH119" i="3"/>
  <c r="AI119" i="3" s="1"/>
  <c r="AK119" i="3" s="1"/>
  <c r="AH120" i="3"/>
  <c r="AH121" i="3"/>
  <c r="AI121" i="3" s="1"/>
  <c r="AK121" i="3" s="1"/>
  <c r="AH122" i="3"/>
  <c r="AI122" i="3" s="1"/>
  <c r="AK122" i="3" s="1"/>
  <c r="AH123" i="3"/>
  <c r="AH124" i="3"/>
  <c r="AI124" i="3" s="1"/>
  <c r="AK124" i="3" s="1"/>
  <c r="AH125" i="3"/>
  <c r="AI125" i="3" s="1"/>
  <c r="AK125" i="3" s="1"/>
  <c r="AH126" i="3"/>
  <c r="AH127" i="3"/>
  <c r="AI127" i="3" s="1"/>
  <c r="AK127" i="3" s="1"/>
  <c r="AH128" i="3"/>
  <c r="AI128" i="3" s="1"/>
  <c r="AK128" i="3" s="1"/>
  <c r="AH129" i="3"/>
  <c r="AH130" i="3"/>
  <c r="AI130" i="3" s="1"/>
  <c r="AK130" i="3" s="1"/>
  <c r="AH131" i="3"/>
  <c r="AI131" i="3" s="1"/>
  <c r="AK131" i="3" s="1"/>
  <c r="AH132" i="3"/>
  <c r="AH133" i="3"/>
  <c r="AI133" i="3" s="1"/>
  <c r="AK133" i="3" s="1"/>
  <c r="AH134" i="3"/>
  <c r="AI134" i="3" s="1"/>
  <c r="AK134" i="3" s="1"/>
  <c r="AH135" i="3"/>
  <c r="AH136" i="3"/>
  <c r="AI136" i="3" s="1"/>
  <c r="AK136" i="3" s="1"/>
  <c r="AH137" i="3"/>
  <c r="AI137" i="3" s="1"/>
  <c r="AK137" i="3" s="1"/>
  <c r="AH138" i="3"/>
  <c r="AH139" i="3"/>
  <c r="AI139" i="3" s="1"/>
  <c r="AK139" i="3" s="1"/>
  <c r="AH140" i="3"/>
  <c r="AI140" i="3" s="1"/>
  <c r="AK140" i="3" s="1"/>
  <c r="AH141" i="3"/>
  <c r="AH142" i="3"/>
  <c r="AI142" i="3" s="1"/>
  <c r="AK142" i="3" s="1"/>
  <c r="AH143" i="3"/>
  <c r="AI143" i="3" s="1"/>
  <c r="AK143" i="3" s="1"/>
  <c r="AH144" i="3"/>
  <c r="AH145" i="3"/>
  <c r="AI145" i="3" s="1"/>
  <c r="AK145" i="3" s="1"/>
  <c r="AH146" i="3"/>
  <c r="AI146" i="3" s="1"/>
  <c r="AK146" i="3" s="1"/>
  <c r="AH147" i="3"/>
  <c r="AH148" i="3"/>
  <c r="AH149" i="3"/>
  <c r="AI149" i="3" s="1"/>
  <c r="AK149" i="3" s="1"/>
  <c r="AH150" i="3"/>
  <c r="AH151" i="3"/>
  <c r="AI151" i="3" s="1"/>
  <c r="AK151" i="3" s="1"/>
  <c r="AH152" i="3"/>
  <c r="AI152" i="3" s="1"/>
  <c r="AK152" i="3" s="1"/>
  <c r="AH153" i="3"/>
  <c r="AH154" i="3"/>
  <c r="AH155" i="3"/>
  <c r="AI155" i="3" s="1"/>
  <c r="AK155" i="3" s="1"/>
  <c r="AH156" i="3"/>
  <c r="AH157" i="3"/>
  <c r="AI157" i="3" s="1"/>
  <c r="AK157" i="3" s="1"/>
  <c r="AH158" i="3"/>
  <c r="AI158" i="3" s="1"/>
  <c r="AK158" i="3" s="1"/>
  <c r="AH159" i="3"/>
  <c r="AH160" i="3"/>
  <c r="AI160" i="3" s="1"/>
  <c r="AK160" i="3" s="1"/>
  <c r="AH161" i="3"/>
  <c r="AI161" i="3" s="1"/>
  <c r="AK161" i="3" s="1"/>
  <c r="AH162" i="3"/>
  <c r="AH163" i="3"/>
  <c r="AH164" i="3"/>
  <c r="AI164" i="3" s="1"/>
  <c r="AK164" i="3" s="1"/>
  <c r="AH165" i="3"/>
  <c r="AH166" i="3"/>
  <c r="AI166" i="3" s="1"/>
  <c r="AK166" i="3" s="1"/>
  <c r="AH167" i="3"/>
  <c r="AI167" i="3" s="1"/>
  <c r="AK167" i="3" s="1"/>
  <c r="AH168" i="3"/>
  <c r="AH169" i="3"/>
  <c r="AI169" i="3" s="1"/>
  <c r="AK169" i="3" s="1"/>
  <c r="AH170" i="3"/>
  <c r="AI170" i="3" s="1"/>
  <c r="AK170" i="3" s="1"/>
  <c r="AH171" i="3"/>
  <c r="AH172" i="3"/>
  <c r="AI172" i="3" s="1"/>
  <c r="AK172" i="3" s="1"/>
  <c r="AH173" i="3"/>
  <c r="AI173" i="3" s="1"/>
  <c r="AK173" i="3" s="1"/>
  <c r="AH174" i="3"/>
  <c r="AH175" i="3"/>
  <c r="AI175" i="3" s="1"/>
  <c r="AK175" i="3" s="1"/>
  <c r="AH176" i="3"/>
  <c r="AI176" i="3" s="1"/>
  <c r="AK176" i="3" s="1"/>
  <c r="AH177" i="3"/>
  <c r="AH178" i="3"/>
  <c r="AI178" i="3" s="1"/>
  <c r="AK178" i="3" s="1"/>
  <c r="AH179" i="3"/>
  <c r="AI179" i="3" s="1"/>
  <c r="AK179" i="3" s="1"/>
  <c r="AH180" i="3"/>
  <c r="AH181" i="3"/>
  <c r="AI181" i="3" s="1"/>
  <c r="AK181" i="3" s="1"/>
  <c r="AH182" i="3"/>
  <c r="AI182" i="3" s="1"/>
  <c r="AK182" i="3" s="1"/>
  <c r="AH183" i="3"/>
  <c r="AH184" i="3"/>
  <c r="AI184" i="3" s="1"/>
  <c r="AK184" i="3" s="1"/>
  <c r="AH185" i="3"/>
  <c r="AI185" i="3" s="1"/>
  <c r="AK185" i="3" s="1"/>
  <c r="AH186" i="3"/>
  <c r="AH187" i="3"/>
  <c r="AI187" i="3" s="1"/>
  <c r="AK187" i="3" s="1"/>
  <c r="AH188" i="3"/>
  <c r="AI188" i="3" s="1"/>
  <c r="AK188" i="3" s="1"/>
  <c r="AH189" i="3"/>
  <c r="AH190" i="3"/>
  <c r="AH191" i="3"/>
  <c r="AI191" i="3" s="1"/>
  <c r="AK191" i="3" s="1"/>
  <c r="AH192" i="3"/>
  <c r="AH193" i="3"/>
  <c r="AI193" i="3" s="1"/>
  <c r="AK193" i="3" s="1"/>
  <c r="AH194" i="3"/>
  <c r="AI194" i="3" s="1"/>
  <c r="AK194" i="3" s="1"/>
  <c r="AH195" i="3"/>
  <c r="AH196" i="3"/>
  <c r="AI196" i="3" s="1"/>
  <c r="AK196" i="3" s="1"/>
  <c r="AH197" i="3"/>
  <c r="AI197" i="3" s="1"/>
  <c r="AK197" i="3" s="1"/>
  <c r="AH198" i="3"/>
  <c r="AI198" i="3" s="1"/>
  <c r="AK198" i="3" s="1"/>
  <c r="AH199" i="3"/>
  <c r="AI199" i="3" s="1"/>
  <c r="AK199" i="3" s="1"/>
  <c r="AH200" i="3"/>
  <c r="AI200" i="3" s="1"/>
  <c r="AK200" i="3" s="1"/>
  <c r="AH201" i="3"/>
  <c r="AI201" i="3" s="1"/>
  <c r="AK201" i="3" s="1"/>
  <c r="AH202" i="3"/>
  <c r="AI202" i="3" s="1"/>
  <c r="AK202" i="3" s="1"/>
  <c r="AH203" i="3"/>
  <c r="AI203" i="3" s="1"/>
  <c r="AK203" i="3" s="1"/>
  <c r="AH204" i="3"/>
  <c r="AH205" i="3"/>
  <c r="AI205" i="3" s="1"/>
  <c r="AK205" i="3" s="1"/>
  <c r="AH206" i="3"/>
  <c r="AI206" i="3" s="1"/>
  <c r="AK206" i="3" s="1"/>
  <c r="AH207" i="3"/>
  <c r="AH208" i="3"/>
  <c r="AI208" i="3" s="1"/>
  <c r="AK208" i="3" s="1"/>
  <c r="AH209" i="3"/>
  <c r="AI209" i="3" s="1"/>
  <c r="AK209" i="3" s="1"/>
  <c r="AH210" i="3"/>
  <c r="AH211" i="3"/>
  <c r="AI211" i="3" s="1"/>
  <c r="AK211" i="3" s="1"/>
  <c r="AH212" i="3"/>
  <c r="AI212" i="3" s="1"/>
  <c r="AK212" i="3" s="1"/>
  <c r="AH213" i="3"/>
  <c r="AH214" i="3"/>
  <c r="AI214" i="3" s="1"/>
  <c r="AK214" i="3" s="1"/>
  <c r="AH215" i="3"/>
  <c r="AI215" i="3" s="1"/>
  <c r="AK215" i="3" s="1"/>
  <c r="AH216" i="3"/>
  <c r="AH217" i="3"/>
  <c r="AI217" i="3" s="1"/>
  <c r="AK217" i="3" s="1"/>
  <c r="AH218" i="3"/>
  <c r="AI218" i="3" s="1"/>
  <c r="AK218" i="3" s="1"/>
  <c r="AH219" i="3"/>
  <c r="AH220" i="3"/>
  <c r="AI220" i="3" s="1"/>
  <c r="AK220" i="3" s="1"/>
  <c r="AH221" i="3"/>
  <c r="AI221" i="3" s="1"/>
  <c r="AK221" i="3" s="1"/>
  <c r="AH222" i="3"/>
  <c r="AH223" i="3"/>
  <c r="AI223" i="3" s="1"/>
  <c r="AK223" i="3" s="1"/>
  <c r="AH224" i="3"/>
  <c r="AI224" i="3" s="1"/>
  <c r="AK224" i="3" s="1"/>
  <c r="AH225" i="3"/>
  <c r="AH226" i="3"/>
  <c r="AI226" i="3" s="1"/>
  <c r="AK226" i="3" s="1"/>
  <c r="AH227" i="3"/>
  <c r="AI227" i="3" s="1"/>
  <c r="AK227" i="3" s="1"/>
  <c r="AH228" i="3"/>
  <c r="AH229" i="3"/>
  <c r="AI229" i="3" s="1"/>
  <c r="AK229" i="3" s="1"/>
  <c r="AH230" i="3"/>
  <c r="AI230" i="3" s="1"/>
  <c r="AK230" i="3" s="1"/>
  <c r="AH231" i="3"/>
  <c r="AH232" i="3"/>
  <c r="AI232" i="3" s="1"/>
  <c r="AK232" i="3" s="1"/>
  <c r="AH233" i="3"/>
  <c r="AI233" i="3" s="1"/>
  <c r="AK233" i="3" s="1"/>
  <c r="AH234" i="3"/>
  <c r="AH235" i="3"/>
  <c r="AI235" i="3" s="1"/>
  <c r="AK235" i="3" s="1"/>
  <c r="AH236" i="3"/>
  <c r="AI236" i="3" s="1"/>
  <c r="AK236" i="3" s="1"/>
  <c r="AH237" i="3"/>
  <c r="AH238" i="3"/>
  <c r="AI238" i="3" s="1"/>
  <c r="AK238" i="3" s="1"/>
  <c r="AH239" i="3"/>
  <c r="AI239" i="3" s="1"/>
  <c r="AK239" i="3" s="1"/>
  <c r="AH240" i="3"/>
  <c r="AH241" i="3"/>
  <c r="AI241" i="3" s="1"/>
  <c r="AK241" i="3" s="1"/>
  <c r="AH242" i="3"/>
  <c r="AI242" i="3" s="1"/>
  <c r="AK242" i="3" s="1"/>
  <c r="AH243" i="3"/>
  <c r="AH244" i="3"/>
  <c r="AI244" i="3" s="1"/>
  <c r="AK244" i="3" s="1"/>
  <c r="AH245" i="3"/>
  <c r="AI245" i="3" s="1"/>
  <c r="AK245" i="3" s="1"/>
  <c r="AH246" i="3"/>
  <c r="AH247" i="3"/>
  <c r="AI247" i="3" s="1"/>
  <c r="AK247" i="3" s="1"/>
  <c r="AH248" i="3"/>
  <c r="AI248" i="3" s="1"/>
  <c r="AK248" i="3" s="1"/>
  <c r="AH249" i="3"/>
  <c r="AH250" i="3"/>
  <c r="AI250" i="3" s="1"/>
  <c r="AK250" i="3" s="1"/>
  <c r="AH251" i="3"/>
  <c r="AI251" i="3" s="1"/>
  <c r="AK251" i="3" s="1"/>
  <c r="AH252" i="3"/>
  <c r="AH253" i="3"/>
  <c r="AI253" i="3" s="1"/>
  <c r="AK253" i="3" s="1"/>
  <c r="AH254" i="3"/>
  <c r="AI254" i="3" s="1"/>
  <c r="AK254" i="3" s="1"/>
  <c r="AH255" i="3"/>
  <c r="AH256" i="3"/>
  <c r="AI256" i="3" s="1"/>
  <c r="AK256" i="3" s="1"/>
  <c r="AH257" i="3"/>
  <c r="AI257" i="3" s="1"/>
  <c r="AK257" i="3" s="1"/>
  <c r="AH258" i="3"/>
  <c r="AH259" i="3"/>
  <c r="AI259" i="3" s="1"/>
  <c r="AK259" i="3" s="1"/>
  <c r="AH260" i="3"/>
  <c r="AI260" i="3" s="1"/>
  <c r="AK260" i="3" s="1"/>
  <c r="AH261" i="3"/>
  <c r="AH262" i="3"/>
  <c r="AI262" i="3" s="1"/>
  <c r="AK262" i="3" s="1"/>
  <c r="AH263" i="3"/>
  <c r="AI263" i="3" s="1"/>
  <c r="AK263" i="3" s="1"/>
  <c r="AH264" i="3"/>
  <c r="AH265" i="3"/>
  <c r="AI265" i="3" s="1"/>
  <c r="AK265" i="3" s="1"/>
  <c r="AH266" i="3"/>
  <c r="AI266" i="3" s="1"/>
  <c r="AK266" i="3" s="1"/>
  <c r="AH267" i="3"/>
  <c r="AH268" i="3"/>
  <c r="AI268" i="3" s="1"/>
  <c r="AK268" i="3" s="1"/>
  <c r="AH269" i="3"/>
  <c r="AI269" i="3" s="1"/>
  <c r="AK269" i="3" s="1"/>
  <c r="AH270" i="3"/>
  <c r="AH271" i="3"/>
  <c r="AI271" i="3" s="1"/>
  <c r="AK271" i="3" s="1"/>
  <c r="AH272" i="3"/>
  <c r="AI272" i="3" s="1"/>
  <c r="AK272" i="3" s="1"/>
  <c r="AH273" i="3"/>
  <c r="AH274" i="3"/>
  <c r="AI274" i="3" s="1"/>
  <c r="AK274" i="3" s="1"/>
  <c r="AH275" i="3"/>
  <c r="AI275" i="3" s="1"/>
  <c r="AK275" i="3" s="1"/>
  <c r="AH276" i="3"/>
  <c r="AI276" i="3" s="1"/>
  <c r="AK276" i="3" s="1"/>
  <c r="AH277" i="3"/>
  <c r="AI277" i="3" s="1"/>
  <c r="AK277" i="3" s="1"/>
  <c r="AH278" i="3"/>
  <c r="AI278" i="3" s="1"/>
  <c r="AK278" i="3" s="1"/>
  <c r="AH279" i="3"/>
  <c r="AI279" i="3" s="1"/>
  <c r="AK279" i="3" s="1"/>
  <c r="AH280" i="3"/>
  <c r="AI280" i="3" s="1"/>
  <c r="AK280" i="3" s="1"/>
  <c r="AH281" i="3"/>
  <c r="AI281" i="3" s="1"/>
  <c r="AK281" i="3" s="1"/>
  <c r="AH282" i="3"/>
  <c r="AI282" i="3" s="1"/>
  <c r="AK282" i="3" s="1"/>
  <c r="AH283" i="3"/>
  <c r="AI283" i="3" s="1"/>
  <c r="AK283" i="3" s="1"/>
  <c r="AH284" i="3"/>
  <c r="AI284" i="3" s="1"/>
  <c r="AK284" i="3" s="1"/>
  <c r="AH285" i="3"/>
  <c r="AI285" i="3" s="1"/>
  <c r="AK285" i="3" s="1"/>
  <c r="AH286" i="3"/>
  <c r="AI286" i="3" s="1"/>
  <c r="AK286" i="3" s="1"/>
  <c r="AH287" i="3"/>
  <c r="AI287" i="3" s="1"/>
  <c r="AK287" i="3" s="1"/>
  <c r="AH288" i="3"/>
  <c r="AI288" i="3" s="1"/>
  <c r="AK288" i="3" s="1"/>
  <c r="AH289" i="3"/>
  <c r="AI289" i="3" s="1"/>
  <c r="AK289" i="3" s="1"/>
  <c r="AH290" i="3"/>
  <c r="AI290" i="3" s="1"/>
  <c r="AK290" i="3" s="1"/>
  <c r="AH291" i="3"/>
  <c r="AI291" i="3" s="1"/>
  <c r="AK291" i="3" s="1"/>
  <c r="AH292" i="3"/>
  <c r="AI292" i="3" s="1"/>
  <c r="AK292" i="3" s="1"/>
  <c r="AH293" i="3"/>
  <c r="AI293" i="3" s="1"/>
  <c r="AK293" i="3" s="1"/>
  <c r="AH294" i="3"/>
  <c r="AI294" i="3" s="1"/>
  <c r="AK294" i="3" s="1"/>
  <c r="AH295" i="3"/>
  <c r="AI295" i="3" s="1"/>
  <c r="AK295" i="3" s="1"/>
  <c r="AH296" i="3"/>
  <c r="AI296" i="3" s="1"/>
  <c r="AK296" i="3" s="1"/>
  <c r="AH297" i="3"/>
  <c r="AI297" i="3" s="1"/>
  <c r="AK297" i="3" s="1"/>
  <c r="AH298" i="3"/>
  <c r="AI298" i="3" s="1"/>
  <c r="AK298" i="3" s="1"/>
  <c r="AH299" i="3"/>
  <c r="AI299" i="3" s="1"/>
  <c r="AK299" i="3" s="1"/>
  <c r="AH300" i="3"/>
  <c r="AI300" i="3" s="1"/>
  <c r="AK300" i="3" s="1"/>
  <c r="AH301" i="3"/>
  <c r="AI301" i="3" s="1"/>
  <c r="AK301" i="3" s="1"/>
  <c r="AH302" i="3"/>
  <c r="AI302" i="3" s="1"/>
  <c r="AK302" i="3" s="1"/>
  <c r="AH303" i="3"/>
  <c r="AI303" i="3" s="1"/>
  <c r="AK303" i="3" s="1"/>
  <c r="AH304" i="3"/>
  <c r="AI304" i="3" s="1"/>
  <c r="AK304" i="3" s="1"/>
  <c r="AH305" i="3"/>
  <c r="AI305" i="3" s="1"/>
  <c r="AK305" i="3" s="1"/>
  <c r="AH306" i="3"/>
  <c r="AI306" i="3" s="1"/>
  <c r="AK306" i="3" s="1"/>
  <c r="AH307" i="3"/>
  <c r="AI307" i="3" s="1"/>
  <c r="AK307" i="3" s="1"/>
  <c r="AH308" i="3"/>
  <c r="AI308" i="3" s="1"/>
  <c r="AK308" i="3" s="1"/>
  <c r="AH309" i="3"/>
  <c r="AI309" i="3" s="1"/>
  <c r="AK309" i="3" s="1"/>
  <c r="AH310" i="3"/>
  <c r="AI310" i="3" s="1"/>
  <c r="AK310" i="3" s="1"/>
  <c r="AH311" i="3"/>
  <c r="AI311" i="3" s="1"/>
  <c r="AK311" i="3" s="1"/>
  <c r="AH312" i="3"/>
  <c r="AI312" i="3" s="1"/>
  <c r="AK312" i="3" s="1"/>
  <c r="AH313" i="3"/>
  <c r="AI313" i="3" s="1"/>
  <c r="AK313" i="3" s="1"/>
  <c r="AH314" i="3"/>
  <c r="AI314" i="3" s="1"/>
  <c r="AK314" i="3" s="1"/>
  <c r="AH315" i="3"/>
  <c r="AI315" i="3" s="1"/>
  <c r="AK315" i="3" s="1"/>
  <c r="AH316" i="3"/>
  <c r="AI316" i="3" s="1"/>
  <c r="AK316" i="3" s="1"/>
  <c r="AH317" i="3"/>
  <c r="AI317" i="3" s="1"/>
  <c r="AK317" i="3" s="1"/>
  <c r="AH318" i="3"/>
  <c r="AI318" i="3" s="1"/>
  <c r="AK318" i="3" s="1"/>
  <c r="AH319" i="3"/>
  <c r="AI319" i="3" s="1"/>
  <c r="AK319" i="3" s="1"/>
  <c r="AH320" i="3"/>
  <c r="AI320" i="3" s="1"/>
  <c r="AK320" i="3" s="1"/>
  <c r="AH321" i="3"/>
  <c r="AI321" i="3" s="1"/>
  <c r="AK321" i="3" s="1"/>
  <c r="AH322" i="3"/>
  <c r="AI322" i="3" s="1"/>
  <c r="AK322" i="3" s="1"/>
  <c r="AH323" i="3"/>
  <c r="AI323" i="3" s="1"/>
  <c r="AK323" i="3" s="1"/>
  <c r="AH324" i="3"/>
  <c r="AI324" i="3" s="1"/>
  <c r="AK324" i="3" s="1"/>
  <c r="AH325" i="3"/>
  <c r="AI325" i="3" s="1"/>
  <c r="AK325" i="3" s="1"/>
  <c r="AH326" i="3"/>
  <c r="AI326" i="3" s="1"/>
  <c r="AK326" i="3" s="1"/>
  <c r="AH327" i="3"/>
  <c r="AI327" i="3" s="1"/>
  <c r="AK327" i="3" s="1"/>
  <c r="AH328" i="3"/>
  <c r="AI328" i="3" s="1"/>
  <c r="AK328" i="3" s="1"/>
  <c r="AH329" i="3"/>
  <c r="AI329" i="3" s="1"/>
  <c r="AK329" i="3" s="1"/>
  <c r="AH330" i="3"/>
  <c r="AI330" i="3" s="1"/>
  <c r="AK330" i="3" s="1"/>
  <c r="AH331" i="3"/>
  <c r="AI331" i="3" s="1"/>
  <c r="AK331" i="3" s="1"/>
  <c r="AH332" i="3"/>
  <c r="AI332" i="3" s="1"/>
  <c r="AK332" i="3" s="1"/>
  <c r="AH333" i="3"/>
  <c r="AI333" i="3" s="1"/>
  <c r="AK333" i="3" s="1"/>
  <c r="AH334" i="3"/>
  <c r="AI334" i="3" s="1"/>
  <c r="AK334" i="3" s="1"/>
  <c r="AH335" i="3"/>
  <c r="AI335" i="3" s="1"/>
  <c r="AK335" i="3" s="1"/>
  <c r="AH336" i="3"/>
  <c r="AI336" i="3" s="1"/>
  <c r="AK336" i="3" s="1"/>
  <c r="AH337" i="3"/>
  <c r="AI337" i="3" s="1"/>
  <c r="AK337" i="3" s="1"/>
  <c r="AH338" i="3"/>
  <c r="AI338" i="3" s="1"/>
  <c r="AK338" i="3" s="1"/>
  <c r="AH339" i="3"/>
  <c r="AI339" i="3" s="1"/>
  <c r="AK339" i="3" s="1"/>
  <c r="AH340" i="3"/>
  <c r="AI340" i="3" s="1"/>
  <c r="AK340" i="3" s="1"/>
  <c r="AH341" i="3"/>
  <c r="AI341" i="3" s="1"/>
  <c r="AK341" i="3" s="1"/>
  <c r="AH342" i="3"/>
  <c r="AI342" i="3" s="1"/>
  <c r="AK342" i="3" s="1"/>
  <c r="AH343" i="3"/>
  <c r="AI343" i="3" s="1"/>
  <c r="AK343" i="3" s="1"/>
  <c r="AH344" i="3"/>
  <c r="AI344" i="3" s="1"/>
  <c r="AK344" i="3" s="1"/>
  <c r="AH345" i="3"/>
  <c r="AI345" i="3" s="1"/>
  <c r="AK345" i="3" s="1"/>
  <c r="AH346" i="3"/>
  <c r="AI346" i="3" s="1"/>
  <c r="AK346" i="3" s="1"/>
  <c r="AH347" i="3"/>
  <c r="AI347" i="3" s="1"/>
  <c r="AK347" i="3" s="1"/>
  <c r="AH348" i="3"/>
  <c r="AI348" i="3" s="1"/>
  <c r="AK348" i="3" s="1"/>
  <c r="AH349" i="3"/>
  <c r="AI349" i="3" s="1"/>
  <c r="AK349" i="3" s="1"/>
  <c r="AH350" i="3"/>
  <c r="AI350" i="3" s="1"/>
  <c r="AK350" i="3" s="1"/>
  <c r="AH351" i="3"/>
  <c r="AI351" i="3" s="1"/>
  <c r="AK351" i="3" s="1"/>
  <c r="AH352" i="3"/>
  <c r="AI352" i="3" s="1"/>
  <c r="AK352" i="3" s="1"/>
  <c r="AH353" i="3"/>
  <c r="AI353" i="3" s="1"/>
  <c r="AK353" i="3" s="1"/>
  <c r="AH354" i="3"/>
  <c r="AI354" i="3" s="1"/>
  <c r="AK354" i="3" s="1"/>
  <c r="AH355" i="3"/>
  <c r="AI355" i="3" s="1"/>
  <c r="AK355" i="3" s="1"/>
  <c r="AH356" i="3"/>
  <c r="AI356" i="3" s="1"/>
  <c r="AK356" i="3" s="1"/>
  <c r="AH357" i="3"/>
  <c r="AI357" i="3" s="1"/>
  <c r="AK357" i="3" s="1"/>
  <c r="AH358" i="3"/>
  <c r="AI358" i="3" s="1"/>
  <c r="AK358" i="3" s="1"/>
  <c r="AH359" i="3"/>
  <c r="AI359" i="3" s="1"/>
  <c r="AK359" i="3" s="1"/>
  <c r="AH360" i="3"/>
  <c r="AI360" i="3" s="1"/>
  <c r="AK360" i="3" s="1"/>
  <c r="AH361" i="3"/>
  <c r="AI361" i="3" s="1"/>
  <c r="AK361" i="3" s="1"/>
  <c r="AH362" i="3"/>
  <c r="AI362" i="3" s="1"/>
  <c r="AK362" i="3" s="1"/>
  <c r="AH363" i="3"/>
  <c r="AI363" i="3" s="1"/>
  <c r="AK363" i="3" s="1"/>
  <c r="AH364" i="3"/>
  <c r="AI364" i="3" s="1"/>
  <c r="AK364" i="3" s="1"/>
  <c r="AH365" i="3"/>
  <c r="AI365" i="3" s="1"/>
  <c r="AK365" i="3" s="1"/>
  <c r="AH366" i="3"/>
  <c r="AI366" i="3" s="1"/>
  <c r="AK366" i="3" s="1"/>
  <c r="AH367" i="3"/>
  <c r="AI367" i="3" s="1"/>
  <c r="AK367" i="3" s="1"/>
  <c r="AH368" i="3"/>
  <c r="AI368" i="3" s="1"/>
  <c r="AK368" i="3" s="1"/>
  <c r="AH369" i="3"/>
  <c r="AI369" i="3" s="1"/>
  <c r="AK369" i="3" s="1"/>
  <c r="AH370" i="3"/>
  <c r="AI370" i="3" s="1"/>
  <c r="AK370" i="3" s="1"/>
  <c r="AH371" i="3"/>
  <c r="AI371" i="3" s="1"/>
  <c r="AK371" i="3" s="1"/>
  <c r="AH372" i="3"/>
  <c r="AI372" i="3" s="1"/>
  <c r="AK372" i="3" s="1"/>
  <c r="AH373" i="3"/>
  <c r="AI373" i="3" s="1"/>
  <c r="AK373" i="3" s="1"/>
  <c r="AH374" i="3"/>
  <c r="AI374" i="3" s="1"/>
  <c r="AK374" i="3" s="1"/>
  <c r="AH375" i="3"/>
  <c r="AI375" i="3" s="1"/>
  <c r="AK375" i="3" s="1"/>
  <c r="AH376" i="3"/>
  <c r="AI376" i="3" s="1"/>
  <c r="AK376" i="3" s="1"/>
  <c r="AH377" i="3"/>
  <c r="AI377" i="3" s="1"/>
  <c r="AK377" i="3" s="1"/>
  <c r="AH378" i="3"/>
  <c r="AI378" i="3" s="1"/>
  <c r="AK378" i="3" s="1"/>
  <c r="AH379" i="3"/>
  <c r="AI379" i="3" s="1"/>
  <c r="AK379" i="3" s="1"/>
  <c r="AH380" i="3"/>
  <c r="AI380" i="3" s="1"/>
  <c r="AK380" i="3" s="1"/>
  <c r="AH381" i="3"/>
  <c r="AI381" i="3" s="1"/>
  <c r="AK381" i="3" s="1"/>
  <c r="AH382" i="3"/>
  <c r="AI382" i="3" s="1"/>
  <c r="AK382" i="3" s="1"/>
  <c r="AH383" i="3"/>
  <c r="AI383" i="3" s="1"/>
  <c r="AK383" i="3" s="1"/>
  <c r="AH384" i="3"/>
  <c r="AI384" i="3" s="1"/>
  <c r="AK384" i="3" s="1"/>
  <c r="AH385" i="3"/>
  <c r="AI385" i="3" s="1"/>
  <c r="AK385" i="3" s="1"/>
  <c r="AH386" i="3"/>
  <c r="AI386" i="3" s="1"/>
  <c r="AK386" i="3" s="1"/>
  <c r="AH387" i="3"/>
  <c r="AI387" i="3" s="1"/>
  <c r="AK387" i="3" s="1"/>
  <c r="AH388" i="3"/>
  <c r="AI388" i="3" s="1"/>
  <c r="AK388" i="3" s="1"/>
  <c r="AH389" i="3"/>
  <c r="AI389" i="3" s="1"/>
  <c r="AK389" i="3" s="1"/>
  <c r="AH390" i="3"/>
  <c r="AI390" i="3" s="1"/>
  <c r="AK390" i="3" s="1"/>
  <c r="AH391" i="3"/>
  <c r="AI391" i="3" s="1"/>
  <c r="AK391" i="3" s="1"/>
  <c r="AH392" i="3"/>
  <c r="AI392" i="3" s="1"/>
  <c r="AK392" i="3" s="1"/>
  <c r="AH393" i="3"/>
  <c r="AI393" i="3" s="1"/>
  <c r="AK393" i="3" s="1"/>
  <c r="AH394" i="3"/>
  <c r="AI394" i="3" s="1"/>
  <c r="AK394" i="3" s="1"/>
  <c r="AH395" i="3"/>
  <c r="AI395" i="3" s="1"/>
  <c r="AK395" i="3" s="1"/>
  <c r="AH396" i="3"/>
  <c r="AI396" i="3" s="1"/>
  <c r="AK396" i="3" s="1"/>
  <c r="AH397" i="3"/>
  <c r="AI397" i="3" s="1"/>
  <c r="AK397" i="3" s="1"/>
  <c r="AH398" i="3"/>
  <c r="AI398" i="3" s="1"/>
  <c r="AK398" i="3" s="1"/>
  <c r="AH399" i="3"/>
  <c r="AI399" i="3" s="1"/>
  <c r="AK399" i="3" s="1"/>
  <c r="AH400" i="3"/>
  <c r="AI400" i="3" s="1"/>
  <c r="AK400" i="3" s="1"/>
  <c r="AH401" i="3"/>
  <c r="AI401" i="3" s="1"/>
  <c r="AK401" i="3" s="1"/>
  <c r="AH402" i="3"/>
  <c r="AI402" i="3" s="1"/>
  <c r="AK402" i="3" s="1"/>
  <c r="AH403" i="3"/>
  <c r="AI403" i="3" s="1"/>
  <c r="AK403" i="3" s="1"/>
  <c r="AH404" i="3"/>
  <c r="AI404" i="3" s="1"/>
  <c r="AK404" i="3" s="1"/>
  <c r="AH405" i="3"/>
  <c r="AI405" i="3" s="1"/>
  <c r="AK405" i="3" s="1"/>
  <c r="AH406" i="3"/>
  <c r="AI406" i="3" s="1"/>
  <c r="AK406" i="3" s="1"/>
  <c r="AH407" i="3"/>
  <c r="AI407" i="3" s="1"/>
  <c r="AK407" i="3" s="1"/>
  <c r="AH408" i="3"/>
  <c r="AI408" i="3" s="1"/>
  <c r="AK408" i="3" s="1"/>
  <c r="AH409" i="3"/>
  <c r="AI409" i="3" s="1"/>
  <c r="AK409" i="3" s="1"/>
  <c r="AH410" i="3"/>
  <c r="AI410" i="3" s="1"/>
  <c r="AK410" i="3" s="1"/>
  <c r="AH411" i="3"/>
  <c r="AI411" i="3" s="1"/>
  <c r="AK411" i="3" s="1"/>
  <c r="AH412" i="3"/>
  <c r="AI412" i="3" s="1"/>
  <c r="AK412" i="3" s="1"/>
  <c r="AH413" i="3"/>
  <c r="AI413" i="3" s="1"/>
  <c r="AK413" i="3" s="1"/>
  <c r="AH414" i="3"/>
  <c r="AI414" i="3" s="1"/>
  <c r="AK414" i="3" s="1"/>
  <c r="AH415" i="3"/>
  <c r="AI415" i="3" s="1"/>
  <c r="AK415" i="3" s="1"/>
  <c r="AH416" i="3"/>
  <c r="AI416" i="3" s="1"/>
  <c r="AK416" i="3" s="1"/>
  <c r="AH417" i="3"/>
  <c r="AI417" i="3" s="1"/>
  <c r="AK417" i="3" s="1"/>
  <c r="AH418" i="3"/>
  <c r="AI418" i="3" s="1"/>
  <c r="AK418" i="3" s="1"/>
  <c r="AH419" i="3"/>
  <c r="AI419" i="3" s="1"/>
  <c r="AK419" i="3" s="1"/>
  <c r="AH420" i="3"/>
  <c r="AI420" i="3" s="1"/>
  <c r="AK420" i="3" s="1"/>
  <c r="AH421" i="3"/>
  <c r="AI421" i="3" s="1"/>
  <c r="AK421" i="3" s="1"/>
  <c r="AH422" i="3"/>
  <c r="AI422" i="3" s="1"/>
  <c r="AK422" i="3" s="1"/>
  <c r="AH423" i="3"/>
  <c r="AI423" i="3" s="1"/>
  <c r="AK423" i="3" s="1"/>
  <c r="AH424" i="3"/>
  <c r="AI424" i="3" s="1"/>
  <c r="AK424" i="3" s="1"/>
  <c r="AH425" i="3"/>
  <c r="AI425" i="3" s="1"/>
  <c r="AK425" i="3" s="1"/>
  <c r="AH426" i="3"/>
  <c r="AI426" i="3" s="1"/>
  <c r="AK426" i="3" s="1"/>
  <c r="AH427" i="3"/>
  <c r="AI427" i="3" s="1"/>
  <c r="AK427" i="3" s="1"/>
  <c r="AH428" i="3"/>
  <c r="AI428" i="3" s="1"/>
  <c r="AK428" i="3" s="1"/>
  <c r="AH429" i="3"/>
  <c r="AI429" i="3" s="1"/>
  <c r="AK429" i="3" s="1"/>
  <c r="AH430" i="3"/>
  <c r="AI430" i="3" s="1"/>
  <c r="AK430" i="3" s="1"/>
  <c r="AH431" i="3"/>
  <c r="AI431" i="3" s="1"/>
  <c r="AK431" i="3" s="1"/>
  <c r="AH432" i="3"/>
  <c r="AI432" i="3" s="1"/>
  <c r="AK432" i="3" s="1"/>
  <c r="AH433" i="3"/>
  <c r="AI433" i="3" s="1"/>
  <c r="AK433" i="3" s="1"/>
  <c r="AH434" i="3"/>
  <c r="AI434" i="3" s="1"/>
  <c r="AK434" i="3" s="1"/>
  <c r="AH435" i="3"/>
  <c r="AI435" i="3" s="1"/>
  <c r="AK435" i="3" s="1"/>
  <c r="AH436" i="3"/>
  <c r="AI436" i="3" s="1"/>
  <c r="AK436" i="3" s="1"/>
  <c r="AH437" i="3"/>
  <c r="AI437" i="3" s="1"/>
  <c r="AK437" i="3" s="1"/>
  <c r="AH438" i="3"/>
  <c r="AI438" i="3" s="1"/>
  <c r="AK438" i="3" s="1"/>
  <c r="AH439" i="3"/>
  <c r="AI439" i="3" s="1"/>
  <c r="AK439" i="3" s="1"/>
  <c r="AH440" i="3"/>
  <c r="AI440" i="3" s="1"/>
  <c r="AK440" i="3" s="1"/>
  <c r="AH441" i="3"/>
  <c r="AI441" i="3" s="1"/>
  <c r="AK441" i="3" s="1"/>
  <c r="AH442" i="3"/>
  <c r="AI442" i="3" s="1"/>
  <c r="AK442" i="3" s="1"/>
  <c r="AH443" i="3"/>
  <c r="AI443" i="3" s="1"/>
  <c r="AK443" i="3" s="1"/>
  <c r="AH444" i="3"/>
  <c r="AI444" i="3" s="1"/>
  <c r="AK444" i="3" s="1"/>
  <c r="AH445" i="3"/>
  <c r="AI445" i="3" s="1"/>
  <c r="AK445" i="3" s="1"/>
  <c r="AH446" i="3"/>
  <c r="AI446" i="3" s="1"/>
  <c r="AK446" i="3" s="1"/>
  <c r="AH447" i="3"/>
  <c r="AI447" i="3" s="1"/>
  <c r="AK447" i="3" s="1"/>
  <c r="AH448" i="3"/>
  <c r="AI448" i="3" s="1"/>
  <c r="AK448" i="3" s="1"/>
  <c r="AH449" i="3"/>
  <c r="AI449" i="3" s="1"/>
  <c r="AK449" i="3" s="1"/>
  <c r="AH450" i="3"/>
  <c r="AI450" i="3" s="1"/>
  <c r="AK450" i="3" s="1"/>
  <c r="AH451" i="3"/>
  <c r="AI451" i="3" s="1"/>
  <c r="AK451" i="3" s="1"/>
  <c r="AH452" i="3"/>
  <c r="AI452" i="3" s="1"/>
  <c r="AK452" i="3" s="1"/>
  <c r="AH453" i="3"/>
  <c r="AI453" i="3" s="1"/>
  <c r="AK453" i="3" s="1"/>
  <c r="AH454" i="3"/>
  <c r="AI454" i="3" s="1"/>
  <c r="AK454" i="3" s="1"/>
  <c r="AH455" i="3"/>
  <c r="AI455" i="3" s="1"/>
  <c r="AK455" i="3" s="1"/>
  <c r="AH456" i="3"/>
  <c r="AI456" i="3" s="1"/>
  <c r="AK456" i="3" s="1"/>
  <c r="AH457" i="3"/>
  <c r="AI457" i="3" s="1"/>
  <c r="AK457" i="3" s="1"/>
  <c r="AH458" i="3"/>
  <c r="AI458" i="3" s="1"/>
  <c r="AK458" i="3" s="1"/>
  <c r="AH459" i="3"/>
  <c r="AI459" i="3" s="1"/>
  <c r="AK459" i="3" s="1"/>
  <c r="AH460" i="3"/>
  <c r="AI460" i="3" s="1"/>
  <c r="AK460" i="3" s="1"/>
  <c r="AH461" i="3"/>
  <c r="AI461" i="3" s="1"/>
  <c r="AK461" i="3" s="1"/>
  <c r="AH462" i="3"/>
  <c r="AI462" i="3" s="1"/>
  <c r="AK462" i="3" s="1"/>
  <c r="AH463" i="3"/>
  <c r="AI463" i="3" s="1"/>
  <c r="AK463" i="3" s="1"/>
  <c r="AH464" i="3"/>
  <c r="AI464" i="3" s="1"/>
  <c r="AK464" i="3" s="1"/>
  <c r="AH465" i="3"/>
  <c r="AI465" i="3" s="1"/>
  <c r="AK465" i="3" s="1"/>
  <c r="AH466" i="3"/>
  <c r="AI466" i="3" s="1"/>
  <c r="AK466" i="3" s="1"/>
  <c r="AH467" i="3"/>
  <c r="AI467" i="3" s="1"/>
  <c r="AK467" i="3" s="1"/>
  <c r="AH18" i="3"/>
  <c r="L18" i="3" s="1"/>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L18" i="3"/>
  <c r="AH18" i="9"/>
  <c r="J18" i="9" s="1"/>
  <c r="AG18" i="9"/>
  <c r="AA21" i="3"/>
  <c r="AH22" i="9"/>
  <c r="AH23" i="9"/>
  <c r="AI23" i="9" s="1"/>
  <c r="AK23" i="9" s="1"/>
  <c r="AH25" i="9"/>
  <c r="AH26" i="9"/>
  <c r="AI26" i="9" s="1"/>
  <c r="AK26" i="9" s="1"/>
  <c r="AH28" i="9"/>
  <c r="AH29" i="9"/>
  <c r="AI29" i="9" s="1"/>
  <c r="AK29" i="9" s="1"/>
  <c r="AH31" i="9"/>
  <c r="AI31" i="9" s="1"/>
  <c r="AK31" i="9" s="1"/>
  <c r="AH32" i="9"/>
  <c r="AI32" i="9" s="1"/>
  <c r="AK32" i="9" s="1"/>
  <c r="AH34" i="9"/>
  <c r="AI34" i="9" s="1"/>
  <c r="AK34" i="9" s="1"/>
  <c r="AH35" i="9"/>
  <c r="AI35" i="9" s="1"/>
  <c r="AK35" i="9" s="1"/>
  <c r="AH37" i="9"/>
  <c r="AI37" i="9" s="1"/>
  <c r="AK37" i="9" s="1"/>
  <c r="AH38" i="9"/>
  <c r="AI38" i="9" s="1"/>
  <c r="AK38" i="9" s="1"/>
  <c r="AH40" i="9"/>
  <c r="AH41" i="9"/>
  <c r="AI41" i="9" s="1"/>
  <c r="AK41" i="9" s="1"/>
  <c r="AH43" i="9"/>
  <c r="AH44" i="9"/>
  <c r="AI44" i="9" s="1"/>
  <c r="AK44" i="9" s="1"/>
  <c r="AH46" i="9"/>
  <c r="AH47" i="9"/>
  <c r="AI47" i="9" s="1"/>
  <c r="AK47" i="9" s="1"/>
  <c r="AH49" i="9"/>
  <c r="AH50" i="9"/>
  <c r="AI50" i="9" s="1"/>
  <c r="AK50" i="9" s="1"/>
  <c r="AH52" i="9"/>
  <c r="AI52" i="9" s="1"/>
  <c r="AK52" i="9" s="1"/>
  <c r="AH53" i="9"/>
  <c r="AI53" i="9" s="1"/>
  <c r="AK53" i="9" s="1"/>
  <c r="AH55" i="9"/>
  <c r="AI55" i="9" s="1"/>
  <c r="AK55" i="9" s="1"/>
  <c r="AH56" i="9"/>
  <c r="AI56" i="9" s="1"/>
  <c r="AK56" i="9" s="1"/>
  <c r="AH58" i="9"/>
  <c r="AH59" i="9"/>
  <c r="AI59" i="9" s="1"/>
  <c r="AK59" i="9" s="1"/>
  <c r="AH61" i="9"/>
  <c r="AH62" i="9"/>
  <c r="AI62" i="9" s="1"/>
  <c r="AK62" i="9" s="1"/>
  <c r="AH64" i="9"/>
  <c r="AI64" i="9" s="1"/>
  <c r="AK64" i="9" s="1"/>
  <c r="AH65" i="9"/>
  <c r="AI65" i="9" s="1"/>
  <c r="AK65" i="9" s="1"/>
  <c r="AH67" i="9"/>
  <c r="AH68" i="9"/>
  <c r="AI68" i="9" s="1"/>
  <c r="AK68" i="9" s="1"/>
  <c r="AH70" i="9"/>
  <c r="AI70" i="9" s="1"/>
  <c r="AK70" i="9" s="1"/>
  <c r="AH71" i="9"/>
  <c r="AI71" i="9" s="1"/>
  <c r="AK71" i="9" s="1"/>
  <c r="AH73" i="9"/>
  <c r="AH74" i="9"/>
  <c r="AI74" i="9" s="1"/>
  <c r="AK74" i="9" s="1"/>
  <c r="AH76" i="9"/>
  <c r="AI76" i="9" s="1"/>
  <c r="AK76" i="9" s="1"/>
  <c r="AH77" i="9"/>
  <c r="AI77" i="9" s="1"/>
  <c r="AK77" i="9" s="1"/>
  <c r="AH79" i="9"/>
  <c r="AH80" i="9"/>
  <c r="AI80" i="9" s="1"/>
  <c r="AK80" i="9" s="1"/>
  <c r="AH82" i="9"/>
  <c r="AI82" i="9" s="1"/>
  <c r="AK82" i="9" s="1"/>
  <c r="AH83" i="9"/>
  <c r="AI83" i="9" s="1"/>
  <c r="AK83" i="9" s="1"/>
  <c r="AH85" i="9"/>
  <c r="AI85" i="9" s="1"/>
  <c r="AK85" i="9" s="1"/>
  <c r="AH86" i="9"/>
  <c r="AI86" i="9" s="1"/>
  <c r="AK86" i="9" s="1"/>
  <c r="AH88" i="9"/>
  <c r="AI88" i="9" s="1"/>
  <c r="AK88" i="9" s="1"/>
  <c r="AH89" i="9"/>
  <c r="AI89" i="9" s="1"/>
  <c r="AK89" i="9" s="1"/>
  <c r="AH91" i="9"/>
  <c r="AI91" i="9" s="1"/>
  <c r="AK91" i="9" s="1"/>
  <c r="AH92" i="9"/>
  <c r="AI92" i="9" s="1"/>
  <c r="AK92" i="9" s="1"/>
  <c r="AH94" i="9"/>
  <c r="AI94" i="9" s="1"/>
  <c r="AK94" i="9" s="1"/>
  <c r="AH95" i="9"/>
  <c r="AI95" i="9" s="1"/>
  <c r="AK95" i="9" s="1"/>
  <c r="AH97" i="9"/>
  <c r="AI97" i="9" s="1"/>
  <c r="AK97" i="9" s="1"/>
  <c r="AH98" i="9"/>
  <c r="AI98" i="9" s="1"/>
  <c r="AK98" i="9" s="1"/>
  <c r="AH100" i="9"/>
  <c r="AH101" i="9"/>
  <c r="AI101" i="9" s="1"/>
  <c r="AK101" i="9" s="1"/>
  <c r="AH103" i="9"/>
  <c r="AI103" i="9" s="1"/>
  <c r="AK103" i="9" s="1"/>
  <c r="AH104" i="9"/>
  <c r="AI104" i="9" s="1"/>
  <c r="AK104" i="9" s="1"/>
  <c r="AH106" i="9"/>
  <c r="AI106" i="9" s="1"/>
  <c r="AK106" i="9" s="1"/>
  <c r="AH107" i="9"/>
  <c r="AI107" i="9" s="1"/>
  <c r="AK107" i="9" s="1"/>
  <c r="AH109" i="9"/>
  <c r="AI109" i="9" s="1"/>
  <c r="AK109" i="9" s="1"/>
  <c r="AH110" i="9"/>
  <c r="AI110" i="9" s="1"/>
  <c r="AK110" i="9" s="1"/>
  <c r="AH112" i="9"/>
  <c r="AI112" i="9" s="1"/>
  <c r="AK112" i="9" s="1"/>
  <c r="AH113" i="9"/>
  <c r="AI113" i="9" s="1"/>
  <c r="AK113" i="9" s="1"/>
  <c r="AH115" i="9"/>
  <c r="AI115" i="9" s="1"/>
  <c r="AK115" i="9" s="1"/>
  <c r="AH116" i="9"/>
  <c r="AI116" i="9" s="1"/>
  <c r="AK116" i="9" s="1"/>
  <c r="AH118" i="9"/>
  <c r="AI118" i="9" s="1"/>
  <c r="AK118" i="9" s="1"/>
  <c r="AH119" i="9"/>
  <c r="AI119" i="9" s="1"/>
  <c r="AK119" i="9" s="1"/>
  <c r="AH121" i="9"/>
  <c r="AI121" i="9" s="1"/>
  <c r="AK121" i="9" s="1"/>
  <c r="AH122" i="9"/>
  <c r="AI122" i="9" s="1"/>
  <c r="AK122" i="9" s="1"/>
  <c r="AH124" i="9"/>
  <c r="AI124" i="9" s="1"/>
  <c r="AK124" i="9" s="1"/>
  <c r="AH125" i="9"/>
  <c r="AI125" i="9" s="1"/>
  <c r="AK125" i="9" s="1"/>
  <c r="AH127" i="9"/>
  <c r="AI127" i="9" s="1"/>
  <c r="AK127" i="9" s="1"/>
  <c r="AH128" i="9"/>
  <c r="AI128" i="9" s="1"/>
  <c r="AK128" i="9" s="1"/>
  <c r="AH130" i="9"/>
  <c r="AI130" i="9" s="1"/>
  <c r="AK130" i="9" s="1"/>
  <c r="AH131" i="9"/>
  <c r="AI131" i="9" s="1"/>
  <c r="AK131" i="9" s="1"/>
  <c r="AH133" i="9"/>
  <c r="AI133" i="9" s="1"/>
  <c r="AK133" i="9" s="1"/>
  <c r="AH134" i="9"/>
  <c r="AI134" i="9" s="1"/>
  <c r="AK134" i="9" s="1"/>
  <c r="AH136" i="9"/>
  <c r="AI136" i="9" s="1"/>
  <c r="AK136" i="9" s="1"/>
  <c r="AH137" i="9"/>
  <c r="AI137" i="9" s="1"/>
  <c r="AK137" i="9" s="1"/>
  <c r="AH139" i="9"/>
  <c r="AI139" i="9" s="1"/>
  <c r="AK139" i="9" s="1"/>
  <c r="AH140" i="9"/>
  <c r="AI140" i="9" s="1"/>
  <c r="AK140" i="9" s="1"/>
  <c r="AH142" i="9"/>
  <c r="AI142" i="9" s="1"/>
  <c r="AK142" i="9" s="1"/>
  <c r="AH143" i="9"/>
  <c r="AI143" i="9" s="1"/>
  <c r="AK143" i="9" s="1"/>
  <c r="AH145" i="9"/>
  <c r="AI145" i="9" s="1"/>
  <c r="AK145" i="9" s="1"/>
  <c r="AH146" i="9"/>
  <c r="AI146" i="9" s="1"/>
  <c r="AK146" i="9" s="1"/>
  <c r="AH148" i="9"/>
  <c r="AI148" i="9" s="1"/>
  <c r="AK148" i="9" s="1"/>
  <c r="AH149" i="9"/>
  <c r="AI149" i="9" s="1"/>
  <c r="AK149" i="9" s="1"/>
  <c r="AH151" i="9"/>
  <c r="AI151" i="9" s="1"/>
  <c r="AK151" i="9" s="1"/>
  <c r="AH152" i="9"/>
  <c r="AI152" i="9" s="1"/>
  <c r="AK152" i="9" s="1"/>
  <c r="AH154" i="9"/>
  <c r="AI154" i="9" s="1"/>
  <c r="AK154" i="9" s="1"/>
  <c r="AH155" i="9"/>
  <c r="AI155" i="9" s="1"/>
  <c r="AK155" i="9" s="1"/>
  <c r="AH157" i="9"/>
  <c r="AI157" i="9" s="1"/>
  <c r="AK157" i="9" s="1"/>
  <c r="AH158" i="9"/>
  <c r="AI158" i="9" s="1"/>
  <c r="AK158" i="9" s="1"/>
  <c r="AH160" i="9"/>
  <c r="AI160" i="9" s="1"/>
  <c r="AK160" i="9" s="1"/>
  <c r="AH161" i="9"/>
  <c r="AI161" i="9" s="1"/>
  <c r="AK161" i="9" s="1"/>
  <c r="AH163" i="9"/>
  <c r="AI163" i="9" s="1"/>
  <c r="AK163" i="9" s="1"/>
  <c r="AH164" i="9"/>
  <c r="AI164" i="9" s="1"/>
  <c r="AK164" i="9" s="1"/>
  <c r="AH166" i="9"/>
  <c r="AI166" i="9" s="1"/>
  <c r="AK166" i="9" s="1"/>
  <c r="AH167" i="9"/>
  <c r="AI167" i="9" s="1"/>
  <c r="AK167" i="9" s="1"/>
  <c r="AH169" i="9"/>
  <c r="AI169" i="9" s="1"/>
  <c r="AK169" i="9" s="1"/>
  <c r="AH170" i="9"/>
  <c r="AI170" i="9" s="1"/>
  <c r="AK170" i="9" s="1"/>
  <c r="AH172" i="9"/>
  <c r="AI172" i="9" s="1"/>
  <c r="AK172" i="9" s="1"/>
  <c r="AH173" i="9"/>
  <c r="AI173" i="9" s="1"/>
  <c r="AK173" i="9" s="1"/>
  <c r="AH175" i="9"/>
  <c r="AI175" i="9" s="1"/>
  <c r="AK175" i="9" s="1"/>
  <c r="AH176" i="9"/>
  <c r="AI176" i="9" s="1"/>
  <c r="AK176" i="9" s="1"/>
  <c r="AH178" i="9"/>
  <c r="AI178" i="9" s="1"/>
  <c r="AK178" i="9" s="1"/>
  <c r="AH179" i="9"/>
  <c r="AI179" i="9" s="1"/>
  <c r="AK179" i="9" s="1"/>
  <c r="AH181" i="9"/>
  <c r="AI181" i="9" s="1"/>
  <c r="AK181" i="9" s="1"/>
  <c r="AH182" i="9"/>
  <c r="AI182" i="9" s="1"/>
  <c r="AK182" i="9" s="1"/>
  <c r="AH184" i="9"/>
  <c r="AI184" i="9" s="1"/>
  <c r="AK184" i="9" s="1"/>
  <c r="AH185" i="9"/>
  <c r="AI185" i="9" s="1"/>
  <c r="AK185" i="9" s="1"/>
  <c r="AH187" i="9"/>
  <c r="AI187" i="9" s="1"/>
  <c r="AK187" i="9" s="1"/>
  <c r="AH188" i="9"/>
  <c r="AI188" i="9" s="1"/>
  <c r="AK188" i="9" s="1"/>
  <c r="AH190" i="9"/>
  <c r="AI190" i="9" s="1"/>
  <c r="AK190" i="9" s="1"/>
  <c r="AH191" i="9"/>
  <c r="AI191" i="9" s="1"/>
  <c r="AK191" i="9" s="1"/>
  <c r="AH193" i="9"/>
  <c r="AI193" i="9" s="1"/>
  <c r="AK193" i="9" s="1"/>
  <c r="AH194" i="9"/>
  <c r="AI194" i="9" s="1"/>
  <c r="AK194" i="9" s="1"/>
  <c r="AH196" i="9"/>
  <c r="AI196" i="9" s="1"/>
  <c r="AK196" i="9" s="1"/>
  <c r="AH197" i="9"/>
  <c r="AI197" i="9" s="1"/>
  <c r="AK197" i="9" s="1"/>
  <c r="AH199" i="9"/>
  <c r="AI199" i="9" s="1"/>
  <c r="AK199" i="9" s="1"/>
  <c r="AH200" i="9"/>
  <c r="AI200" i="9" s="1"/>
  <c r="AK200" i="9" s="1"/>
  <c r="AH202" i="9"/>
  <c r="AI202" i="9" s="1"/>
  <c r="AK202" i="9" s="1"/>
  <c r="AH203" i="9"/>
  <c r="AI203" i="9" s="1"/>
  <c r="AK203" i="9" s="1"/>
  <c r="AH205" i="9"/>
  <c r="AI205" i="9" s="1"/>
  <c r="AK205" i="9" s="1"/>
  <c r="AH206" i="9"/>
  <c r="AI206" i="9" s="1"/>
  <c r="AK206" i="9" s="1"/>
  <c r="AH208" i="9"/>
  <c r="AI208" i="9" s="1"/>
  <c r="AK208" i="9" s="1"/>
  <c r="AH209" i="9"/>
  <c r="AI209" i="9" s="1"/>
  <c r="AK209" i="9" s="1"/>
  <c r="AH211" i="9"/>
  <c r="AI211" i="9" s="1"/>
  <c r="AK211" i="9" s="1"/>
  <c r="AH212" i="9"/>
  <c r="AI212" i="9" s="1"/>
  <c r="AK212" i="9" s="1"/>
  <c r="AH214" i="9"/>
  <c r="AI214" i="9" s="1"/>
  <c r="AK214" i="9" s="1"/>
  <c r="AH215" i="9"/>
  <c r="AI215" i="9" s="1"/>
  <c r="AK215" i="9" s="1"/>
  <c r="AH217" i="9"/>
  <c r="AI217" i="9" s="1"/>
  <c r="AK217" i="9" s="1"/>
  <c r="AH218" i="9"/>
  <c r="AI218" i="9" s="1"/>
  <c r="AK218" i="9" s="1"/>
  <c r="AH220" i="9"/>
  <c r="AI220" i="9" s="1"/>
  <c r="AK220" i="9" s="1"/>
  <c r="AH221" i="9"/>
  <c r="AI221" i="9" s="1"/>
  <c r="AK221" i="9" s="1"/>
  <c r="AH223" i="9"/>
  <c r="AI223" i="9" s="1"/>
  <c r="AK223" i="9" s="1"/>
  <c r="AH224" i="9"/>
  <c r="AI224" i="9" s="1"/>
  <c r="AK224" i="9" s="1"/>
  <c r="AH226" i="9"/>
  <c r="AI226" i="9" s="1"/>
  <c r="AK226" i="9" s="1"/>
  <c r="AH227" i="9"/>
  <c r="AI227" i="9" s="1"/>
  <c r="AK227" i="9" s="1"/>
  <c r="AH229" i="9"/>
  <c r="AI229" i="9" s="1"/>
  <c r="AK229" i="9" s="1"/>
  <c r="AH230" i="9"/>
  <c r="AI230" i="9" s="1"/>
  <c r="AK230" i="9" s="1"/>
  <c r="AH232" i="9"/>
  <c r="AI232" i="9" s="1"/>
  <c r="AK232" i="9" s="1"/>
  <c r="AH233" i="9"/>
  <c r="AI233" i="9" s="1"/>
  <c r="AK233" i="9" s="1"/>
  <c r="AH235" i="9"/>
  <c r="AI235" i="9" s="1"/>
  <c r="AK235" i="9" s="1"/>
  <c r="AH236" i="9"/>
  <c r="AI236" i="9" s="1"/>
  <c r="AK236" i="9" s="1"/>
  <c r="AH238" i="9"/>
  <c r="AI238" i="9" s="1"/>
  <c r="AK238" i="9" s="1"/>
  <c r="AH239" i="9"/>
  <c r="AI239" i="9" s="1"/>
  <c r="AK239" i="9" s="1"/>
  <c r="AH241" i="9"/>
  <c r="AI241" i="9" s="1"/>
  <c r="AK241" i="9" s="1"/>
  <c r="AH242" i="9"/>
  <c r="AI242" i="9" s="1"/>
  <c r="AK242" i="9" s="1"/>
  <c r="AH244" i="9"/>
  <c r="AI244" i="9" s="1"/>
  <c r="AK244" i="9" s="1"/>
  <c r="AH245" i="9"/>
  <c r="AI245" i="9" s="1"/>
  <c r="AK245" i="9" s="1"/>
  <c r="AH247" i="9"/>
  <c r="AI247" i="9" s="1"/>
  <c r="AK247" i="9" s="1"/>
  <c r="AH248" i="9"/>
  <c r="AI248" i="9" s="1"/>
  <c r="AK248" i="9" s="1"/>
  <c r="AH250" i="9"/>
  <c r="AI250" i="9" s="1"/>
  <c r="AK250" i="9" s="1"/>
  <c r="AH251" i="9"/>
  <c r="AI251" i="9" s="1"/>
  <c r="AK251" i="9" s="1"/>
  <c r="AH253" i="9"/>
  <c r="AI253" i="9" s="1"/>
  <c r="AK253" i="9" s="1"/>
  <c r="AH254" i="9"/>
  <c r="AI254" i="9" s="1"/>
  <c r="AK254" i="9" s="1"/>
  <c r="AH256" i="9"/>
  <c r="AI256" i="9" s="1"/>
  <c r="AK256" i="9" s="1"/>
  <c r="AH257" i="9"/>
  <c r="AI257" i="9" s="1"/>
  <c r="AK257" i="9" s="1"/>
  <c r="AH259" i="9"/>
  <c r="AI259" i="9" s="1"/>
  <c r="AK259" i="9" s="1"/>
  <c r="AH260" i="9"/>
  <c r="AI260" i="9" s="1"/>
  <c r="AK260" i="9" s="1"/>
  <c r="AH262" i="9"/>
  <c r="AI262" i="9" s="1"/>
  <c r="AK262" i="9" s="1"/>
  <c r="AH263" i="9"/>
  <c r="AI263" i="9" s="1"/>
  <c r="AK263" i="9" s="1"/>
  <c r="AH265" i="9"/>
  <c r="AI265" i="9" s="1"/>
  <c r="AK265" i="9" s="1"/>
  <c r="AH266" i="9"/>
  <c r="AI266" i="9" s="1"/>
  <c r="AK266" i="9" s="1"/>
  <c r="AH268" i="9"/>
  <c r="AI268" i="9" s="1"/>
  <c r="AK268" i="9" s="1"/>
  <c r="AH269" i="9"/>
  <c r="AI269" i="9" s="1"/>
  <c r="AK269" i="9" s="1"/>
  <c r="AH271" i="9"/>
  <c r="AI271" i="9" s="1"/>
  <c r="AK271" i="9" s="1"/>
  <c r="AH272" i="9"/>
  <c r="AI272" i="9" s="1"/>
  <c r="AK272" i="9" s="1"/>
  <c r="AH274" i="9"/>
  <c r="AI274" i="9" s="1"/>
  <c r="AK274" i="9" s="1"/>
  <c r="AH275" i="9"/>
  <c r="AI275" i="9" s="1"/>
  <c r="AK275" i="9" s="1"/>
  <c r="AH277" i="9"/>
  <c r="AI277" i="9" s="1"/>
  <c r="AK277" i="9" s="1"/>
  <c r="AH278" i="9"/>
  <c r="AI278" i="9" s="1"/>
  <c r="AK278" i="9" s="1"/>
  <c r="AH280" i="9"/>
  <c r="AI280" i="9" s="1"/>
  <c r="AK280" i="9" s="1"/>
  <c r="AH281" i="9"/>
  <c r="AI281" i="9" s="1"/>
  <c r="AK281" i="9" s="1"/>
  <c r="AH283" i="9"/>
  <c r="AI283" i="9" s="1"/>
  <c r="AK283" i="9" s="1"/>
  <c r="AH284" i="9"/>
  <c r="AI284" i="9" s="1"/>
  <c r="AK284" i="9" s="1"/>
  <c r="AH286" i="9"/>
  <c r="AI286" i="9" s="1"/>
  <c r="AK286" i="9" s="1"/>
  <c r="AH287" i="9"/>
  <c r="AI287" i="9" s="1"/>
  <c r="AK287" i="9" s="1"/>
  <c r="AH289" i="9"/>
  <c r="AI289" i="9" s="1"/>
  <c r="AK289" i="9" s="1"/>
  <c r="AH290" i="9"/>
  <c r="AI290" i="9" s="1"/>
  <c r="AK290" i="9" s="1"/>
  <c r="AH292" i="9"/>
  <c r="AI292" i="9" s="1"/>
  <c r="AK292" i="9" s="1"/>
  <c r="AH293" i="9"/>
  <c r="AI293" i="9" s="1"/>
  <c r="AK293" i="9" s="1"/>
  <c r="AH295" i="9"/>
  <c r="AI295" i="9" s="1"/>
  <c r="AK295" i="9" s="1"/>
  <c r="AH296" i="9"/>
  <c r="AI296" i="9" s="1"/>
  <c r="AK296" i="9" s="1"/>
  <c r="AH298" i="9"/>
  <c r="AI298" i="9" s="1"/>
  <c r="AK298" i="9" s="1"/>
  <c r="AH299" i="9"/>
  <c r="AI299" i="9" s="1"/>
  <c r="AK299" i="9" s="1"/>
  <c r="AH301" i="9"/>
  <c r="AI301" i="9" s="1"/>
  <c r="AK301" i="9" s="1"/>
  <c r="AH302" i="9"/>
  <c r="AI302" i="9" s="1"/>
  <c r="AK302" i="9" s="1"/>
  <c r="AH304" i="9"/>
  <c r="AI304" i="9" s="1"/>
  <c r="AK304" i="9" s="1"/>
  <c r="AH305" i="9"/>
  <c r="AI305" i="9" s="1"/>
  <c r="AK305" i="9" s="1"/>
  <c r="AH307" i="9"/>
  <c r="AI307" i="9" s="1"/>
  <c r="AK307" i="9" s="1"/>
  <c r="AH308" i="9"/>
  <c r="AI308" i="9" s="1"/>
  <c r="AK308" i="9" s="1"/>
  <c r="AH310" i="9"/>
  <c r="AI310" i="9" s="1"/>
  <c r="AK310" i="9" s="1"/>
  <c r="AH311" i="9"/>
  <c r="AI311" i="9" s="1"/>
  <c r="AK311" i="9" s="1"/>
  <c r="AH313" i="9"/>
  <c r="AI313" i="9" s="1"/>
  <c r="AK313" i="9" s="1"/>
  <c r="AH314" i="9"/>
  <c r="AI314" i="9" s="1"/>
  <c r="AK314" i="9" s="1"/>
  <c r="AH316" i="9"/>
  <c r="AI316" i="9" s="1"/>
  <c r="AK316" i="9" s="1"/>
  <c r="AH317" i="9"/>
  <c r="AI317" i="9" s="1"/>
  <c r="AK317" i="9" s="1"/>
  <c r="AH319" i="9"/>
  <c r="AI319" i="9" s="1"/>
  <c r="AK319" i="9" s="1"/>
  <c r="AH320" i="9"/>
  <c r="AI320" i="9" s="1"/>
  <c r="AK320" i="9" s="1"/>
  <c r="AH322" i="9"/>
  <c r="AI322" i="9" s="1"/>
  <c r="AK322" i="9" s="1"/>
  <c r="AH323" i="9"/>
  <c r="AI323" i="9" s="1"/>
  <c r="AK323" i="9" s="1"/>
  <c r="AH325" i="9"/>
  <c r="AI325" i="9" s="1"/>
  <c r="AK325" i="9" s="1"/>
  <c r="AH326" i="9"/>
  <c r="AI326" i="9" s="1"/>
  <c r="AK326" i="9" s="1"/>
  <c r="AH328" i="9"/>
  <c r="AI328" i="9" s="1"/>
  <c r="AK328" i="9" s="1"/>
  <c r="AH329" i="9"/>
  <c r="AI329" i="9" s="1"/>
  <c r="AK329" i="9" s="1"/>
  <c r="AH331" i="9"/>
  <c r="AI331" i="9" s="1"/>
  <c r="AK331" i="9" s="1"/>
  <c r="AH332" i="9"/>
  <c r="AI332" i="9" s="1"/>
  <c r="AK332" i="9" s="1"/>
  <c r="AH334" i="9"/>
  <c r="AI334" i="9" s="1"/>
  <c r="AK334" i="9" s="1"/>
  <c r="AH335" i="9"/>
  <c r="AI335" i="9" s="1"/>
  <c r="AK335" i="9" s="1"/>
  <c r="AH337" i="9"/>
  <c r="AI337" i="9" s="1"/>
  <c r="AK337" i="9" s="1"/>
  <c r="AH338" i="9"/>
  <c r="AI338" i="9" s="1"/>
  <c r="AK338" i="9" s="1"/>
  <c r="AH340" i="9"/>
  <c r="AI340" i="9" s="1"/>
  <c r="AK340" i="9" s="1"/>
  <c r="AH341" i="9"/>
  <c r="AI341" i="9" s="1"/>
  <c r="AK341" i="9" s="1"/>
  <c r="AH343" i="9"/>
  <c r="AI343" i="9" s="1"/>
  <c r="AK343" i="9" s="1"/>
  <c r="AH344" i="9"/>
  <c r="AI344" i="9" s="1"/>
  <c r="AK344" i="9" s="1"/>
  <c r="AH346" i="9"/>
  <c r="AI346" i="9" s="1"/>
  <c r="AK346" i="9" s="1"/>
  <c r="AH347" i="9"/>
  <c r="AI347" i="9" s="1"/>
  <c r="AK347" i="9" s="1"/>
  <c r="AH349" i="9"/>
  <c r="AI349" i="9" s="1"/>
  <c r="AK349" i="9" s="1"/>
  <c r="AH350" i="9"/>
  <c r="AI350" i="9" s="1"/>
  <c r="AK350" i="9" s="1"/>
  <c r="AH352" i="9"/>
  <c r="AI352" i="9" s="1"/>
  <c r="AK352" i="9" s="1"/>
  <c r="AH353" i="9"/>
  <c r="AI353" i="9" s="1"/>
  <c r="AK353" i="9" s="1"/>
  <c r="AH355" i="9"/>
  <c r="AI355" i="9" s="1"/>
  <c r="AK355" i="9" s="1"/>
  <c r="AH356" i="9"/>
  <c r="AI356" i="9" s="1"/>
  <c r="AK356" i="9" s="1"/>
  <c r="AH358" i="9"/>
  <c r="AI358" i="9" s="1"/>
  <c r="AK358" i="9" s="1"/>
  <c r="AH359" i="9"/>
  <c r="AI359" i="9" s="1"/>
  <c r="AK359" i="9" s="1"/>
  <c r="AH361" i="9"/>
  <c r="AI361" i="9" s="1"/>
  <c r="AK361" i="9" s="1"/>
  <c r="AH362" i="9"/>
  <c r="AI362" i="9" s="1"/>
  <c r="AK362" i="9" s="1"/>
  <c r="AH364" i="9"/>
  <c r="AI364" i="9" s="1"/>
  <c r="AK364" i="9" s="1"/>
  <c r="AH365" i="9"/>
  <c r="AI365" i="9" s="1"/>
  <c r="AK365" i="9" s="1"/>
  <c r="AH367" i="9"/>
  <c r="AI367" i="9" s="1"/>
  <c r="AK367" i="9" s="1"/>
  <c r="AH368" i="9"/>
  <c r="AI368" i="9" s="1"/>
  <c r="AK368" i="9" s="1"/>
  <c r="AH370" i="9"/>
  <c r="AI370" i="9" s="1"/>
  <c r="AK370" i="9" s="1"/>
  <c r="AH371" i="9"/>
  <c r="AI371" i="9" s="1"/>
  <c r="AK371" i="9" s="1"/>
  <c r="AH373" i="9"/>
  <c r="AI373" i="9" s="1"/>
  <c r="AK373" i="9" s="1"/>
  <c r="AH374" i="9"/>
  <c r="AI374" i="9" s="1"/>
  <c r="AK374" i="9" s="1"/>
  <c r="AH376" i="9"/>
  <c r="AI376" i="9" s="1"/>
  <c r="AK376" i="9" s="1"/>
  <c r="AH377" i="9"/>
  <c r="AI377" i="9" s="1"/>
  <c r="AK377" i="9" s="1"/>
  <c r="AH379" i="9"/>
  <c r="AI379" i="9" s="1"/>
  <c r="AK379" i="9" s="1"/>
  <c r="AH380" i="9"/>
  <c r="AI380" i="9" s="1"/>
  <c r="AK380" i="9" s="1"/>
  <c r="AH382" i="9"/>
  <c r="AI382" i="9" s="1"/>
  <c r="AK382" i="9" s="1"/>
  <c r="AH383" i="9"/>
  <c r="AI383" i="9" s="1"/>
  <c r="AK383" i="9" s="1"/>
  <c r="AH385" i="9"/>
  <c r="AI385" i="9" s="1"/>
  <c r="AK385" i="9" s="1"/>
  <c r="AH386" i="9"/>
  <c r="AI386" i="9" s="1"/>
  <c r="AK386" i="9" s="1"/>
  <c r="AH388" i="9"/>
  <c r="AI388" i="9" s="1"/>
  <c r="AK388" i="9" s="1"/>
  <c r="AH389" i="9"/>
  <c r="AI389" i="9" s="1"/>
  <c r="AK389" i="9" s="1"/>
  <c r="AH391" i="9"/>
  <c r="AI391" i="9" s="1"/>
  <c r="AK391" i="9" s="1"/>
  <c r="AH392" i="9"/>
  <c r="AI392" i="9" s="1"/>
  <c r="AK392" i="9" s="1"/>
  <c r="AH394" i="9"/>
  <c r="AI394" i="9" s="1"/>
  <c r="AK394" i="9" s="1"/>
  <c r="AH395" i="9"/>
  <c r="AI395" i="9" s="1"/>
  <c r="AK395" i="9" s="1"/>
  <c r="AH397" i="9"/>
  <c r="AI397" i="9" s="1"/>
  <c r="AK397" i="9" s="1"/>
  <c r="AH398" i="9"/>
  <c r="AI398" i="9" s="1"/>
  <c r="AK398" i="9" s="1"/>
  <c r="AH400" i="9"/>
  <c r="AI400" i="9" s="1"/>
  <c r="AK400" i="9" s="1"/>
  <c r="AH401" i="9"/>
  <c r="AI401" i="9" s="1"/>
  <c r="AK401" i="9" s="1"/>
  <c r="AH403" i="9"/>
  <c r="AI403" i="9" s="1"/>
  <c r="AK403" i="9" s="1"/>
  <c r="AH404" i="9"/>
  <c r="AI404" i="9" s="1"/>
  <c r="AK404" i="9" s="1"/>
  <c r="AH406" i="9"/>
  <c r="AI406" i="9" s="1"/>
  <c r="AK406" i="9" s="1"/>
  <c r="AH407" i="9"/>
  <c r="AI407" i="9" s="1"/>
  <c r="AK407" i="9" s="1"/>
  <c r="AH409" i="9"/>
  <c r="AI409" i="9" s="1"/>
  <c r="AK409" i="9" s="1"/>
  <c r="AH410" i="9"/>
  <c r="AI410" i="9" s="1"/>
  <c r="AK410" i="9" s="1"/>
  <c r="AH412" i="9"/>
  <c r="AI412" i="9" s="1"/>
  <c r="AK412" i="9" s="1"/>
  <c r="AH413" i="9"/>
  <c r="AI413" i="9" s="1"/>
  <c r="AK413" i="9" s="1"/>
  <c r="AH415" i="9"/>
  <c r="AI415" i="9" s="1"/>
  <c r="AK415" i="9" s="1"/>
  <c r="AH416" i="9"/>
  <c r="AI416" i="9" s="1"/>
  <c r="AK416" i="9" s="1"/>
  <c r="AH418" i="9"/>
  <c r="AI418" i="9" s="1"/>
  <c r="AK418" i="9" s="1"/>
  <c r="AH419" i="9"/>
  <c r="AI419" i="9" s="1"/>
  <c r="AK419" i="9" s="1"/>
  <c r="AH421" i="9"/>
  <c r="AI421" i="9" s="1"/>
  <c r="AK421" i="9" s="1"/>
  <c r="AH422" i="9"/>
  <c r="AI422" i="9" s="1"/>
  <c r="AK422" i="9" s="1"/>
  <c r="AH424" i="9"/>
  <c r="AI424" i="9" s="1"/>
  <c r="AK424" i="9" s="1"/>
  <c r="AH425" i="9"/>
  <c r="AI425" i="9" s="1"/>
  <c r="AK425" i="9" s="1"/>
  <c r="AH427" i="9"/>
  <c r="AI427" i="9" s="1"/>
  <c r="AK427" i="9" s="1"/>
  <c r="AH428" i="9"/>
  <c r="AI428" i="9" s="1"/>
  <c r="AK428" i="9" s="1"/>
  <c r="AH430" i="9"/>
  <c r="AI430" i="9" s="1"/>
  <c r="AK430" i="9" s="1"/>
  <c r="AH431" i="9"/>
  <c r="AI431" i="9" s="1"/>
  <c r="AK431" i="9" s="1"/>
  <c r="AH433" i="9"/>
  <c r="AI433" i="9" s="1"/>
  <c r="AK433" i="9" s="1"/>
  <c r="AH434" i="9"/>
  <c r="AI434" i="9" s="1"/>
  <c r="AK434" i="9" s="1"/>
  <c r="AH436" i="9"/>
  <c r="AI436" i="9" s="1"/>
  <c r="AK436" i="9" s="1"/>
  <c r="AH437" i="9"/>
  <c r="AI437" i="9" s="1"/>
  <c r="AK437" i="9" s="1"/>
  <c r="AH439" i="9"/>
  <c r="AI439" i="9" s="1"/>
  <c r="AK439" i="9" s="1"/>
  <c r="AH440" i="9"/>
  <c r="AI440" i="9" s="1"/>
  <c r="AK440" i="9" s="1"/>
  <c r="AH442" i="9"/>
  <c r="AI442" i="9" s="1"/>
  <c r="AK442" i="9" s="1"/>
  <c r="AH443" i="9"/>
  <c r="AI443" i="9" s="1"/>
  <c r="AK443" i="9" s="1"/>
  <c r="AH445" i="9"/>
  <c r="AI445" i="9" s="1"/>
  <c r="AK445" i="9" s="1"/>
  <c r="AH446" i="9"/>
  <c r="AI446" i="9" s="1"/>
  <c r="AK446" i="9" s="1"/>
  <c r="AH448" i="9"/>
  <c r="AI448" i="9" s="1"/>
  <c r="AK448" i="9" s="1"/>
  <c r="AH449" i="9"/>
  <c r="AI449" i="9" s="1"/>
  <c r="AK449" i="9" s="1"/>
  <c r="AH451" i="9"/>
  <c r="AI451" i="9" s="1"/>
  <c r="AK451" i="9" s="1"/>
  <c r="AH452" i="9"/>
  <c r="AI452" i="9" s="1"/>
  <c r="AK452" i="9" s="1"/>
  <c r="AH454" i="9"/>
  <c r="AI454" i="9" s="1"/>
  <c r="AK454" i="9" s="1"/>
  <c r="AH455" i="9"/>
  <c r="AI455" i="9" s="1"/>
  <c r="AK455" i="9" s="1"/>
  <c r="AH457" i="9"/>
  <c r="AI457" i="9" s="1"/>
  <c r="AK457" i="9" s="1"/>
  <c r="AH458" i="9"/>
  <c r="AI458" i="9" s="1"/>
  <c r="AK458" i="9" s="1"/>
  <c r="AH460" i="9"/>
  <c r="AI460" i="9" s="1"/>
  <c r="AK460" i="9" s="1"/>
  <c r="AH461" i="9"/>
  <c r="AI461" i="9" s="1"/>
  <c r="AK461" i="9" s="1"/>
  <c r="AH463" i="9"/>
  <c r="AI463" i="9" s="1"/>
  <c r="AK463" i="9" s="1"/>
  <c r="AH464" i="9"/>
  <c r="AI464" i="9" s="1"/>
  <c r="AK464" i="9" s="1"/>
  <c r="AH466" i="9"/>
  <c r="AI466" i="9" s="1"/>
  <c r="AK466" i="9" s="1"/>
  <c r="AH467" i="9"/>
  <c r="AI467" i="9" s="1"/>
  <c r="AK467" i="9" s="1"/>
  <c r="AC3" i="2"/>
  <c r="AC532" i="2"/>
  <c r="AC533" i="2"/>
  <c r="AC534" i="2"/>
  <c r="AC535" i="2"/>
  <c r="AC536" i="2"/>
  <c r="AC537" i="2"/>
  <c r="AC9" i="2"/>
  <c r="AC538" i="2"/>
  <c r="AC10" i="2"/>
  <c r="AC539" i="2"/>
  <c r="AC540" i="2"/>
  <c r="AC11" i="2"/>
  <c r="AC1083" i="2"/>
  <c r="AC541" i="2"/>
  <c r="AC12" i="2"/>
  <c r="AC542" i="2"/>
  <c r="AC13" i="2"/>
  <c r="AC14" i="2"/>
  <c r="AC15" i="2"/>
  <c r="AC16" i="2"/>
  <c r="AC17" i="2"/>
  <c r="AC18" i="2"/>
  <c r="AC19" i="2"/>
  <c r="AC20" i="2"/>
  <c r="W276" i="3"/>
  <c r="W279" i="3"/>
  <c r="W282" i="3"/>
  <c r="W285" i="3"/>
  <c r="W288" i="3"/>
  <c r="W291" i="3"/>
  <c r="W294" i="3"/>
  <c r="W297" i="3"/>
  <c r="W300" i="3"/>
  <c r="W303" i="3"/>
  <c r="W306" i="3"/>
  <c r="W309" i="3"/>
  <c r="W312" i="3"/>
  <c r="W315" i="3"/>
  <c r="W318" i="3"/>
  <c r="W321" i="3"/>
  <c r="W324" i="3"/>
  <c r="W327" i="3"/>
  <c r="W330" i="3"/>
  <c r="W333" i="3"/>
  <c r="W336" i="3"/>
  <c r="W339" i="3"/>
  <c r="W342" i="3"/>
  <c r="W345" i="3"/>
  <c r="W348" i="3"/>
  <c r="W351" i="3"/>
  <c r="W354" i="3"/>
  <c r="W357" i="3"/>
  <c r="W360" i="3"/>
  <c r="W363" i="3"/>
  <c r="W366" i="3"/>
  <c r="W369" i="3"/>
  <c r="W372" i="3"/>
  <c r="W375" i="3"/>
  <c r="W378" i="3"/>
  <c r="W381" i="3"/>
  <c r="W384" i="3"/>
  <c r="W387" i="3"/>
  <c r="W390" i="3"/>
  <c r="W393" i="3"/>
  <c r="W396" i="3"/>
  <c r="W399" i="3"/>
  <c r="W402" i="3"/>
  <c r="W405" i="3"/>
  <c r="W408" i="3"/>
  <c r="W411" i="3"/>
  <c r="W414" i="3"/>
  <c r="W417" i="3"/>
  <c r="W420" i="3"/>
  <c r="W423" i="3"/>
  <c r="W426" i="3"/>
  <c r="W429" i="3"/>
  <c r="W432" i="3"/>
  <c r="W435" i="3"/>
  <c r="W438" i="3"/>
  <c r="W441" i="3"/>
  <c r="W444" i="3"/>
  <c r="W447" i="3"/>
  <c r="W450" i="3"/>
  <c r="W453" i="3"/>
  <c r="W456" i="3"/>
  <c r="W459" i="3"/>
  <c r="W462" i="3"/>
  <c r="W465" i="3"/>
  <c r="X18" i="3"/>
  <c r="D18" i="3"/>
  <c r="Z18" i="3" s="1"/>
  <c r="AA18" i="3"/>
  <c r="AB18" i="3"/>
  <c r="X21" i="3"/>
  <c r="Y21" i="3"/>
  <c r="AB21" i="3"/>
  <c r="X24" i="3"/>
  <c r="AA24" i="3"/>
  <c r="AB24" i="3"/>
  <c r="X27" i="3"/>
  <c r="AA27" i="3"/>
  <c r="AB27" i="3"/>
  <c r="X30" i="3"/>
  <c r="AB30" i="3"/>
  <c r="X33" i="3"/>
  <c r="AA33" i="3"/>
  <c r="AB33" i="3"/>
  <c r="X36" i="3"/>
  <c r="AA36" i="3"/>
  <c r="AB36" i="3"/>
  <c r="X39" i="3"/>
  <c r="AA39" i="3"/>
  <c r="AB39" i="3"/>
  <c r="X42" i="3"/>
  <c r="AA42" i="3"/>
  <c r="AB42" i="3"/>
  <c r="X45" i="3"/>
  <c r="AA45" i="3"/>
  <c r="AB45" i="3"/>
  <c r="X48" i="3"/>
  <c r="AA48" i="3"/>
  <c r="AB48" i="3"/>
  <c r="AA51" i="3"/>
  <c r="AB51" i="3"/>
  <c r="X51" i="3"/>
  <c r="AA54" i="3"/>
  <c r="AB54" i="3"/>
  <c r="X54" i="3"/>
  <c r="AA57" i="3"/>
  <c r="AB57" i="3"/>
  <c r="X57" i="3"/>
  <c r="AA60" i="3"/>
  <c r="AB60" i="3"/>
  <c r="X60" i="3"/>
  <c r="AA63" i="3"/>
  <c r="AB63" i="3"/>
  <c r="X63" i="3"/>
  <c r="AA66" i="3"/>
  <c r="AB66" i="3"/>
  <c r="X66" i="3"/>
  <c r="AA69" i="3"/>
  <c r="AB69" i="3"/>
  <c r="X69" i="3"/>
  <c r="AA72" i="3"/>
  <c r="AB72" i="3"/>
  <c r="X72" i="3"/>
  <c r="AA75" i="3"/>
  <c r="AB75" i="3"/>
  <c r="X75" i="3"/>
  <c r="AA78" i="3"/>
  <c r="AB78" i="3"/>
  <c r="X78" i="3"/>
  <c r="AA81" i="3"/>
  <c r="AB81" i="3"/>
  <c r="X81" i="3"/>
  <c r="AA84" i="3"/>
  <c r="AB84" i="3"/>
  <c r="X84" i="3"/>
  <c r="AA87" i="3"/>
  <c r="AB87" i="3"/>
  <c r="X87" i="3"/>
  <c r="AA90" i="3"/>
  <c r="AB90" i="3"/>
  <c r="X90" i="3"/>
  <c r="AA93" i="3"/>
  <c r="AB93" i="3"/>
  <c r="X93" i="3"/>
  <c r="AA96" i="3"/>
  <c r="AB96" i="3"/>
  <c r="X96" i="3"/>
  <c r="AA99" i="3"/>
  <c r="AB99" i="3"/>
  <c r="X99" i="3"/>
  <c r="AA102" i="3"/>
  <c r="AB102" i="3"/>
  <c r="X102" i="3"/>
  <c r="AA105" i="3"/>
  <c r="AB105" i="3"/>
  <c r="X105" i="3"/>
  <c r="AA108" i="3"/>
  <c r="AB108" i="3"/>
  <c r="X108" i="3"/>
  <c r="AA111" i="3"/>
  <c r="AB111" i="3"/>
  <c r="X111" i="3"/>
  <c r="AA114" i="3"/>
  <c r="AB114" i="3"/>
  <c r="X114" i="3"/>
  <c r="AA117" i="3"/>
  <c r="AB117" i="3"/>
  <c r="X117" i="3"/>
  <c r="AB120" i="3"/>
  <c r="X120" i="3"/>
  <c r="AA123" i="3"/>
  <c r="AB123" i="3"/>
  <c r="X123" i="3"/>
  <c r="AA126" i="3"/>
  <c r="AB126" i="3"/>
  <c r="X126" i="3"/>
  <c r="AA129" i="3"/>
  <c r="AB129" i="3"/>
  <c r="X129" i="3"/>
  <c r="AA132" i="3"/>
  <c r="AB132" i="3"/>
  <c r="X132" i="3"/>
  <c r="AA135" i="3"/>
  <c r="AB135" i="3"/>
  <c r="X135" i="3"/>
  <c r="AA138" i="3"/>
  <c r="AB138" i="3"/>
  <c r="X138" i="3"/>
  <c r="AA141" i="3"/>
  <c r="AB141" i="3"/>
  <c r="X141" i="3"/>
  <c r="AA144" i="3"/>
  <c r="AB144" i="3"/>
  <c r="X144" i="3"/>
  <c r="AA147" i="3"/>
  <c r="AB147" i="3"/>
  <c r="X147" i="3"/>
  <c r="AA150" i="3"/>
  <c r="AB150" i="3"/>
  <c r="X150" i="3"/>
  <c r="AA153" i="3"/>
  <c r="AB153" i="3"/>
  <c r="X153" i="3"/>
  <c r="AB156" i="3"/>
  <c r="X156" i="3"/>
  <c r="AA159" i="3"/>
  <c r="AB159" i="3"/>
  <c r="X159" i="3"/>
  <c r="AA162" i="3"/>
  <c r="AB162" i="3"/>
  <c r="X162" i="3"/>
  <c r="AA165" i="3"/>
  <c r="AB165" i="3"/>
  <c r="X165" i="3"/>
  <c r="AA168" i="3"/>
  <c r="AB168" i="3"/>
  <c r="X168" i="3"/>
  <c r="AA171" i="3"/>
  <c r="AB171" i="3"/>
  <c r="X171" i="3"/>
  <c r="AA174" i="3"/>
  <c r="AB174" i="3"/>
  <c r="X174" i="3"/>
  <c r="AA177" i="3"/>
  <c r="AB177" i="3"/>
  <c r="X177" i="3"/>
  <c r="AA180" i="3"/>
  <c r="AB180" i="3"/>
  <c r="X180" i="3"/>
  <c r="AA183" i="3"/>
  <c r="AB183" i="3"/>
  <c r="X183" i="3"/>
  <c r="AA186" i="3"/>
  <c r="AB186" i="3"/>
  <c r="X186" i="3"/>
  <c r="AA189" i="3"/>
  <c r="AB189" i="3"/>
  <c r="X189" i="3"/>
  <c r="AB192" i="3"/>
  <c r="X192" i="3"/>
  <c r="AA195" i="3"/>
  <c r="AB195" i="3"/>
  <c r="X195" i="3"/>
  <c r="AA198" i="3"/>
  <c r="AB198" i="3"/>
  <c r="X198" i="3"/>
  <c r="AA201" i="3"/>
  <c r="AB201" i="3"/>
  <c r="X201" i="3"/>
  <c r="AA204" i="3"/>
  <c r="AB204" i="3"/>
  <c r="X204" i="3"/>
  <c r="AA207" i="3"/>
  <c r="AB207" i="3"/>
  <c r="X207" i="3"/>
  <c r="AA210" i="3"/>
  <c r="AB210" i="3"/>
  <c r="X210" i="3"/>
  <c r="AA213" i="3"/>
  <c r="AB213" i="3"/>
  <c r="X213" i="3"/>
  <c r="AA216" i="3"/>
  <c r="AB216" i="3"/>
  <c r="X216" i="3"/>
  <c r="AA219" i="3"/>
  <c r="AB219" i="3"/>
  <c r="X219" i="3"/>
  <c r="AA222" i="3"/>
  <c r="AB222" i="3"/>
  <c r="X222" i="3"/>
  <c r="AA225" i="3"/>
  <c r="AB225" i="3"/>
  <c r="X225" i="3"/>
  <c r="AA228" i="3"/>
  <c r="AB228" i="3"/>
  <c r="X228" i="3"/>
  <c r="AA231" i="3"/>
  <c r="AB231" i="3"/>
  <c r="X231" i="3"/>
  <c r="AA234" i="3"/>
  <c r="AB234" i="3"/>
  <c r="X234" i="3"/>
  <c r="AA237" i="3"/>
  <c r="AB237" i="3"/>
  <c r="X237" i="3"/>
  <c r="AA240" i="3"/>
  <c r="AB240" i="3"/>
  <c r="X240" i="3"/>
  <c r="AA243" i="3"/>
  <c r="AB243" i="3"/>
  <c r="X243" i="3"/>
  <c r="AA246" i="3"/>
  <c r="AB246" i="3"/>
  <c r="X246" i="3"/>
  <c r="AA249" i="3"/>
  <c r="AB249" i="3"/>
  <c r="X249" i="3"/>
  <c r="AA252" i="3"/>
  <c r="AB252" i="3"/>
  <c r="X252" i="3"/>
  <c r="AA255" i="3"/>
  <c r="AB255" i="3"/>
  <c r="X255" i="3"/>
  <c r="AA258" i="3"/>
  <c r="AB258" i="3"/>
  <c r="X258" i="3"/>
  <c r="AA261" i="3"/>
  <c r="AB261" i="3"/>
  <c r="X261" i="3"/>
  <c r="AA264" i="3"/>
  <c r="AB264" i="3"/>
  <c r="X264" i="3"/>
  <c r="AA267" i="3"/>
  <c r="AB267" i="3"/>
  <c r="X267" i="3"/>
  <c r="AA270" i="3"/>
  <c r="AB270" i="3"/>
  <c r="X270" i="3"/>
  <c r="AA273" i="3"/>
  <c r="AB273" i="3"/>
  <c r="X273" i="3"/>
  <c r="AA276" i="3"/>
  <c r="AB276" i="3"/>
  <c r="X276" i="3"/>
  <c r="AA279" i="3"/>
  <c r="AB279" i="3"/>
  <c r="X279" i="3"/>
  <c r="AA282" i="3"/>
  <c r="AB282" i="3"/>
  <c r="X282" i="3"/>
  <c r="AA285" i="3"/>
  <c r="AB285" i="3"/>
  <c r="X285" i="3"/>
  <c r="AA288" i="3"/>
  <c r="AB288" i="3"/>
  <c r="X288" i="3"/>
  <c r="AA291" i="3"/>
  <c r="AB291" i="3"/>
  <c r="X291" i="3"/>
  <c r="AA294" i="3"/>
  <c r="AB294" i="3"/>
  <c r="X294" i="3"/>
  <c r="AA297" i="3"/>
  <c r="AB297" i="3"/>
  <c r="X297" i="3"/>
  <c r="AA300" i="3"/>
  <c r="AB300" i="3"/>
  <c r="X300" i="3"/>
  <c r="AA303" i="3"/>
  <c r="AB303" i="3"/>
  <c r="X303" i="3"/>
  <c r="AA306" i="3"/>
  <c r="AB306" i="3"/>
  <c r="X306" i="3"/>
  <c r="AA309" i="3"/>
  <c r="AB309" i="3"/>
  <c r="X309" i="3"/>
  <c r="AA312" i="3"/>
  <c r="AB312" i="3"/>
  <c r="X312" i="3"/>
  <c r="AA315" i="3"/>
  <c r="AB315" i="3"/>
  <c r="X315" i="3"/>
  <c r="AA318" i="3"/>
  <c r="AB318" i="3"/>
  <c r="X318" i="3"/>
  <c r="AA321" i="3"/>
  <c r="AB321" i="3"/>
  <c r="X321" i="3"/>
  <c r="AA324" i="3"/>
  <c r="AB324" i="3"/>
  <c r="X324" i="3"/>
  <c r="AA327" i="3"/>
  <c r="AB327" i="3"/>
  <c r="X327" i="3"/>
  <c r="AA330" i="3"/>
  <c r="AB330" i="3"/>
  <c r="X330" i="3"/>
  <c r="AA333" i="3"/>
  <c r="AB333" i="3"/>
  <c r="X333" i="3"/>
  <c r="AA336" i="3"/>
  <c r="AB336" i="3"/>
  <c r="X336" i="3"/>
  <c r="AA339" i="3"/>
  <c r="AB339" i="3"/>
  <c r="X339" i="3"/>
  <c r="AA342" i="3"/>
  <c r="AB342" i="3"/>
  <c r="X342" i="3"/>
  <c r="AA345" i="3"/>
  <c r="AB345" i="3"/>
  <c r="X345" i="3"/>
  <c r="AA348" i="3"/>
  <c r="AB348" i="3"/>
  <c r="X348" i="3"/>
  <c r="AA351" i="3"/>
  <c r="AB351" i="3"/>
  <c r="X351" i="3"/>
  <c r="AA354" i="3"/>
  <c r="AB354" i="3"/>
  <c r="X354" i="3"/>
  <c r="AA357" i="3"/>
  <c r="AB357" i="3"/>
  <c r="X357" i="3"/>
  <c r="AA360" i="3"/>
  <c r="AB360" i="3"/>
  <c r="X360" i="3"/>
  <c r="AA363" i="3"/>
  <c r="AB363" i="3"/>
  <c r="X363" i="3"/>
  <c r="AA366" i="3"/>
  <c r="AB366" i="3"/>
  <c r="X366" i="3"/>
  <c r="AA369" i="3"/>
  <c r="AB369" i="3"/>
  <c r="X369" i="3"/>
  <c r="AA372" i="3"/>
  <c r="AB372" i="3"/>
  <c r="X372" i="3"/>
  <c r="AA375" i="3"/>
  <c r="AB375" i="3"/>
  <c r="X375" i="3"/>
  <c r="AA378" i="3"/>
  <c r="AB378" i="3"/>
  <c r="X378" i="3"/>
  <c r="AA381" i="3"/>
  <c r="AB381" i="3"/>
  <c r="X381" i="3"/>
  <c r="AA384" i="3"/>
  <c r="AB384" i="3"/>
  <c r="X384" i="3"/>
  <c r="AA387" i="3"/>
  <c r="AB387" i="3"/>
  <c r="X387" i="3"/>
  <c r="AA390" i="3"/>
  <c r="AB390" i="3"/>
  <c r="X390" i="3"/>
  <c r="AA393" i="3"/>
  <c r="AB393" i="3"/>
  <c r="X393" i="3"/>
  <c r="AA396" i="3"/>
  <c r="AB396" i="3"/>
  <c r="X396" i="3"/>
  <c r="AA399" i="3"/>
  <c r="AB399" i="3"/>
  <c r="X399" i="3"/>
  <c r="AA402" i="3"/>
  <c r="AB402" i="3"/>
  <c r="X402" i="3"/>
  <c r="AA405" i="3"/>
  <c r="AB405" i="3"/>
  <c r="X405" i="3"/>
  <c r="AA408" i="3"/>
  <c r="AB408" i="3"/>
  <c r="X408" i="3"/>
  <c r="Y408" i="3"/>
  <c r="AA411" i="3"/>
  <c r="AB411" i="3"/>
  <c r="X411" i="3"/>
  <c r="AA414" i="3"/>
  <c r="AB414" i="3"/>
  <c r="X414" i="3"/>
  <c r="AA417" i="3"/>
  <c r="AB417" i="3"/>
  <c r="X417" i="3"/>
  <c r="AA420" i="3"/>
  <c r="AB420" i="3"/>
  <c r="X420" i="3"/>
  <c r="AA423" i="3"/>
  <c r="AB423" i="3"/>
  <c r="X423" i="3"/>
  <c r="AA426" i="3"/>
  <c r="AB426" i="3"/>
  <c r="X426" i="3"/>
  <c r="AA429" i="3"/>
  <c r="AB429" i="3"/>
  <c r="X429" i="3"/>
  <c r="AA432" i="3"/>
  <c r="AB432" i="3"/>
  <c r="X432" i="3"/>
  <c r="AA435" i="3"/>
  <c r="AB435" i="3"/>
  <c r="X435" i="3"/>
  <c r="AA438" i="3"/>
  <c r="AB438" i="3"/>
  <c r="X438" i="3"/>
  <c r="AA441" i="3"/>
  <c r="AB441" i="3"/>
  <c r="X441" i="3"/>
  <c r="AA444" i="3"/>
  <c r="AB444" i="3"/>
  <c r="X444" i="3"/>
  <c r="AA447" i="3"/>
  <c r="AB447" i="3"/>
  <c r="X447" i="3"/>
  <c r="AA450" i="3"/>
  <c r="AB450" i="3"/>
  <c r="X450" i="3"/>
  <c r="AA453" i="3"/>
  <c r="AB453" i="3"/>
  <c r="X453" i="3"/>
  <c r="AA456" i="3"/>
  <c r="AB456" i="3"/>
  <c r="X456" i="3"/>
  <c r="AA459" i="3"/>
  <c r="AB459" i="3"/>
  <c r="X459" i="3"/>
  <c r="AA462" i="3"/>
  <c r="AB462" i="3"/>
  <c r="X462" i="3"/>
  <c r="AA465" i="3"/>
  <c r="AB465" i="3"/>
  <c r="X465" i="3"/>
  <c r="AE24" i="3"/>
  <c r="AE27" i="3"/>
  <c r="AE30" i="3"/>
  <c r="AE33" i="3"/>
  <c r="AE25" i="3"/>
  <c r="AE26" i="3"/>
  <c r="AE28" i="3"/>
  <c r="AE29" i="3"/>
  <c r="AE18" i="3"/>
  <c r="AE19" i="3"/>
  <c r="AE20" i="3"/>
  <c r="AE21" i="3"/>
  <c r="AE22" i="3"/>
  <c r="AE23" i="3"/>
  <c r="AE31" i="3"/>
  <c r="AE32"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E152" i="3"/>
  <c r="AE153" i="3"/>
  <c r="AE154" i="3"/>
  <c r="AE155" i="3"/>
  <c r="AE156" i="3"/>
  <c r="AE157" i="3"/>
  <c r="AE158" i="3"/>
  <c r="AE159" i="3"/>
  <c r="AE160" i="3"/>
  <c r="AE161" i="3"/>
  <c r="AE162" i="3"/>
  <c r="AE163" i="3"/>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190" i="3"/>
  <c r="AE191" i="3"/>
  <c r="AE192" i="3"/>
  <c r="AE193" i="3"/>
  <c r="AE194" i="3"/>
  <c r="AE195" i="3"/>
  <c r="AE196" i="3"/>
  <c r="AE197" i="3"/>
  <c r="AE198" i="3"/>
  <c r="AE199" i="3"/>
  <c r="AE200" i="3"/>
  <c r="AE201" i="3"/>
  <c r="AE202" i="3"/>
  <c r="AE203" i="3"/>
  <c r="AE204" i="3"/>
  <c r="AE205" i="3"/>
  <c r="AE206" i="3"/>
  <c r="AE207" i="3"/>
  <c r="AE208" i="3"/>
  <c r="AE209" i="3"/>
  <c r="AE210" i="3"/>
  <c r="AE211" i="3"/>
  <c r="AE212" i="3"/>
  <c r="AE213" i="3"/>
  <c r="AE214" i="3"/>
  <c r="AE215" i="3"/>
  <c r="AE216" i="3"/>
  <c r="AE217" i="3"/>
  <c r="AE218" i="3"/>
  <c r="AE219" i="3"/>
  <c r="AE220" i="3"/>
  <c r="AE221" i="3"/>
  <c r="AE222" i="3"/>
  <c r="AE223" i="3"/>
  <c r="AE224" i="3"/>
  <c r="AE225" i="3"/>
  <c r="AE226" i="3"/>
  <c r="AE227" i="3"/>
  <c r="AE228" i="3"/>
  <c r="AE229" i="3"/>
  <c r="AE230" i="3"/>
  <c r="AE231" i="3"/>
  <c r="AE232" i="3"/>
  <c r="AE233" i="3"/>
  <c r="AE234" i="3"/>
  <c r="AE235" i="3"/>
  <c r="AE236" i="3"/>
  <c r="AE237" i="3"/>
  <c r="AE238" i="3"/>
  <c r="AE239" i="3"/>
  <c r="AE240" i="3"/>
  <c r="AE241" i="3"/>
  <c r="AE242" i="3"/>
  <c r="AE243" i="3"/>
  <c r="AE244" i="3"/>
  <c r="AE245" i="3"/>
  <c r="AE246" i="3"/>
  <c r="AE247" i="3"/>
  <c r="AE248" i="3"/>
  <c r="AE249" i="3"/>
  <c r="AE250" i="3"/>
  <c r="AE251" i="3"/>
  <c r="AE252" i="3"/>
  <c r="AE253" i="3"/>
  <c r="AE254" i="3"/>
  <c r="AE255" i="3"/>
  <c r="AE256" i="3"/>
  <c r="AE257" i="3"/>
  <c r="AE258" i="3"/>
  <c r="AE259" i="3"/>
  <c r="AE260" i="3"/>
  <c r="AE261" i="3"/>
  <c r="AE262" i="3"/>
  <c r="AE263" i="3"/>
  <c r="AE264" i="3"/>
  <c r="AE265" i="3"/>
  <c r="AE266" i="3"/>
  <c r="AE267" i="3"/>
  <c r="AE268" i="3"/>
  <c r="AE269" i="3"/>
  <c r="AE270" i="3"/>
  <c r="AE271" i="3"/>
  <c r="AE272" i="3"/>
  <c r="AE273" i="3"/>
  <c r="AE274" i="3"/>
  <c r="AE275" i="3"/>
  <c r="AE276" i="3"/>
  <c r="AE277" i="3"/>
  <c r="AE278" i="3"/>
  <c r="AE279" i="3"/>
  <c r="AE280" i="3"/>
  <c r="AE281" i="3"/>
  <c r="AE282" i="3"/>
  <c r="AE283" i="3"/>
  <c r="AE284" i="3"/>
  <c r="AE285" i="3"/>
  <c r="AE286" i="3"/>
  <c r="AE287" i="3"/>
  <c r="AE288" i="3"/>
  <c r="AE289" i="3"/>
  <c r="AE290" i="3"/>
  <c r="AE291" i="3"/>
  <c r="AE292" i="3"/>
  <c r="AE293" i="3"/>
  <c r="AE294" i="3"/>
  <c r="AE295" i="3"/>
  <c r="AE296" i="3"/>
  <c r="AE297" i="3"/>
  <c r="AE298" i="3"/>
  <c r="AE299" i="3"/>
  <c r="AE300" i="3"/>
  <c r="AE301" i="3"/>
  <c r="AE302" i="3"/>
  <c r="AE303" i="3"/>
  <c r="AE304" i="3"/>
  <c r="AE305" i="3"/>
  <c r="AE306" i="3"/>
  <c r="AE307" i="3"/>
  <c r="AE308" i="3"/>
  <c r="AE309" i="3"/>
  <c r="AE310" i="3"/>
  <c r="AE311" i="3"/>
  <c r="AE312" i="3"/>
  <c r="AE313" i="3"/>
  <c r="AE314" i="3"/>
  <c r="AE315" i="3"/>
  <c r="AE316" i="3"/>
  <c r="AE317" i="3"/>
  <c r="AE318" i="3"/>
  <c r="AE319" i="3"/>
  <c r="AE320" i="3"/>
  <c r="AE321" i="3"/>
  <c r="AE322" i="3"/>
  <c r="AE323" i="3"/>
  <c r="AE324" i="3"/>
  <c r="AE325" i="3"/>
  <c r="AE326" i="3"/>
  <c r="AE327" i="3"/>
  <c r="AE328" i="3"/>
  <c r="AE329" i="3"/>
  <c r="AE330" i="3"/>
  <c r="AE331" i="3"/>
  <c r="AE332" i="3"/>
  <c r="AE333" i="3"/>
  <c r="AE334" i="3"/>
  <c r="AE335" i="3"/>
  <c r="AE336" i="3"/>
  <c r="AE337" i="3"/>
  <c r="AE338" i="3"/>
  <c r="AE339" i="3"/>
  <c r="AE340" i="3"/>
  <c r="AE341" i="3"/>
  <c r="AE342" i="3"/>
  <c r="AE343" i="3"/>
  <c r="AE344" i="3"/>
  <c r="AE345" i="3"/>
  <c r="AE346" i="3"/>
  <c r="AE347" i="3"/>
  <c r="AE348" i="3"/>
  <c r="AE349" i="3"/>
  <c r="AE350" i="3"/>
  <c r="AE351" i="3"/>
  <c r="AE352" i="3"/>
  <c r="AE353" i="3"/>
  <c r="AE354" i="3"/>
  <c r="AE355" i="3"/>
  <c r="AE356" i="3"/>
  <c r="AE357" i="3"/>
  <c r="AE358" i="3"/>
  <c r="AE359" i="3"/>
  <c r="AE360" i="3"/>
  <c r="AE361" i="3"/>
  <c r="AE362" i="3"/>
  <c r="AE363" i="3"/>
  <c r="AE364" i="3"/>
  <c r="AE365" i="3"/>
  <c r="AE366" i="3"/>
  <c r="AE367" i="3"/>
  <c r="AE368" i="3"/>
  <c r="AE369" i="3"/>
  <c r="AE370" i="3"/>
  <c r="AE371" i="3"/>
  <c r="AE372" i="3"/>
  <c r="AE373" i="3"/>
  <c r="AE374" i="3"/>
  <c r="AE375" i="3"/>
  <c r="AE376" i="3"/>
  <c r="AE377" i="3"/>
  <c r="AE378" i="3"/>
  <c r="AE379" i="3"/>
  <c r="AE380" i="3"/>
  <c r="AE381" i="3"/>
  <c r="AE382" i="3"/>
  <c r="AE383" i="3"/>
  <c r="AE384" i="3"/>
  <c r="AE385" i="3"/>
  <c r="AE386" i="3"/>
  <c r="AE387" i="3"/>
  <c r="AE388" i="3"/>
  <c r="AE389" i="3"/>
  <c r="AE390" i="3"/>
  <c r="AE391" i="3"/>
  <c r="AE392" i="3"/>
  <c r="AE393" i="3"/>
  <c r="AE394" i="3"/>
  <c r="AE395" i="3"/>
  <c r="AE396" i="3"/>
  <c r="AE397" i="3"/>
  <c r="AE398" i="3"/>
  <c r="AE399" i="3"/>
  <c r="AE400" i="3"/>
  <c r="AE401" i="3"/>
  <c r="AE402" i="3"/>
  <c r="AE403" i="3"/>
  <c r="AE404" i="3"/>
  <c r="AE405" i="3"/>
  <c r="AE406" i="3"/>
  <c r="AE407" i="3"/>
  <c r="AE408" i="3"/>
  <c r="AE409" i="3"/>
  <c r="AE410" i="3"/>
  <c r="AE411" i="3"/>
  <c r="AE412" i="3"/>
  <c r="AE413" i="3"/>
  <c r="AE414" i="3"/>
  <c r="AE415" i="3"/>
  <c r="AE416" i="3"/>
  <c r="AE417" i="3"/>
  <c r="AE418" i="3"/>
  <c r="AE419" i="3"/>
  <c r="AE420" i="3"/>
  <c r="AE421" i="3"/>
  <c r="AE422" i="3"/>
  <c r="AE423" i="3"/>
  <c r="AE424" i="3"/>
  <c r="AE425" i="3"/>
  <c r="AE426" i="3"/>
  <c r="AE427" i="3"/>
  <c r="AE428" i="3"/>
  <c r="AE429" i="3"/>
  <c r="AE430" i="3"/>
  <c r="AE431" i="3"/>
  <c r="AE432" i="3"/>
  <c r="AE433" i="3"/>
  <c r="AE434" i="3"/>
  <c r="AE435" i="3"/>
  <c r="AE436" i="3"/>
  <c r="AE437" i="3"/>
  <c r="AE438" i="3"/>
  <c r="AE439" i="3"/>
  <c r="AE440" i="3"/>
  <c r="AE441" i="3"/>
  <c r="AE442" i="3"/>
  <c r="AE443" i="3"/>
  <c r="AE444" i="3"/>
  <c r="AE445" i="3"/>
  <c r="AE446" i="3"/>
  <c r="AE447" i="3"/>
  <c r="AE448" i="3"/>
  <c r="AE449" i="3"/>
  <c r="AE450" i="3"/>
  <c r="AE451" i="3"/>
  <c r="AE452" i="3"/>
  <c r="AE453" i="3"/>
  <c r="AE454" i="3"/>
  <c r="AE455" i="3"/>
  <c r="AE456" i="3"/>
  <c r="AE457" i="3"/>
  <c r="AE458" i="3"/>
  <c r="AE459" i="3"/>
  <c r="AE460" i="3"/>
  <c r="AE461" i="3"/>
  <c r="AE462" i="3"/>
  <c r="AE463" i="3"/>
  <c r="AE464" i="3"/>
  <c r="AE465" i="3"/>
  <c r="AE466" i="3"/>
  <c r="AE467" i="3"/>
  <c r="AG24" i="3"/>
  <c r="AG18" i="3"/>
  <c r="AG21" i="3"/>
  <c r="AG27" i="3"/>
  <c r="AG30" i="3"/>
  <c r="AN32" i="3"/>
  <c r="AG33" i="3"/>
  <c r="AN35" i="3"/>
  <c r="AG36" i="3"/>
  <c r="AN38" i="3"/>
  <c r="AG39" i="3"/>
  <c r="AN41" i="3"/>
  <c r="AN44" i="3"/>
  <c r="AN46" i="3"/>
  <c r="AN47" i="3"/>
  <c r="AN49" i="3"/>
  <c r="AN50" i="3"/>
  <c r="AN53" i="3"/>
  <c r="AN56" i="3"/>
  <c r="AN58" i="3"/>
  <c r="AN59" i="3"/>
  <c r="AN61" i="3"/>
  <c r="AN62" i="3"/>
  <c r="AN65" i="3"/>
  <c r="AN68" i="3"/>
  <c r="AN70" i="3"/>
  <c r="AN71" i="3"/>
  <c r="AN73" i="3"/>
  <c r="AN74" i="3"/>
  <c r="AN77" i="3"/>
  <c r="AN80" i="3"/>
  <c r="AN83" i="3"/>
  <c r="AN85" i="3"/>
  <c r="AN86" i="3"/>
  <c r="AN88" i="3"/>
  <c r="AN89" i="3"/>
  <c r="AN91" i="3"/>
  <c r="AN92" i="3"/>
  <c r="AN95" i="3"/>
  <c r="AN97" i="3"/>
  <c r="AN98" i="3"/>
  <c r="AN100" i="3"/>
  <c r="AN101" i="3"/>
  <c r="AN103" i="3"/>
  <c r="AN104" i="3"/>
  <c r="AN106" i="3"/>
  <c r="AN107" i="3"/>
  <c r="AN110" i="3"/>
  <c r="AN111" i="3"/>
  <c r="AN112" i="3"/>
  <c r="AN113" i="3"/>
  <c r="AN114" i="3"/>
  <c r="AN115" i="3"/>
  <c r="AN116" i="3"/>
  <c r="AN118" i="3"/>
  <c r="AN119" i="3"/>
  <c r="AN121" i="3"/>
  <c r="AN122" i="3"/>
  <c r="AN124" i="3"/>
  <c r="AN125" i="3"/>
  <c r="AN127" i="3"/>
  <c r="AN128" i="3"/>
  <c r="AN130" i="3"/>
  <c r="AN131" i="3"/>
  <c r="AN133" i="3"/>
  <c r="AN134" i="3"/>
  <c r="AN136" i="3"/>
  <c r="AN137" i="3"/>
  <c r="AN139" i="3"/>
  <c r="AN140" i="3"/>
  <c r="AN142" i="3"/>
  <c r="AN143" i="3"/>
  <c r="AN145" i="3"/>
  <c r="AN146" i="3"/>
  <c r="AN149" i="3"/>
  <c r="AN151" i="3"/>
  <c r="AN152" i="3"/>
  <c r="AN155" i="3"/>
  <c r="AN157" i="3"/>
  <c r="AN158" i="3"/>
  <c r="AN160" i="3"/>
  <c r="AN161" i="3"/>
  <c r="AN164" i="3"/>
  <c r="AN166" i="3"/>
  <c r="AN167" i="3"/>
  <c r="AN169" i="3"/>
  <c r="AN170" i="3"/>
  <c r="AN172" i="3"/>
  <c r="AN173" i="3"/>
  <c r="AN175" i="3"/>
  <c r="AN176" i="3"/>
  <c r="AN178" i="3"/>
  <c r="AN179" i="3"/>
  <c r="AN181" i="3"/>
  <c r="AN182" i="3"/>
  <c r="AN184" i="3"/>
  <c r="AN185" i="3"/>
  <c r="AN187" i="3"/>
  <c r="AN188" i="3"/>
  <c r="AN191" i="3"/>
  <c r="AN193" i="3"/>
  <c r="AN194" i="3"/>
  <c r="AN196" i="3"/>
  <c r="AN197" i="3"/>
  <c r="AN198" i="3"/>
  <c r="AN199" i="3"/>
  <c r="AN200" i="3"/>
  <c r="AN201" i="3"/>
  <c r="AN202" i="3"/>
  <c r="AN203" i="3"/>
  <c r="AN205" i="3"/>
  <c r="AN206" i="3"/>
  <c r="AN208" i="3"/>
  <c r="AN209" i="3"/>
  <c r="AN211" i="3"/>
  <c r="AN212" i="3"/>
  <c r="AN214" i="3"/>
  <c r="AN215" i="3"/>
  <c r="AN217" i="3"/>
  <c r="AN218" i="3"/>
  <c r="AN220" i="3"/>
  <c r="AN221" i="3"/>
  <c r="AN223" i="3"/>
  <c r="AN224" i="3"/>
  <c r="AN226" i="3"/>
  <c r="AN227" i="3"/>
  <c r="AN229" i="3"/>
  <c r="AN230" i="3"/>
  <c r="AN232" i="3"/>
  <c r="AN233" i="3"/>
  <c r="AN235" i="3"/>
  <c r="AN236" i="3"/>
  <c r="AN238" i="3"/>
  <c r="AN239" i="3"/>
  <c r="AN241" i="3"/>
  <c r="AN242" i="3"/>
  <c r="AN244" i="3"/>
  <c r="AN245" i="3"/>
  <c r="AN247" i="3"/>
  <c r="AN248" i="3"/>
  <c r="AN250" i="3"/>
  <c r="AN251" i="3"/>
  <c r="AN253" i="3"/>
  <c r="AN254" i="3"/>
  <c r="AN256" i="3"/>
  <c r="AN257" i="3"/>
  <c r="AN259" i="3"/>
  <c r="AN260" i="3"/>
  <c r="AN262" i="3"/>
  <c r="AN263" i="3"/>
  <c r="AN265" i="3"/>
  <c r="AN266" i="3"/>
  <c r="AN268" i="3"/>
  <c r="AN269" i="3"/>
  <c r="AN271" i="3"/>
  <c r="AN272"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B6" i="17"/>
  <c r="AB7" i="17"/>
  <c r="AB8" i="17"/>
  <c r="AB9" i="17"/>
  <c r="AB10" i="17"/>
  <c r="AB11" i="17"/>
  <c r="AB12" i="17"/>
  <c r="AB13" i="17"/>
  <c r="AB14" i="17"/>
  <c r="AB15" i="17"/>
  <c r="AB16" i="17"/>
  <c r="AB17" i="17"/>
  <c r="AB18" i="17"/>
  <c r="AB19" i="17"/>
  <c r="AB20" i="17"/>
  <c r="AB21" i="17"/>
  <c r="AB22" i="17"/>
  <c r="AB23" i="17"/>
  <c r="AB24" i="17"/>
  <c r="AB25" i="17"/>
  <c r="AB26" i="17"/>
  <c r="AB27" i="17"/>
  <c r="AB28" i="17"/>
  <c r="AB29" i="17"/>
  <c r="AB30" i="17"/>
  <c r="AB31" i="17"/>
  <c r="AB32" i="17"/>
  <c r="AB33" i="17"/>
  <c r="AB34" i="17"/>
  <c r="AB35" i="17"/>
  <c r="AB36" i="17"/>
  <c r="AB37" i="17"/>
  <c r="AB38" i="17"/>
  <c r="AB39" i="17"/>
  <c r="AB40" i="17"/>
  <c r="AB41" i="17"/>
  <c r="AB42" i="17"/>
  <c r="AB43" i="17"/>
  <c r="AB44" i="17"/>
  <c r="AB45" i="17"/>
  <c r="AB46" i="17"/>
  <c r="AB47" i="17"/>
  <c r="AB48" i="17"/>
  <c r="AB49" i="17"/>
  <c r="AB50" i="17"/>
  <c r="AB51" i="17"/>
  <c r="AB52" i="17"/>
  <c r="AB53" i="17"/>
  <c r="W198" i="9" s="1"/>
  <c r="AB54" i="17"/>
  <c r="AB55" i="17"/>
  <c r="W150" i="9" s="1"/>
  <c r="AB56" i="17"/>
  <c r="AB57" i="17"/>
  <c r="AB58" i="17"/>
  <c r="AB59" i="17"/>
  <c r="W111" i="9" s="1"/>
  <c r="AB60" i="17"/>
  <c r="W165" i="9" s="1"/>
  <c r="AB61" i="17"/>
  <c r="W90" i="9" s="1"/>
  <c r="AB62" i="17"/>
  <c r="W27" i="9" s="1"/>
  <c r="AB63" i="17"/>
  <c r="W174" i="9" s="1"/>
  <c r="AB64" i="17"/>
  <c r="AB65" i="17"/>
  <c r="AB66" i="17"/>
  <c r="AB67" i="17"/>
  <c r="W24" i="9" s="1"/>
  <c r="AB68" i="17"/>
  <c r="AB69" i="17"/>
  <c r="AB70" i="17"/>
  <c r="W171" i="9" s="1"/>
  <c r="AB71" i="17"/>
  <c r="W159" i="9" s="1"/>
  <c r="AB72" i="17"/>
  <c r="AB73" i="17"/>
  <c r="W99" i="9" s="1"/>
  <c r="AB74" i="17"/>
  <c r="W189" i="9" s="1"/>
  <c r="AB75" i="17"/>
  <c r="W39" i="9" s="1"/>
  <c r="AB76" i="17"/>
  <c r="W147" i="9" s="1"/>
  <c r="AB77" i="17"/>
  <c r="AB78" i="17"/>
  <c r="AB79" i="17"/>
  <c r="AB80" i="17"/>
  <c r="AB81" i="17"/>
  <c r="AB82" i="17"/>
  <c r="W168" i="9" s="1"/>
  <c r="AB83" i="17"/>
  <c r="W120" i="9" s="1"/>
  <c r="AB84" i="17"/>
  <c r="AB85" i="17"/>
  <c r="W30" i="9" s="1"/>
  <c r="AB86" i="17"/>
  <c r="AB87" i="17"/>
  <c r="AB88" i="17"/>
  <c r="W162" i="9" s="1"/>
  <c r="AB89" i="17"/>
  <c r="AB90" i="17"/>
  <c r="AB91" i="17"/>
  <c r="AB92" i="17"/>
  <c r="W108" i="9" s="1"/>
  <c r="AB93" i="17"/>
  <c r="W60" i="9" s="1"/>
  <c r="AB94" i="17"/>
  <c r="W54" i="9" s="1"/>
  <c r="AB95" i="17"/>
  <c r="AB96" i="17"/>
  <c r="AB97" i="17"/>
  <c r="W57" i="9" s="1"/>
  <c r="AB98" i="17"/>
  <c r="W153" i="9" s="1"/>
  <c r="AB99" i="17"/>
  <c r="AB100" i="17"/>
  <c r="W177" i="9" s="1"/>
  <c r="AB101" i="17"/>
  <c r="W135" i="9" s="1"/>
  <c r="AB102" i="17"/>
  <c r="AB103" i="17"/>
  <c r="W18" i="9" s="1"/>
  <c r="AB104" i="17"/>
  <c r="AB105" i="17"/>
  <c r="W117" i="9" s="1"/>
  <c r="AB106" i="17"/>
  <c r="W129" i="9" s="1"/>
  <c r="AB107" i="17"/>
  <c r="W51" i="9" s="1"/>
  <c r="AB108" i="17"/>
  <c r="W141" i="9" s="1"/>
  <c r="AB109" i="17"/>
  <c r="W195" i="9" s="1"/>
  <c r="AB110" i="17"/>
  <c r="AB111" i="17"/>
  <c r="W207" i="9" s="1"/>
  <c r="AB112" i="17"/>
  <c r="W63" i="9" s="1"/>
  <c r="AB113" i="17"/>
  <c r="W192" i="9" s="1"/>
  <c r="AB114" i="17"/>
  <c r="AB115" i="17"/>
  <c r="AB116" i="17"/>
  <c r="AB117" i="17"/>
  <c r="AB118" i="17"/>
  <c r="W66" i="9" s="1"/>
  <c r="AB119" i="17"/>
  <c r="W183" i="9" s="1"/>
  <c r="AB120" i="17"/>
  <c r="W180" i="9" s="1"/>
  <c r="AB121" i="17"/>
  <c r="AB122" i="17"/>
  <c r="W87" i="9" s="1"/>
  <c r="AB123" i="17"/>
  <c r="AB124" i="17"/>
  <c r="AB125" i="17"/>
  <c r="W72" i="9" s="1"/>
  <c r="AB126" i="17"/>
  <c r="W186" i="9" s="1"/>
  <c r="AB127" i="17"/>
  <c r="W81" i="9" s="1"/>
  <c r="AB128" i="17"/>
  <c r="AB129" i="17"/>
  <c r="W75" i="9" s="1"/>
  <c r="AB130" i="17"/>
  <c r="W69" i="9" s="1"/>
  <c r="AB131" i="17"/>
  <c r="W126" i="9" s="1"/>
  <c r="AB132" i="17"/>
  <c r="W78" i="9" s="1"/>
  <c r="AB133" i="17"/>
  <c r="W84" i="9" s="1"/>
  <c r="AB134" i="17"/>
  <c r="AB135" i="17"/>
  <c r="AB136" i="17"/>
  <c r="AB137" i="17"/>
  <c r="AB138" i="17"/>
  <c r="AB139" i="17"/>
  <c r="AB140" i="17"/>
  <c r="AB141" i="17"/>
  <c r="AB142" i="17"/>
  <c r="AB143" i="17"/>
  <c r="AB144" i="17"/>
  <c r="AB145" i="17"/>
  <c r="AB146" i="17"/>
  <c r="AB147" i="17"/>
  <c r="AB148" i="17"/>
  <c r="AB149" i="17"/>
  <c r="AB150" i="17"/>
  <c r="AB151" i="17"/>
  <c r="AB152" i="17"/>
  <c r="AB153" i="17"/>
  <c r="AB154" i="17"/>
  <c r="AB155" i="17"/>
  <c r="AB156" i="17"/>
  <c r="AB157" i="17"/>
  <c r="AB158" i="17"/>
  <c r="AB159" i="17"/>
  <c r="AB160" i="17"/>
  <c r="AB161" i="17"/>
  <c r="AB162" i="17"/>
  <c r="AB163" i="17"/>
  <c r="AB164" i="17"/>
  <c r="AB165" i="17"/>
  <c r="AB166" i="17"/>
  <c r="AB167" i="17"/>
  <c r="AB168" i="17"/>
  <c r="AB169" i="17"/>
  <c r="AB170" i="17"/>
  <c r="AB171" i="17"/>
  <c r="AB172" i="17"/>
  <c r="AB173" i="17"/>
  <c r="AB174" i="17"/>
  <c r="AB175" i="17"/>
  <c r="AB176" i="17"/>
  <c r="AB177" i="17"/>
  <c r="AB178" i="17"/>
  <c r="AB179" i="17"/>
  <c r="AB180" i="17"/>
  <c r="AB181" i="17"/>
  <c r="AB182" i="17"/>
  <c r="AB183" i="17"/>
  <c r="AB184" i="17"/>
  <c r="AB185" i="17"/>
  <c r="AB186" i="17"/>
  <c r="AB187" i="17"/>
  <c r="AB188" i="17"/>
  <c r="AB189" i="17"/>
  <c r="AB190" i="17"/>
  <c r="AB191" i="17"/>
  <c r="AB192" i="17"/>
  <c r="AB193" i="17"/>
  <c r="AB194" i="17"/>
  <c r="AB195" i="17"/>
  <c r="AB196" i="17"/>
  <c r="AB197" i="17"/>
  <c r="AB198" i="17"/>
  <c r="AB199" i="17"/>
  <c r="AB200" i="17"/>
  <c r="AB201" i="17"/>
  <c r="AB202" i="17"/>
  <c r="AB203" i="17"/>
  <c r="AB204" i="17"/>
  <c r="AB205" i="17"/>
  <c r="AB206" i="17"/>
  <c r="AB207" i="17"/>
  <c r="AB208" i="17"/>
  <c r="AB209" i="17"/>
  <c r="AB210" i="17"/>
  <c r="AB211" i="17"/>
  <c r="AB212" i="17"/>
  <c r="AB213" i="17"/>
  <c r="AB214" i="17"/>
  <c r="AB215" i="17"/>
  <c r="AB216" i="17"/>
  <c r="AB217" i="17"/>
  <c r="AB218" i="17"/>
  <c r="AB219" i="17"/>
  <c r="AB220" i="17"/>
  <c r="AB221" i="17"/>
  <c r="AB222" i="17"/>
  <c r="AB223" i="17"/>
  <c r="AB224" i="17"/>
  <c r="AB225" i="17"/>
  <c r="AB226" i="17"/>
  <c r="AB227" i="17"/>
  <c r="AB228" i="17"/>
  <c r="AB229" i="17"/>
  <c r="AB230" i="17"/>
  <c r="AB231" i="17"/>
  <c r="AB232" i="17"/>
  <c r="AB233" i="17"/>
  <c r="AB234" i="17"/>
  <c r="AB235" i="17"/>
  <c r="AB236" i="17"/>
  <c r="AB237" i="17"/>
  <c r="AB238" i="17"/>
  <c r="AB239" i="17"/>
  <c r="AB240" i="17"/>
  <c r="AB241" i="17"/>
  <c r="AB242" i="17"/>
  <c r="AB243" i="17"/>
  <c r="AB244" i="17"/>
  <c r="AB245" i="17"/>
  <c r="AB246" i="17"/>
  <c r="AB247" i="17"/>
  <c r="AB248" i="17"/>
  <c r="AB249" i="17"/>
  <c r="AB250" i="17"/>
  <c r="AB251" i="17"/>
  <c r="AB252" i="17"/>
  <c r="AB253" i="17"/>
  <c r="AB254" i="17"/>
  <c r="AB255" i="17"/>
  <c r="AB256" i="17"/>
  <c r="AB257" i="17"/>
  <c r="AB258" i="17"/>
  <c r="AB259" i="17"/>
  <c r="AB260" i="17"/>
  <c r="AB261" i="17"/>
  <c r="AB262" i="17"/>
  <c r="AB263" i="17"/>
  <c r="AB264" i="17"/>
  <c r="AB265" i="17"/>
  <c r="AB266" i="17"/>
  <c r="W114" i="9" s="1"/>
  <c r="AB267" i="17"/>
  <c r="W138" i="9" s="1"/>
  <c r="AB268" i="17"/>
  <c r="AB269" i="17"/>
  <c r="W123" i="9" s="1"/>
  <c r="AB270" i="17"/>
  <c r="AB271" i="17"/>
  <c r="AB272" i="17"/>
  <c r="AB273" i="17"/>
  <c r="AB274" i="17"/>
  <c r="AB275" i="17"/>
  <c r="AB276" i="17"/>
  <c r="AB277" i="17"/>
  <c r="AB278" i="17"/>
  <c r="AB279" i="17"/>
  <c r="AB280" i="17"/>
  <c r="AB281" i="17"/>
  <c r="AB282" i="17"/>
  <c r="AB283" i="17"/>
  <c r="AB284" i="17"/>
  <c r="AB285" i="17"/>
  <c r="AB286" i="17"/>
  <c r="AB287" i="17"/>
  <c r="AB288" i="17"/>
  <c r="AB289" i="17"/>
  <c r="AB290" i="17"/>
  <c r="AB291" i="17"/>
  <c r="AB292" i="17"/>
  <c r="AB293" i="17"/>
  <c r="AB294" i="17"/>
  <c r="AB295" i="17"/>
  <c r="AB296" i="17"/>
  <c r="AB297" i="17"/>
  <c r="AB298" i="17"/>
  <c r="AB299" i="17"/>
  <c r="AB300" i="17"/>
  <c r="AB301" i="17"/>
  <c r="AB302" i="17"/>
  <c r="AB303" i="17"/>
  <c r="AB304" i="17"/>
  <c r="AB305" i="17"/>
  <c r="AB306" i="17"/>
  <c r="AB307" i="17"/>
  <c r="AB308" i="17"/>
  <c r="AB309" i="17"/>
  <c r="AB310" i="17"/>
  <c r="AB311" i="17"/>
  <c r="AB312" i="17"/>
  <c r="AB313" i="17"/>
  <c r="AB314" i="17"/>
  <c r="AB315" i="17"/>
  <c r="AB316" i="17"/>
  <c r="AB317" i="17"/>
  <c r="AB318" i="17"/>
  <c r="AB319" i="17"/>
  <c r="AB320" i="17"/>
  <c r="AB321" i="17"/>
  <c r="AB322" i="17"/>
  <c r="AB323" i="17"/>
  <c r="W156" i="9" s="1"/>
  <c r="AB324" i="17"/>
  <c r="AB325" i="17"/>
  <c r="AB326" i="17"/>
  <c r="AB327" i="17"/>
  <c r="AB328" i="17"/>
  <c r="AB329" i="17"/>
  <c r="AB330" i="17"/>
  <c r="AB331" i="17"/>
  <c r="AB332" i="17"/>
  <c r="AB333" i="17"/>
  <c r="AB334" i="17"/>
  <c r="AB335" i="17"/>
  <c r="AB336" i="17"/>
  <c r="AB337" i="17"/>
  <c r="AB338" i="17"/>
  <c r="AB339" i="17"/>
  <c r="AB340" i="17"/>
  <c r="AB341" i="17"/>
  <c r="AB342" i="17"/>
  <c r="AB343" i="17"/>
  <c r="AB344" i="17"/>
  <c r="AB345" i="17"/>
  <c r="AB346" i="17"/>
  <c r="AB347" i="17"/>
  <c r="AB348" i="17"/>
  <c r="AB349" i="17"/>
  <c r="AB350" i="17"/>
  <c r="AB351" i="17"/>
  <c r="AB352" i="17"/>
  <c r="AB353" i="17"/>
  <c r="AB354" i="17"/>
  <c r="AB355" i="17"/>
  <c r="AB356" i="17"/>
  <c r="AB357" i="17"/>
  <c r="AB358" i="17"/>
  <c r="AB359" i="17"/>
  <c r="AB360" i="17"/>
  <c r="AB361" i="17"/>
  <c r="AB362" i="17"/>
  <c r="AB363" i="17"/>
  <c r="AB364" i="17"/>
  <c r="AB365" i="17"/>
  <c r="AB366" i="17"/>
  <c r="AB367" i="17"/>
  <c r="AB368" i="17"/>
  <c r="AB369" i="17"/>
  <c r="AB370" i="17"/>
  <c r="W144" i="9" s="1"/>
  <c r="AB371" i="17"/>
  <c r="AB372" i="17"/>
  <c r="AB373" i="17"/>
  <c r="AB374" i="17"/>
  <c r="AB375" i="17"/>
  <c r="AB376" i="17"/>
  <c r="AB377" i="17"/>
  <c r="AB378" i="17"/>
  <c r="AB379" i="17"/>
  <c r="AB380" i="17"/>
  <c r="AB381" i="17"/>
  <c r="AB382" i="17"/>
  <c r="AB383" i="17"/>
  <c r="AB384" i="17"/>
  <c r="AB385" i="17"/>
  <c r="AB386" i="17"/>
  <c r="AB387" i="17"/>
  <c r="AB388" i="17"/>
  <c r="AB389" i="17"/>
  <c r="AB390" i="17"/>
  <c r="AB391" i="17"/>
  <c r="AB392" i="17"/>
  <c r="AB393" i="17"/>
  <c r="AB394" i="17"/>
  <c r="AB395" i="17"/>
  <c r="AB396" i="17"/>
  <c r="AB397" i="17"/>
  <c r="AB398" i="17"/>
  <c r="AB399" i="17"/>
  <c r="AB400" i="17"/>
  <c r="AB401" i="17"/>
  <c r="AB402" i="17"/>
  <c r="AB403" i="17"/>
  <c r="AB404" i="17"/>
  <c r="AB405" i="17"/>
  <c r="AB406" i="17"/>
  <c r="AB407" i="17"/>
  <c r="AB408" i="17"/>
  <c r="AB409" i="17"/>
  <c r="AB410" i="17"/>
  <c r="AB411" i="17"/>
  <c r="AB412" i="17"/>
  <c r="AB413" i="17"/>
  <c r="AB414" i="17"/>
  <c r="AB415" i="17"/>
  <c r="AB416" i="17"/>
  <c r="AB417" i="17"/>
  <c r="AB418" i="17"/>
  <c r="AB419" i="17"/>
  <c r="AB420" i="17"/>
  <c r="AB421" i="17"/>
  <c r="AB422" i="17"/>
  <c r="AB423" i="17"/>
  <c r="AB424" i="17"/>
  <c r="AB425" i="17"/>
  <c r="AB426" i="17"/>
  <c r="AB427" i="17"/>
  <c r="AB428" i="17"/>
  <c r="AB429" i="17"/>
  <c r="AB430" i="17"/>
  <c r="AB431" i="17"/>
  <c r="AB432" i="17"/>
  <c r="AB433" i="17"/>
  <c r="AB434" i="17"/>
  <c r="AB435" i="17"/>
  <c r="AB436" i="17"/>
  <c r="AB437" i="17"/>
  <c r="AB438" i="17"/>
  <c r="AB439" i="17"/>
  <c r="AB440" i="17"/>
  <c r="AB441" i="17"/>
  <c r="AB442" i="17"/>
  <c r="AB443" i="17"/>
  <c r="AB444" i="17"/>
  <c r="AB445" i="17"/>
  <c r="AB446" i="17"/>
  <c r="AB447" i="17"/>
  <c r="AB448" i="17"/>
  <c r="AB449" i="17"/>
  <c r="AB450" i="17"/>
  <c r="AB451" i="17"/>
  <c r="AB452" i="17"/>
  <c r="AB453" i="17"/>
  <c r="AB454" i="17"/>
  <c r="AB455" i="17"/>
  <c r="AB456" i="17"/>
  <c r="AB457" i="17"/>
  <c r="AB458" i="17"/>
  <c r="AB459" i="17"/>
  <c r="AB460" i="17"/>
  <c r="AB461" i="17"/>
  <c r="AB462" i="17"/>
  <c r="AB463" i="17"/>
  <c r="AB464" i="17"/>
  <c r="AB465" i="17"/>
  <c r="AB466" i="17"/>
  <c r="AB467" i="17"/>
  <c r="AB468" i="17"/>
  <c r="AB469" i="17"/>
  <c r="AB470" i="17"/>
  <c r="AB471" i="17"/>
  <c r="AB472" i="17"/>
  <c r="AB473" i="17"/>
  <c r="AB474" i="17"/>
  <c r="AB475" i="17"/>
  <c r="AB476" i="17"/>
  <c r="AB477" i="17"/>
  <c r="AB478" i="17"/>
  <c r="AB479" i="17"/>
  <c r="AB480" i="17"/>
  <c r="AB481" i="17"/>
  <c r="AB482" i="17"/>
  <c r="AB483" i="17"/>
  <c r="AB484" i="17"/>
  <c r="AB485" i="17"/>
  <c r="AB486" i="17"/>
  <c r="AB487" i="17"/>
  <c r="AB488" i="17"/>
  <c r="AB489" i="17"/>
  <c r="AB490" i="17"/>
  <c r="AB491" i="17"/>
  <c r="AB492" i="17"/>
  <c r="AB493" i="17"/>
  <c r="AB494" i="17"/>
  <c r="AB495" i="17"/>
  <c r="AB496" i="17"/>
  <c r="AB497" i="17"/>
  <c r="AB498" i="17"/>
  <c r="AB499" i="17"/>
  <c r="AB500" i="17"/>
  <c r="AB501" i="17"/>
  <c r="AB502" i="17"/>
  <c r="AB503" i="17"/>
  <c r="AB504" i="17"/>
  <c r="AB505" i="17"/>
  <c r="AB506" i="17"/>
  <c r="AB507" i="17"/>
  <c r="AB508" i="17"/>
  <c r="AB509" i="17"/>
  <c r="AB510" i="17"/>
  <c r="AB511" i="17"/>
  <c r="AB512" i="17"/>
  <c r="AB513" i="17"/>
  <c r="AB514" i="17"/>
  <c r="AB515" i="17"/>
  <c r="AB516" i="17"/>
  <c r="AB517" i="17"/>
  <c r="AB518" i="17"/>
  <c r="AB519" i="17"/>
  <c r="AB520" i="17"/>
  <c r="AB521" i="17"/>
  <c r="AB522" i="17"/>
  <c r="AB523" i="17"/>
  <c r="AB524" i="17"/>
  <c r="AB525" i="17"/>
  <c r="AB526" i="17"/>
  <c r="AB527" i="17"/>
  <c r="AB528" i="17"/>
  <c r="AB529" i="17"/>
  <c r="AB530" i="17"/>
  <c r="AB531" i="17"/>
  <c r="AB532" i="17"/>
  <c r="AB533" i="17"/>
  <c r="AB534" i="17"/>
  <c r="AB535" i="17"/>
  <c r="AB536" i="17"/>
  <c r="AB537" i="17"/>
  <c r="AB538" i="17"/>
  <c r="AB539" i="17"/>
  <c r="AB540" i="17"/>
  <c r="AB541" i="17"/>
  <c r="AB542" i="17"/>
  <c r="AB543" i="17"/>
  <c r="AB544" i="17"/>
  <c r="AB545" i="17"/>
  <c r="AB546" i="17"/>
  <c r="AB547" i="17"/>
  <c r="AB548" i="17"/>
  <c r="AB549" i="17"/>
  <c r="AB550" i="17"/>
  <c r="AB551" i="17"/>
  <c r="AB552" i="17"/>
  <c r="AB553" i="17"/>
  <c r="AB554" i="17"/>
  <c r="AB555" i="17"/>
  <c r="AB556" i="17"/>
  <c r="AB557" i="17"/>
  <c r="AB558" i="17"/>
  <c r="AB559" i="17"/>
  <c r="AB560" i="17"/>
  <c r="AB561" i="17"/>
  <c r="AB562" i="17"/>
  <c r="AB563" i="17"/>
  <c r="AB564" i="17"/>
  <c r="AB565" i="17"/>
  <c r="AB566" i="17"/>
  <c r="AB567" i="17"/>
  <c r="AB568" i="17"/>
  <c r="AB569" i="17"/>
  <c r="AB570" i="17"/>
  <c r="AB571" i="17"/>
  <c r="AB572" i="17"/>
  <c r="AB573" i="17"/>
  <c r="AB574" i="17"/>
  <c r="AB575" i="17"/>
  <c r="AB576" i="17"/>
  <c r="AB577" i="17"/>
  <c r="AB578" i="17"/>
  <c r="AB579" i="17"/>
  <c r="AB580" i="17"/>
  <c r="AB581" i="17"/>
  <c r="AB582" i="17"/>
  <c r="AB583" i="17"/>
  <c r="AB584" i="17"/>
  <c r="AB585" i="17"/>
  <c r="AB586" i="17"/>
  <c r="AB587" i="17"/>
  <c r="AB588" i="17"/>
  <c r="AB589" i="17"/>
  <c r="AB590" i="17"/>
  <c r="AB591" i="17"/>
  <c r="AB592" i="17"/>
  <c r="AB593" i="17"/>
  <c r="AB594" i="17"/>
  <c r="AB595" i="17"/>
  <c r="AB596" i="17"/>
  <c r="AB597" i="17"/>
  <c r="AB598" i="17"/>
  <c r="AB599" i="17"/>
  <c r="AB600" i="17"/>
  <c r="AB601" i="17"/>
  <c r="AB602" i="17"/>
  <c r="AB603" i="17"/>
  <c r="AB604" i="17"/>
  <c r="AB605" i="17"/>
  <c r="AB606" i="17"/>
  <c r="AB607" i="17"/>
  <c r="AB608" i="17"/>
  <c r="AB609" i="17"/>
  <c r="AB610" i="17"/>
  <c r="AB611" i="17"/>
  <c r="AB612" i="17"/>
  <c r="AB613" i="17"/>
  <c r="AB614" i="17"/>
  <c r="AB615" i="17"/>
  <c r="AB616" i="17"/>
  <c r="AB617" i="17"/>
  <c r="AB618" i="17"/>
  <c r="AB619" i="17"/>
  <c r="AB620" i="17"/>
  <c r="AB621" i="17"/>
  <c r="AB622" i="17"/>
  <c r="AB623" i="17"/>
  <c r="AB624" i="17"/>
  <c r="AB625" i="17"/>
  <c r="AB626" i="17"/>
  <c r="AB627" i="17"/>
  <c r="AB628" i="17"/>
  <c r="AB629" i="17"/>
  <c r="AB630" i="17"/>
  <c r="AB631" i="17"/>
  <c r="AB632" i="17"/>
  <c r="AB633" i="17"/>
  <c r="AB634" i="17"/>
  <c r="AB635" i="17"/>
  <c r="AB636" i="17"/>
  <c r="AB637" i="17"/>
  <c r="AB638" i="17"/>
  <c r="AB639" i="17"/>
  <c r="AB640" i="17"/>
  <c r="AB641" i="17"/>
  <c r="AB642" i="17"/>
  <c r="AB643" i="17"/>
  <c r="AB644" i="17"/>
  <c r="AB645" i="17"/>
  <c r="AB646" i="17"/>
  <c r="AB647" i="17"/>
  <c r="AB648" i="17"/>
  <c r="AB649" i="17"/>
  <c r="AB650" i="17"/>
  <c r="AB651" i="17"/>
  <c r="AB652" i="17"/>
  <c r="AB653" i="17"/>
  <c r="AB654" i="17"/>
  <c r="AB655" i="17"/>
  <c r="AB656" i="17"/>
  <c r="AB657" i="17"/>
  <c r="AB658" i="17"/>
  <c r="AB659" i="17"/>
  <c r="AB660" i="17"/>
  <c r="AB661" i="17"/>
  <c r="AB662" i="17"/>
  <c r="AB663" i="17"/>
  <c r="AB664" i="17"/>
  <c r="AB665" i="17"/>
  <c r="AB666" i="17"/>
  <c r="AB667" i="17"/>
  <c r="AB668" i="17"/>
  <c r="AB669" i="17"/>
  <c r="AB670" i="17"/>
  <c r="AB671" i="17"/>
  <c r="AB672" i="17"/>
  <c r="AB673" i="17"/>
  <c r="AB674" i="17"/>
  <c r="AB675" i="17"/>
  <c r="AB676" i="17"/>
  <c r="AB677" i="17"/>
  <c r="AB678" i="17"/>
  <c r="AB679" i="17"/>
  <c r="AB680" i="17"/>
  <c r="AB681" i="17"/>
  <c r="AB682" i="17"/>
  <c r="AB683" i="17"/>
  <c r="AB684" i="17"/>
  <c r="AB685" i="17"/>
  <c r="AB686" i="17"/>
  <c r="AB687" i="17"/>
  <c r="AB688" i="17"/>
  <c r="AB689" i="17"/>
  <c r="AB690" i="17"/>
  <c r="AB691" i="17"/>
  <c r="AB692" i="17"/>
  <c r="AB693" i="17"/>
  <c r="AB694" i="17"/>
  <c r="AB695" i="17"/>
  <c r="AB696" i="17"/>
  <c r="AB697" i="17"/>
  <c r="AB698" i="17"/>
  <c r="AB699" i="17"/>
  <c r="AB700" i="17"/>
  <c r="AB701" i="17"/>
  <c r="AB702" i="17"/>
  <c r="AB703" i="17"/>
  <c r="AB704" i="17"/>
  <c r="AB705" i="17"/>
  <c r="AB706" i="17"/>
  <c r="AB707" i="17"/>
  <c r="AB708" i="17"/>
  <c r="AB709" i="17"/>
  <c r="AB710" i="17"/>
  <c r="AB711" i="17"/>
  <c r="AB712" i="17"/>
  <c r="AB713" i="17"/>
  <c r="AB714" i="17"/>
  <c r="AB715" i="17"/>
  <c r="AB716" i="17"/>
  <c r="AB717" i="17"/>
  <c r="AB718" i="17"/>
  <c r="AB719" i="17"/>
  <c r="AB720" i="17"/>
  <c r="AB721" i="17"/>
  <c r="AB722" i="17"/>
  <c r="AB723" i="17"/>
  <c r="AB724" i="17"/>
  <c r="AB725" i="17"/>
  <c r="AB726" i="17"/>
  <c r="AB727" i="17"/>
  <c r="AB728" i="17"/>
  <c r="AB729" i="17"/>
  <c r="AB730" i="17"/>
  <c r="AB731" i="17"/>
  <c r="AB732" i="17"/>
  <c r="AB733" i="17"/>
  <c r="AB734" i="17"/>
  <c r="AB735" i="17"/>
  <c r="AB736" i="17"/>
  <c r="AB737" i="17"/>
  <c r="AB738" i="17"/>
  <c r="AB739" i="17"/>
  <c r="AB740" i="17"/>
  <c r="AB741" i="17"/>
  <c r="AB742" i="17"/>
  <c r="AB743" i="17"/>
  <c r="AB744" i="17"/>
  <c r="AB745" i="17"/>
  <c r="AB746" i="17"/>
  <c r="AB747" i="17"/>
  <c r="AB748" i="17"/>
  <c r="AB749" i="17"/>
  <c r="AB750" i="17"/>
  <c r="AB751" i="17"/>
  <c r="AB752" i="17"/>
  <c r="AB753" i="17"/>
  <c r="AB754" i="17"/>
  <c r="AB755" i="17"/>
  <c r="AB756" i="17"/>
  <c r="AB757" i="17"/>
  <c r="AB758" i="17"/>
  <c r="AB759" i="17"/>
  <c r="AB760" i="17"/>
  <c r="AB761" i="17"/>
  <c r="AB762" i="17"/>
  <c r="AB763" i="17"/>
  <c r="AB764" i="17"/>
  <c r="AB765" i="17"/>
  <c r="AB766" i="17"/>
  <c r="AB767" i="17"/>
  <c r="AB768" i="17"/>
  <c r="AB769" i="17"/>
  <c r="AB770" i="17"/>
  <c r="AB771" i="17"/>
  <c r="AB772" i="17"/>
  <c r="AB773" i="17"/>
  <c r="AB774" i="17"/>
  <c r="AB775" i="17"/>
  <c r="AB776" i="17"/>
  <c r="AB777" i="17"/>
  <c r="AB778" i="17"/>
  <c r="AB779" i="17"/>
  <c r="AB780" i="17"/>
  <c r="AB781" i="17"/>
  <c r="AB782" i="17"/>
  <c r="AB783" i="17"/>
  <c r="AB784" i="17"/>
  <c r="AB785" i="17"/>
  <c r="AB786" i="17"/>
  <c r="AB787" i="17"/>
  <c r="AB788" i="17"/>
  <c r="AB789" i="17"/>
  <c r="AB790" i="17"/>
  <c r="AB791" i="17"/>
  <c r="AB792" i="17"/>
  <c r="AB793" i="17"/>
  <c r="AB794" i="17"/>
  <c r="AB795" i="17"/>
  <c r="AB796" i="17"/>
  <c r="AB797" i="17"/>
  <c r="AB798" i="17"/>
  <c r="AB799" i="17"/>
  <c r="AB800" i="17"/>
  <c r="AB801" i="17"/>
  <c r="AB802" i="17"/>
  <c r="AB803" i="17"/>
  <c r="AB804" i="17"/>
  <c r="AB805" i="17"/>
  <c r="AB806" i="17"/>
  <c r="AB807" i="17"/>
  <c r="AB808" i="17"/>
  <c r="AB809" i="17"/>
  <c r="AB810" i="17"/>
  <c r="AB811" i="17"/>
  <c r="AB812" i="17"/>
  <c r="AB813" i="17"/>
  <c r="AB814" i="17"/>
  <c r="AB815" i="17"/>
  <c r="AB816" i="17"/>
  <c r="AB817" i="17"/>
  <c r="AB818" i="17"/>
  <c r="AB819" i="17"/>
  <c r="AB820" i="17"/>
  <c r="AB821" i="17"/>
  <c r="AB822" i="17"/>
  <c r="AB823" i="17"/>
  <c r="AB824" i="17"/>
  <c r="AB825" i="17"/>
  <c r="AB826" i="17"/>
  <c r="AB827" i="17"/>
  <c r="AB828" i="17"/>
  <c r="AB829" i="17"/>
  <c r="AB830" i="17"/>
  <c r="AB831" i="17"/>
  <c r="AB832" i="17"/>
  <c r="AB833" i="17"/>
  <c r="AB834" i="17"/>
  <c r="AB835" i="17"/>
  <c r="AB836" i="17"/>
  <c r="AB837" i="17"/>
  <c r="AB838" i="17"/>
  <c r="AB839" i="17"/>
  <c r="AB840" i="17"/>
  <c r="AB841" i="17"/>
  <c r="AB842" i="17"/>
  <c r="AB843" i="17"/>
  <c r="AB844" i="17"/>
  <c r="AB845" i="17"/>
  <c r="AB846" i="17"/>
  <c r="AB847" i="17"/>
  <c r="AB848" i="17"/>
  <c r="AB849" i="17"/>
  <c r="AB850" i="17"/>
  <c r="AB851" i="17"/>
  <c r="AB852" i="17"/>
  <c r="AB853" i="17"/>
  <c r="AB854" i="17"/>
  <c r="AB855" i="17"/>
  <c r="AB856" i="17"/>
  <c r="AB857" i="17"/>
  <c r="AB858" i="17"/>
  <c r="AB859" i="17"/>
  <c r="AB860" i="17"/>
  <c r="AB861" i="17"/>
  <c r="AB862" i="17"/>
  <c r="AB863" i="17"/>
  <c r="AB864" i="17"/>
  <c r="AB865" i="17"/>
  <c r="AB866" i="17"/>
  <c r="AB867" i="17"/>
  <c r="AB868" i="17"/>
  <c r="AB869" i="17"/>
  <c r="AB870" i="17"/>
  <c r="AB871" i="17"/>
  <c r="AB872" i="17"/>
  <c r="AB873" i="17"/>
  <c r="AB874" i="17"/>
  <c r="AB875" i="17"/>
  <c r="AB876" i="17"/>
  <c r="AB877" i="17"/>
  <c r="AB878" i="17"/>
  <c r="AB879" i="17"/>
  <c r="AB880" i="17"/>
  <c r="AB881" i="17"/>
  <c r="AB882" i="17"/>
  <c r="AB883" i="17"/>
  <c r="AB884" i="17"/>
  <c r="AB885" i="17"/>
  <c r="AB886" i="17"/>
  <c r="AB887" i="17"/>
  <c r="AB888" i="17"/>
  <c r="AB889" i="17"/>
  <c r="AB890" i="17"/>
  <c r="AB891" i="17"/>
  <c r="AB892" i="17"/>
  <c r="AB893" i="17"/>
  <c r="AB894" i="17"/>
  <c r="AB895" i="17"/>
  <c r="AB896" i="17"/>
  <c r="AB897" i="17"/>
  <c r="AB898" i="17"/>
  <c r="AB899" i="17"/>
  <c r="AB900" i="17"/>
  <c r="AB901" i="17"/>
  <c r="AB902" i="17"/>
  <c r="AB903" i="17"/>
  <c r="AB904" i="17"/>
  <c r="AB905" i="17"/>
  <c r="AB906" i="17"/>
  <c r="AB907" i="17"/>
  <c r="AB908" i="17"/>
  <c r="AB909" i="17"/>
  <c r="AB910" i="17"/>
  <c r="AB911" i="17"/>
  <c r="AB912" i="17"/>
  <c r="AB913" i="17"/>
  <c r="AB914" i="17"/>
  <c r="AB915" i="17"/>
  <c r="AB916" i="17"/>
  <c r="AB917" i="17"/>
  <c r="AB918" i="17"/>
  <c r="AB919" i="17"/>
  <c r="AB920" i="17"/>
  <c r="AB921" i="17"/>
  <c r="AB922" i="17"/>
  <c r="AB923" i="17"/>
  <c r="AB924" i="17"/>
  <c r="AB925" i="17"/>
  <c r="AB926" i="17"/>
  <c r="AB927" i="17"/>
  <c r="AB928" i="17"/>
  <c r="AB929" i="17"/>
  <c r="AB930" i="17"/>
  <c r="AB931" i="17"/>
  <c r="AB932" i="17"/>
  <c r="AB933" i="17"/>
  <c r="AB934" i="17"/>
  <c r="AB935" i="17"/>
  <c r="AB936" i="17"/>
  <c r="AB937" i="17"/>
  <c r="AB938" i="17"/>
  <c r="AB939" i="17"/>
  <c r="AB940" i="17"/>
  <c r="AB941" i="17"/>
  <c r="AB942" i="17"/>
  <c r="AB943" i="17"/>
  <c r="AB944" i="17"/>
  <c r="AB945" i="17"/>
  <c r="AB946" i="17"/>
  <c r="AB947" i="17"/>
  <c r="AB948" i="17"/>
  <c r="AB949" i="17"/>
  <c r="AB950" i="17"/>
  <c r="AB951" i="17"/>
  <c r="AB952" i="17"/>
  <c r="AB953" i="17"/>
  <c r="AB954" i="17"/>
  <c r="AB955" i="17"/>
  <c r="AB956" i="17"/>
  <c r="AB957" i="17"/>
  <c r="AB958" i="17"/>
  <c r="AB959" i="17"/>
  <c r="AB960" i="17"/>
  <c r="AB961" i="17"/>
  <c r="AB962" i="17"/>
  <c r="AB963" i="17"/>
  <c r="AB964" i="17"/>
  <c r="AB965" i="17"/>
  <c r="AB966" i="17"/>
  <c r="AB967" i="17"/>
  <c r="AB968" i="17"/>
  <c r="AB969" i="17"/>
  <c r="AB970" i="17"/>
  <c r="AB971" i="17"/>
  <c r="AB972" i="17"/>
  <c r="AB973" i="17"/>
  <c r="AB974" i="17"/>
  <c r="AB975" i="17"/>
  <c r="AB976" i="17"/>
  <c r="AB977" i="17"/>
  <c r="AB978" i="17"/>
  <c r="AB979" i="17"/>
  <c r="AB980" i="17"/>
  <c r="AB981" i="17"/>
  <c r="AB982" i="17"/>
  <c r="AB983" i="17"/>
  <c r="AB984" i="17"/>
  <c r="AB985" i="17"/>
  <c r="AB986" i="17"/>
  <c r="AB987" i="17"/>
  <c r="AB988" i="17"/>
  <c r="AB989" i="17"/>
  <c r="AB990" i="17"/>
  <c r="AB991" i="17"/>
  <c r="AB992" i="17"/>
  <c r="AB993" i="17"/>
  <c r="AB994" i="17"/>
  <c r="AB995" i="17"/>
  <c r="AB996" i="17"/>
  <c r="AB997" i="17"/>
  <c r="AB998" i="17"/>
  <c r="AB999" i="17"/>
  <c r="AB1000" i="17"/>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83" i="2"/>
  <c r="AC84" i="2"/>
  <c r="AC85" i="2"/>
  <c r="AC86" i="2"/>
  <c r="AC87" i="2"/>
  <c r="AC88" i="2"/>
  <c r="AC89" i="2"/>
  <c r="AC90" i="2"/>
  <c r="AC91" i="2"/>
  <c r="AC92" i="2"/>
  <c r="AC93" i="2"/>
  <c r="AC94" i="2"/>
  <c r="AC95" i="2"/>
  <c r="AC96" i="2"/>
  <c r="AC97" i="2"/>
  <c r="AC98" i="2"/>
  <c r="AC99" i="2"/>
  <c r="AC100" i="2"/>
  <c r="AC101" i="2"/>
  <c r="AC102" i="2"/>
  <c r="AC103" i="2"/>
  <c r="AC104" i="2"/>
  <c r="AC105" i="2"/>
  <c r="AC106" i="2"/>
  <c r="AC107" i="2"/>
  <c r="AC108" i="2"/>
  <c r="AC109" i="2"/>
  <c r="AC110" i="2"/>
  <c r="AC111" i="2"/>
  <c r="AC112" i="2"/>
  <c r="AC113" i="2"/>
  <c r="AC114" i="2"/>
  <c r="AC115" i="2"/>
  <c r="AC116" i="2"/>
  <c r="AC117" i="2"/>
  <c r="AC118" i="2"/>
  <c r="AC119" i="2"/>
  <c r="AC120" i="2"/>
  <c r="AC121" i="2"/>
  <c r="AC122" i="2"/>
  <c r="AC123" i="2"/>
  <c r="AC124" i="2"/>
  <c r="AC125" i="2"/>
  <c r="AC126" i="2"/>
  <c r="AC127" i="2"/>
  <c r="AC128" i="2"/>
  <c r="AC129" i="2"/>
  <c r="AC130" i="2"/>
  <c r="AC131" i="2"/>
  <c r="AC132" i="2"/>
  <c r="AC133" i="2"/>
  <c r="AC134" i="2"/>
  <c r="AC135" i="2"/>
  <c r="AC136" i="2"/>
  <c r="AC137" i="2"/>
  <c r="AC138" i="2"/>
  <c r="AC139" i="2"/>
  <c r="AC140" i="2"/>
  <c r="AC141" i="2"/>
  <c r="AC142" i="2"/>
  <c r="AC143" i="2"/>
  <c r="AC144" i="2"/>
  <c r="AC145" i="2"/>
  <c r="AC146" i="2"/>
  <c r="AC147" i="2"/>
  <c r="AC148" i="2"/>
  <c r="AC149" i="2"/>
  <c r="AC150" i="2"/>
  <c r="AC151" i="2"/>
  <c r="AC152" i="2"/>
  <c r="AC153" i="2"/>
  <c r="AC154" i="2"/>
  <c r="AC155" i="2"/>
  <c r="AC156" i="2"/>
  <c r="AC157" i="2"/>
  <c r="AC158" i="2"/>
  <c r="AC159" i="2"/>
  <c r="AC160" i="2"/>
  <c r="AC161" i="2"/>
  <c r="AC162" i="2"/>
  <c r="W162" i="3" s="1"/>
  <c r="AC163" i="2"/>
  <c r="W27" i="3" s="1"/>
  <c r="AC164" i="2"/>
  <c r="W120" i="3" s="1"/>
  <c r="AC165" i="2"/>
  <c r="W159" i="3" s="1"/>
  <c r="AC166" i="2"/>
  <c r="W33" i="3" s="1"/>
  <c r="AC167" i="2"/>
  <c r="AC168" i="2"/>
  <c r="AC169" i="2"/>
  <c r="W156" i="3" s="1"/>
  <c r="AC170" i="2"/>
  <c r="AC171" i="2"/>
  <c r="AC172" i="2"/>
  <c r="AC173" i="2"/>
  <c r="W123" i="3" s="1"/>
  <c r="AC174" i="2"/>
  <c r="W231" i="3" s="1"/>
  <c r="AC175" i="2"/>
  <c r="AC176" i="2"/>
  <c r="AC177" i="2"/>
  <c r="W39" i="3" s="1"/>
  <c r="AC178" i="2"/>
  <c r="W186" i="3" s="1"/>
  <c r="AC179" i="2"/>
  <c r="W189" i="3" s="1"/>
  <c r="AC180" i="2"/>
  <c r="W192" i="3" s="1"/>
  <c r="AC181" i="2"/>
  <c r="W249" i="3" s="1"/>
  <c r="AC182" i="2"/>
  <c r="AC183" i="2"/>
  <c r="W45" i="3" s="1"/>
  <c r="AC184" i="2"/>
  <c r="AC185" i="2"/>
  <c r="AC186" i="2"/>
  <c r="W243" i="3" s="1"/>
  <c r="AC187" i="2"/>
  <c r="W48" i="3" s="1"/>
  <c r="AC188" i="2"/>
  <c r="W51" i="3" s="1"/>
  <c r="AC189" i="2"/>
  <c r="W135" i="3" s="1"/>
  <c r="AC190" i="2"/>
  <c r="W255" i="3" s="1"/>
  <c r="AC191" i="2"/>
  <c r="W60" i="3" s="1"/>
  <c r="AC192" i="2"/>
  <c r="W237" i="3" s="1"/>
  <c r="AC193" i="2"/>
  <c r="W54" i="3" s="1"/>
  <c r="AC194" i="2"/>
  <c r="AC195" i="2"/>
  <c r="AC196" i="2"/>
  <c r="AC197" i="2"/>
  <c r="W72" i="3" s="1"/>
  <c r="AC198" i="2"/>
  <c r="W153" i="3" s="1"/>
  <c r="AC199" i="2"/>
  <c r="AC200" i="2"/>
  <c r="AC201" i="2"/>
  <c r="AC202" i="2"/>
  <c r="AC203" i="2"/>
  <c r="W117" i="3" s="1"/>
  <c r="AC204" i="2"/>
  <c r="AC205" i="2"/>
  <c r="W198" i="3" s="1"/>
  <c r="AC206" i="2"/>
  <c r="AC207" i="2"/>
  <c r="W66" i="3" s="1"/>
  <c r="AC208" i="2"/>
  <c r="AC209" i="2"/>
  <c r="W75" i="3" s="1"/>
  <c r="AC210" i="2"/>
  <c r="W63" i="3" s="1"/>
  <c r="AC211" i="2"/>
  <c r="AC212" i="2"/>
  <c r="W234" i="3" s="1"/>
  <c r="AC213" i="2"/>
  <c r="W69" i="3" s="1"/>
  <c r="AC214" i="2"/>
  <c r="W81" i="3" s="1"/>
  <c r="AC215" i="2"/>
  <c r="AC216" i="2"/>
  <c r="W138" i="3" s="1"/>
  <c r="AC217" i="2"/>
  <c r="AC218" i="2"/>
  <c r="W171" i="3" s="1"/>
  <c r="AC219" i="2"/>
  <c r="W129" i="3" s="1"/>
  <c r="AC220" i="2"/>
  <c r="W252" i="3" s="1"/>
  <c r="AC221" i="2"/>
  <c r="W228" i="3" s="1"/>
  <c r="AC222" i="2"/>
  <c r="W219" i="3" s="1"/>
  <c r="AC223" i="2"/>
  <c r="W174" i="3" s="1"/>
  <c r="AC224" i="2"/>
  <c r="W24" i="3" s="1"/>
  <c r="AC225" i="2"/>
  <c r="AC226" i="2"/>
  <c r="W222" i="3" s="1"/>
  <c r="AC227" i="2"/>
  <c r="W201" i="3" s="1"/>
  <c r="AC228" i="2"/>
  <c r="W240" i="3" s="1"/>
  <c r="AC229" i="2"/>
  <c r="W21" i="3" s="1"/>
  <c r="AC230" i="2"/>
  <c r="W36" i="3" s="1"/>
  <c r="AC231" i="2"/>
  <c r="W177" i="3" s="1"/>
  <c r="AC232" i="2"/>
  <c r="W264" i="3" s="1"/>
  <c r="AC233" i="2"/>
  <c r="AC234" i="2"/>
  <c r="W132" i="3" s="1"/>
  <c r="AC235" i="2"/>
  <c r="W111" i="3" s="1"/>
  <c r="AC236" i="2"/>
  <c r="AC237" i="2"/>
  <c r="AC238" i="2"/>
  <c r="AC239" i="2"/>
  <c r="AC240" i="2"/>
  <c r="W216" i="3" s="1"/>
  <c r="AC241" i="2"/>
  <c r="W258" i="3" s="1"/>
  <c r="AC242" i="2"/>
  <c r="AC243" i="2"/>
  <c r="W165" i="3" s="1"/>
  <c r="AC244" i="2"/>
  <c r="W270" i="3" s="1"/>
  <c r="AC245" i="2"/>
  <c r="AC246" i="2"/>
  <c r="W204" i="3" s="1"/>
  <c r="AC247" i="2"/>
  <c r="W114" i="3" s="1"/>
  <c r="AC248" i="2"/>
  <c r="W207" i="3" s="1"/>
  <c r="AC249" i="2"/>
  <c r="W96" i="3" s="1"/>
  <c r="AC250" i="2"/>
  <c r="W225" i="3" s="1"/>
  <c r="AC251" i="2"/>
  <c r="W183" i="3" s="1"/>
  <c r="AC252" i="2"/>
  <c r="W108" i="3" s="1"/>
  <c r="AC253" i="2"/>
  <c r="W93" i="3" s="1"/>
  <c r="AC254" i="2"/>
  <c r="W246" i="3" s="1"/>
  <c r="AC255" i="2"/>
  <c r="W273" i="3" s="1"/>
  <c r="AC256" i="2"/>
  <c r="W147" i="3" s="1"/>
  <c r="AC257" i="2"/>
  <c r="W102" i="3" s="1"/>
  <c r="AC258" i="2"/>
  <c r="W90" i="3" s="1"/>
  <c r="AC259" i="2"/>
  <c r="W267" i="3" s="1"/>
  <c r="AC260" i="2"/>
  <c r="W87" i="3" s="1"/>
  <c r="AC261" i="2"/>
  <c r="AC262" i="2"/>
  <c r="W180" i="3" s="1"/>
  <c r="AC263" i="2"/>
  <c r="AC264" i="2"/>
  <c r="AC265" i="2"/>
  <c r="AC266" i="2"/>
  <c r="AC267" i="2"/>
  <c r="AC268" i="2"/>
  <c r="AC269" i="2"/>
  <c r="AC270" i="2"/>
  <c r="AC271" i="2"/>
  <c r="AC272" i="2"/>
  <c r="AC273" i="2"/>
  <c r="AC274" i="2"/>
  <c r="AC275" i="2"/>
  <c r="AC276" i="2"/>
  <c r="AC277" i="2"/>
  <c r="AC278" i="2"/>
  <c r="AC279" i="2"/>
  <c r="AC280" i="2"/>
  <c r="AC281" i="2"/>
  <c r="AC282" i="2"/>
  <c r="AC283" i="2"/>
  <c r="AC284" i="2"/>
  <c r="AC285" i="2"/>
  <c r="AC286" i="2"/>
  <c r="AC287" i="2"/>
  <c r="AC288" i="2"/>
  <c r="AC289" i="2"/>
  <c r="AC290" i="2"/>
  <c r="AC291" i="2"/>
  <c r="AC292" i="2"/>
  <c r="AC293" i="2"/>
  <c r="AC294" i="2"/>
  <c r="AC295" i="2"/>
  <c r="AC296" i="2"/>
  <c r="AC297" i="2"/>
  <c r="AC298" i="2"/>
  <c r="AC299" i="2"/>
  <c r="AC300" i="2"/>
  <c r="AC301" i="2"/>
  <c r="AC302" i="2"/>
  <c r="AC303" i="2"/>
  <c r="AC304" i="2"/>
  <c r="AC305" i="2"/>
  <c r="AC306" i="2"/>
  <c r="AC307" i="2"/>
  <c r="AC308" i="2"/>
  <c r="AC309" i="2"/>
  <c r="AC310" i="2"/>
  <c r="AC311" i="2"/>
  <c r="AC312" i="2"/>
  <c r="AC313" i="2"/>
  <c r="AC314" i="2"/>
  <c r="AC315" i="2"/>
  <c r="AC316" i="2"/>
  <c r="AC317" i="2"/>
  <c r="AC318" i="2"/>
  <c r="AC319" i="2"/>
  <c r="AC320" i="2"/>
  <c r="AC321" i="2"/>
  <c r="AC322" i="2"/>
  <c r="AC323" i="2"/>
  <c r="AC324" i="2"/>
  <c r="AC325" i="2"/>
  <c r="AC326" i="2"/>
  <c r="AC327" i="2"/>
  <c r="AC328" i="2"/>
  <c r="AC329" i="2"/>
  <c r="AC330" i="2"/>
  <c r="AC331" i="2"/>
  <c r="AC332" i="2"/>
  <c r="AC333" i="2"/>
  <c r="AC334" i="2"/>
  <c r="AC335" i="2"/>
  <c r="AC336" i="2"/>
  <c r="AC337" i="2"/>
  <c r="AC338" i="2"/>
  <c r="AC339" i="2"/>
  <c r="AC340" i="2"/>
  <c r="AC341" i="2"/>
  <c r="AC342" i="2"/>
  <c r="AC343" i="2"/>
  <c r="AC344" i="2"/>
  <c r="AC345" i="2"/>
  <c r="AC346" i="2"/>
  <c r="AC347" i="2"/>
  <c r="AC348" i="2"/>
  <c r="AC349" i="2"/>
  <c r="AC350" i="2"/>
  <c r="AC351" i="2"/>
  <c r="AC352" i="2"/>
  <c r="AC353" i="2"/>
  <c r="AC354" i="2"/>
  <c r="AC355" i="2"/>
  <c r="AC356" i="2"/>
  <c r="AC357" i="2"/>
  <c r="AC358" i="2"/>
  <c r="AC359" i="2"/>
  <c r="AC360" i="2"/>
  <c r="AC361" i="2"/>
  <c r="AC362" i="2"/>
  <c r="AC363" i="2"/>
  <c r="AC364" i="2"/>
  <c r="AC365" i="2"/>
  <c r="AC366" i="2"/>
  <c r="AC367" i="2"/>
  <c r="AC368" i="2"/>
  <c r="AC369" i="2"/>
  <c r="AC370" i="2"/>
  <c r="AC371" i="2"/>
  <c r="AC372" i="2"/>
  <c r="AC373" i="2"/>
  <c r="AC374" i="2"/>
  <c r="AC375" i="2"/>
  <c r="AC376" i="2"/>
  <c r="AC377" i="2"/>
  <c r="AC378" i="2"/>
  <c r="AC800" i="2"/>
  <c r="AC379" i="2"/>
  <c r="AC380" i="2"/>
  <c r="AC381" i="2"/>
  <c r="AC382" i="2"/>
  <c r="AC383" i="2"/>
  <c r="AC384" i="2"/>
  <c r="AC385" i="2"/>
  <c r="AC386" i="2"/>
  <c r="AC387" i="2"/>
  <c r="AC388" i="2"/>
  <c r="AC389" i="2"/>
  <c r="AC390" i="2"/>
  <c r="AC391" i="2"/>
  <c r="AC392" i="2"/>
  <c r="AC393" i="2"/>
  <c r="AC394" i="2"/>
  <c r="AC395" i="2"/>
  <c r="AC396" i="2"/>
  <c r="AC397" i="2"/>
  <c r="AC398" i="2"/>
  <c r="AC399" i="2"/>
  <c r="AC400" i="2"/>
  <c r="AC401" i="2"/>
  <c r="AC402" i="2"/>
  <c r="AC403" i="2"/>
  <c r="AC404" i="2"/>
  <c r="AC405" i="2"/>
  <c r="AC406" i="2"/>
  <c r="AC407" i="2"/>
  <c r="AC408" i="2"/>
  <c r="AC409" i="2"/>
  <c r="AC410" i="2"/>
  <c r="AC411" i="2"/>
  <c r="AC412" i="2"/>
  <c r="AC413" i="2"/>
  <c r="AC414" i="2"/>
  <c r="AC415" i="2"/>
  <c r="AC416" i="2"/>
  <c r="AC417" i="2"/>
  <c r="AC418" i="2"/>
  <c r="AC419" i="2"/>
  <c r="AC420" i="2"/>
  <c r="AC421" i="2"/>
  <c r="AC422" i="2"/>
  <c r="AC423" i="2"/>
  <c r="AC424" i="2"/>
  <c r="AC425" i="2"/>
  <c r="AC426" i="2"/>
  <c r="AC427" i="2"/>
  <c r="AC428" i="2"/>
  <c r="AC429" i="2"/>
  <c r="AC430" i="2"/>
  <c r="AC431" i="2"/>
  <c r="AC432" i="2"/>
  <c r="AC433" i="2"/>
  <c r="AC434" i="2"/>
  <c r="AC435" i="2"/>
  <c r="AC436" i="2"/>
  <c r="AC437" i="2"/>
  <c r="AC438" i="2"/>
  <c r="AC439" i="2"/>
  <c r="AC440" i="2"/>
  <c r="AC441" i="2"/>
  <c r="AC442" i="2"/>
  <c r="AC443" i="2"/>
  <c r="AC444" i="2"/>
  <c r="AC445" i="2"/>
  <c r="AC446" i="2"/>
  <c r="AC447" i="2"/>
  <c r="AC448" i="2"/>
  <c r="AC449" i="2"/>
  <c r="AC450" i="2"/>
  <c r="AC451" i="2"/>
  <c r="AC452" i="2"/>
  <c r="AC453" i="2"/>
  <c r="AC454" i="2"/>
  <c r="AC455" i="2"/>
  <c r="AC456" i="2"/>
  <c r="AC457" i="2"/>
  <c r="AC458" i="2"/>
  <c r="AC459" i="2"/>
  <c r="AC460" i="2"/>
  <c r="AC461" i="2"/>
  <c r="AC462" i="2"/>
  <c r="AC463" i="2"/>
  <c r="AC464" i="2"/>
  <c r="AC465" i="2"/>
  <c r="AC466" i="2"/>
  <c r="AC467" i="2"/>
  <c r="AC468" i="2"/>
  <c r="AC469" i="2"/>
  <c r="AC470" i="2"/>
  <c r="AC471" i="2"/>
  <c r="AC472" i="2"/>
  <c r="AC473" i="2"/>
  <c r="AC474" i="2"/>
  <c r="AC475" i="2"/>
  <c r="AC476" i="2"/>
  <c r="AC477" i="2"/>
  <c r="AC478" i="2"/>
  <c r="AC479" i="2"/>
  <c r="AC480" i="2"/>
  <c r="AC481" i="2"/>
  <c r="AC482" i="2"/>
  <c r="AC483" i="2"/>
  <c r="AC484" i="2"/>
  <c r="AC485" i="2"/>
  <c r="AC486" i="2"/>
  <c r="AC487" i="2"/>
  <c r="AC488" i="2"/>
  <c r="AC489" i="2"/>
  <c r="AC490" i="2"/>
  <c r="AC491" i="2"/>
  <c r="AC492" i="2"/>
  <c r="AC493" i="2"/>
  <c r="AC494" i="2"/>
  <c r="AC495" i="2"/>
  <c r="AC496" i="2"/>
  <c r="AC497" i="2"/>
  <c r="AC498" i="2"/>
  <c r="AC499" i="2"/>
  <c r="AC500" i="2"/>
  <c r="AC501" i="2"/>
  <c r="AC502" i="2"/>
  <c r="AC503" i="2"/>
  <c r="AC504" i="2"/>
  <c r="AC505" i="2"/>
  <c r="AC506" i="2"/>
  <c r="AC507" i="2"/>
  <c r="AC508" i="2"/>
  <c r="AC509" i="2"/>
  <c r="AC510" i="2"/>
  <c r="AC511" i="2"/>
  <c r="AC512" i="2"/>
  <c r="AC513" i="2"/>
  <c r="AC514" i="2"/>
  <c r="AC515" i="2"/>
  <c r="AC516" i="2"/>
  <c r="AC517" i="2"/>
  <c r="AC518" i="2"/>
  <c r="AC519" i="2"/>
  <c r="AC520" i="2"/>
  <c r="AC521" i="2"/>
  <c r="AC522" i="2"/>
  <c r="AC523" i="2"/>
  <c r="AC524" i="2"/>
  <c r="AC525" i="2"/>
  <c r="AC526" i="2"/>
  <c r="AC527" i="2"/>
  <c r="AC528" i="2"/>
  <c r="AC529" i="2"/>
  <c r="AC530" i="2"/>
  <c r="AC531" i="2"/>
  <c r="AC543" i="2"/>
  <c r="AC544" i="2"/>
  <c r="AC545" i="2"/>
  <c r="AC546" i="2"/>
  <c r="AC547" i="2"/>
  <c r="AC548" i="2"/>
  <c r="AC549" i="2"/>
  <c r="AC550" i="2"/>
  <c r="AC551" i="2"/>
  <c r="AC552" i="2"/>
  <c r="AC553" i="2"/>
  <c r="AC554" i="2"/>
  <c r="AC555" i="2"/>
  <c r="AC556" i="2"/>
  <c r="AC557" i="2"/>
  <c r="AC558" i="2"/>
  <c r="AC559" i="2"/>
  <c r="AC560" i="2"/>
  <c r="AC561" i="2"/>
  <c r="AC562" i="2"/>
  <c r="AC563" i="2"/>
  <c r="AC564" i="2"/>
  <c r="AC565" i="2"/>
  <c r="AC566" i="2"/>
  <c r="AC567" i="2"/>
  <c r="AC568" i="2"/>
  <c r="AC569" i="2"/>
  <c r="AC570" i="2"/>
  <c r="AC571" i="2"/>
  <c r="AC572" i="2"/>
  <c r="AC573" i="2"/>
  <c r="AC574" i="2"/>
  <c r="AC575" i="2"/>
  <c r="AC576" i="2"/>
  <c r="AC577" i="2"/>
  <c r="AC578" i="2"/>
  <c r="AC579" i="2"/>
  <c r="AC580" i="2"/>
  <c r="AC581" i="2"/>
  <c r="AC582" i="2"/>
  <c r="AC583" i="2"/>
  <c r="AC584" i="2"/>
  <c r="AC585" i="2"/>
  <c r="AC586" i="2"/>
  <c r="AC587" i="2"/>
  <c r="AC588" i="2"/>
  <c r="AC589" i="2"/>
  <c r="AC590" i="2"/>
  <c r="AC591" i="2"/>
  <c r="AC592" i="2"/>
  <c r="AC593" i="2"/>
  <c r="AC594" i="2"/>
  <c r="AC595" i="2"/>
  <c r="AC596" i="2"/>
  <c r="AC597" i="2"/>
  <c r="AC598" i="2"/>
  <c r="AC599" i="2"/>
  <c r="AC600" i="2"/>
  <c r="AC601" i="2"/>
  <c r="AC602" i="2"/>
  <c r="AC603" i="2"/>
  <c r="AC604" i="2"/>
  <c r="AC605" i="2"/>
  <c r="AC606" i="2"/>
  <c r="AC607" i="2"/>
  <c r="AC608" i="2"/>
  <c r="AC609" i="2"/>
  <c r="AC610" i="2"/>
  <c r="AC611" i="2"/>
  <c r="AC612" i="2"/>
  <c r="AC613" i="2"/>
  <c r="AC614" i="2"/>
  <c r="AC615" i="2"/>
  <c r="AC616" i="2"/>
  <c r="AC617" i="2"/>
  <c r="AC618" i="2"/>
  <c r="AC619" i="2"/>
  <c r="AC620" i="2"/>
  <c r="AC621" i="2"/>
  <c r="AC622" i="2"/>
  <c r="AC623" i="2"/>
  <c r="AC624" i="2"/>
  <c r="AC625" i="2"/>
  <c r="AC626" i="2"/>
  <c r="AC627" i="2"/>
  <c r="AC628" i="2"/>
  <c r="AC629" i="2"/>
  <c r="AC630" i="2"/>
  <c r="AC631" i="2"/>
  <c r="AC632" i="2"/>
  <c r="AC633" i="2"/>
  <c r="AC634" i="2"/>
  <c r="AC635" i="2"/>
  <c r="AC636" i="2"/>
  <c r="AC637" i="2"/>
  <c r="AC638" i="2"/>
  <c r="AC639" i="2"/>
  <c r="AC640" i="2"/>
  <c r="AC641" i="2"/>
  <c r="AC642" i="2"/>
  <c r="AC643" i="2"/>
  <c r="AC644" i="2"/>
  <c r="AC645" i="2"/>
  <c r="AC646" i="2"/>
  <c r="AC647" i="2"/>
  <c r="AC648" i="2"/>
  <c r="AC649" i="2"/>
  <c r="AC650" i="2"/>
  <c r="AC651" i="2"/>
  <c r="AC652" i="2"/>
  <c r="AC653" i="2"/>
  <c r="AC654" i="2"/>
  <c r="AC655" i="2"/>
  <c r="AC656" i="2"/>
  <c r="AC657" i="2"/>
  <c r="AC658" i="2"/>
  <c r="AC659" i="2"/>
  <c r="AC660" i="2"/>
  <c r="AC661" i="2"/>
  <c r="AC662" i="2"/>
  <c r="AC663" i="2"/>
  <c r="AC664" i="2"/>
  <c r="AC665" i="2"/>
  <c r="AC666" i="2"/>
  <c r="AC667" i="2"/>
  <c r="AC668" i="2"/>
  <c r="AC669" i="2"/>
  <c r="AC670" i="2"/>
  <c r="AC671" i="2"/>
  <c r="AC672" i="2"/>
  <c r="AC673" i="2"/>
  <c r="AC674" i="2"/>
  <c r="AC675" i="2"/>
  <c r="AC676" i="2"/>
  <c r="AC677" i="2"/>
  <c r="AC678" i="2"/>
  <c r="AC679" i="2"/>
  <c r="AC680" i="2"/>
  <c r="AC681" i="2"/>
  <c r="AC682" i="2"/>
  <c r="AC683" i="2"/>
  <c r="AC684" i="2"/>
  <c r="AC685" i="2"/>
  <c r="AC686" i="2"/>
  <c r="AC687" i="2"/>
  <c r="AC688" i="2"/>
  <c r="AC689" i="2"/>
  <c r="AC690" i="2"/>
  <c r="AC691" i="2"/>
  <c r="AC692" i="2"/>
  <c r="AC693" i="2"/>
  <c r="AC694" i="2"/>
  <c r="AC695" i="2"/>
  <c r="AC696" i="2"/>
  <c r="AC697" i="2"/>
  <c r="AC698" i="2"/>
  <c r="AC699" i="2"/>
  <c r="AC700" i="2"/>
  <c r="AC701" i="2"/>
  <c r="AC702" i="2"/>
  <c r="AC703" i="2"/>
  <c r="AC704" i="2"/>
  <c r="AC705" i="2"/>
  <c r="AC706" i="2"/>
  <c r="AC707" i="2"/>
  <c r="AC708" i="2"/>
  <c r="AC709" i="2"/>
  <c r="AC710" i="2"/>
  <c r="AC711" i="2"/>
  <c r="AC712" i="2"/>
  <c r="AC713" i="2"/>
  <c r="AC714" i="2"/>
  <c r="AC715" i="2"/>
  <c r="AC716" i="2"/>
  <c r="AC717" i="2"/>
  <c r="AC718" i="2"/>
  <c r="AC719" i="2"/>
  <c r="AC720" i="2"/>
  <c r="AC721" i="2"/>
  <c r="AC722" i="2"/>
  <c r="AC723" i="2"/>
  <c r="AC724" i="2"/>
  <c r="AC725" i="2"/>
  <c r="AC726" i="2"/>
  <c r="AC727" i="2"/>
  <c r="AC728" i="2"/>
  <c r="AC729" i="2"/>
  <c r="AC730" i="2"/>
  <c r="AC731" i="2"/>
  <c r="AC732" i="2"/>
  <c r="AC733" i="2"/>
  <c r="AC734" i="2"/>
  <c r="AC735" i="2"/>
  <c r="AC736" i="2"/>
  <c r="AC737" i="2"/>
  <c r="AC738" i="2"/>
  <c r="AC739" i="2"/>
  <c r="AC740" i="2"/>
  <c r="AC741" i="2"/>
  <c r="AC742" i="2"/>
  <c r="AC743" i="2"/>
  <c r="AC744" i="2"/>
  <c r="AC745" i="2"/>
  <c r="AC746" i="2"/>
  <c r="AC747" i="2"/>
  <c r="AC748" i="2"/>
  <c r="AC749" i="2"/>
  <c r="AC750" i="2"/>
  <c r="AC751" i="2"/>
  <c r="AC752" i="2"/>
  <c r="AC753" i="2"/>
  <c r="AC754" i="2"/>
  <c r="AC755" i="2"/>
  <c r="AC756" i="2"/>
  <c r="AC757" i="2"/>
  <c r="AC758" i="2"/>
  <c r="AC759" i="2"/>
  <c r="AC760" i="2"/>
  <c r="AC761" i="2"/>
  <c r="AC762" i="2"/>
  <c r="AC763" i="2"/>
  <c r="AC764" i="2"/>
  <c r="AC765" i="2"/>
  <c r="AC766" i="2"/>
  <c r="AC767" i="2"/>
  <c r="AC768" i="2"/>
  <c r="AC769" i="2"/>
  <c r="AC770" i="2"/>
  <c r="AC771" i="2"/>
  <c r="AC772" i="2"/>
  <c r="AC773" i="2"/>
  <c r="AC774" i="2"/>
  <c r="AC775" i="2"/>
  <c r="AC776" i="2"/>
  <c r="AC777" i="2"/>
  <c r="AC778" i="2"/>
  <c r="W150" i="3" s="1"/>
  <c r="AC779" i="2"/>
  <c r="AC780" i="2"/>
  <c r="W105" i="3" s="1"/>
  <c r="AC781" i="2"/>
  <c r="W141" i="3" s="1"/>
  <c r="AC782" i="2"/>
  <c r="W84" i="3" s="1"/>
  <c r="AC783" i="2"/>
  <c r="W261" i="3" s="1"/>
  <c r="AC784" i="2"/>
  <c r="W195" i="3" s="1"/>
  <c r="AC785" i="2"/>
  <c r="W144" i="3" s="1"/>
  <c r="AC786" i="2"/>
  <c r="W126" i="3" s="1"/>
  <c r="AC787" i="2"/>
  <c r="AC788" i="2"/>
  <c r="AC789" i="2"/>
  <c r="AC790" i="2"/>
  <c r="W99" i="3" s="1"/>
  <c r="AC791" i="2"/>
  <c r="AC792" i="2"/>
  <c r="AC793" i="2"/>
  <c r="AC794" i="2"/>
  <c r="AC795" i="2"/>
  <c r="AC796" i="2"/>
  <c r="AC797" i="2"/>
  <c r="AC798" i="2"/>
  <c r="AC799" i="2"/>
  <c r="AC801" i="2"/>
  <c r="AC802" i="2"/>
  <c r="AC803" i="2"/>
  <c r="AC804" i="2"/>
  <c r="AC805" i="2"/>
  <c r="AC806" i="2"/>
  <c r="AC807" i="2"/>
  <c r="AC808" i="2"/>
  <c r="AC809" i="2"/>
  <c r="AC810" i="2"/>
  <c r="AC811" i="2"/>
  <c r="AC812" i="2"/>
  <c r="AC813" i="2"/>
  <c r="AC814" i="2"/>
  <c r="AC815" i="2"/>
  <c r="AC816" i="2"/>
  <c r="AC817" i="2"/>
  <c r="AC818" i="2"/>
  <c r="AC819" i="2"/>
  <c r="AC820" i="2"/>
  <c r="AC821" i="2"/>
  <c r="AC822" i="2"/>
  <c r="AC823" i="2"/>
  <c r="AC824" i="2"/>
  <c r="AC825" i="2"/>
  <c r="AC826" i="2"/>
  <c r="AC827" i="2"/>
  <c r="AC828" i="2"/>
  <c r="AC829" i="2"/>
  <c r="AC830" i="2"/>
  <c r="AC831" i="2"/>
  <c r="AC832" i="2"/>
  <c r="AC833" i="2"/>
  <c r="AC834" i="2"/>
  <c r="AC835" i="2"/>
  <c r="AC836" i="2"/>
  <c r="AC837" i="2"/>
  <c r="AC838" i="2"/>
  <c r="AC839" i="2"/>
  <c r="AC840" i="2"/>
  <c r="AC841" i="2"/>
  <c r="AC842" i="2"/>
  <c r="AC843" i="2"/>
  <c r="AC844" i="2"/>
  <c r="AC845" i="2"/>
  <c r="AC846" i="2"/>
  <c r="AC847" i="2"/>
  <c r="AC848" i="2"/>
  <c r="AC849" i="2"/>
  <c r="AC850" i="2"/>
  <c r="AC851" i="2"/>
  <c r="AC852" i="2"/>
  <c r="AC853" i="2"/>
  <c r="AC854" i="2"/>
  <c r="AC855" i="2"/>
  <c r="AC856" i="2"/>
  <c r="AC857" i="2"/>
  <c r="AC858" i="2"/>
  <c r="AC859" i="2"/>
  <c r="AC860" i="2"/>
  <c r="AC861" i="2"/>
  <c r="AC862" i="2"/>
  <c r="AC863" i="2"/>
  <c r="AC864" i="2"/>
  <c r="AC865" i="2"/>
  <c r="AC866" i="2"/>
  <c r="AC867" i="2"/>
  <c r="AC868" i="2"/>
  <c r="AC869" i="2"/>
  <c r="AC870" i="2"/>
  <c r="AC871" i="2"/>
  <c r="AC872" i="2"/>
  <c r="AC873" i="2"/>
  <c r="AC874" i="2"/>
  <c r="AC875" i="2"/>
  <c r="AC876" i="2"/>
  <c r="AC877" i="2"/>
  <c r="AC878" i="2"/>
  <c r="AC879" i="2"/>
  <c r="AC880" i="2"/>
  <c r="AC881" i="2"/>
  <c r="AC882" i="2"/>
  <c r="AC883" i="2"/>
  <c r="AC884" i="2"/>
  <c r="AC885" i="2"/>
  <c r="AC886" i="2"/>
  <c r="AC887" i="2"/>
  <c r="AC888" i="2"/>
  <c r="AC889" i="2"/>
  <c r="AC890" i="2"/>
  <c r="AC891" i="2"/>
  <c r="AC892" i="2"/>
  <c r="AC893" i="2"/>
  <c r="AC894" i="2"/>
  <c r="AC895" i="2"/>
  <c r="AC896" i="2"/>
  <c r="AC897" i="2"/>
  <c r="AC898" i="2"/>
  <c r="AC899" i="2"/>
  <c r="AC900" i="2"/>
  <c r="AC901" i="2"/>
  <c r="AC902" i="2"/>
  <c r="AC903" i="2"/>
  <c r="AC904" i="2"/>
  <c r="AC905" i="2"/>
  <c r="AC906" i="2"/>
  <c r="AC907" i="2"/>
  <c r="AC908" i="2"/>
  <c r="AC909" i="2"/>
  <c r="AC910" i="2"/>
  <c r="AC911" i="2"/>
  <c r="AC912" i="2"/>
  <c r="AC913" i="2"/>
  <c r="AC914" i="2"/>
  <c r="AC915" i="2"/>
  <c r="AC916" i="2"/>
  <c r="AC917" i="2"/>
  <c r="AC918" i="2"/>
  <c r="AC919" i="2"/>
  <c r="AC920" i="2"/>
  <c r="AC921" i="2"/>
  <c r="AC922" i="2"/>
  <c r="AC923" i="2"/>
  <c r="AC924" i="2"/>
  <c r="AC925" i="2"/>
  <c r="AC926" i="2"/>
  <c r="AC927" i="2"/>
  <c r="AC928" i="2"/>
  <c r="AC929" i="2"/>
  <c r="AC930" i="2"/>
  <c r="AC931" i="2"/>
  <c r="AC932" i="2"/>
  <c r="AC933" i="2"/>
  <c r="AC934" i="2"/>
  <c r="AC935" i="2"/>
  <c r="AC936" i="2"/>
  <c r="AC937" i="2"/>
  <c r="AC938" i="2"/>
  <c r="AC939" i="2"/>
  <c r="AC940" i="2"/>
  <c r="AC941" i="2"/>
  <c r="AC942" i="2"/>
  <c r="AC943" i="2"/>
  <c r="AC944" i="2"/>
  <c r="AC945" i="2"/>
  <c r="AC946" i="2"/>
  <c r="AC947" i="2"/>
  <c r="AC948" i="2"/>
  <c r="AC949" i="2"/>
  <c r="AC950" i="2"/>
  <c r="AC951" i="2"/>
  <c r="AC952" i="2"/>
  <c r="AC953" i="2"/>
  <c r="AC954" i="2"/>
  <c r="AC955" i="2"/>
  <c r="AC956" i="2"/>
  <c r="AC957" i="2"/>
  <c r="AC958" i="2"/>
  <c r="AC959" i="2"/>
  <c r="W210" i="3" s="1"/>
  <c r="AC960" i="2"/>
  <c r="AC961" i="2"/>
  <c r="W213" i="3" s="1"/>
  <c r="AC962" i="2"/>
  <c r="AC963" i="2"/>
  <c r="AC964" i="2"/>
  <c r="AC965" i="2"/>
  <c r="AC966" i="2"/>
  <c r="AC967" i="2"/>
  <c r="AC968" i="2"/>
  <c r="AC969" i="2"/>
  <c r="AC970" i="2"/>
  <c r="AC971" i="2"/>
  <c r="AC972" i="2"/>
  <c r="AC973" i="2"/>
  <c r="AC974" i="2"/>
  <c r="AC975" i="2"/>
  <c r="AC976" i="2"/>
  <c r="AC977" i="2"/>
  <c r="AC978" i="2"/>
  <c r="AC979" i="2"/>
  <c r="AC980" i="2"/>
  <c r="AC981" i="2"/>
  <c r="AC982" i="2"/>
  <c r="AC983" i="2"/>
  <c r="AC984" i="2"/>
  <c r="AC985" i="2"/>
  <c r="AC986" i="2"/>
  <c r="AC987" i="2"/>
  <c r="AC988" i="2"/>
  <c r="AC989" i="2"/>
  <c r="AC990" i="2"/>
  <c r="AC991" i="2"/>
  <c r="AC992" i="2"/>
  <c r="AC993" i="2"/>
  <c r="AC994" i="2"/>
  <c r="AC995" i="2"/>
  <c r="AC996" i="2"/>
  <c r="AC997" i="2"/>
  <c r="AC998" i="2"/>
  <c r="AC999" i="2"/>
  <c r="AC1000" i="2"/>
  <c r="AC1001" i="2"/>
  <c r="AC1002" i="2"/>
  <c r="AC1003" i="2"/>
  <c r="AC1004" i="2"/>
  <c r="AC1005" i="2"/>
  <c r="AC1006" i="2"/>
  <c r="AC1007" i="2"/>
  <c r="AC1008" i="2"/>
  <c r="AC1009" i="2"/>
  <c r="AC1010" i="2"/>
  <c r="AC1011" i="2"/>
  <c r="AC1012" i="2"/>
  <c r="AC1013" i="2"/>
  <c r="AC1014" i="2"/>
  <c r="AC1015" i="2"/>
  <c r="AC1016" i="2"/>
  <c r="AC1017" i="2"/>
  <c r="AC1018" i="2"/>
  <c r="AC1019" i="2"/>
  <c r="AC1020" i="2"/>
  <c r="AC1021" i="2"/>
  <c r="AC1022" i="2"/>
  <c r="AC1023" i="2"/>
  <c r="AC1024" i="2"/>
  <c r="AC1025" i="2"/>
  <c r="AC1026" i="2"/>
  <c r="AC1027" i="2"/>
  <c r="AC1028" i="2"/>
  <c r="AC1029" i="2"/>
  <c r="AC1030" i="2"/>
  <c r="AC1031" i="2"/>
  <c r="AC1032" i="2"/>
  <c r="AC1033" i="2"/>
  <c r="AC1034" i="2"/>
  <c r="AC1035" i="2"/>
  <c r="AC1036" i="2"/>
  <c r="AC1037" i="2"/>
  <c r="AC1038" i="2"/>
  <c r="AC1039" i="2"/>
  <c r="AC1040" i="2"/>
  <c r="AC1041" i="2"/>
  <c r="AC1042" i="2"/>
  <c r="AC1043" i="2"/>
  <c r="AC1044" i="2"/>
  <c r="AC1045" i="2"/>
  <c r="AC1046" i="2"/>
  <c r="AC1047" i="2"/>
  <c r="AC1048" i="2"/>
  <c r="AC1049" i="2"/>
  <c r="AC1050" i="2"/>
  <c r="AC1051" i="2"/>
  <c r="AC1052" i="2"/>
  <c r="AC1053" i="2"/>
  <c r="AC1054" i="2"/>
  <c r="AC1055" i="2"/>
  <c r="AC1056" i="2"/>
  <c r="AC1057" i="2"/>
  <c r="AC1058" i="2"/>
  <c r="AC1059" i="2"/>
  <c r="AC1060" i="2"/>
  <c r="AC1061" i="2"/>
  <c r="AC1062" i="2"/>
  <c r="AC1063" i="2"/>
  <c r="AC1064" i="2"/>
  <c r="AC1065" i="2"/>
  <c r="AC1066" i="2"/>
  <c r="AC1067" i="2"/>
  <c r="AC1068" i="2"/>
  <c r="AC1069" i="2"/>
  <c r="AC1070" i="2"/>
  <c r="AC1071" i="2"/>
  <c r="AC1072" i="2"/>
  <c r="AC1073" i="2"/>
  <c r="AC1074" i="2"/>
  <c r="AC1075" i="2"/>
  <c r="AC1076" i="2"/>
  <c r="AC1077" i="2"/>
  <c r="AC1078" i="2"/>
  <c r="AC1079" i="2"/>
  <c r="AC1080" i="2"/>
  <c r="AC1081" i="2"/>
  <c r="AC1082" i="2"/>
  <c r="AC1084" i="2"/>
  <c r="AC1085" i="2"/>
  <c r="AC1086" i="2"/>
  <c r="AC1087" i="2"/>
  <c r="AC1088" i="2"/>
  <c r="AC1089" i="2"/>
  <c r="AC1090" i="2"/>
  <c r="AC1091" i="2"/>
  <c r="AC1092" i="2"/>
  <c r="AC1093" i="2"/>
  <c r="AC1094" i="2"/>
  <c r="AC1095" i="2"/>
  <c r="AC1096" i="2"/>
  <c r="AC1097" i="2"/>
  <c r="AC1098" i="2"/>
  <c r="AC1099" i="2"/>
  <c r="AC1100" i="2"/>
  <c r="AC1101" i="2"/>
  <c r="AC1102" i="2"/>
  <c r="AC1103" i="2"/>
  <c r="AC1104" i="2"/>
  <c r="AC1105" i="2"/>
  <c r="AC1106" i="2"/>
  <c r="AC1107" i="2"/>
  <c r="AC1108" i="2"/>
  <c r="AC1109" i="2"/>
  <c r="AC1110" i="2"/>
  <c r="AC1111" i="2"/>
  <c r="AC1112" i="2"/>
  <c r="AC1113" i="2"/>
  <c r="AC1114" i="2"/>
  <c r="AC1115" i="2"/>
  <c r="AC1116" i="2"/>
  <c r="AC1117" i="2"/>
  <c r="AC1118" i="2"/>
  <c r="AC1119" i="2"/>
  <c r="AC1120" i="2"/>
  <c r="AC1121" i="2"/>
  <c r="AC1122" i="2"/>
  <c r="AC1123" i="2"/>
  <c r="AC1124" i="2"/>
  <c r="AC1125" i="2"/>
  <c r="AC1126" i="2"/>
  <c r="AC1127" i="2"/>
  <c r="AC1128" i="2"/>
  <c r="AC1129" i="2"/>
  <c r="AC1130" i="2"/>
  <c r="AC1131" i="2"/>
  <c r="AC1132" i="2"/>
  <c r="AC1133" i="2"/>
  <c r="AC1134" i="2"/>
  <c r="AC1135" i="2"/>
  <c r="AC1136" i="2"/>
  <c r="AC1137" i="2"/>
  <c r="AC1138" i="2"/>
  <c r="AC1139" i="2"/>
  <c r="AC1140" i="2"/>
  <c r="AC1141" i="2"/>
  <c r="AC1142" i="2"/>
  <c r="AC1143" i="2"/>
  <c r="AC1144" i="2"/>
  <c r="AC1145" i="2"/>
  <c r="AC1146" i="2"/>
  <c r="AC1147" i="2"/>
  <c r="AC1148" i="2"/>
  <c r="AC1149" i="2"/>
  <c r="AC1150" i="2"/>
  <c r="AC1151" i="2"/>
  <c r="AC1152" i="2"/>
  <c r="AC1153" i="2"/>
  <c r="AC1154" i="2"/>
  <c r="AC1155" i="2"/>
  <c r="AC1156" i="2"/>
  <c r="AC1157" i="2"/>
  <c r="AC1158" i="2"/>
  <c r="AC1159" i="2"/>
  <c r="AC1160" i="2"/>
  <c r="AC1161" i="2"/>
  <c r="AC1162" i="2"/>
  <c r="AC1163" i="2"/>
  <c r="AC1164" i="2"/>
  <c r="AC1165" i="2"/>
  <c r="AC1166" i="2"/>
  <c r="AC1167" i="2"/>
  <c r="AC1168" i="2"/>
  <c r="AC1169" i="2"/>
  <c r="AC1170" i="2"/>
  <c r="AC1171" i="2"/>
  <c r="AC1172" i="2"/>
  <c r="AC1173" i="2"/>
  <c r="AC1174" i="2"/>
  <c r="AC1175" i="2"/>
  <c r="AC1176" i="2"/>
  <c r="AC1177" i="2"/>
  <c r="AC1178" i="2"/>
  <c r="AC1179" i="2"/>
  <c r="AC1180" i="2"/>
  <c r="AC1181" i="2"/>
  <c r="AC1182" i="2"/>
  <c r="AC1183" i="2"/>
  <c r="AC1184" i="2"/>
  <c r="AC1185" i="2"/>
  <c r="AC1186" i="2"/>
  <c r="AC1187" i="2"/>
  <c r="AC1188" i="2"/>
  <c r="AC1189" i="2"/>
  <c r="AC1190" i="2"/>
  <c r="AC1191" i="2"/>
  <c r="AC1192" i="2"/>
  <c r="AC1193" i="2"/>
  <c r="AC1194" i="2"/>
  <c r="AC1195" i="2"/>
  <c r="AC1196" i="2"/>
  <c r="AC1197" i="2"/>
  <c r="AC1198" i="2"/>
  <c r="AC1199" i="2"/>
  <c r="AC1200" i="2"/>
  <c r="AC1201" i="2"/>
  <c r="AC1202" i="2"/>
  <c r="AC1203" i="2"/>
  <c r="AC1204" i="2"/>
  <c r="AC1205" i="2"/>
  <c r="AC1206" i="2"/>
  <c r="AC1207" i="2"/>
  <c r="AC1208" i="2"/>
  <c r="AC1209" i="2"/>
  <c r="AC1210" i="2"/>
  <c r="AC1211" i="2"/>
  <c r="AC1212" i="2"/>
  <c r="AC1213" i="2"/>
  <c r="AC1214" i="2"/>
  <c r="AC1215" i="2"/>
  <c r="AC1216" i="2"/>
  <c r="AC1217" i="2"/>
  <c r="AC1218" i="2"/>
  <c r="AC1219" i="2"/>
  <c r="AC1220" i="2"/>
  <c r="AC1221" i="2"/>
  <c r="AC1222" i="2"/>
  <c r="AC1223" i="2"/>
  <c r="AC1224" i="2"/>
  <c r="AC1225" i="2"/>
  <c r="AC1226" i="2"/>
  <c r="AC1227" i="2"/>
  <c r="AC1228" i="2"/>
  <c r="AC1229" i="2"/>
  <c r="AC1230" i="2"/>
  <c r="AC1231" i="2"/>
  <c r="AC1232" i="2"/>
  <c r="AC1233" i="2"/>
  <c r="AC1234" i="2"/>
  <c r="AC1235" i="2"/>
  <c r="AC1236" i="2"/>
  <c r="AC1237" i="2"/>
  <c r="AC1238" i="2"/>
  <c r="AC1239" i="2"/>
  <c r="AC1240" i="2"/>
  <c r="AC1241" i="2"/>
  <c r="AC1242" i="2"/>
  <c r="AC1243" i="2"/>
  <c r="AC1244" i="2"/>
  <c r="AC1245" i="2"/>
  <c r="AC1246" i="2"/>
  <c r="AC1247" i="2"/>
  <c r="AC1248" i="2"/>
  <c r="AC1249" i="2"/>
  <c r="AC1250" i="2"/>
  <c r="AC1251" i="2"/>
  <c r="AC1252" i="2"/>
  <c r="AC1253" i="2"/>
  <c r="AC1254" i="2"/>
  <c r="AC1255" i="2"/>
  <c r="AC1256" i="2"/>
  <c r="AC1257" i="2"/>
  <c r="AC1258" i="2"/>
  <c r="AC1259" i="2"/>
  <c r="AC1260" i="2"/>
  <c r="AC1261" i="2"/>
  <c r="AC1262" i="2"/>
  <c r="AC1263" i="2"/>
  <c r="AC1264" i="2"/>
  <c r="AC1265" i="2"/>
  <c r="AC1266" i="2"/>
  <c r="AC1267" i="2"/>
  <c r="AC1268" i="2"/>
  <c r="AC1269" i="2"/>
  <c r="AC1270" i="2"/>
  <c r="AC1271" i="2"/>
  <c r="AC1272" i="2"/>
  <c r="AC1273" i="2"/>
  <c r="AC1274" i="2"/>
  <c r="AC1275" i="2"/>
  <c r="AC1276" i="2"/>
  <c r="AC1277" i="2"/>
  <c r="AC1278" i="2"/>
  <c r="AC1279" i="2"/>
  <c r="AC1280" i="2"/>
  <c r="AC1281" i="2"/>
  <c r="AC1282" i="2"/>
  <c r="AC1283" i="2"/>
  <c r="AC1284" i="2"/>
  <c r="AC1285" i="2"/>
  <c r="AC1286" i="2"/>
  <c r="AC1287" i="2"/>
  <c r="AC1288" i="2"/>
  <c r="AC1289" i="2"/>
  <c r="AC1290" i="2"/>
  <c r="AC1291" i="2"/>
  <c r="AC1292" i="2"/>
  <c r="AC1293" i="2"/>
  <c r="AC1294" i="2"/>
  <c r="AC1295" i="2"/>
  <c r="AC1296" i="2"/>
  <c r="AC1297" i="2"/>
  <c r="AC1298" i="2"/>
  <c r="AC1299" i="2"/>
  <c r="AC1300" i="2"/>
  <c r="AC1301" i="2"/>
  <c r="AC1302" i="2"/>
  <c r="AC1303" i="2"/>
  <c r="AC1304" i="2"/>
  <c r="AC1305" i="2"/>
  <c r="AC1306" i="2"/>
  <c r="AC1307" i="2"/>
  <c r="AC1308" i="2"/>
  <c r="AC1309" i="2"/>
  <c r="AC1310" i="2"/>
  <c r="AC1311" i="2"/>
  <c r="AC1312" i="2"/>
  <c r="AC1313" i="2"/>
  <c r="AC1314" i="2"/>
  <c r="AC1315" i="2"/>
  <c r="AC1316" i="2"/>
  <c r="AC1317" i="2"/>
  <c r="AC1318" i="2"/>
  <c r="AC1319" i="2"/>
  <c r="AC1320" i="2"/>
  <c r="AC1321" i="2"/>
  <c r="AC1322" i="2"/>
  <c r="AC1323" i="2"/>
  <c r="AC1324" i="2"/>
  <c r="AC1325" i="2"/>
  <c r="AC1326" i="2"/>
  <c r="AC1327" i="2"/>
  <c r="AC1328" i="2"/>
  <c r="AC1329" i="2"/>
  <c r="AC1330" i="2"/>
  <c r="AC1331" i="2"/>
  <c r="AC1332" i="2"/>
  <c r="AC1333" i="2"/>
  <c r="AC1334" i="2"/>
  <c r="AC1335" i="2"/>
  <c r="AC1336" i="2"/>
  <c r="AC1337" i="2"/>
  <c r="AC1338" i="2"/>
  <c r="AC1339" i="2"/>
  <c r="AC1340" i="2"/>
  <c r="AC1341" i="2"/>
  <c r="AC1342" i="2"/>
  <c r="AC1343" i="2"/>
  <c r="AC1344" i="2"/>
  <c r="AC1345" i="2"/>
  <c r="AC1346" i="2"/>
  <c r="AC1347" i="2"/>
  <c r="AC1348" i="2"/>
  <c r="AC1349" i="2"/>
  <c r="AC1350" i="2"/>
  <c r="AC1351" i="2"/>
  <c r="AC1352" i="2"/>
  <c r="AC1353" i="2"/>
  <c r="AC1354" i="2"/>
  <c r="AC1355" i="2"/>
  <c r="AC1356" i="2"/>
  <c r="AC1357" i="2"/>
  <c r="AC1358" i="2"/>
  <c r="AC1359" i="2"/>
  <c r="AC1360" i="2"/>
  <c r="AC1361" i="2"/>
  <c r="AC1362" i="2"/>
  <c r="AC1363" i="2"/>
  <c r="AC1364" i="2"/>
  <c r="AC1365" i="2"/>
  <c r="AC1366" i="2"/>
  <c r="AC1367" i="2"/>
  <c r="AC1368" i="2"/>
  <c r="AC1369" i="2"/>
  <c r="AC1370" i="2"/>
  <c r="AC1371" i="2"/>
  <c r="AC1372" i="2"/>
  <c r="AC1373" i="2"/>
  <c r="AC1374" i="2"/>
  <c r="AC1375" i="2"/>
  <c r="AC1376" i="2"/>
  <c r="AC1377" i="2"/>
  <c r="AC1378" i="2"/>
  <c r="AC1379" i="2"/>
  <c r="AC1380" i="2"/>
  <c r="AC1381" i="2"/>
  <c r="AC1382" i="2"/>
  <c r="AC1383" i="2"/>
  <c r="AC1384" i="2"/>
  <c r="AC1385" i="2"/>
  <c r="AC1386" i="2"/>
  <c r="AC1387" i="2"/>
  <c r="AC1388" i="2"/>
  <c r="AC1389" i="2"/>
  <c r="AC1390" i="2"/>
  <c r="AC1391" i="2"/>
  <c r="AC1392" i="2"/>
  <c r="AC1393" i="2"/>
  <c r="AC1394" i="2"/>
  <c r="AC1395" i="2"/>
  <c r="AC1396" i="2"/>
  <c r="AC1397" i="2"/>
  <c r="AC1398" i="2"/>
  <c r="AC1399" i="2"/>
  <c r="AC1400" i="2"/>
  <c r="AC1401" i="2"/>
  <c r="AC1402" i="2"/>
  <c r="AC1403" i="2"/>
  <c r="AC1404" i="2"/>
  <c r="AC1405" i="2"/>
  <c r="AC1406" i="2"/>
  <c r="AC1407" i="2"/>
  <c r="AC1408" i="2"/>
  <c r="AC1409" i="2"/>
  <c r="AC1410" i="2"/>
  <c r="AC1411" i="2"/>
  <c r="AC1412" i="2"/>
  <c r="AC1413" i="2"/>
  <c r="AC1414" i="2"/>
  <c r="AC1415" i="2"/>
  <c r="AC1416" i="2"/>
  <c r="AC1417" i="2"/>
  <c r="AC1418" i="2"/>
  <c r="AC1419" i="2"/>
  <c r="AC1420" i="2"/>
  <c r="AC1421" i="2"/>
  <c r="AC1422" i="2"/>
  <c r="AC1423" i="2"/>
  <c r="AC1424" i="2"/>
  <c r="AC1425" i="2"/>
  <c r="AC1426" i="2"/>
  <c r="AC1427" i="2"/>
  <c r="AC1428" i="2"/>
  <c r="AC1429" i="2"/>
  <c r="AC1430" i="2"/>
  <c r="AC1431" i="2"/>
  <c r="AC1432" i="2"/>
  <c r="AC1433" i="2"/>
  <c r="AC1434" i="2"/>
  <c r="AC1435" i="2"/>
  <c r="AC1436" i="2"/>
  <c r="AC1437" i="2"/>
  <c r="AC1438" i="2"/>
  <c r="AC1439" i="2"/>
  <c r="AC1440" i="2"/>
  <c r="AC1441" i="2"/>
  <c r="AC1442" i="2"/>
  <c r="AC1443" i="2"/>
  <c r="AC1444" i="2"/>
  <c r="AC1445" i="2"/>
  <c r="AC1446" i="2"/>
  <c r="AC1447" i="2"/>
  <c r="AC1448" i="2"/>
  <c r="AC1449" i="2"/>
  <c r="AC1450" i="2"/>
  <c r="AC1451" i="2"/>
  <c r="AC1452" i="2"/>
  <c r="AC1453" i="2"/>
  <c r="AC1454" i="2"/>
  <c r="AC1455" i="2"/>
  <c r="AC1456" i="2"/>
  <c r="AC1457" i="2"/>
  <c r="AC1458" i="2"/>
  <c r="AC1459" i="2"/>
  <c r="AC1460" i="2"/>
  <c r="AC1461" i="2"/>
  <c r="AC1462" i="2"/>
  <c r="AC1463" i="2"/>
  <c r="AC1464" i="2"/>
  <c r="AC1465" i="2"/>
  <c r="AC1466" i="2"/>
  <c r="AC1467" i="2"/>
  <c r="AC1468" i="2"/>
  <c r="AC1469" i="2"/>
  <c r="AC1470" i="2"/>
  <c r="AC1471" i="2"/>
  <c r="AC1472" i="2"/>
  <c r="AC1473" i="2"/>
  <c r="AC1474" i="2"/>
  <c r="AC1475" i="2"/>
  <c r="AC1476" i="2"/>
  <c r="AC1477" i="2"/>
  <c r="AC1478" i="2"/>
  <c r="AC1479" i="2"/>
  <c r="AC1480" i="2"/>
  <c r="AC1481" i="2"/>
  <c r="AC1482" i="2"/>
  <c r="AC1483" i="2"/>
  <c r="E2" i="13"/>
  <c r="C21" i="9"/>
  <c r="Y21" i="9" s="1"/>
  <c r="AA21" i="9"/>
  <c r="C18" i="9"/>
  <c r="Y18" i="9" s="1"/>
  <c r="F299" i="16"/>
  <c r="F300" i="16"/>
  <c r="E18" i="16"/>
  <c r="E35" i="16"/>
  <c r="H51" i="16"/>
  <c r="C65" i="16"/>
  <c r="D65" i="16" s="1"/>
  <c r="I72" i="16"/>
  <c r="K76" i="16"/>
  <c r="E80" i="16"/>
  <c r="E90" i="16"/>
  <c r="H97" i="16"/>
  <c r="H117" i="16"/>
  <c r="C151" i="16"/>
  <c r="D151" i="16" s="1"/>
  <c r="E4" i="13"/>
  <c r="F5" i="13"/>
  <c r="F6" i="13"/>
  <c r="F7" i="13"/>
  <c r="F8" i="13"/>
  <c r="F9" i="13"/>
  <c r="F12" i="13"/>
  <c r="F13" i="13"/>
  <c r="F14" i="13"/>
  <c r="F15" i="13"/>
  <c r="F16" i="13"/>
  <c r="F17" i="13"/>
  <c r="F19" i="13"/>
  <c r="F20" i="13"/>
  <c r="F21" i="13"/>
  <c r="F23" i="13"/>
  <c r="E25" i="13"/>
  <c r="F26" i="13"/>
  <c r="F27" i="13"/>
  <c r="F29" i="13"/>
  <c r="F30" i="13"/>
  <c r="F31" i="13"/>
  <c r="F32" i="13"/>
  <c r="F33" i="13"/>
  <c r="F34" i="13"/>
  <c r="F35" i="13"/>
  <c r="F36" i="13"/>
  <c r="F37" i="13"/>
  <c r="F38" i="13"/>
  <c r="F39" i="13"/>
  <c r="F40" i="13"/>
  <c r="F41" i="13"/>
  <c r="F42" i="13"/>
  <c r="F44" i="13"/>
  <c r="F45" i="13"/>
  <c r="F46" i="13"/>
  <c r="F47" i="13"/>
  <c r="F48" i="13"/>
  <c r="F49" i="13"/>
  <c r="F50" i="13"/>
  <c r="F51" i="13"/>
  <c r="F52" i="13"/>
  <c r="F54" i="13"/>
  <c r="F55" i="13"/>
  <c r="F57" i="13"/>
  <c r="F58" i="13"/>
  <c r="F59" i="13"/>
  <c r="F60" i="13"/>
  <c r="F61" i="13"/>
  <c r="F62" i="13"/>
  <c r="F63" i="13"/>
  <c r="F64" i="13"/>
  <c r="F65" i="13"/>
  <c r="F67" i="13"/>
  <c r="F68" i="13"/>
  <c r="F69" i="13"/>
  <c r="F70" i="13"/>
  <c r="F71" i="13"/>
  <c r="F72" i="13"/>
  <c r="F73" i="13"/>
  <c r="F74" i="13"/>
  <c r="F75" i="13"/>
  <c r="F76" i="13"/>
  <c r="F78" i="13"/>
  <c r="F79" i="13"/>
  <c r="F80" i="13"/>
  <c r="F82" i="13"/>
  <c r="F83" i="13"/>
  <c r="F84" i="13"/>
  <c r="F85" i="13"/>
  <c r="F86" i="13"/>
  <c r="F87" i="13"/>
  <c r="F88" i="13"/>
  <c r="F89" i="13"/>
  <c r="F90" i="13"/>
  <c r="F91" i="13"/>
  <c r="F92" i="13"/>
  <c r="F93" i="13"/>
  <c r="F94" i="13"/>
  <c r="F96" i="13"/>
  <c r="F97" i="13"/>
  <c r="F98" i="13"/>
  <c r="F99" i="13"/>
  <c r="F100" i="13"/>
  <c r="F101" i="13"/>
  <c r="F102" i="13"/>
  <c r="F103" i="13"/>
  <c r="F104" i="13"/>
  <c r="F105" i="13"/>
  <c r="F106" i="13"/>
  <c r="F107" i="13"/>
  <c r="H108" i="13"/>
  <c r="F109" i="13"/>
  <c r="F110" i="13"/>
  <c r="F111" i="13"/>
  <c r="F112" i="13"/>
  <c r="F113" i="13"/>
  <c r="F114" i="13"/>
  <c r="F115" i="13"/>
  <c r="F116" i="13"/>
  <c r="F117" i="13"/>
  <c r="F118" i="13"/>
  <c r="F119" i="13"/>
  <c r="F120" i="13"/>
  <c r="F121" i="13"/>
  <c r="F122" i="13"/>
  <c r="F123" i="13"/>
  <c r="F125" i="13"/>
  <c r="F126" i="13"/>
  <c r="F127" i="13"/>
  <c r="F128" i="13"/>
  <c r="I129" i="13"/>
  <c r="F130" i="13"/>
  <c r="F131" i="13"/>
  <c r="F132" i="13"/>
  <c r="F133" i="13"/>
  <c r="F134" i="13"/>
  <c r="F135" i="13"/>
  <c r="F136" i="13"/>
  <c r="F137" i="13"/>
  <c r="F138" i="13"/>
  <c r="F139" i="13"/>
  <c r="F140" i="13"/>
  <c r="F141" i="13"/>
  <c r="F142" i="13"/>
  <c r="F143" i="13"/>
  <c r="F144" i="13"/>
  <c r="F145" i="13"/>
  <c r="F146" i="13"/>
  <c r="F147" i="13"/>
  <c r="F148" i="13"/>
  <c r="F149" i="13"/>
  <c r="F150" i="13"/>
  <c r="D96" i="4"/>
  <c r="D93" i="10"/>
  <c r="D103" i="4"/>
  <c r="F103" i="4"/>
  <c r="D104" i="4"/>
  <c r="F104" i="4"/>
  <c r="H104" i="4"/>
  <c r="D105" i="4"/>
  <c r="F105" i="4"/>
  <c r="H105" i="4"/>
  <c r="D106" i="4"/>
  <c r="F106" i="4"/>
  <c r="H106" i="4"/>
  <c r="D107" i="4"/>
  <c r="F107" i="4"/>
  <c r="H107" i="4"/>
  <c r="D108" i="4"/>
  <c r="F108" i="4"/>
  <c r="H108" i="4"/>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206" i="16"/>
  <c r="D207" i="16"/>
  <c r="D208" i="16"/>
  <c r="D209" i="16"/>
  <c r="D210" i="16"/>
  <c r="D211" i="16"/>
  <c r="D212" i="16"/>
  <c r="D213" i="16"/>
  <c r="D214" i="16"/>
  <c r="D215" i="16"/>
  <c r="D216" i="16"/>
  <c r="D217" i="16"/>
  <c r="D218" i="16"/>
  <c r="D219" i="16"/>
  <c r="D220" i="16"/>
  <c r="D221" i="16"/>
  <c r="D222" i="16"/>
  <c r="D223" i="16"/>
  <c r="D224" i="16"/>
  <c r="D225" i="16"/>
  <c r="D226" i="16"/>
  <c r="D227" i="16"/>
  <c r="D228" i="16"/>
  <c r="D229" i="16"/>
  <c r="D230" i="16"/>
  <c r="D231" i="16"/>
  <c r="D232" i="16"/>
  <c r="D233" i="16"/>
  <c r="D234" i="16"/>
  <c r="D235" i="16"/>
  <c r="D236" i="16"/>
  <c r="D237" i="16"/>
  <c r="D238" i="16"/>
  <c r="D239" i="16"/>
  <c r="D240" i="16"/>
  <c r="D241" i="16"/>
  <c r="D242" i="16"/>
  <c r="D243" i="16"/>
  <c r="D244" i="16"/>
  <c r="D245" i="16"/>
  <c r="D246" i="16"/>
  <c r="D247" i="16"/>
  <c r="D248" i="16"/>
  <c r="D249" i="16"/>
  <c r="D250" i="16"/>
  <c r="D251" i="16"/>
  <c r="D252" i="16"/>
  <c r="D253" i="16"/>
  <c r="D254" i="16"/>
  <c r="D255" i="16"/>
  <c r="D256" i="16"/>
  <c r="D257" i="16"/>
  <c r="D258" i="16"/>
  <c r="D259" i="16"/>
  <c r="D260" i="16"/>
  <c r="D261" i="16"/>
  <c r="D262" i="16"/>
  <c r="D263" i="16"/>
  <c r="D264" i="16"/>
  <c r="D265" i="16"/>
  <c r="D266" i="16"/>
  <c r="D267" i="16"/>
  <c r="D268" i="16"/>
  <c r="D269" i="16"/>
  <c r="D270" i="16"/>
  <c r="D271" i="16"/>
  <c r="D272" i="16"/>
  <c r="D273" i="16"/>
  <c r="D274" i="16"/>
  <c r="D275" i="16"/>
  <c r="D276" i="16"/>
  <c r="D277" i="16"/>
  <c r="D278" i="16"/>
  <c r="D279" i="16"/>
  <c r="D280" i="16"/>
  <c r="D281" i="16"/>
  <c r="D282" i="16"/>
  <c r="D283" i="16"/>
  <c r="D284" i="16"/>
  <c r="D285" i="16"/>
  <c r="D286" i="16"/>
  <c r="D287" i="16"/>
  <c r="D288" i="16"/>
  <c r="D289" i="16"/>
  <c r="D290" i="16"/>
  <c r="D291" i="16"/>
  <c r="D292" i="16"/>
  <c r="D293" i="16"/>
  <c r="D294" i="16"/>
  <c r="D295" i="16"/>
  <c r="D296" i="16"/>
  <c r="D297" i="16"/>
  <c r="D298" i="16"/>
  <c r="D299" i="16"/>
  <c r="AF24" i="17"/>
  <c r="AF23" i="17"/>
  <c r="AV72" i="3"/>
  <c r="AU72" i="3" s="1"/>
  <c r="AV75" i="3"/>
  <c r="AU75" i="3" s="1"/>
  <c r="AV78" i="3"/>
  <c r="AU78" i="3" s="1"/>
  <c r="AV81" i="3"/>
  <c r="AU81" i="3" s="1"/>
  <c r="AV84" i="3"/>
  <c r="AU84" i="3" s="1"/>
  <c r="AV87" i="3"/>
  <c r="AU87" i="3" s="1"/>
  <c r="AV90" i="3"/>
  <c r="AU90" i="3" s="1"/>
  <c r="AV93" i="3"/>
  <c r="AU93" i="3" s="1"/>
  <c r="AV96" i="3"/>
  <c r="AU96" i="3" s="1"/>
  <c r="AV99" i="3"/>
  <c r="AU99" i="3" s="1"/>
  <c r="AV102" i="3"/>
  <c r="AU102" i="3" s="1"/>
  <c r="AV105" i="3"/>
  <c r="AU105" i="3" s="1"/>
  <c r="AV108" i="3"/>
  <c r="AU108" i="3" s="1"/>
  <c r="AV111" i="3"/>
  <c r="AU111" i="3" s="1"/>
  <c r="AV114" i="3"/>
  <c r="AU114" i="3" s="1"/>
  <c r="AV117" i="3"/>
  <c r="AU117" i="3" s="1"/>
  <c r="AV120" i="3"/>
  <c r="AU120" i="3" s="1"/>
  <c r="AV123" i="3"/>
  <c r="AU123" i="3" s="1"/>
  <c r="AV126" i="3"/>
  <c r="AU126" i="3" s="1"/>
  <c r="AV129" i="3"/>
  <c r="AU129" i="3" s="1"/>
  <c r="AV132" i="3"/>
  <c r="AU132" i="3" s="1"/>
  <c r="AV135" i="3"/>
  <c r="AU135" i="3" s="1"/>
  <c r="AV138" i="3"/>
  <c r="AU138" i="3" s="1"/>
  <c r="AV141" i="3"/>
  <c r="AU141" i="3" s="1"/>
  <c r="AV144" i="3"/>
  <c r="AU144" i="3" s="1"/>
  <c r="AV147" i="3"/>
  <c r="AU147" i="3" s="1"/>
  <c r="AV150" i="3"/>
  <c r="AU150" i="3" s="1"/>
  <c r="AV153" i="3"/>
  <c r="AU153" i="3" s="1"/>
  <c r="AV156" i="3"/>
  <c r="AU156" i="3" s="1"/>
  <c r="AV159" i="3"/>
  <c r="AU159" i="3" s="1"/>
  <c r="AV162" i="3"/>
  <c r="AU162" i="3" s="1"/>
  <c r="AV165" i="3"/>
  <c r="AU165" i="3" s="1"/>
  <c r="AV168" i="3"/>
  <c r="AU168" i="3" s="1"/>
  <c r="AV171" i="3"/>
  <c r="AU171" i="3" s="1"/>
  <c r="AV174" i="3"/>
  <c r="AU174" i="3" s="1"/>
  <c r="AV177" i="3"/>
  <c r="AU177" i="3" s="1"/>
  <c r="AV180" i="3"/>
  <c r="AU180" i="3" s="1"/>
  <c r="AV183" i="3"/>
  <c r="AU183" i="3" s="1"/>
  <c r="AV186" i="3"/>
  <c r="AU186" i="3" s="1"/>
  <c r="AV189" i="3"/>
  <c r="AU189" i="3" s="1"/>
  <c r="AV192" i="3"/>
  <c r="AU192" i="3" s="1"/>
  <c r="AV195" i="3"/>
  <c r="AU195" i="3" s="1"/>
  <c r="AV198" i="3"/>
  <c r="AV201" i="3"/>
  <c r="AV204" i="3"/>
  <c r="AU204" i="3" s="1"/>
  <c r="AV207" i="3"/>
  <c r="AU207" i="3" s="1"/>
  <c r="AV210" i="3"/>
  <c r="AU210" i="3" s="1"/>
  <c r="AV213" i="3"/>
  <c r="AU213" i="3" s="1"/>
  <c r="AV216" i="3"/>
  <c r="AU216" i="3" s="1"/>
  <c r="AV219" i="3"/>
  <c r="AU219" i="3" s="1"/>
  <c r="AV222" i="3"/>
  <c r="AU222" i="3" s="1"/>
  <c r="AV225" i="3"/>
  <c r="AU225" i="3" s="1"/>
  <c r="AV228" i="3"/>
  <c r="AU228" i="3" s="1"/>
  <c r="AV231" i="3"/>
  <c r="AU231" i="3" s="1"/>
  <c r="AV234" i="3"/>
  <c r="AU234" i="3" s="1"/>
  <c r="AV237" i="3"/>
  <c r="AU237" i="3" s="1"/>
  <c r="AV240" i="3"/>
  <c r="AU240" i="3" s="1"/>
  <c r="AV243" i="3"/>
  <c r="AU243" i="3" s="1"/>
  <c r="AV246" i="3"/>
  <c r="AU246" i="3" s="1"/>
  <c r="AV249" i="3"/>
  <c r="AU249" i="3" s="1"/>
  <c r="AV252" i="3"/>
  <c r="AU252" i="3" s="1"/>
  <c r="AV255" i="3"/>
  <c r="AU255" i="3" s="1"/>
  <c r="AV258" i="3"/>
  <c r="AU258" i="3" s="1"/>
  <c r="AV261" i="3"/>
  <c r="AU261" i="3" s="1"/>
  <c r="AV264" i="3"/>
  <c r="AU264" i="3" s="1"/>
  <c r="AV267" i="3"/>
  <c r="AU267" i="3" s="1"/>
  <c r="AV270" i="3"/>
  <c r="AU270" i="3" s="1"/>
  <c r="AV273" i="3"/>
  <c r="AU273" i="3" s="1"/>
  <c r="AV276" i="3"/>
  <c r="AU276" i="3" s="1"/>
  <c r="AV279" i="3"/>
  <c r="AU279" i="3" s="1"/>
  <c r="AV282" i="3"/>
  <c r="AU282" i="3" s="1"/>
  <c r="AV285" i="3"/>
  <c r="AU285" i="3" s="1"/>
  <c r="AV288" i="3"/>
  <c r="AU288" i="3" s="1"/>
  <c r="AV291" i="3"/>
  <c r="AU291" i="3" s="1"/>
  <c r="AV294" i="3"/>
  <c r="AU294" i="3" s="1"/>
  <c r="AV297" i="3"/>
  <c r="AU297" i="3" s="1"/>
  <c r="AV300" i="3"/>
  <c r="AU300" i="3" s="1"/>
  <c r="AV303" i="3"/>
  <c r="AU303" i="3" s="1"/>
  <c r="AV306" i="3"/>
  <c r="AU306" i="3" s="1"/>
  <c r="AV309" i="3"/>
  <c r="AU309" i="3" s="1"/>
  <c r="AV312" i="3"/>
  <c r="AU312" i="3" s="1"/>
  <c r="AV315" i="3"/>
  <c r="AU315" i="3" s="1"/>
  <c r="AV318" i="3"/>
  <c r="AU318" i="3" s="1"/>
  <c r="AV321" i="3"/>
  <c r="AU321" i="3" s="1"/>
  <c r="AV324" i="3"/>
  <c r="AU324" i="3" s="1"/>
  <c r="AV327" i="3"/>
  <c r="AU327" i="3" s="1"/>
  <c r="AV330" i="3"/>
  <c r="AU330" i="3" s="1"/>
  <c r="AV333" i="3"/>
  <c r="AU333" i="3" s="1"/>
  <c r="AV336" i="3"/>
  <c r="AU336" i="3" s="1"/>
  <c r="AV339" i="3"/>
  <c r="AU339" i="3" s="1"/>
  <c r="AV342" i="3"/>
  <c r="AU342" i="3" s="1"/>
  <c r="AV345" i="3"/>
  <c r="AU345" i="3" s="1"/>
  <c r="AV348" i="3"/>
  <c r="AU348" i="3" s="1"/>
  <c r="AV351" i="3"/>
  <c r="AU351" i="3" s="1"/>
  <c r="AV354" i="3"/>
  <c r="AU354" i="3" s="1"/>
  <c r="AV357" i="3"/>
  <c r="AU357" i="3" s="1"/>
  <c r="AV360" i="3"/>
  <c r="AU360" i="3" s="1"/>
  <c r="AV363" i="3"/>
  <c r="AU363" i="3" s="1"/>
  <c r="AV366" i="3"/>
  <c r="AU366" i="3" s="1"/>
  <c r="AV369" i="3"/>
  <c r="AU369" i="3" s="1"/>
  <c r="AV372" i="3"/>
  <c r="AU372" i="3" s="1"/>
  <c r="AV375" i="3"/>
  <c r="AU375" i="3" s="1"/>
  <c r="AV378" i="3"/>
  <c r="AU378" i="3" s="1"/>
  <c r="AV381" i="3"/>
  <c r="AU381" i="3" s="1"/>
  <c r="AV384" i="3"/>
  <c r="AU384" i="3" s="1"/>
  <c r="AV387" i="3"/>
  <c r="AU387" i="3" s="1"/>
  <c r="AV390" i="3"/>
  <c r="AU390" i="3" s="1"/>
  <c r="AV393" i="3"/>
  <c r="AU393" i="3" s="1"/>
  <c r="AV396" i="3"/>
  <c r="AU396" i="3" s="1"/>
  <c r="AV399" i="3"/>
  <c r="AU399" i="3" s="1"/>
  <c r="AV402" i="3"/>
  <c r="AU402" i="3" s="1"/>
  <c r="AV405" i="3"/>
  <c r="AU405" i="3" s="1"/>
  <c r="AV408" i="3"/>
  <c r="AU408" i="3" s="1"/>
  <c r="AV411" i="3"/>
  <c r="AU411" i="3" s="1"/>
  <c r="AV414" i="3"/>
  <c r="AU414" i="3" s="1"/>
  <c r="AV417" i="3"/>
  <c r="AU417" i="3" s="1"/>
  <c r="AV420" i="3"/>
  <c r="AU420" i="3" s="1"/>
  <c r="AV423" i="3"/>
  <c r="AU423" i="3" s="1"/>
  <c r="AV426" i="3"/>
  <c r="AU426" i="3" s="1"/>
  <c r="AV429" i="3"/>
  <c r="AU429" i="3" s="1"/>
  <c r="AV432" i="3"/>
  <c r="AU432" i="3" s="1"/>
  <c r="AV435" i="3"/>
  <c r="AU435" i="3" s="1"/>
  <c r="AV438" i="3"/>
  <c r="AU438" i="3" s="1"/>
  <c r="AV441" i="3"/>
  <c r="AU441" i="3" s="1"/>
  <c r="AV444" i="3"/>
  <c r="AU444" i="3" s="1"/>
  <c r="AV447" i="3"/>
  <c r="AU447" i="3" s="1"/>
  <c r="AV450" i="3"/>
  <c r="AU450" i="3" s="1"/>
  <c r="AV453" i="3"/>
  <c r="AU453" i="3" s="1"/>
  <c r="AV456" i="3"/>
  <c r="AU456" i="3" s="1"/>
  <c r="AV459" i="3"/>
  <c r="AU459" i="3" s="1"/>
  <c r="AV462" i="3"/>
  <c r="AU462" i="3" s="1"/>
  <c r="AV465" i="3"/>
  <c r="AU465" i="3" s="1"/>
  <c r="AC2030" i="2"/>
  <c r="AC2029" i="2"/>
  <c r="AC2028" i="2"/>
  <c r="AC2027" i="2"/>
  <c r="AC2026" i="2"/>
  <c r="AC2025" i="2"/>
  <c r="AC2024" i="2"/>
  <c r="AC2023" i="2"/>
  <c r="AC2022" i="2"/>
  <c r="AC2021" i="2"/>
  <c r="AC2020" i="2"/>
  <c r="AC2019" i="2"/>
  <c r="AC2018" i="2"/>
  <c r="AC2017" i="2"/>
  <c r="AC2016" i="2"/>
  <c r="AC2015" i="2"/>
  <c r="AC2014" i="2"/>
  <c r="AC2013" i="2"/>
  <c r="AC2012" i="2"/>
  <c r="AC2011" i="2"/>
  <c r="AC2010" i="2"/>
  <c r="AC2009" i="2"/>
  <c r="AC2008" i="2"/>
  <c r="AC2007" i="2"/>
  <c r="AC2006" i="2"/>
  <c r="AC2005" i="2"/>
  <c r="AC2004" i="2"/>
  <c r="AC2003" i="2"/>
  <c r="AC2002" i="2"/>
  <c r="AC2001" i="2"/>
  <c r="AC2000" i="2"/>
  <c r="AC1999" i="2"/>
  <c r="AC1998" i="2"/>
  <c r="AC1997" i="2"/>
  <c r="AC1996" i="2"/>
  <c r="AC1995" i="2"/>
  <c r="AC1994" i="2"/>
  <c r="AC1993" i="2"/>
  <c r="AC1992" i="2"/>
  <c r="AC1991" i="2"/>
  <c r="AC1990" i="2"/>
  <c r="AC1989" i="2"/>
  <c r="AC1988" i="2"/>
  <c r="AC1987" i="2"/>
  <c r="AC1986" i="2"/>
  <c r="AC1985" i="2"/>
  <c r="AC1984" i="2"/>
  <c r="AC1983" i="2"/>
  <c r="AC1982" i="2"/>
  <c r="AC1981" i="2"/>
  <c r="AC1980" i="2"/>
  <c r="AC1979" i="2"/>
  <c r="AC1978" i="2"/>
  <c r="AC1977" i="2"/>
  <c r="AC1976" i="2"/>
  <c r="AC1975" i="2"/>
  <c r="AC1974" i="2"/>
  <c r="AC1973" i="2"/>
  <c r="AC1972" i="2"/>
  <c r="AC1971" i="2"/>
  <c r="AC1970" i="2"/>
  <c r="AC1969" i="2"/>
  <c r="AC1968" i="2"/>
  <c r="AC1967" i="2"/>
  <c r="AC1966" i="2"/>
  <c r="AC1965" i="2"/>
  <c r="AC1964" i="2"/>
  <c r="AC1963" i="2"/>
  <c r="AC1962" i="2"/>
  <c r="AC1961" i="2"/>
  <c r="AC1960" i="2"/>
  <c r="AC1959" i="2"/>
  <c r="AC1958" i="2"/>
  <c r="AC1957" i="2"/>
  <c r="AC1956" i="2"/>
  <c r="AC1955" i="2"/>
  <c r="AC1954" i="2"/>
  <c r="AC1953" i="2"/>
  <c r="AC1952" i="2"/>
  <c r="AC1951" i="2"/>
  <c r="AC1950" i="2"/>
  <c r="AC1949" i="2"/>
  <c r="AC1948" i="2"/>
  <c r="AC1947" i="2"/>
  <c r="AC1946" i="2"/>
  <c r="AC1945" i="2"/>
  <c r="AC1944" i="2"/>
  <c r="AC1943" i="2"/>
  <c r="AC1942" i="2"/>
  <c r="AC1941" i="2"/>
  <c r="AC1940" i="2"/>
  <c r="AC1939" i="2"/>
  <c r="AC1938" i="2"/>
  <c r="AC1937" i="2"/>
  <c r="AC1936" i="2"/>
  <c r="AC1935" i="2"/>
  <c r="AC1934" i="2"/>
  <c r="AC1933" i="2"/>
  <c r="AC1932" i="2"/>
  <c r="AC1931" i="2"/>
  <c r="AC1930" i="2"/>
  <c r="AC1929" i="2"/>
  <c r="AC1928" i="2"/>
  <c r="AC1927" i="2"/>
  <c r="AC1926" i="2"/>
  <c r="AC1925" i="2"/>
  <c r="AC1924" i="2"/>
  <c r="AC1923" i="2"/>
  <c r="AC1922" i="2"/>
  <c r="AC1921" i="2"/>
  <c r="AC1920" i="2"/>
  <c r="AC1919" i="2"/>
  <c r="AC1918" i="2"/>
  <c r="AC1917" i="2"/>
  <c r="AC1916" i="2"/>
  <c r="AC1915" i="2"/>
  <c r="AC1914" i="2"/>
  <c r="AC1913" i="2"/>
  <c r="AC1912" i="2"/>
  <c r="AC1911" i="2"/>
  <c r="AC1910" i="2"/>
  <c r="AC1909" i="2"/>
  <c r="AC1908" i="2"/>
  <c r="AC1907" i="2"/>
  <c r="AC1906" i="2"/>
  <c r="AC1905" i="2"/>
  <c r="AC1904" i="2"/>
  <c r="AC1903" i="2"/>
  <c r="AC1902" i="2"/>
  <c r="AC1901" i="2"/>
  <c r="AC1900" i="2"/>
  <c r="AC1899" i="2"/>
  <c r="AC1898" i="2"/>
  <c r="AC1897" i="2"/>
  <c r="AC1896" i="2"/>
  <c r="AC1895" i="2"/>
  <c r="AC1894" i="2"/>
  <c r="AC1893" i="2"/>
  <c r="AC1892" i="2"/>
  <c r="AC1891" i="2"/>
  <c r="AC1890" i="2"/>
  <c r="AC1889" i="2"/>
  <c r="AC1888" i="2"/>
  <c r="AC1887" i="2"/>
  <c r="AC1886" i="2"/>
  <c r="AC1885" i="2"/>
  <c r="AC1884" i="2"/>
  <c r="AC1883" i="2"/>
  <c r="AC1882" i="2"/>
  <c r="AC1881" i="2"/>
  <c r="AC1880" i="2"/>
  <c r="AC1879" i="2"/>
  <c r="AC1878" i="2"/>
  <c r="AC1877" i="2"/>
  <c r="AC1876" i="2"/>
  <c r="AC1875" i="2"/>
  <c r="AC1874" i="2"/>
  <c r="AC1873" i="2"/>
  <c r="AC1872" i="2"/>
  <c r="AC1871" i="2"/>
  <c r="AC1870" i="2"/>
  <c r="AC1869" i="2"/>
  <c r="AC1868" i="2"/>
  <c r="AC1867" i="2"/>
  <c r="AC1866" i="2"/>
  <c r="AC1865" i="2"/>
  <c r="AC1864" i="2"/>
  <c r="AC1863" i="2"/>
  <c r="AC1862" i="2"/>
  <c r="AC1861" i="2"/>
  <c r="AC1860" i="2"/>
  <c r="AC1859" i="2"/>
  <c r="AC1858" i="2"/>
  <c r="AC1857" i="2"/>
  <c r="AC1856" i="2"/>
  <c r="AC1855" i="2"/>
  <c r="AC1854" i="2"/>
  <c r="AC1853" i="2"/>
  <c r="AC1852" i="2"/>
  <c r="AC1851" i="2"/>
  <c r="AC1850" i="2"/>
  <c r="AC1849" i="2"/>
  <c r="AC1848" i="2"/>
  <c r="AC1847" i="2"/>
  <c r="AC1846" i="2"/>
  <c r="AC1845" i="2"/>
  <c r="AC1844" i="2"/>
  <c r="AC1843" i="2"/>
  <c r="AC1842" i="2"/>
  <c r="AC1841" i="2"/>
  <c r="AC1840" i="2"/>
  <c r="AC1839" i="2"/>
  <c r="AC1838" i="2"/>
  <c r="AC1837" i="2"/>
  <c r="AC1836" i="2"/>
  <c r="AC1835" i="2"/>
  <c r="AC1834" i="2"/>
  <c r="AC1833" i="2"/>
  <c r="AC1832" i="2"/>
  <c r="AC1831" i="2"/>
  <c r="AC1830" i="2"/>
  <c r="AC1829" i="2"/>
  <c r="AC1828" i="2"/>
  <c r="AC1827" i="2"/>
  <c r="AC1826" i="2"/>
  <c r="AC1825" i="2"/>
  <c r="AC1824" i="2"/>
  <c r="AC1823" i="2"/>
  <c r="AC1822" i="2"/>
  <c r="AC1821" i="2"/>
  <c r="AC1820" i="2"/>
  <c r="AC1819" i="2"/>
  <c r="AC1818" i="2"/>
  <c r="AC1817" i="2"/>
  <c r="AC1816" i="2"/>
  <c r="AC1815" i="2"/>
  <c r="AC1814" i="2"/>
  <c r="AC1813" i="2"/>
  <c r="AC1812" i="2"/>
  <c r="AC1811" i="2"/>
  <c r="AC1810" i="2"/>
  <c r="AC1809" i="2"/>
  <c r="AC1808" i="2"/>
  <c r="AC1807" i="2"/>
  <c r="AC1806" i="2"/>
  <c r="AC1805" i="2"/>
  <c r="AC1804" i="2"/>
  <c r="AC1803" i="2"/>
  <c r="AC1802" i="2"/>
  <c r="AC1801" i="2"/>
  <c r="AC1800" i="2"/>
  <c r="AC1799" i="2"/>
  <c r="AC1798" i="2"/>
  <c r="AC1797" i="2"/>
  <c r="AC1796" i="2"/>
  <c r="AC1795" i="2"/>
  <c r="AC1794" i="2"/>
  <c r="AC1793" i="2"/>
  <c r="AC1792" i="2"/>
  <c r="AC1791" i="2"/>
  <c r="AC1790" i="2"/>
  <c r="AC1789" i="2"/>
  <c r="AC1788" i="2"/>
  <c r="AC1787" i="2"/>
  <c r="AC1786" i="2"/>
  <c r="AC1785" i="2"/>
  <c r="AC1784" i="2"/>
  <c r="AC1783" i="2"/>
  <c r="AC1782" i="2"/>
  <c r="AC1781" i="2"/>
  <c r="AC1780" i="2"/>
  <c r="AC1779" i="2"/>
  <c r="AC1778" i="2"/>
  <c r="AC1777" i="2"/>
  <c r="AC1776" i="2"/>
  <c r="AC1775" i="2"/>
  <c r="AC1774" i="2"/>
  <c r="AC1773" i="2"/>
  <c r="AC1772" i="2"/>
  <c r="AC1771" i="2"/>
  <c r="AC1770" i="2"/>
  <c r="AC1769" i="2"/>
  <c r="AC1768" i="2"/>
  <c r="AC1767" i="2"/>
  <c r="AC1766" i="2"/>
  <c r="AC1765" i="2"/>
  <c r="AC1764" i="2"/>
  <c r="AC1763" i="2"/>
  <c r="AC1762" i="2"/>
  <c r="AC1761" i="2"/>
  <c r="AC1760" i="2"/>
  <c r="AC1759" i="2"/>
  <c r="AC1758" i="2"/>
  <c r="AC1757" i="2"/>
  <c r="AC1756" i="2"/>
  <c r="AC1755" i="2"/>
  <c r="AC1754" i="2"/>
  <c r="AC1753" i="2"/>
  <c r="AC1752" i="2"/>
  <c r="AC1751" i="2"/>
  <c r="AC1750" i="2"/>
  <c r="AC1749" i="2"/>
  <c r="AC1748" i="2"/>
  <c r="AC1747" i="2"/>
  <c r="AC1746" i="2"/>
  <c r="AC1745" i="2"/>
  <c r="AC1744" i="2"/>
  <c r="AC1743" i="2"/>
  <c r="AC1742" i="2"/>
  <c r="AC1741" i="2"/>
  <c r="AC1740" i="2"/>
  <c r="AC1739" i="2"/>
  <c r="AC1738" i="2"/>
  <c r="AC1737" i="2"/>
  <c r="AC1736" i="2"/>
  <c r="AC1735" i="2"/>
  <c r="AC1734" i="2"/>
  <c r="AC1733" i="2"/>
  <c r="AC1732" i="2"/>
  <c r="AC1731" i="2"/>
  <c r="AC1730" i="2"/>
  <c r="AC1729" i="2"/>
  <c r="AC1728" i="2"/>
  <c r="AC1727" i="2"/>
  <c r="AC1726" i="2"/>
  <c r="AC1725" i="2"/>
  <c r="AC1724" i="2"/>
  <c r="AC1723" i="2"/>
  <c r="AC1722" i="2"/>
  <c r="AC1721" i="2"/>
  <c r="AC1720" i="2"/>
  <c r="AC1719" i="2"/>
  <c r="AC1718" i="2"/>
  <c r="AC1717" i="2"/>
  <c r="AC1716" i="2"/>
  <c r="AC1715" i="2"/>
  <c r="AC1714" i="2"/>
  <c r="AC1713" i="2"/>
  <c r="AC1712" i="2"/>
  <c r="AC1711" i="2"/>
  <c r="AC1710" i="2"/>
  <c r="AC1709" i="2"/>
  <c r="AC1708" i="2"/>
  <c r="AC1707" i="2"/>
  <c r="AC1706" i="2"/>
  <c r="AC1705" i="2"/>
  <c r="AC1704" i="2"/>
  <c r="AC1703" i="2"/>
  <c r="AC1702" i="2"/>
  <c r="AC1701" i="2"/>
  <c r="AC1700" i="2"/>
  <c r="AC1699" i="2"/>
  <c r="AC1698" i="2"/>
  <c r="AC1697" i="2"/>
  <c r="AC1696" i="2"/>
  <c r="AC1695" i="2"/>
  <c r="AC1694" i="2"/>
  <c r="AC1693" i="2"/>
  <c r="AC1692" i="2"/>
  <c r="AC1691" i="2"/>
  <c r="AC1690" i="2"/>
  <c r="AC1689" i="2"/>
  <c r="AC1688" i="2"/>
  <c r="AC1687" i="2"/>
  <c r="AC1686" i="2"/>
  <c r="AC1685" i="2"/>
  <c r="AC1684" i="2"/>
  <c r="AC1683" i="2"/>
  <c r="AC1682" i="2"/>
  <c r="AC1681" i="2"/>
  <c r="AC1680" i="2"/>
  <c r="AC1679" i="2"/>
  <c r="AC1678" i="2"/>
  <c r="AC1677" i="2"/>
  <c r="AC1676" i="2"/>
  <c r="AC1675" i="2"/>
  <c r="AC1674" i="2"/>
  <c r="AC1673" i="2"/>
  <c r="AC1672" i="2"/>
  <c r="AC1671" i="2"/>
  <c r="AC1670" i="2"/>
  <c r="AC1669" i="2"/>
  <c r="AC1668" i="2"/>
  <c r="AC1667" i="2"/>
  <c r="AC1666" i="2"/>
  <c r="AC1665" i="2"/>
  <c r="AC1664" i="2"/>
  <c r="AC1663" i="2"/>
  <c r="AC1662" i="2"/>
  <c r="AC1661" i="2"/>
  <c r="AC1660" i="2"/>
  <c r="AC1659" i="2"/>
  <c r="AC1658" i="2"/>
  <c r="AC1657" i="2"/>
  <c r="AC1656" i="2"/>
  <c r="AC1655" i="2"/>
  <c r="AC1654" i="2"/>
  <c r="AC1653" i="2"/>
  <c r="AC1652" i="2"/>
  <c r="AC1651" i="2"/>
  <c r="AC1650" i="2"/>
  <c r="AC1649" i="2"/>
  <c r="AC1648" i="2"/>
  <c r="AC1647" i="2"/>
  <c r="AC1646" i="2"/>
  <c r="AC1645" i="2"/>
  <c r="AC1644" i="2"/>
  <c r="AC1643" i="2"/>
  <c r="AC1642" i="2"/>
  <c r="AC1641" i="2"/>
  <c r="AC1640" i="2"/>
  <c r="AC1639" i="2"/>
  <c r="AC1638" i="2"/>
  <c r="AC1637" i="2"/>
  <c r="AC1636" i="2"/>
  <c r="AC1635" i="2"/>
  <c r="AC1634" i="2"/>
  <c r="AC1633" i="2"/>
  <c r="AC1632" i="2"/>
  <c r="AC1631" i="2"/>
  <c r="AC1630" i="2"/>
  <c r="AC1629" i="2"/>
  <c r="AC1628" i="2"/>
  <c r="AC1627" i="2"/>
  <c r="AC1626" i="2"/>
  <c r="AC1625" i="2"/>
  <c r="AC1624" i="2"/>
  <c r="AC1623" i="2"/>
  <c r="AC1622" i="2"/>
  <c r="AC1621" i="2"/>
  <c r="AC1620" i="2"/>
  <c r="AC1619" i="2"/>
  <c r="AC1618" i="2"/>
  <c r="AC1617" i="2"/>
  <c r="AC1616" i="2"/>
  <c r="AC1615" i="2"/>
  <c r="AC1614" i="2"/>
  <c r="AC1613" i="2"/>
  <c r="AC1612" i="2"/>
  <c r="AC1611" i="2"/>
  <c r="AC1610" i="2"/>
  <c r="AC1609" i="2"/>
  <c r="AC1608" i="2"/>
  <c r="AC1607" i="2"/>
  <c r="AC1606" i="2"/>
  <c r="AC1605" i="2"/>
  <c r="AC1604" i="2"/>
  <c r="AC1603" i="2"/>
  <c r="AC1602" i="2"/>
  <c r="AC1601" i="2"/>
  <c r="AC1600" i="2"/>
  <c r="AC1599" i="2"/>
  <c r="AC1598" i="2"/>
  <c r="AC1597" i="2"/>
  <c r="AC1596" i="2"/>
  <c r="AC1595" i="2"/>
  <c r="AC1594" i="2"/>
  <c r="AC1593" i="2"/>
  <c r="AC1592" i="2"/>
  <c r="AC1591" i="2"/>
  <c r="AC1590" i="2"/>
  <c r="AC1589" i="2"/>
  <c r="AC1588" i="2"/>
  <c r="AC1587" i="2"/>
  <c r="AC1586" i="2"/>
  <c r="AC1585" i="2"/>
  <c r="AC1584" i="2"/>
  <c r="AC1583" i="2"/>
  <c r="AC1582" i="2"/>
  <c r="AC1581" i="2"/>
  <c r="AC1580" i="2"/>
  <c r="AC1579" i="2"/>
  <c r="AC1578" i="2"/>
  <c r="AC1577" i="2"/>
  <c r="AC1576" i="2"/>
  <c r="AC1575" i="2"/>
  <c r="AC1574" i="2"/>
  <c r="AC1573" i="2"/>
  <c r="AC1572" i="2"/>
  <c r="AC1571" i="2"/>
  <c r="AC1570" i="2"/>
  <c r="AC1569" i="2"/>
  <c r="AC1568" i="2"/>
  <c r="AC1567" i="2"/>
  <c r="AC1566" i="2"/>
  <c r="AC1565" i="2"/>
  <c r="AC1564" i="2"/>
  <c r="AC1563" i="2"/>
  <c r="AC1562" i="2"/>
  <c r="AC1561" i="2"/>
  <c r="AC1560" i="2"/>
  <c r="AC1559" i="2"/>
  <c r="AC1558" i="2"/>
  <c r="AC1557" i="2"/>
  <c r="AC1556" i="2"/>
  <c r="AC1555" i="2"/>
  <c r="AC1554" i="2"/>
  <c r="AC1553" i="2"/>
  <c r="AC1552" i="2"/>
  <c r="AC1551" i="2"/>
  <c r="AC1550" i="2"/>
  <c r="AC1549" i="2"/>
  <c r="AC1548" i="2"/>
  <c r="AC1547" i="2"/>
  <c r="AC1546" i="2"/>
  <c r="AC1545" i="2"/>
  <c r="AC1544" i="2"/>
  <c r="AC1543" i="2"/>
  <c r="AC1542" i="2"/>
  <c r="AC1541" i="2"/>
  <c r="AC1540" i="2"/>
  <c r="AC1539" i="2"/>
  <c r="AC1538" i="2"/>
  <c r="AC1537" i="2"/>
  <c r="AC1536" i="2"/>
  <c r="AC1535" i="2"/>
  <c r="AC1534" i="2"/>
  <c r="AC1533" i="2"/>
  <c r="AC1532" i="2"/>
  <c r="AC1531" i="2"/>
  <c r="AC1530" i="2"/>
  <c r="AC1529" i="2"/>
  <c r="AC1528" i="2"/>
  <c r="AC1527" i="2"/>
  <c r="AC1526" i="2"/>
  <c r="AC1525" i="2"/>
  <c r="AC1524" i="2"/>
  <c r="AC1523" i="2"/>
  <c r="AC1522" i="2"/>
  <c r="AC1521" i="2"/>
  <c r="AC1520" i="2"/>
  <c r="AC1519" i="2"/>
  <c r="AC1518" i="2"/>
  <c r="AC1517" i="2"/>
  <c r="AC1516" i="2"/>
  <c r="AC1515" i="2"/>
  <c r="AC1514" i="2"/>
  <c r="AC1513" i="2"/>
  <c r="AC1512" i="2"/>
  <c r="AC1511" i="2"/>
  <c r="AC1510" i="2"/>
  <c r="AC1509" i="2"/>
  <c r="AC1508" i="2"/>
  <c r="AC1507" i="2"/>
  <c r="AC1506" i="2"/>
  <c r="AC1505" i="2"/>
  <c r="AC1504" i="2"/>
  <c r="AC1503" i="2"/>
  <c r="AC1502" i="2"/>
  <c r="AC1501" i="2"/>
  <c r="AC1500" i="2"/>
  <c r="AC1499" i="2"/>
  <c r="AC1498" i="2"/>
  <c r="AC1497" i="2"/>
  <c r="AC1496" i="2"/>
  <c r="AC1495" i="2"/>
  <c r="AC1494" i="2"/>
  <c r="AC1493" i="2"/>
  <c r="AC1492" i="2"/>
  <c r="AC1491" i="2"/>
  <c r="AC1490" i="2"/>
  <c r="AC1489" i="2"/>
  <c r="AC1488" i="2"/>
  <c r="AC1487" i="2"/>
  <c r="AC1486" i="2"/>
  <c r="AC1485" i="2"/>
  <c r="AC1484" i="2"/>
  <c r="H2" i="16"/>
  <c r="AX18" i="9"/>
  <c r="X24" i="9"/>
  <c r="X27" i="9"/>
  <c r="X30" i="9"/>
  <c r="X33" i="9"/>
  <c r="X36" i="9"/>
  <c r="X39" i="9"/>
  <c r="X42" i="9"/>
  <c r="X45" i="9"/>
  <c r="X48" i="9"/>
  <c r="X51" i="9"/>
  <c r="X54" i="9"/>
  <c r="X57" i="9"/>
  <c r="X60" i="9"/>
  <c r="X63" i="9"/>
  <c r="X66" i="9"/>
  <c r="X69" i="9"/>
  <c r="X72" i="9"/>
  <c r="X75" i="9"/>
  <c r="X78" i="9"/>
  <c r="X81" i="9"/>
  <c r="X84" i="9"/>
  <c r="X87" i="9"/>
  <c r="X90" i="9"/>
  <c r="X93" i="9"/>
  <c r="X96" i="9"/>
  <c r="X99" i="9"/>
  <c r="X102" i="9"/>
  <c r="X105" i="9"/>
  <c r="X108" i="9"/>
  <c r="X111" i="9"/>
  <c r="X114" i="9"/>
  <c r="X117" i="9"/>
  <c r="X120" i="9"/>
  <c r="X123" i="9"/>
  <c r="X126" i="9"/>
  <c r="X129" i="9"/>
  <c r="X132" i="9"/>
  <c r="X135" i="9"/>
  <c r="X138" i="9"/>
  <c r="X141" i="9"/>
  <c r="X144" i="9"/>
  <c r="X147" i="9"/>
  <c r="X150" i="9"/>
  <c r="X153" i="9"/>
  <c r="X156" i="9"/>
  <c r="X159" i="9"/>
  <c r="X162" i="9"/>
  <c r="X165" i="9"/>
  <c r="X168" i="9"/>
  <c r="X171" i="9"/>
  <c r="X174" i="9"/>
  <c r="X177" i="9"/>
  <c r="X180" i="9"/>
  <c r="X183" i="9"/>
  <c r="X186" i="9"/>
  <c r="X189" i="9"/>
  <c r="X192" i="9"/>
  <c r="X195" i="9"/>
  <c r="X198" i="9"/>
  <c r="X201" i="9"/>
  <c r="X204" i="9"/>
  <c r="X207" i="9"/>
  <c r="X210" i="9"/>
  <c r="X213" i="9"/>
  <c r="X216" i="9"/>
  <c r="X219" i="9"/>
  <c r="X222" i="9"/>
  <c r="X225" i="9"/>
  <c r="X228" i="9"/>
  <c r="X231" i="9"/>
  <c r="X234" i="9"/>
  <c r="X237" i="9"/>
  <c r="X240" i="9"/>
  <c r="X243" i="9"/>
  <c r="X246" i="9"/>
  <c r="X249" i="9"/>
  <c r="X252" i="9"/>
  <c r="X255" i="9"/>
  <c r="X258" i="9"/>
  <c r="X261" i="9"/>
  <c r="X264" i="9"/>
  <c r="X267" i="9"/>
  <c r="X270" i="9"/>
  <c r="X273" i="9"/>
  <c r="X276" i="9"/>
  <c r="X279" i="9"/>
  <c r="X282" i="9"/>
  <c r="X285" i="9"/>
  <c r="X288" i="9"/>
  <c r="X291" i="9"/>
  <c r="X294" i="9"/>
  <c r="X297" i="9"/>
  <c r="X300" i="9"/>
  <c r="X303" i="9"/>
  <c r="X306" i="9"/>
  <c r="X309" i="9"/>
  <c r="X312" i="9"/>
  <c r="X315" i="9"/>
  <c r="X318" i="9"/>
  <c r="X321" i="9"/>
  <c r="X324" i="9"/>
  <c r="X327" i="9"/>
  <c r="X330" i="9"/>
  <c r="X333" i="9"/>
  <c r="X336" i="9"/>
  <c r="X339" i="9"/>
  <c r="X342" i="9"/>
  <c r="X345" i="9"/>
  <c r="X348" i="9"/>
  <c r="X351" i="9"/>
  <c r="X354" i="9"/>
  <c r="X357" i="9"/>
  <c r="X360" i="9"/>
  <c r="X363" i="9"/>
  <c r="X366" i="9"/>
  <c r="X369" i="9"/>
  <c r="X372" i="9"/>
  <c r="X375" i="9"/>
  <c r="X378" i="9"/>
  <c r="X381" i="9"/>
  <c r="X384" i="9"/>
  <c r="X387" i="9"/>
  <c r="X390" i="9"/>
  <c r="X393" i="9"/>
  <c r="X396" i="9"/>
  <c r="X399" i="9"/>
  <c r="X402" i="9"/>
  <c r="X405" i="9"/>
  <c r="X408" i="9"/>
  <c r="X411" i="9"/>
  <c r="X414" i="9"/>
  <c r="X417" i="9"/>
  <c r="X420" i="9"/>
  <c r="X423" i="9"/>
  <c r="X426" i="9"/>
  <c r="X429" i="9"/>
  <c r="X432" i="9"/>
  <c r="X435" i="9"/>
  <c r="X438" i="9"/>
  <c r="X441" i="9"/>
  <c r="X444" i="9"/>
  <c r="X447" i="9"/>
  <c r="X450" i="9"/>
  <c r="X453" i="9"/>
  <c r="X456" i="9"/>
  <c r="X459" i="9"/>
  <c r="X462" i="9"/>
  <c r="X465" i="9"/>
  <c r="X21" i="9"/>
  <c r="X18" i="9"/>
  <c r="H4" i="16"/>
  <c r="AV24" i="9"/>
  <c r="AV21" i="9"/>
  <c r="AX24" i="9"/>
  <c r="AX21" i="9"/>
  <c r="AO19" i="9"/>
  <c r="AP19" i="9" s="1"/>
  <c r="AO20" i="9"/>
  <c r="AP20" i="9" s="1"/>
  <c r="AO21" i="9"/>
  <c r="AP21" i="9" s="1"/>
  <c r="AO22" i="9"/>
  <c r="AP22" i="9" s="1"/>
  <c r="AO23" i="9"/>
  <c r="AP23" i="9" s="1"/>
  <c r="AO24" i="9"/>
  <c r="AP24" i="9" s="1"/>
  <c r="AO25" i="9"/>
  <c r="AP25" i="9" s="1"/>
  <c r="AO26" i="9"/>
  <c r="AP26" i="9" s="1"/>
  <c r="AO27" i="9"/>
  <c r="AP27" i="9" s="1"/>
  <c r="AO28" i="9"/>
  <c r="AP28" i="9" s="1"/>
  <c r="AO29" i="9"/>
  <c r="AP29" i="9" s="1"/>
  <c r="AO30" i="9"/>
  <c r="AP30" i="9" s="1"/>
  <c r="AO31" i="9"/>
  <c r="AP31" i="9" s="1"/>
  <c r="AO32" i="9"/>
  <c r="AP32" i="9" s="1"/>
  <c r="AO33" i="9"/>
  <c r="AP33" i="9" s="1"/>
  <c r="AO34" i="9"/>
  <c r="AP34" i="9" s="1"/>
  <c r="AO35" i="9"/>
  <c r="AP35" i="9" s="1"/>
  <c r="AO36" i="9"/>
  <c r="AP36" i="9" s="1"/>
  <c r="AO37" i="9"/>
  <c r="AP37" i="9" s="1"/>
  <c r="AO38" i="9"/>
  <c r="AP38" i="9" s="1"/>
  <c r="AO39" i="9"/>
  <c r="AP39" i="9" s="1"/>
  <c r="AO40" i="9"/>
  <c r="AP40" i="9" s="1"/>
  <c r="AO41" i="9"/>
  <c r="AP41" i="9" s="1"/>
  <c r="AO42" i="9"/>
  <c r="AP42" i="9" s="1"/>
  <c r="AO43" i="9"/>
  <c r="AP43" i="9" s="1"/>
  <c r="AO44" i="9"/>
  <c r="AP44" i="9" s="1"/>
  <c r="AO45" i="9"/>
  <c r="AP45" i="9" s="1"/>
  <c r="AO46" i="9"/>
  <c r="AP46" i="9" s="1"/>
  <c r="AO47" i="9"/>
  <c r="AP47" i="9" s="1"/>
  <c r="AO48" i="9"/>
  <c r="AP48" i="9" s="1"/>
  <c r="AO49" i="9"/>
  <c r="AP49" i="9" s="1"/>
  <c r="AO50" i="9"/>
  <c r="AP50" i="9" s="1"/>
  <c r="AO51" i="9"/>
  <c r="AP51" i="9" s="1"/>
  <c r="AO52" i="9"/>
  <c r="AP52" i="9" s="1"/>
  <c r="AO53" i="9"/>
  <c r="AP53" i="9" s="1"/>
  <c r="AO54" i="9"/>
  <c r="AP54" i="9" s="1"/>
  <c r="AO55" i="9"/>
  <c r="AP55" i="9" s="1"/>
  <c r="AO56" i="9"/>
  <c r="AP56" i="9" s="1"/>
  <c r="AO57" i="9"/>
  <c r="AP57" i="9" s="1"/>
  <c r="AO58" i="9"/>
  <c r="AP58" i="9" s="1"/>
  <c r="AO59" i="9"/>
  <c r="AP59" i="9" s="1"/>
  <c r="AO60" i="9"/>
  <c r="AP60" i="9" s="1"/>
  <c r="AO61" i="9"/>
  <c r="AP61" i="9" s="1"/>
  <c r="AO62" i="9"/>
  <c r="AP62" i="9" s="1"/>
  <c r="AO63" i="9"/>
  <c r="AP63" i="9" s="1"/>
  <c r="AO64" i="9"/>
  <c r="AP64" i="9" s="1"/>
  <c r="AO65" i="9"/>
  <c r="AP65" i="9" s="1"/>
  <c r="AO66" i="9"/>
  <c r="AP66" i="9" s="1"/>
  <c r="AO67" i="9"/>
  <c r="AP67" i="9" s="1"/>
  <c r="AO68" i="9"/>
  <c r="AP68" i="9" s="1"/>
  <c r="AO69" i="9"/>
  <c r="AP69" i="9" s="1"/>
  <c r="AO70" i="9"/>
  <c r="AP70" i="9" s="1"/>
  <c r="AO71" i="9"/>
  <c r="AP71" i="9" s="1"/>
  <c r="AO72" i="9"/>
  <c r="AP72" i="9" s="1"/>
  <c r="AO73" i="9"/>
  <c r="AP73" i="9" s="1"/>
  <c r="AO74" i="9"/>
  <c r="AP74" i="9" s="1"/>
  <c r="AO75" i="9"/>
  <c r="AP75" i="9" s="1"/>
  <c r="AO76" i="9"/>
  <c r="AP76" i="9" s="1"/>
  <c r="AO77" i="9"/>
  <c r="AP77" i="9" s="1"/>
  <c r="AO78" i="9"/>
  <c r="AP78" i="9" s="1"/>
  <c r="AO79" i="9"/>
  <c r="AP79" i="9" s="1"/>
  <c r="AO80" i="9"/>
  <c r="AP80" i="9" s="1"/>
  <c r="AO81" i="9"/>
  <c r="AP81" i="9" s="1"/>
  <c r="AO82" i="9"/>
  <c r="AP82" i="9" s="1"/>
  <c r="AO83" i="9"/>
  <c r="AP83" i="9" s="1"/>
  <c r="AO84" i="9"/>
  <c r="AP84" i="9" s="1"/>
  <c r="AO85" i="9"/>
  <c r="AP85" i="9" s="1"/>
  <c r="AO86" i="9"/>
  <c r="AP86" i="9" s="1"/>
  <c r="AO87" i="9"/>
  <c r="AP87" i="9" s="1"/>
  <c r="AO88" i="9"/>
  <c r="AP88" i="9" s="1"/>
  <c r="AO89" i="9"/>
  <c r="AP89" i="9" s="1"/>
  <c r="AO90" i="9"/>
  <c r="AP90" i="9" s="1"/>
  <c r="AO91" i="9"/>
  <c r="AP91" i="9" s="1"/>
  <c r="AO92" i="9"/>
  <c r="AP92" i="9" s="1"/>
  <c r="AO93" i="9"/>
  <c r="AP93" i="9" s="1"/>
  <c r="AO94" i="9"/>
  <c r="AP94" i="9" s="1"/>
  <c r="AO95" i="9"/>
  <c r="AP95" i="9" s="1"/>
  <c r="AO96" i="9"/>
  <c r="AP96" i="9" s="1"/>
  <c r="AO97" i="9"/>
  <c r="AP97" i="9" s="1"/>
  <c r="AO98" i="9"/>
  <c r="AP98" i="9" s="1"/>
  <c r="AO99" i="9"/>
  <c r="AP99" i="9" s="1"/>
  <c r="AO100" i="9"/>
  <c r="AP100" i="9" s="1"/>
  <c r="AO101" i="9"/>
  <c r="AP101" i="9" s="1"/>
  <c r="AO102" i="9"/>
  <c r="AP102" i="9" s="1"/>
  <c r="AO103" i="9"/>
  <c r="AP103" i="9" s="1"/>
  <c r="AO104" i="9"/>
  <c r="AP104" i="9" s="1"/>
  <c r="AO105" i="9"/>
  <c r="AP105" i="9" s="1"/>
  <c r="AO106" i="9"/>
  <c r="AP106" i="9" s="1"/>
  <c r="AO107" i="9"/>
  <c r="AP107" i="9" s="1"/>
  <c r="AO108" i="9"/>
  <c r="AP108" i="9" s="1"/>
  <c r="AO109" i="9"/>
  <c r="AP109" i="9" s="1"/>
  <c r="AO110" i="9"/>
  <c r="AP110" i="9" s="1"/>
  <c r="AO111" i="9"/>
  <c r="AP111" i="9" s="1"/>
  <c r="AO112" i="9"/>
  <c r="AP112" i="9" s="1"/>
  <c r="AO113" i="9"/>
  <c r="AP113" i="9" s="1"/>
  <c r="AO114" i="9"/>
  <c r="AP114" i="9" s="1"/>
  <c r="AO115" i="9"/>
  <c r="AP115" i="9" s="1"/>
  <c r="AO116" i="9"/>
  <c r="AP116" i="9" s="1"/>
  <c r="AO117" i="9"/>
  <c r="AP117" i="9" s="1"/>
  <c r="AO118" i="9"/>
  <c r="AP118" i="9" s="1"/>
  <c r="AO119" i="9"/>
  <c r="AP119" i="9" s="1"/>
  <c r="AO120" i="9"/>
  <c r="AP120" i="9" s="1"/>
  <c r="AO121" i="9"/>
  <c r="AP121" i="9" s="1"/>
  <c r="AO122" i="9"/>
  <c r="AP122" i="9" s="1"/>
  <c r="AO123" i="9"/>
  <c r="AP123" i="9" s="1"/>
  <c r="AO124" i="9"/>
  <c r="AP124" i="9" s="1"/>
  <c r="AO125" i="9"/>
  <c r="AP125" i="9" s="1"/>
  <c r="AO126" i="9"/>
  <c r="AP126" i="9" s="1"/>
  <c r="AO127" i="9"/>
  <c r="AP127" i="9" s="1"/>
  <c r="AO128" i="9"/>
  <c r="AP128" i="9" s="1"/>
  <c r="AO129" i="9"/>
  <c r="AP129" i="9" s="1"/>
  <c r="AO130" i="9"/>
  <c r="AP130" i="9" s="1"/>
  <c r="AO131" i="9"/>
  <c r="AP131" i="9" s="1"/>
  <c r="AO132" i="9"/>
  <c r="AP132" i="9" s="1"/>
  <c r="AO133" i="9"/>
  <c r="AP133" i="9" s="1"/>
  <c r="AO134" i="9"/>
  <c r="AP134" i="9" s="1"/>
  <c r="AO135" i="9"/>
  <c r="AP135" i="9" s="1"/>
  <c r="AO136" i="9"/>
  <c r="AP136" i="9" s="1"/>
  <c r="AO137" i="9"/>
  <c r="AP137" i="9" s="1"/>
  <c r="AO138" i="9"/>
  <c r="AP138" i="9" s="1"/>
  <c r="AO139" i="9"/>
  <c r="AP139" i="9" s="1"/>
  <c r="AO140" i="9"/>
  <c r="AP140" i="9" s="1"/>
  <c r="AO141" i="9"/>
  <c r="AP141" i="9" s="1"/>
  <c r="AO142" i="9"/>
  <c r="AP142" i="9" s="1"/>
  <c r="AO143" i="9"/>
  <c r="AP143" i="9" s="1"/>
  <c r="AO144" i="9"/>
  <c r="AP144" i="9" s="1"/>
  <c r="AO145" i="9"/>
  <c r="AP145" i="9" s="1"/>
  <c r="AO146" i="9"/>
  <c r="AP146" i="9" s="1"/>
  <c r="AO147" i="9"/>
  <c r="AP147" i="9" s="1"/>
  <c r="AO148" i="9"/>
  <c r="AP148" i="9" s="1"/>
  <c r="AO149" i="9"/>
  <c r="AP149" i="9" s="1"/>
  <c r="AO150" i="9"/>
  <c r="AP150" i="9" s="1"/>
  <c r="AO151" i="9"/>
  <c r="AP151" i="9" s="1"/>
  <c r="AO152" i="9"/>
  <c r="AP152" i="9" s="1"/>
  <c r="AO153" i="9"/>
  <c r="AP153" i="9" s="1"/>
  <c r="AO154" i="9"/>
  <c r="AP154" i="9" s="1"/>
  <c r="AO155" i="9"/>
  <c r="AP155" i="9" s="1"/>
  <c r="AO156" i="9"/>
  <c r="AP156" i="9" s="1"/>
  <c r="AO157" i="9"/>
  <c r="AP157" i="9" s="1"/>
  <c r="AO158" i="9"/>
  <c r="AP158" i="9" s="1"/>
  <c r="AO159" i="9"/>
  <c r="AP159" i="9" s="1"/>
  <c r="AO160" i="9"/>
  <c r="AP160" i="9" s="1"/>
  <c r="AO161" i="9"/>
  <c r="AP161" i="9" s="1"/>
  <c r="AO162" i="9"/>
  <c r="AP162" i="9" s="1"/>
  <c r="AO163" i="9"/>
  <c r="AP163" i="9" s="1"/>
  <c r="AO164" i="9"/>
  <c r="AP164" i="9" s="1"/>
  <c r="AO165" i="9"/>
  <c r="AP165" i="9" s="1"/>
  <c r="AO166" i="9"/>
  <c r="AP166" i="9" s="1"/>
  <c r="AO167" i="9"/>
  <c r="AP167" i="9" s="1"/>
  <c r="AO168" i="9"/>
  <c r="AP168" i="9" s="1"/>
  <c r="AO169" i="9"/>
  <c r="AP169" i="9" s="1"/>
  <c r="AO170" i="9"/>
  <c r="AP170" i="9" s="1"/>
  <c r="AO171" i="9"/>
  <c r="AP171" i="9" s="1"/>
  <c r="AO172" i="9"/>
  <c r="AP172" i="9" s="1"/>
  <c r="AO173" i="9"/>
  <c r="AP173" i="9" s="1"/>
  <c r="AO174" i="9"/>
  <c r="AP174" i="9" s="1"/>
  <c r="AO175" i="9"/>
  <c r="AP175" i="9" s="1"/>
  <c r="AO176" i="9"/>
  <c r="AP176" i="9" s="1"/>
  <c r="AO177" i="9"/>
  <c r="AP177" i="9" s="1"/>
  <c r="AO178" i="9"/>
  <c r="AP178" i="9" s="1"/>
  <c r="AO179" i="9"/>
  <c r="AP179" i="9" s="1"/>
  <c r="AO180" i="9"/>
  <c r="AP180" i="9" s="1"/>
  <c r="AO181" i="9"/>
  <c r="AP181" i="9" s="1"/>
  <c r="AO182" i="9"/>
  <c r="AP182" i="9" s="1"/>
  <c r="AO183" i="9"/>
  <c r="AP183" i="9" s="1"/>
  <c r="AO184" i="9"/>
  <c r="AP184" i="9" s="1"/>
  <c r="AO185" i="9"/>
  <c r="AP185" i="9" s="1"/>
  <c r="AO186" i="9"/>
  <c r="AP186" i="9" s="1"/>
  <c r="AO187" i="9"/>
  <c r="AP187" i="9" s="1"/>
  <c r="AO188" i="9"/>
  <c r="AP188" i="9" s="1"/>
  <c r="AO189" i="9"/>
  <c r="AP189" i="9" s="1"/>
  <c r="AO190" i="9"/>
  <c r="AP190" i="9" s="1"/>
  <c r="AO191" i="9"/>
  <c r="AP191" i="9" s="1"/>
  <c r="AO192" i="9"/>
  <c r="AP192" i="9" s="1"/>
  <c r="AO193" i="9"/>
  <c r="AP193" i="9" s="1"/>
  <c r="AO194" i="9"/>
  <c r="AP194" i="9" s="1"/>
  <c r="AO195" i="9"/>
  <c r="AP195" i="9" s="1"/>
  <c r="AO196" i="9"/>
  <c r="AP196" i="9" s="1"/>
  <c r="AO197" i="9"/>
  <c r="AP197" i="9" s="1"/>
  <c r="AO198" i="9"/>
  <c r="AP198" i="9" s="1"/>
  <c r="AO199" i="9"/>
  <c r="AP199" i="9" s="1"/>
  <c r="AO200" i="9"/>
  <c r="AP200" i="9" s="1"/>
  <c r="AO201" i="9"/>
  <c r="AP201" i="9" s="1"/>
  <c r="AO202" i="9"/>
  <c r="AP202" i="9" s="1"/>
  <c r="AO203" i="9"/>
  <c r="AP203" i="9" s="1"/>
  <c r="AO204" i="9"/>
  <c r="AP204" i="9" s="1"/>
  <c r="AO205" i="9"/>
  <c r="AP205" i="9" s="1"/>
  <c r="AO206" i="9"/>
  <c r="AP206" i="9" s="1"/>
  <c r="AO207" i="9"/>
  <c r="AP207" i="9" s="1"/>
  <c r="AO208" i="9"/>
  <c r="AP208" i="9" s="1"/>
  <c r="AO209" i="9"/>
  <c r="AP209" i="9" s="1"/>
  <c r="AO210" i="9"/>
  <c r="AP210" i="9" s="1"/>
  <c r="AO211" i="9"/>
  <c r="AP211" i="9" s="1"/>
  <c r="AO212" i="9"/>
  <c r="AP212" i="9" s="1"/>
  <c r="AO213" i="9"/>
  <c r="AP213" i="9" s="1"/>
  <c r="AO214" i="9"/>
  <c r="AP214" i="9" s="1"/>
  <c r="AO215" i="9"/>
  <c r="AP215" i="9" s="1"/>
  <c r="AO216" i="9"/>
  <c r="AP216" i="9" s="1"/>
  <c r="AO217" i="9"/>
  <c r="AP217" i="9" s="1"/>
  <c r="AO218" i="9"/>
  <c r="AP218" i="9" s="1"/>
  <c r="AO219" i="9"/>
  <c r="AP219" i="9" s="1"/>
  <c r="AO220" i="9"/>
  <c r="AP220" i="9" s="1"/>
  <c r="AO221" i="9"/>
  <c r="AP221" i="9" s="1"/>
  <c r="AO222" i="9"/>
  <c r="AP222" i="9" s="1"/>
  <c r="AO223" i="9"/>
  <c r="AP223" i="9" s="1"/>
  <c r="AO224" i="9"/>
  <c r="AP224" i="9" s="1"/>
  <c r="AO225" i="9"/>
  <c r="AP225" i="9" s="1"/>
  <c r="AO226" i="9"/>
  <c r="AP226" i="9" s="1"/>
  <c r="AO227" i="9"/>
  <c r="AP227" i="9" s="1"/>
  <c r="AO228" i="9"/>
  <c r="AP228" i="9" s="1"/>
  <c r="AO229" i="9"/>
  <c r="AP229" i="9" s="1"/>
  <c r="AO230" i="9"/>
  <c r="AP230" i="9" s="1"/>
  <c r="AO231" i="9"/>
  <c r="AP231" i="9" s="1"/>
  <c r="AO232" i="9"/>
  <c r="AP232" i="9" s="1"/>
  <c r="AO233" i="9"/>
  <c r="AP233" i="9" s="1"/>
  <c r="AO234" i="9"/>
  <c r="AP234" i="9" s="1"/>
  <c r="AO235" i="9"/>
  <c r="AP235" i="9" s="1"/>
  <c r="AO236" i="9"/>
  <c r="AP236" i="9" s="1"/>
  <c r="AO237" i="9"/>
  <c r="AP237" i="9" s="1"/>
  <c r="AO238" i="9"/>
  <c r="AP238" i="9" s="1"/>
  <c r="AO239" i="9"/>
  <c r="AP239" i="9" s="1"/>
  <c r="AO240" i="9"/>
  <c r="AP240" i="9" s="1"/>
  <c r="AO241" i="9"/>
  <c r="AP241" i="9" s="1"/>
  <c r="AO242" i="9"/>
  <c r="AP242" i="9" s="1"/>
  <c r="AO243" i="9"/>
  <c r="AP243" i="9" s="1"/>
  <c r="AO244" i="9"/>
  <c r="AP244" i="9" s="1"/>
  <c r="AO245" i="9"/>
  <c r="AP245" i="9" s="1"/>
  <c r="AO246" i="9"/>
  <c r="AP246" i="9" s="1"/>
  <c r="AO247" i="9"/>
  <c r="AP247" i="9" s="1"/>
  <c r="AO248" i="9"/>
  <c r="AP248" i="9" s="1"/>
  <c r="AO249" i="9"/>
  <c r="AP249" i="9" s="1"/>
  <c r="AO250" i="9"/>
  <c r="AP250" i="9" s="1"/>
  <c r="AO251" i="9"/>
  <c r="AP251" i="9" s="1"/>
  <c r="AO252" i="9"/>
  <c r="AP252" i="9" s="1"/>
  <c r="AO253" i="9"/>
  <c r="AP253" i="9" s="1"/>
  <c r="AO254" i="9"/>
  <c r="AP254" i="9" s="1"/>
  <c r="AO255" i="9"/>
  <c r="AP255" i="9" s="1"/>
  <c r="AO256" i="9"/>
  <c r="AP256" i="9" s="1"/>
  <c r="AO257" i="9"/>
  <c r="AP257" i="9" s="1"/>
  <c r="AO258" i="9"/>
  <c r="AP258" i="9" s="1"/>
  <c r="AO259" i="9"/>
  <c r="AP259" i="9" s="1"/>
  <c r="AO260" i="9"/>
  <c r="AP260" i="9" s="1"/>
  <c r="AO261" i="9"/>
  <c r="AP261" i="9" s="1"/>
  <c r="AO262" i="9"/>
  <c r="AP262" i="9" s="1"/>
  <c r="AO263" i="9"/>
  <c r="AP263" i="9" s="1"/>
  <c r="AO264" i="9"/>
  <c r="AP264" i="9" s="1"/>
  <c r="AO265" i="9"/>
  <c r="AP265" i="9" s="1"/>
  <c r="AO266" i="9"/>
  <c r="AP266" i="9" s="1"/>
  <c r="AO267" i="9"/>
  <c r="AP267" i="9" s="1"/>
  <c r="AO268" i="9"/>
  <c r="AP268" i="9" s="1"/>
  <c r="AO269" i="9"/>
  <c r="AP269" i="9" s="1"/>
  <c r="AO270" i="9"/>
  <c r="AP270" i="9" s="1"/>
  <c r="AO271" i="9"/>
  <c r="AP271" i="9" s="1"/>
  <c r="AO272" i="9"/>
  <c r="AP272" i="9" s="1"/>
  <c r="AO273" i="9"/>
  <c r="AP273" i="9" s="1"/>
  <c r="AO274" i="9"/>
  <c r="AP274" i="9" s="1"/>
  <c r="AO275" i="9"/>
  <c r="AP275" i="9" s="1"/>
  <c r="AO276" i="9"/>
  <c r="AP276" i="9" s="1"/>
  <c r="AO277" i="9"/>
  <c r="AP277" i="9" s="1"/>
  <c r="AO278" i="9"/>
  <c r="AP278" i="9" s="1"/>
  <c r="AO279" i="9"/>
  <c r="AP279" i="9" s="1"/>
  <c r="AO280" i="9"/>
  <c r="AP280" i="9" s="1"/>
  <c r="AO281" i="9"/>
  <c r="AP281" i="9" s="1"/>
  <c r="AO282" i="9"/>
  <c r="AP282" i="9" s="1"/>
  <c r="AO283" i="9"/>
  <c r="AP283" i="9" s="1"/>
  <c r="AO284" i="9"/>
  <c r="AP284" i="9" s="1"/>
  <c r="AO285" i="9"/>
  <c r="AP285" i="9" s="1"/>
  <c r="AO286" i="9"/>
  <c r="AP286" i="9" s="1"/>
  <c r="AO287" i="9"/>
  <c r="AP287" i="9" s="1"/>
  <c r="AO288" i="9"/>
  <c r="AP288" i="9" s="1"/>
  <c r="AO289" i="9"/>
  <c r="AP289" i="9" s="1"/>
  <c r="AO290" i="9"/>
  <c r="AP290" i="9" s="1"/>
  <c r="AO291" i="9"/>
  <c r="AP291" i="9" s="1"/>
  <c r="AO292" i="9"/>
  <c r="AP292" i="9" s="1"/>
  <c r="AO293" i="9"/>
  <c r="AP293" i="9" s="1"/>
  <c r="AO294" i="9"/>
  <c r="AP294" i="9" s="1"/>
  <c r="AO295" i="9"/>
  <c r="AP295" i="9" s="1"/>
  <c r="AO296" i="9"/>
  <c r="AP296" i="9" s="1"/>
  <c r="AO297" i="9"/>
  <c r="AP297" i="9" s="1"/>
  <c r="AO298" i="9"/>
  <c r="AP298" i="9" s="1"/>
  <c r="AO299" i="9"/>
  <c r="AP299" i="9" s="1"/>
  <c r="AO300" i="9"/>
  <c r="AP300" i="9" s="1"/>
  <c r="AO301" i="9"/>
  <c r="AP301" i="9" s="1"/>
  <c r="AO302" i="9"/>
  <c r="AP302" i="9" s="1"/>
  <c r="AO303" i="9"/>
  <c r="AP303" i="9" s="1"/>
  <c r="AO304" i="9"/>
  <c r="AP304" i="9" s="1"/>
  <c r="AO305" i="9"/>
  <c r="AP305" i="9" s="1"/>
  <c r="AO306" i="9"/>
  <c r="AP306" i="9" s="1"/>
  <c r="AO307" i="9"/>
  <c r="AP307" i="9" s="1"/>
  <c r="AO308" i="9"/>
  <c r="AP308" i="9" s="1"/>
  <c r="AO309" i="9"/>
  <c r="AP309" i="9" s="1"/>
  <c r="AO310" i="9"/>
  <c r="AP310" i="9" s="1"/>
  <c r="AO311" i="9"/>
  <c r="AP311" i="9" s="1"/>
  <c r="AO312" i="9"/>
  <c r="AP312" i="9" s="1"/>
  <c r="AO313" i="9"/>
  <c r="AP313" i="9" s="1"/>
  <c r="AO314" i="9"/>
  <c r="AP314" i="9" s="1"/>
  <c r="AO315" i="9"/>
  <c r="AP315" i="9" s="1"/>
  <c r="AO316" i="9"/>
  <c r="AP316" i="9" s="1"/>
  <c r="AO317" i="9"/>
  <c r="AP317" i="9" s="1"/>
  <c r="AO318" i="9"/>
  <c r="AP318" i="9" s="1"/>
  <c r="AO319" i="9"/>
  <c r="AP319" i="9" s="1"/>
  <c r="AO320" i="9"/>
  <c r="AP320" i="9" s="1"/>
  <c r="AO321" i="9"/>
  <c r="AP321" i="9" s="1"/>
  <c r="AO322" i="9"/>
  <c r="AP322" i="9" s="1"/>
  <c r="AO323" i="9"/>
  <c r="AP323" i="9" s="1"/>
  <c r="AO324" i="9"/>
  <c r="AP324" i="9" s="1"/>
  <c r="AO325" i="9"/>
  <c r="AP325" i="9" s="1"/>
  <c r="AO326" i="9"/>
  <c r="AP326" i="9" s="1"/>
  <c r="AO327" i="9"/>
  <c r="AP327" i="9" s="1"/>
  <c r="AO328" i="9"/>
  <c r="AP328" i="9" s="1"/>
  <c r="AO329" i="9"/>
  <c r="AP329" i="9" s="1"/>
  <c r="AO330" i="9"/>
  <c r="AP330" i="9" s="1"/>
  <c r="AO331" i="9"/>
  <c r="AP331" i="9" s="1"/>
  <c r="AO332" i="9"/>
  <c r="AP332" i="9" s="1"/>
  <c r="AO333" i="9"/>
  <c r="AP333" i="9" s="1"/>
  <c r="AO334" i="9"/>
  <c r="AP334" i="9" s="1"/>
  <c r="AO335" i="9"/>
  <c r="AP335" i="9" s="1"/>
  <c r="AO336" i="9"/>
  <c r="AP336" i="9" s="1"/>
  <c r="AO337" i="9"/>
  <c r="AP337" i="9" s="1"/>
  <c r="AO338" i="9"/>
  <c r="AP338" i="9" s="1"/>
  <c r="AO339" i="9"/>
  <c r="AP339" i="9" s="1"/>
  <c r="AO340" i="9"/>
  <c r="AP340" i="9" s="1"/>
  <c r="AO341" i="9"/>
  <c r="AP341" i="9" s="1"/>
  <c r="AO342" i="9"/>
  <c r="AP342" i="9" s="1"/>
  <c r="AO343" i="9"/>
  <c r="AP343" i="9" s="1"/>
  <c r="AO344" i="9"/>
  <c r="AP344" i="9" s="1"/>
  <c r="AO345" i="9"/>
  <c r="AP345" i="9" s="1"/>
  <c r="AO346" i="9"/>
  <c r="AP346" i="9" s="1"/>
  <c r="AO347" i="9"/>
  <c r="AP347" i="9" s="1"/>
  <c r="AO348" i="9"/>
  <c r="AP348" i="9" s="1"/>
  <c r="AO349" i="9"/>
  <c r="AP349" i="9" s="1"/>
  <c r="AO350" i="9"/>
  <c r="AP350" i="9" s="1"/>
  <c r="AO351" i="9"/>
  <c r="AP351" i="9" s="1"/>
  <c r="AO352" i="9"/>
  <c r="AP352" i="9" s="1"/>
  <c r="AO353" i="9"/>
  <c r="AP353" i="9" s="1"/>
  <c r="AO354" i="9"/>
  <c r="AP354" i="9" s="1"/>
  <c r="AO355" i="9"/>
  <c r="AP355" i="9" s="1"/>
  <c r="AO356" i="9"/>
  <c r="AP356" i="9" s="1"/>
  <c r="AO357" i="9"/>
  <c r="AP357" i="9" s="1"/>
  <c r="AO358" i="9"/>
  <c r="AP358" i="9" s="1"/>
  <c r="AO359" i="9"/>
  <c r="AP359" i="9" s="1"/>
  <c r="AO360" i="9"/>
  <c r="AP360" i="9" s="1"/>
  <c r="AO361" i="9"/>
  <c r="AP361" i="9" s="1"/>
  <c r="AO362" i="9"/>
  <c r="AP362" i="9" s="1"/>
  <c r="AO363" i="9"/>
  <c r="AP363" i="9" s="1"/>
  <c r="AO364" i="9"/>
  <c r="AP364" i="9" s="1"/>
  <c r="AO365" i="9"/>
  <c r="AP365" i="9" s="1"/>
  <c r="AO366" i="9"/>
  <c r="AP366" i="9" s="1"/>
  <c r="AO367" i="9"/>
  <c r="AP367" i="9" s="1"/>
  <c r="AO368" i="9"/>
  <c r="AP368" i="9" s="1"/>
  <c r="AO369" i="9"/>
  <c r="AP369" i="9" s="1"/>
  <c r="AO370" i="9"/>
  <c r="AP370" i="9" s="1"/>
  <c r="AO371" i="9"/>
  <c r="AP371" i="9" s="1"/>
  <c r="AO372" i="9"/>
  <c r="AP372" i="9" s="1"/>
  <c r="AO373" i="9"/>
  <c r="AP373" i="9" s="1"/>
  <c r="AO374" i="9"/>
  <c r="AP374" i="9" s="1"/>
  <c r="AO375" i="9"/>
  <c r="AP375" i="9" s="1"/>
  <c r="AO376" i="9"/>
  <c r="AP376" i="9" s="1"/>
  <c r="AO377" i="9"/>
  <c r="AP377" i="9" s="1"/>
  <c r="AO378" i="9"/>
  <c r="AP378" i="9" s="1"/>
  <c r="AO379" i="9"/>
  <c r="AP379" i="9" s="1"/>
  <c r="AO380" i="9"/>
  <c r="AP380" i="9" s="1"/>
  <c r="AO381" i="9"/>
  <c r="AP381" i="9" s="1"/>
  <c r="AO382" i="9"/>
  <c r="AP382" i="9" s="1"/>
  <c r="AO383" i="9"/>
  <c r="AP383" i="9" s="1"/>
  <c r="AO384" i="9"/>
  <c r="AP384" i="9" s="1"/>
  <c r="AO385" i="9"/>
  <c r="AP385" i="9" s="1"/>
  <c r="AO386" i="9"/>
  <c r="AP386" i="9" s="1"/>
  <c r="AO387" i="9"/>
  <c r="AP387" i="9" s="1"/>
  <c r="AO388" i="9"/>
  <c r="AP388" i="9" s="1"/>
  <c r="AO389" i="9"/>
  <c r="AP389" i="9" s="1"/>
  <c r="AO390" i="9"/>
  <c r="AP390" i="9" s="1"/>
  <c r="AO391" i="9"/>
  <c r="AP391" i="9" s="1"/>
  <c r="AO392" i="9"/>
  <c r="AP392" i="9" s="1"/>
  <c r="AO393" i="9"/>
  <c r="AP393" i="9" s="1"/>
  <c r="AO394" i="9"/>
  <c r="AP394" i="9" s="1"/>
  <c r="AO395" i="9"/>
  <c r="AP395" i="9" s="1"/>
  <c r="AO396" i="9"/>
  <c r="AP396" i="9" s="1"/>
  <c r="AO397" i="9"/>
  <c r="AP397" i="9" s="1"/>
  <c r="AO398" i="9"/>
  <c r="AP398" i="9" s="1"/>
  <c r="AO399" i="9"/>
  <c r="AP399" i="9" s="1"/>
  <c r="AO400" i="9"/>
  <c r="AP400" i="9" s="1"/>
  <c r="AO401" i="9"/>
  <c r="AP401" i="9" s="1"/>
  <c r="AO402" i="9"/>
  <c r="AP402" i="9" s="1"/>
  <c r="AO403" i="9"/>
  <c r="AP403" i="9" s="1"/>
  <c r="AO404" i="9"/>
  <c r="AP404" i="9" s="1"/>
  <c r="AO405" i="9"/>
  <c r="AP405" i="9" s="1"/>
  <c r="AO406" i="9"/>
  <c r="AP406" i="9" s="1"/>
  <c r="AO407" i="9"/>
  <c r="AP407" i="9" s="1"/>
  <c r="AO408" i="9"/>
  <c r="AP408" i="9" s="1"/>
  <c r="AO409" i="9"/>
  <c r="AP409" i="9" s="1"/>
  <c r="AO410" i="9"/>
  <c r="AP410" i="9" s="1"/>
  <c r="AO411" i="9"/>
  <c r="AP411" i="9" s="1"/>
  <c r="AO412" i="9"/>
  <c r="AP412" i="9" s="1"/>
  <c r="AO413" i="9"/>
  <c r="AP413" i="9" s="1"/>
  <c r="AO414" i="9"/>
  <c r="AP414" i="9" s="1"/>
  <c r="AO415" i="9"/>
  <c r="AP415" i="9" s="1"/>
  <c r="AO416" i="9"/>
  <c r="AP416" i="9" s="1"/>
  <c r="AO417" i="9"/>
  <c r="AP417" i="9" s="1"/>
  <c r="AO418" i="9"/>
  <c r="AP418" i="9" s="1"/>
  <c r="AO419" i="9"/>
  <c r="AP419" i="9" s="1"/>
  <c r="AO420" i="9"/>
  <c r="AP420" i="9" s="1"/>
  <c r="AO421" i="9"/>
  <c r="AP421" i="9" s="1"/>
  <c r="AO422" i="9"/>
  <c r="AP422" i="9" s="1"/>
  <c r="AO423" i="9"/>
  <c r="AP423" i="9" s="1"/>
  <c r="AO424" i="9"/>
  <c r="AP424" i="9" s="1"/>
  <c r="AO425" i="9"/>
  <c r="AP425" i="9" s="1"/>
  <c r="AO426" i="9"/>
  <c r="AP426" i="9" s="1"/>
  <c r="AO427" i="9"/>
  <c r="AP427" i="9" s="1"/>
  <c r="AO428" i="9"/>
  <c r="AP428" i="9" s="1"/>
  <c r="AO429" i="9"/>
  <c r="AP429" i="9" s="1"/>
  <c r="AO430" i="9"/>
  <c r="AP430" i="9" s="1"/>
  <c r="AO431" i="9"/>
  <c r="AP431" i="9" s="1"/>
  <c r="AO432" i="9"/>
  <c r="AP432" i="9" s="1"/>
  <c r="AO433" i="9"/>
  <c r="AP433" i="9" s="1"/>
  <c r="AO434" i="9"/>
  <c r="AP434" i="9" s="1"/>
  <c r="AO435" i="9"/>
  <c r="AP435" i="9" s="1"/>
  <c r="AO436" i="9"/>
  <c r="AP436" i="9" s="1"/>
  <c r="AO437" i="9"/>
  <c r="AP437" i="9" s="1"/>
  <c r="AO438" i="9"/>
  <c r="AP438" i="9" s="1"/>
  <c r="AO439" i="9"/>
  <c r="AP439" i="9" s="1"/>
  <c r="AO440" i="9"/>
  <c r="AP440" i="9" s="1"/>
  <c r="AO441" i="9"/>
  <c r="AP441" i="9" s="1"/>
  <c r="AO442" i="9"/>
  <c r="AP442" i="9" s="1"/>
  <c r="AO443" i="9"/>
  <c r="AP443" i="9" s="1"/>
  <c r="AO444" i="9"/>
  <c r="AP444" i="9" s="1"/>
  <c r="AO445" i="9"/>
  <c r="AP445" i="9" s="1"/>
  <c r="AO446" i="9"/>
  <c r="AP446" i="9" s="1"/>
  <c r="AO447" i="9"/>
  <c r="AP447" i="9" s="1"/>
  <c r="AO448" i="9"/>
  <c r="AP448" i="9" s="1"/>
  <c r="AO449" i="9"/>
  <c r="AP449" i="9" s="1"/>
  <c r="AO450" i="9"/>
  <c r="AP450" i="9" s="1"/>
  <c r="AO451" i="9"/>
  <c r="AP451" i="9" s="1"/>
  <c r="AO452" i="9"/>
  <c r="AP452" i="9" s="1"/>
  <c r="AO453" i="9"/>
  <c r="AP453" i="9" s="1"/>
  <c r="AO454" i="9"/>
  <c r="AP454" i="9" s="1"/>
  <c r="AO455" i="9"/>
  <c r="AP455" i="9" s="1"/>
  <c r="AO456" i="9"/>
  <c r="AP456" i="9" s="1"/>
  <c r="AO457" i="9"/>
  <c r="AP457" i="9" s="1"/>
  <c r="AO458" i="9"/>
  <c r="AP458" i="9" s="1"/>
  <c r="AO459" i="9"/>
  <c r="AP459" i="9" s="1"/>
  <c r="AO460" i="9"/>
  <c r="AP460" i="9" s="1"/>
  <c r="AO461" i="9"/>
  <c r="AP461" i="9" s="1"/>
  <c r="AO462" i="9"/>
  <c r="AP462" i="9" s="1"/>
  <c r="AO463" i="9"/>
  <c r="AP463" i="9" s="1"/>
  <c r="AO464" i="9"/>
  <c r="AP464" i="9" s="1"/>
  <c r="AO465" i="9"/>
  <c r="AP465" i="9" s="1"/>
  <c r="AO466" i="9"/>
  <c r="AP466" i="9" s="1"/>
  <c r="AO467" i="9"/>
  <c r="AP467" i="9" s="1"/>
  <c r="AO18" i="9"/>
  <c r="AP18" i="9" s="1"/>
  <c r="AX21" i="3"/>
  <c r="D21" i="9"/>
  <c r="Z21" i="9" s="1"/>
  <c r="AB36" i="9"/>
  <c r="AB42" i="9"/>
  <c r="AB48" i="9"/>
  <c r="AA54" i="9"/>
  <c r="AB60" i="9"/>
  <c r="AB63" i="9"/>
  <c r="AA66" i="9"/>
  <c r="AA69" i="9"/>
  <c r="AB75" i="9"/>
  <c r="AA90" i="9"/>
  <c r="AA96" i="9"/>
  <c r="AA102" i="9"/>
  <c r="AB102" i="9"/>
  <c r="AA105" i="9"/>
  <c r="AA108" i="9"/>
  <c r="AB114" i="9"/>
  <c r="AA123" i="9"/>
  <c r="AA126" i="9"/>
  <c r="AA132" i="9"/>
  <c r="AB132" i="9"/>
  <c r="AB135" i="9"/>
  <c r="AA138" i="9"/>
  <c r="AA141" i="9"/>
  <c r="AB147" i="9"/>
  <c r="AA162" i="9"/>
  <c r="AB168" i="9"/>
  <c r="AA174" i="9"/>
  <c r="AA180" i="9"/>
  <c r="AB180" i="9"/>
  <c r="AB186" i="9"/>
  <c r="AB207" i="9"/>
  <c r="AA210" i="9"/>
  <c r="AB210" i="9"/>
  <c r="AB219" i="9"/>
  <c r="AA234" i="9"/>
  <c r="AA237" i="9"/>
  <c r="AA246" i="9"/>
  <c r="AA249" i="9"/>
  <c r="AA252" i="9"/>
  <c r="AB255" i="9"/>
  <c r="AB258" i="9"/>
  <c r="AA273" i="9"/>
  <c r="AA276" i="9"/>
  <c r="AB276" i="9"/>
  <c r="AA282" i="9"/>
  <c r="AA288" i="9"/>
  <c r="AB291" i="9"/>
  <c r="AA294" i="9"/>
  <c r="AB300" i="9"/>
  <c r="AA306" i="9"/>
  <c r="AA309" i="9"/>
  <c r="AA312" i="9"/>
  <c r="AA318" i="9"/>
  <c r="AB318" i="9"/>
  <c r="AA324" i="9"/>
  <c r="AB324" i="9"/>
  <c r="AB327" i="9"/>
  <c r="AB330" i="9"/>
  <c r="AB336" i="9"/>
  <c r="AA342" i="9"/>
  <c r="AA348" i="9"/>
  <c r="AB351" i="9"/>
  <c r="AA357" i="9"/>
  <c r="AA363" i="9"/>
  <c r="AB363" i="9"/>
  <c r="AB369" i="9"/>
  <c r="AA381" i="9"/>
  <c r="AA390" i="9"/>
  <c r="AA393" i="9"/>
  <c r="AB396" i="9"/>
  <c r="AB399" i="9"/>
  <c r="AB405" i="9"/>
  <c r="AA414" i="9"/>
  <c r="AA417" i="9"/>
  <c r="AB420" i="9"/>
  <c r="AA426" i="9"/>
  <c r="AA432" i="9"/>
  <c r="AB432" i="9"/>
  <c r="AA438" i="9"/>
  <c r="AB462" i="9"/>
  <c r="AA465" i="9"/>
  <c r="D18" i="9"/>
  <c r="Z18" i="9" s="1"/>
  <c r="AB18" i="9"/>
  <c r="D46" i="11"/>
  <c r="D45" i="11"/>
  <c r="D44" i="11"/>
  <c r="D29" i="11"/>
  <c r="D28" i="11"/>
  <c r="D27" i="11"/>
  <c r="H101" i="10"/>
  <c r="H102" i="10"/>
  <c r="H103" i="10"/>
  <c r="H104" i="10"/>
  <c r="H105" i="10"/>
  <c r="F101" i="10"/>
  <c r="F102" i="10"/>
  <c r="F103" i="10"/>
  <c r="F104" i="10"/>
  <c r="F105" i="10"/>
  <c r="D101" i="10"/>
  <c r="D102" i="10"/>
  <c r="D103" i="10"/>
  <c r="D104" i="10"/>
  <c r="D105" i="10"/>
  <c r="H100" i="10"/>
  <c r="F100" i="10"/>
  <c r="AB21" i="9"/>
  <c r="D15" i="4"/>
  <c r="D27" i="7"/>
  <c r="D26" i="7"/>
  <c r="D25" i="7"/>
  <c r="D43" i="7"/>
  <c r="D42" i="7"/>
  <c r="D41" i="7"/>
  <c r="H17" i="4"/>
  <c r="H18" i="4"/>
  <c r="H19" i="4"/>
  <c r="H20" i="4"/>
  <c r="H15" i="4"/>
  <c r="F17" i="4"/>
  <c r="F18" i="4"/>
  <c r="F19" i="4"/>
  <c r="F20" i="4"/>
  <c r="F15" i="4"/>
  <c r="D17" i="4"/>
  <c r="D18" i="4"/>
  <c r="D19" i="4"/>
  <c r="D20" i="4"/>
  <c r="AJ28" i="3"/>
  <c r="J5" i="13" s="1"/>
  <c r="AJ32" i="3"/>
  <c r="AJ35" i="3"/>
  <c r="K7" i="13" s="1"/>
  <c r="AJ38" i="3"/>
  <c r="AJ41" i="3"/>
  <c r="AJ44" i="3"/>
  <c r="AJ47" i="3"/>
  <c r="AJ50" i="3"/>
  <c r="K12" i="13" s="1"/>
  <c r="AJ53" i="3"/>
  <c r="K13" i="13" s="1"/>
  <c r="AJ58" i="3"/>
  <c r="J15" i="13" s="1"/>
  <c r="AJ59" i="3"/>
  <c r="K15" i="13" s="1"/>
  <c r="AJ61" i="3"/>
  <c r="J16" i="13" s="1"/>
  <c r="AJ62" i="3"/>
  <c r="K16" i="13" s="1"/>
  <c r="AJ65" i="3"/>
  <c r="K17" i="13" s="1"/>
  <c r="AJ68" i="3"/>
  <c r="AJ70" i="3"/>
  <c r="J19" i="13" s="1"/>
  <c r="AJ71" i="3"/>
  <c r="K19" i="13" s="1"/>
  <c r="AJ73" i="3"/>
  <c r="J20" i="13" s="1"/>
  <c r="AJ74" i="3"/>
  <c r="K20" i="13" s="1"/>
  <c r="AJ77" i="3"/>
  <c r="K21" i="13" s="1"/>
  <c r="AJ80" i="3"/>
  <c r="AJ83" i="3"/>
  <c r="K23" i="13" s="1"/>
  <c r="AJ85" i="3"/>
  <c r="J24" i="13" s="1"/>
  <c r="AJ86" i="3"/>
  <c r="AJ88" i="3"/>
  <c r="AJ89" i="3"/>
  <c r="AJ91" i="3"/>
  <c r="J26" i="13" s="1"/>
  <c r="AJ92" i="3"/>
  <c r="K26" i="13" s="1"/>
  <c r="AJ95" i="3"/>
  <c r="AJ97" i="3"/>
  <c r="J28" i="13" s="1"/>
  <c r="AJ98" i="3"/>
  <c r="AJ100" i="3"/>
  <c r="J29" i="13" s="1"/>
  <c r="AJ101" i="3"/>
  <c r="K29" i="13" s="1"/>
  <c r="AJ103" i="3"/>
  <c r="J30" i="13" s="1"/>
  <c r="AJ104" i="3"/>
  <c r="K30" i="13" s="1"/>
  <c r="AJ106" i="3"/>
  <c r="AJ107" i="3"/>
  <c r="K31" i="13" s="1"/>
  <c r="AJ110" i="3"/>
  <c r="AJ111" i="3"/>
  <c r="I33" i="13" s="1"/>
  <c r="AJ112" i="3"/>
  <c r="J33" i="13" s="1"/>
  <c r="AJ113" i="3"/>
  <c r="K33" i="13" s="1"/>
  <c r="AJ114" i="3"/>
  <c r="I34" i="13" s="1"/>
  <c r="AJ115" i="3"/>
  <c r="J34" i="13" s="1"/>
  <c r="AJ116" i="3"/>
  <c r="K34" i="13" s="1"/>
  <c r="AJ118" i="3"/>
  <c r="J35" i="13" s="1"/>
  <c r="AJ119" i="3"/>
  <c r="K35" i="13" s="1"/>
  <c r="AJ121" i="3"/>
  <c r="J36" i="13" s="1"/>
  <c r="AJ122" i="3"/>
  <c r="AJ124" i="3"/>
  <c r="J37" i="13" s="1"/>
  <c r="AJ125" i="3"/>
  <c r="K37" i="13" s="1"/>
  <c r="AJ127" i="3"/>
  <c r="J38" i="13" s="1"/>
  <c r="AJ128" i="3"/>
  <c r="K38" i="13" s="1"/>
  <c r="AJ130" i="3"/>
  <c r="AJ131" i="3"/>
  <c r="AJ133" i="3"/>
  <c r="J40" i="13" s="1"/>
  <c r="AJ134" i="3"/>
  <c r="AJ136" i="3"/>
  <c r="J41" i="13" s="1"/>
  <c r="AJ137" i="3"/>
  <c r="K41" i="13" s="1"/>
  <c r="AJ139" i="3"/>
  <c r="J42" i="13" s="1"/>
  <c r="AJ140" i="3"/>
  <c r="K42" i="13" s="1"/>
  <c r="AJ142" i="3"/>
  <c r="AJ143" i="3"/>
  <c r="K43" i="13" s="1"/>
  <c r="AJ145" i="3"/>
  <c r="J44" i="13" s="1"/>
  <c r="AJ146" i="3"/>
  <c r="K44" i="13" s="1"/>
  <c r="AJ149" i="3"/>
  <c r="K45" i="13" s="1"/>
  <c r="AJ151" i="3"/>
  <c r="J46" i="13" s="1"/>
  <c r="AJ152" i="3"/>
  <c r="AJ155" i="3"/>
  <c r="K47" i="13" s="1"/>
  <c r="AJ157" i="3"/>
  <c r="J48" i="13" s="1"/>
  <c r="AJ158" i="3"/>
  <c r="K48" i="13" s="1"/>
  <c r="AJ160" i="3"/>
  <c r="J49" i="13" s="1"/>
  <c r="AJ161" i="3"/>
  <c r="K49" i="13" s="1"/>
  <c r="AJ164" i="3"/>
  <c r="K50" i="13" s="1"/>
  <c r="AJ166" i="3"/>
  <c r="J51" i="13" s="1"/>
  <c r="AJ167" i="3"/>
  <c r="AJ169" i="3"/>
  <c r="J52" i="13" s="1"/>
  <c r="AJ170" i="3"/>
  <c r="K52" i="13" s="1"/>
  <c r="AJ172" i="3"/>
  <c r="J53" i="13" s="1"/>
  <c r="AJ173" i="3"/>
  <c r="K53" i="13" s="1"/>
  <c r="AJ175" i="3"/>
  <c r="J54" i="13" s="1"/>
  <c r="AJ176" i="3"/>
  <c r="K54" i="13" s="1"/>
  <c r="AJ178" i="3"/>
  <c r="J55" i="13" s="1"/>
  <c r="AJ179" i="3"/>
  <c r="K55" i="13" s="1"/>
  <c r="AJ181" i="3"/>
  <c r="J56" i="13" s="1"/>
  <c r="AJ182" i="3"/>
  <c r="AJ184" i="3"/>
  <c r="J57" i="13" s="1"/>
  <c r="AJ185" i="3"/>
  <c r="AJ187" i="3"/>
  <c r="J58" i="13" s="1"/>
  <c r="AJ188" i="3"/>
  <c r="K58" i="13" s="1"/>
  <c r="AJ191" i="3"/>
  <c r="K59" i="13" s="1"/>
  <c r="AJ193" i="3"/>
  <c r="J60" i="13" s="1"/>
  <c r="AJ194" i="3"/>
  <c r="AJ196" i="3"/>
  <c r="J61" i="13" s="1"/>
  <c r="AJ197" i="3"/>
  <c r="K61" i="13" s="1"/>
  <c r="AJ199" i="3"/>
  <c r="J62" i="13" s="1"/>
  <c r="AJ200" i="3"/>
  <c r="K62" i="13" s="1"/>
  <c r="AJ202" i="3"/>
  <c r="AJ203" i="3"/>
  <c r="K63" i="13" s="1"/>
  <c r="AJ205" i="3"/>
  <c r="J64" i="13" s="1"/>
  <c r="AJ206" i="3"/>
  <c r="AJ208" i="3"/>
  <c r="J65" i="13" s="1"/>
  <c r="AJ209" i="3"/>
  <c r="K65" i="13" s="1"/>
  <c r="AJ211" i="3"/>
  <c r="J66" i="13" s="1"/>
  <c r="AJ212" i="3"/>
  <c r="AJ214" i="3"/>
  <c r="AJ215" i="3"/>
  <c r="K67" i="13" s="1"/>
  <c r="AJ217" i="3"/>
  <c r="J68" i="13" s="1"/>
  <c r="AJ218" i="3"/>
  <c r="K68" i="13" s="1"/>
  <c r="AJ220" i="3"/>
  <c r="J69" i="13" s="1"/>
  <c r="AJ221" i="3"/>
  <c r="K69" i="13" s="1"/>
  <c r="AJ223" i="3"/>
  <c r="AJ224" i="3"/>
  <c r="K70" i="13" s="1"/>
  <c r="AJ226" i="3"/>
  <c r="J71" i="13" s="1"/>
  <c r="AJ227" i="3"/>
  <c r="K71" i="13" s="1"/>
  <c r="AJ229" i="3"/>
  <c r="J72" i="13" s="1"/>
  <c r="AJ230" i="3"/>
  <c r="K72" i="13" s="1"/>
  <c r="AJ232" i="3"/>
  <c r="J73" i="13" s="1"/>
  <c r="AJ233" i="3"/>
  <c r="K73" i="13" s="1"/>
  <c r="AJ235" i="3"/>
  <c r="J74" i="13" s="1"/>
  <c r="AJ236" i="3"/>
  <c r="K74" i="13" s="1"/>
  <c r="AJ238" i="3"/>
  <c r="J75" i="13" s="1"/>
  <c r="AJ239" i="3"/>
  <c r="AJ241" i="3"/>
  <c r="J76" i="13" s="1"/>
  <c r="AJ242" i="3"/>
  <c r="K76" i="13" s="1"/>
  <c r="AJ244" i="3"/>
  <c r="J77" i="13" s="1"/>
  <c r="AJ245" i="3"/>
  <c r="AJ247" i="3"/>
  <c r="J78" i="13" s="1"/>
  <c r="AJ248" i="3"/>
  <c r="K78" i="13" s="1"/>
  <c r="AJ250" i="3"/>
  <c r="AJ251" i="3"/>
  <c r="K79" i="13" s="1"/>
  <c r="AJ253" i="3"/>
  <c r="J80" i="13" s="1"/>
  <c r="AJ254" i="3"/>
  <c r="K80" i="13" s="1"/>
  <c r="AJ256" i="3"/>
  <c r="J81" i="13" s="1"/>
  <c r="AJ257" i="3"/>
  <c r="AJ259" i="3"/>
  <c r="J82" i="13" s="1"/>
  <c r="AJ260" i="3"/>
  <c r="K82" i="13" s="1"/>
  <c r="AJ262" i="3"/>
  <c r="J83" i="13" s="1"/>
  <c r="AJ263" i="3"/>
  <c r="K83" i="13" s="1"/>
  <c r="AJ265" i="3"/>
  <c r="J84" i="13" s="1"/>
  <c r="AJ266" i="3"/>
  <c r="AJ268" i="3"/>
  <c r="J85" i="13" s="1"/>
  <c r="AJ269" i="3"/>
  <c r="K85" i="13" s="1"/>
  <c r="AJ271" i="3"/>
  <c r="J86" i="13" s="1"/>
  <c r="AJ272" i="3"/>
  <c r="K86" i="13" s="1"/>
  <c r="AJ274" i="3"/>
  <c r="J87" i="13" s="1"/>
  <c r="AJ275" i="3"/>
  <c r="K87" i="13" s="1"/>
  <c r="AJ276" i="3"/>
  <c r="AJ277" i="3"/>
  <c r="AJ278" i="3"/>
  <c r="AJ279" i="3"/>
  <c r="AJ280" i="3"/>
  <c r="AJ281" i="3"/>
  <c r="AJ282" i="3"/>
  <c r="AJ283" i="3"/>
  <c r="AJ284" i="3"/>
  <c r="AJ285" i="3"/>
  <c r="AJ286" i="3"/>
  <c r="AJ287" i="3"/>
  <c r="AJ288" i="3"/>
  <c r="AJ289" i="3"/>
  <c r="AJ290" i="3"/>
  <c r="AJ291" i="3"/>
  <c r="AJ292" i="3"/>
  <c r="AJ293" i="3"/>
  <c r="AJ294" i="3"/>
  <c r="AJ295" i="3"/>
  <c r="AJ296" i="3"/>
  <c r="AJ297" i="3"/>
  <c r="AJ298" i="3"/>
  <c r="AJ299" i="3"/>
  <c r="AJ300" i="3"/>
  <c r="AJ301" i="3"/>
  <c r="AJ302" i="3"/>
  <c r="AJ303" i="3"/>
  <c r="AJ304" i="3"/>
  <c r="AJ305" i="3"/>
  <c r="AJ306" i="3"/>
  <c r="AJ307" i="3"/>
  <c r="AJ308" i="3"/>
  <c r="AJ309" i="3"/>
  <c r="AJ310" i="3"/>
  <c r="AJ311" i="3"/>
  <c r="AJ312" i="3"/>
  <c r="AJ313" i="3"/>
  <c r="AJ314" i="3"/>
  <c r="AJ315" i="3"/>
  <c r="AJ316" i="3"/>
  <c r="AJ317" i="3"/>
  <c r="AJ318" i="3"/>
  <c r="AJ319" i="3"/>
  <c r="AJ320" i="3"/>
  <c r="AJ321" i="3"/>
  <c r="AJ322" i="3"/>
  <c r="AJ323" i="3"/>
  <c r="AJ324" i="3"/>
  <c r="AJ325" i="3"/>
  <c r="AJ326" i="3"/>
  <c r="AJ327" i="3"/>
  <c r="AJ328" i="3"/>
  <c r="AJ329" i="3"/>
  <c r="AJ330" i="3"/>
  <c r="AJ331" i="3"/>
  <c r="AJ332" i="3"/>
  <c r="AJ333" i="3"/>
  <c r="AJ334" i="3"/>
  <c r="AJ335" i="3"/>
  <c r="AJ336" i="3"/>
  <c r="AJ337" i="3"/>
  <c r="AJ338" i="3"/>
  <c r="AJ339" i="3"/>
  <c r="AJ340" i="3"/>
  <c r="AJ341" i="3"/>
  <c r="AJ342" i="3"/>
  <c r="AJ343" i="3"/>
  <c r="AJ344" i="3"/>
  <c r="AJ345" i="3"/>
  <c r="AJ346" i="3"/>
  <c r="AJ347" i="3"/>
  <c r="AJ348" i="3"/>
  <c r="AJ349" i="3"/>
  <c r="AJ350" i="3"/>
  <c r="AJ351" i="3"/>
  <c r="AJ352" i="3"/>
  <c r="AJ353" i="3"/>
  <c r="AJ354" i="3"/>
  <c r="AJ355" i="3"/>
  <c r="AJ356" i="3"/>
  <c r="AJ357" i="3"/>
  <c r="AJ358" i="3"/>
  <c r="AJ359" i="3"/>
  <c r="AJ360" i="3"/>
  <c r="AJ361" i="3"/>
  <c r="AJ362" i="3"/>
  <c r="AJ363" i="3"/>
  <c r="AJ364" i="3"/>
  <c r="AJ365" i="3"/>
  <c r="AJ366" i="3"/>
  <c r="AJ367" i="3"/>
  <c r="AJ368" i="3"/>
  <c r="AJ369" i="3"/>
  <c r="AJ370" i="3"/>
  <c r="AJ371" i="3"/>
  <c r="AJ372" i="3"/>
  <c r="AJ373" i="3"/>
  <c r="AJ374" i="3"/>
  <c r="AJ375" i="3"/>
  <c r="AJ376" i="3"/>
  <c r="AJ377" i="3"/>
  <c r="AJ378" i="3"/>
  <c r="AJ379" i="3"/>
  <c r="AJ380" i="3"/>
  <c r="AJ381" i="3"/>
  <c r="AJ382" i="3"/>
  <c r="AJ383" i="3"/>
  <c r="AJ384" i="3"/>
  <c r="AJ385" i="3"/>
  <c r="AJ386" i="3"/>
  <c r="AJ387" i="3"/>
  <c r="AJ388" i="3"/>
  <c r="AJ389" i="3"/>
  <c r="AJ390" i="3"/>
  <c r="AJ391" i="3"/>
  <c r="AJ392" i="3"/>
  <c r="AJ393" i="3"/>
  <c r="AJ394" i="3"/>
  <c r="AJ395" i="3"/>
  <c r="AJ396" i="3"/>
  <c r="AJ397" i="3"/>
  <c r="AJ398" i="3"/>
  <c r="AJ399" i="3"/>
  <c r="AJ400" i="3"/>
  <c r="AJ401" i="3"/>
  <c r="AJ402" i="3"/>
  <c r="AJ403" i="3"/>
  <c r="AJ404" i="3"/>
  <c r="AJ405" i="3"/>
  <c r="AJ406" i="3"/>
  <c r="AJ407" i="3"/>
  <c r="AJ408" i="3"/>
  <c r="AJ409" i="3"/>
  <c r="AJ410" i="3"/>
  <c r="AJ411" i="3"/>
  <c r="AJ412" i="3"/>
  <c r="AJ413" i="3"/>
  <c r="AJ414" i="3"/>
  <c r="AJ415" i="3"/>
  <c r="AJ416" i="3"/>
  <c r="AJ417" i="3"/>
  <c r="AJ418" i="3"/>
  <c r="AJ419" i="3"/>
  <c r="AJ420" i="3"/>
  <c r="AJ421" i="3"/>
  <c r="AJ422" i="3"/>
  <c r="AJ423" i="3"/>
  <c r="AJ424" i="3"/>
  <c r="AJ425" i="3"/>
  <c r="AJ426" i="3"/>
  <c r="AJ427" i="3"/>
  <c r="AJ428" i="3"/>
  <c r="AJ429" i="3"/>
  <c r="AJ430" i="3"/>
  <c r="AJ431" i="3"/>
  <c r="AJ432" i="3"/>
  <c r="AJ433" i="3"/>
  <c r="AJ434" i="3"/>
  <c r="AJ435" i="3"/>
  <c r="AJ436" i="3"/>
  <c r="AJ437" i="3"/>
  <c r="AJ438" i="3"/>
  <c r="AJ439" i="3"/>
  <c r="AJ440" i="3"/>
  <c r="AJ441" i="3"/>
  <c r="AJ442" i="3"/>
  <c r="AJ443" i="3"/>
  <c r="AJ444" i="3"/>
  <c r="AJ445" i="3"/>
  <c r="AJ446" i="3"/>
  <c r="AJ447" i="3"/>
  <c r="AJ448" i="3"/>
  <c r="AJ449" i="3"/>
  <c r="AJ450" i="3"/>
  <c r="AJ451" i="3"/>
  <c r="AJ452" i="3"/>
  <c r="AJ453" i="3"/>
  <c r="AJ454" i="3"/>
  <c r="AJ455" i="3"/>
  <c r="AJ456" i="3"/>
  <c r="AJ457" i="3"/>
  <c r="AJ458" i="3"/>
  <c r="AJ459" i="3"/>
  <c r="AJ460" i="3"/>
  <c r="AJ461" i="3"/>
  <c r="AJ462" i="3"/>
  <c r="AJ463" i="3"/>
  <c r="AJ464" i="3"/>
  <c r="AJ465" i="3"/>
  <c r="AJ466" i="3"/>
  <c r="AJ467" i="3"/>
  <c r="AV465" i="9"/>
  <c r="AU465" i="9" s="1"/>
  <c r="AV462" i="9"/>
  <c r="AU462" i="9" s="1"/>
  <c r="AV459" i="9"/>
  <c r="AU459" i="9" s="1"/>
  <c r="AV456" i="9"/>
  <c r="AU456" i="9" s="1"/>
  <c r="AV453" i="9"/>
  <c r="AU453" i="9" s="1"/>
  <c r="AV450" i="9"/>
  <c r="AU450" i="9" s="1"/>
  <c r="AV447" i="9"/>
  <c r="AU447" i="9" s="1"/>
  <c r="AV444" i="9"/>
  <c r="AU444" i="9" s="1"/>
  <c r="AV441" i="9"/>
  <c r="AU441" i="9" s="1"/>
  <c r="AV438" i="9"/>
  <c r="AU438" i="9" s="1"/>
  <c r="AV435" i="9"/>
  <c r="AU435" i="9" s="1"/>
  <c r="AV432" i="9"/>
  <c r="AU432" i="9" s="1"/>
  <c r="AV429" i="9"/>
  <c r="AU429" i="9" s="1"/>
  <c r="AV426" i="9"/>
  <c r="AU426" i="9" s="1"/>
  <c r="AV423" i="9"/>
  <c r="AU423" i="9" s="1"/>
  <c r="AV420" i="9"/>
  <c r="AU420" i="9" s="1"/>
  <c r="AV417" i="9"/>
  <c r="AU417" i="9" s="1"/>
  <c r="AV414" i="9"/>
  <c r="AU414" i="9" s="1"/>
  <c r="AV411" i="9"/>
  <c r="AU411" i="9" s="1"/>
  <c r="AV408" i="9"/>
  <c r="AU408" i="9" s="1"/>
  <c r="AV405" i="9"/>
  <c r="AU405" i="9" s="1"/>
  <c r="AV402" i="9"/>
  <c r="AU402" i="9" s="1"/>
  <c r="AV399" i="9"/>
  <c r="AU399" i="9" s="1"/>
  <c r="AV396" i="9"/>
  <c r="AU396" i="9" s="1"/>
  <c r="AV393" i="9"/>
  <c r="AU393" i="9" s="1"/>
  <c r="AV390" i="9"/>
  <c r="AU390" i="9" s="1"/>
  <c r="AV387" i="9"/>
  <c r="AU387" i="9" s="1"/>
  <c r="AV384" i="9"/>
  <c r="AU384" i="9" s="1"/>
  <c r="AV381" i="9"/>
  <c r="AU381" i="9" s="1"/>
  <c r="AV378" i="9"/>
  <c r="AU378" i="9" s="1"/>
  <c r="AV375" i="9"/>
  <c r="AU375" i="9" s="1"/>
  <c r="AV372" i="9"/>
  <c r="AU372" i="9" s="1"/>
  <c r="AV369" i="9"/>
  <c r="AU369" i="9" s="1"/>
  <c r="AV366" i="9"/>
  <c r="AU366" i="9" s="1"/>
  <c r="AV363" i="9"/>
  <c r="AU363" i="9" s="1"/>
  <c r="AV360" i="9"/>
  <c r="AU360" i="9" s="1"/>
  <c r="AV357" i="9"/>
  <c r="AU357" i="9" s="1"/>
  <c r="AV354" i="9"/>
  <c r="AU354" i="9" s="1"/>
  <c r="AV351" i="9"/>
  <c r="AU351" i="9" s="1"/>
  <c r="AV348" i="9"/>
  <c r="AU348" i="9" s="1"/>
  <c r="AV345" i="9"/>
  <c r="AU345" i="9" s="1"/>
  <c r="AV342" i="9"/>
  <c r="AU342" i="9" s="1"/>
  <c r="AV339" i="9"/>
  <c r="AU339" i="9" s="1"/>
  <c r="AV336" i="9"/>
  <c r="AU336" i="9" s="1"/>
  <c r="AV333" i="9"/>
  <c r="AU333" i="9" s="1"/>
  <c r="AV330" i="9"/>
  <c r="AU330" i="9" s="1"/>
  <c r="AV327" i="9"/>
  <c r="AU327" i="9" s="1"/>
  <c r="AV324" i="9"/>
  <c r="AU324" i="9" s="1"/>
  <c r="AV321" i="9"/>
  <c r="AU321" i="9" s="1"/>
  <c r="AV318" i="9"/>
  <c r="AU318" i="9" s="1"/>
  <c r="AV315" i="9"/>
  <c r="AU315" i="9" s="1"/>
  <c r="AV312" i="9"/>
  <c r="AU312" i="9" s="1"/>
  <c r="AV309" i="9"/>
  <c r="AU309" i="9" s="1"/>
  <c r="AV306" i="9"/>
  <c r="AU306" i="9" s="1"/>
  <c r="AV303" i="9"/>
  <c r="AU303" i="9" s="1"/>
  <c r="AV300" i="9"/>
  <c r="AU300" i="9" s="1"/>
  <c r="AV297" i="9"/>
  <c r="AU297" i="9" s="1"/>
  <c r="AV294" i="9"/>
  <c r="AU294" i="9" s="1"/>
  <c r="AV291" i="9"/>
  <c r="AU291" i="9" s="1"/>
  <c r="AV288" i="9"/>
  <c r="AU288" i="9" s="1"/>
  <c r="AV285" i="9"/>
  <c r="AU285" i="9" s="1"/>
  <c r="AV282" i="9"/>
  <c r="AU282" i="9" s="1"/>
  <c r="AV279" i="9"/>
  <c r="AU279" i="9" s="1"/>
  <c r="AV276" i="9"/>
  <c r="AU276" i="9" s="1"/>
  <c r="AV273" i="9"/>
  <c r="AU273" i="9" s="1"/>
  <c r="AV270" i="9"/>
  <c r="AU270" i="9" s="1"/>
  <c r="AV267" i="9"/>
  <c r="AU267" i="9" s="1"/>
  <c r="AV264" i="9"/>
  <c r="AU264" i="9" s="1"/>
  <c r="AV261" i="9"/>
  <c r="AU261" i="9" s="1"/>
  <c r="AV258" i="9"/>
  <c r="AU258" i="9" s="1"/>
  <c r="AV255" i="9"/>
  <c r="AU255" i="9" s="1"/>
  <c r="AV252" i="9"/>
  <c r="AU252" i="9" s="1"/>
  <c r="AV249" i="9"/>
  <c r="AU249" i="9" s="1"/>
  <c r="AV246" i="9"/>
  <c r="AU246" i="9" s="1"/>
  <c r="AV243" i="9"/>
  <c r="AU243" i="9" s="1"/>
  <c r="AV240" i="9"/>
  <c r="AU240" i="9" s="1"/>
  <c r="AV237" i="9"/>
  <c r="AU237" i="9" s="1"/>
  <c r="AV234" i="9"/>
  <c r="AU234" i="9" s="1"/>
  <c r="AV231" i="9"/>
  <c r="AU231" i="9" s="1"/>
  <c r="AV228" i="9"/>
  <c r="AU228" i="9" s="1"/>
  <c r="AV225" i="9"/>
  <c r="AU225" i="9" s="1"/>
  <c r="AV222" i="9"/>
  <c r="AU222" i="9" s="1"/>
  <c r="AV219" i="9"/>
  <c r="AU219" i="9" s="1"/>
  <c r="AV216" i="9"/>
  <c r="AU216" i="9" s="1"/>
  <c r="AV213" i="9"/>
  <c r="AU213" i="9" s="1"/>
  <c r="AV210" i="9"/>
  <c r="AU210" i="9" s="1"/>
  <c r="AV207" i="9"/>
  <c r="AU207" i="9" s="1"/>
  <c r="AV204" i="9"/>
  <c r="AU204" i="9" s="1"/>
  <c r="AV201" i="9"/>
  <c r="AV198" i="9"/>
  <c r="AV195" i="9"/>
  <c r="AU195" i="9" s="1"/>
  <c r="AV192" i="9"/>
  <c r="AU192" i="9" s="1"/>
  <c r="AV189" i="9"/>
  <c r="AU189" i="9" s="1"/>
  <c r="AV186" i="9"/>
  <c r="AU186" i="9" s="1"/>
  <c r="AV183" i="9"/>
  <c r="AU183" i="9" s="1"/>
  <c r="AV180" i="9"/>
  <c r="AU180" i="9" s="1"/>
  <c r="AV177" i="9"/>
  <c r="AU177" i="9" s="1"/>
  <c r="AV174" i="9"/>
  <c r="AU174" i="9" s="1"/>
  <c r="AV171" i="9"/>
  <c r="AU171" i="9" s="1"/>
  <c r="AV168" i="9"/>
  <c r="AU168" i="9" s="1"/>
  <c r="AV165" i="9"/>
  <c r="AU165" i="9" s="1"/>
  <c r="AV162" i="9"/>
  <c r="AU162" i="9" s="1"/>
  <c r="AV159" i="9"/>
  <c r="AU159" i="9" s="1"/>
  <c r="AV156" i="9"/>
  <c r="AU156" i="9" s="1"/>
  <c r="AV153" i="9"/>
  <c r="AU153" i="9" s="1"/>
  <c r="AV150" i="9"/>
  <c r="AU150" i="9" s="1"/>
  <c r="AV147" i="9"/>
  <c r="AU147" i="9" s="1"/>
  <c r="AV144" i="9"/>
  <c r="AU144" i="9" s="1"/>
  <c r="AV141" i="9"/>
  <c r="AU141" i="9" s="1"/>
  <c r="AV138" i="9"/>
  <c r="AU138" i="9" s="1"/>
  <c r="AV135" i="9"/>
  <c r="AU135" i="9" s="1"/>
  <c r="AV132" i="9"/>
  <c r="AU132" i="9" s="1"/>
  <c r="AV129" i="9"/>
  <c r="AU129" i="9" s="1"/>
  <c r="AV126" i="9"/>
  <c r="AU126" i="9" s="1"/>
  <c r="AV123" i="9"/>
  <c r="AU123" i="9" s="1"/>
  <c r="AV120" i="9"/>
  <c r="AU120" i="9" s="1"/>
  <c r="AV117" i="9"/>
  <c r="AU117" i="9" s="1"/>
  <c r="AV114" i="9"/>
  <c r="AU114" i="9" s="1"/>
  <c r="AV111" i="9"/>
  <c r="AU111" i="9" s="1"/>
  <c r="AV108" i="9"/>
  <c r="AU108" i="9" s="1"/>
  <c r="AV105" i="9"/>
  <c r="AU105" i="9" s="1"/>
  <c r="AV102" i="9"/>
  <c r="AU102" i="9" s="1"/>
  <c r="AV99" i="9"/>
  <c r="AU99" i="9" s="1"/>
  <c r="AV96" i="9"/>
  <c r="AU96" i="9" s="1"/>
  <c r="AV93" i="9"/>
  <c r="AU93" i="9" s="1"/>
  <c r="AV90" i="9"/>
  <c r="AU90" i="9" s="1"/>
  <c r="AV87" i="9"/>
  <c r="AU87" i="9" s="1"/>
  <c r="AV84" i="9"/>
  <c r="AU84" i="9" s="1"/>
  <c r="AV81" i="9"/>
  <c r="AU81" i="9" s="1"/>
  <c r="AV78" i="9"/>
  <c r="AU78" i="9" s="1"/>
  <c r="AV75" i="9"/>
  <c r="AU75" i="9" s="1"/>
  <c r="AV72" i="9"/>
  <c r="AU72" i="9" s="1"/>
  <c r="AV69" i="9"/>
  <c r="AU69" i="9" s="1"/>
  <c r="AV66" i="9"/>
  <c r="AU66" i="9" s="1"/>
  <c r="AV63" i="9"/>
  <c r="AU63" i="9" s="1"/>
  <c r="AV60" i="9"/>
  <c r="AU60" i="9" s="1"/>
  <c r="AV57" i="9"/>
  <c r="AU57" i="9" s="1"/>
  <c r="AV54" i="9"/>
  <c r="AU54" i="9" s="1"/>
  <c r="AV51" i="9"/>
  <c r="AU51" i="9" s="1"/>
  <c r="AV48" i="9"/>
  <c r="AU48" i="9" s="1"/>
  <c r="AV42" i="9"/>
  <c r="AU42" i="9" s="1"/>
  <c r="AV45" i="9"/>
  <c r="AU45" i="9" s="1"/>
  <c r="AV27" i="9"/>
  <c r="AU27" i="9" s="1"/>
  <c r="AV30" i="9"/>
  <c r="AU30" i="9" s="1"/>
  <c r="AV33" i="9"/>
  <c r="AV36" i="9"/>
  <c r="AU36" i="9" s="1"/>
  <c r="AV39" i="9"/>
  <c r="AU39" i="9" s="1"/>
  <c r="AX465" i="9"/>
  <c r="AX462" i="9"/>
  <c r="AX459" i="9"/>
  <c r="AX456" i="9"/>
  <c r="AX453" i="9"/>
  <c r="AX450" i="9"/>
  <c r="AX447" i="9"/>
  <c r="AX444" i="9"/>
  <c r="AX441" i="9"/>
  <c r="AX438" i="9"/>
  <c r="AX435" i="9"/>
  <c r="AX432" i="9"/>
  <c r="AX429" i="9"/>
  <c r="AX426" i="9"/>
  <c r="AX423" i="9"/>
  <c r="AX420" i="9"/>
  <c r="AX417" i="9"/>
  <c r="AX414" i="9"/>
  <c r="AX411" i="9"/>
  <c r="AX408" i="9"/>
  <c r="AX405" i="9"/>
  <c r="AX402" i="9"/>
  <c r="AX399" i="9"/>
  <c r="AX396" i="9"/>
  <c r="AX393" i="9"/>
  <c r="AX390" i="9"/>
  <c r="AX387" i="9"/>
  <c r="AX384" i="9"/>
  <c r="AX381" i="9"/>
  <c r="AX378" i="9"/>
  <c r="AX375" i="9"/>
  <c r="AX372" i="9"/>
  <c r="AX369" i="9"/>
  <c r="AX366" i="9"/>
  <c r="AX363" i="9"/>
  <c r="AX360" i="9"/>
  <c r="AX357" i="9"/>
  <c r="AX354" i="9"/>
  <c r="AX351" i="9"/>
  <c r="AX348" i="9"/>
  <c r="AX345" i="9"/>
  <c r="AX342" i="9"/>
  <c r="AX339" i="9"/>
  <c r="AX336" i="9"/>
  <c r="AX333" i="9"/>
  <c r="AX330" i="9"/>
  <c r="AX327" i="9"/>
  <c r="AX324" i="9"/>
  <c r="AX321" i="9"/>
  <c r="AX318" i="9"/>
  <c r="AX315" i="9"/>
  <c r="AX312" i="9"/>
  <c r="AX309" i="9"/>
  <c r="AX306" i="9"/>
  <c r="AX303" i="9"/>
  <c r="AX300" i="9"/>
  <c r="AX297" i="9"/>
  <c r="AX294" i="9"/>
  <c r="AX291" i="9"/>
  <c r="AX288" i="9"/>
  <c r="AX285" i="9"/>
  <c r="AX282" i="9"/>
  <c r="AX279" i="9"/>
  <c r="AX276" i="9"/>
  <c r="AX273" i="9"/>
  <c r="AX270" i="9"/>
  <c r="AX267" i="9"/>
  <c r="AX264" i="9"/>
  <c r="AX261" i="9"/>
  <c r="AX258" i="9"/>
  <c r="AX255" i="9"/>
  <c r="AX252" i="9"/>
  <c r="AX249" i="9"/>
  <c r="AX246" i="9"/>
  <c r="AX243" i="9"/>
  <c r="AX240" i="9"/>
  <c r="AX237" i="9"/>
  <c r="AX234" i="9"/>
  <c r="AX231" i="9"/>
  <c r="AX228" i="9"/>
  <c r="AX225" i="9"/>
  <c r="AX222" i="9"/>
  <c r="AX219" i="9"/>
  <c r="AX216" i="9"/>
  <c r="AX213" i="9"/>
  <c r="AX210" i="9"/>
  <c r="AX207" i="9"/>
  <c r="AX204" i="9"/>
  <c r="AX201" i="9"/>
  <c r="AX198" i="9"/>
  <c r="AX195" i="9"/>
  <c r="AX192" i="9"/>
  <c r="AX189" i="9"/>
  <c r="AX186" i="9"/>
  <c r="AX183" i="9"/>
  <c r="AX180" i="9"/>
  <c r="AX177" i="9"/>
  <c r="AX174" i="9"/>
  <c r="AX171" i="9"/>
  <c r="AX168" i="9"/>
  <c r="AX165" i="9"/>
  <c r="AX162" i="9"/>
  <c r="AX159" i="9"/>
  <c r="AX156" i="9"/>
  <c r="AX153" i="9"/>
  <c r="AX150" i="9"/>
  <c r="AX147" i="9"/>
  <c r="AX144" i="9"/>
  <c r="AX141" i="9"/>
  <c r="AX138" i="9"/>
  <c r="AX135" i="9"/>
  <c r="AX132" i="9"/>
  <c r="AX129" i="9"/>
  <c r="AX126" i="9"/>
  <c r="AX123" i="9"/>
  <c r="AX120" i="9"/>
  <c r="AX117" i="9"/>
  <c r="AX114" i="9"/>
  <c r="AX111" i="9"/>
  <c r="AX108" i="9"/>
  <c r="AX105" i="9"/>
  <c r="AX102" i="9"/>
  <c r="AX99" i="9"/>
  <c r="AX96" i="9"/>
  <c r="AX93" i="9"/>
  <c r="AX90" i="9"/>
  <c r="AX87" i="9"/>
  <c r="AX84" i="9"/>
  <c r="AX81" i="9"/>
  <c r="AX78" i="9"/>
  <c r="AX75" i="9"/>
  <c r="AX72" i="9"/>
  <c r="AX69" i="9"/>
  <c r="AX66" i="9"/>
  <c r="AX63" i="9"/>
  <c r="AX60" i="9"/>
  <c r="AX57" i="9"/>
  <c r="AX54" i="9"/>
  <c r="AX51" i="9"/>
  <c r="AX48" i="9"/>
  <c r="AX45" i="9"/>
  <c r="AX42" i="9"/>
  <c r="AX39" i="9"/>
  <c r="AX36" i="9"/>
  <c r="AX33" i="9"/>
  <c r="AX30" i="9"/>
  <c r="AX27" i="9"/>
  <c r="AM467" i="9"/>
  <c r="AM466" i="9"/>
  <c r="AM465" i="9"/>
  <c r="AM464" i="9"/>
  <c r="AM463" i="9"/>
  <c r="AM462" i="9"/>
  <c r="AM461" i="9"/>
  <c r="AM460" i="9"/>
  <c r="AM459" i="9"/>
  <c r="AM458" i="9"/>
  <c r="AM457" i="9"/>
  <c r="AM456" i="9"/>
  <c r="AM455" i="9"/>
  <c r="AM454" i="9"/>
  <c r="AM453" i="9"/>
  <c r="AM452" i="9"/>
  <c r="AM451" i="9"/>
  <c r="AM450" i="9"/>
  <c r="AM449" i="9"/>
  <c r="AM448" i="9"/>
  <c r="AM447" i="9"/>
  <c r="AM446" i="9"/>
  <c r="AM445" i="9"/>
  <c r="AM444" i="9"/>
  <c r="AM443" i="9"/>
  <c r="AM442" i="9"/>
  <c r="AM441" i="9"/>
  <c r="AM440" i="9"/>
  <c r="AM439" i="9"/>
  <c r="AM438" i="9"/>
  <c r="AM437" i="9"/>
  <c r="AM436" i="9"/>
  <c r="AM435" i="9"/>
  <c r="AM434" i="9"/>
  <c r="AM433" i="9"/>
  <c r="AM432" i="9"/>
  <c r="AM431" i="9"/>
  <c r="AM430" i="9"/>
  <c r="AM429" i="9"/>
  <c r="AM428" i="9"/>
  <c r="AM427" i="9"/>
  <c r="AM426" i="9"/>
  <c r="AM425" i="9"/>
  <c r="AM424" i="9"/>
  <c r="AM423" i="9"/>
  <c r="AM422" i="9"/>
  <c r="AM421" i="9"/>
  <c r="AM420" i="9"/>
  <c r="AM419" i="9"/>
  <c r="AM418" i="9"/>
  <c r="AM417" i="9"/>
  <c r="AM416" i="9"/>
  <c r="AM415" i="9"/>
  <c r="AM414" i="9"/>
  <c r="AM413" i="9"/>
  <c r="AM412" i="9"/>
  <c r="AM411" i="9"/>
  <c r="AM410" i="9"/>
  <c r="AM409" i="9"/>
  <c r="AM408" i="9"/>
  <c r="AM407" i="9"/>
  <c r="AM406" i="9"/>
  <c r="AM405" i="9"/>
  <c r="AM404" i="9"/>
  <c r="AM403" i="9"/>
  <c r="AM402" i="9"/>
  <c r="AM401" i="9"/>
  <c r="AM400" i="9"/>
  <c r="AM399" i="9"/>
  <c r="AM398" i="9"/>
  <c r="AM397" i="9"/>
  <c r="AM396" i="9"/>
  <c r="AM395" i="9"/>
  <c r="AM394" i="9"/>
  <c r="AM393" i="9"/>
  <c r="AM392" i="9"/>
  <c r="AM391" i="9"/>
  <c r="AM390" i="9"/>
  <c r="AM389" i="9"/>
  <c r="AM388" i="9"/>
  <c r="AM387" i="9"/>
  <c r="AM386" i="9"/>
  <c r="AM385" i="9"/>
  <c r="AM384" i="9"/>
  <c r="AM383" i="9"/>
  <c r="AM382" i="9"/>
  <c r="AM381" i="9"/>
  <c r="AM380" i="9"/>
  <c r="AM379" i="9"/>
  <c r="AM378" i="9"/>
  <c r="AM377" i="9"/>
  <c r="AM376" i="9"/>
  <c r="AM375" i="9"/>
  <c r="AM374" i="9"/>
  <c r="AM373" i="9"/>
  <c r="AM372" i="9"/>
  <c r="AM371" i="9"/>
  <c r="AM370" i="9"/>
  <c r="AM369" i="9"/>
  <c r="AM368" i="9"/>
  <c r="AM367" i="9"/>
  <c r="AM366" i="9"/>
  <c r="AM365" i="9"/>
  <c r="AM364" i="9"/>
  <c r="AM363" i="9"/>
  <c r="AM362" i="9"/>
  <c r="AM361" i="9"/>
  <c r="AM360" i="9"/>
  <c r="AM359" i="9"/>
  <c r="AM358" i="9"/>
  <c r="AM357" i="9"/>
  <c r="AM356" i="9"/>
  <c r="AM355" i="9"/>
  <c r="AM354" i="9"/>
  <c r="AM353" i="9"/>
  <c r="AM352" i="9"/>
  <c r="AM351" i="9"/>
  <c r="AM350" i="9"/>
  <c r="AM349" i="9"/>
  <c r="AM348" i="9"/>
  <c r="AM347" i="9"/>
  <c r="AM346" i="9"/>
  <c r="AM345" i="9"/>
  <c r="AM344" i="9"/>
  <c r="AM343" i="9"/>
  <c r="AM342" i="9"/>
  <c r="AM341" i="9"/>
  <c r="AM340" i="9"/>
  <c r="AM339" i="9"/>
  <c r="AM338" i="9"/>
  <c r="AM337" i="9"/>
  <c r="AM336" i="9"/>
  <c r="AM335" i="9"/>
  <c r="AM334" i="9"/>
  <c r="AM333" i="9"/>
  <c r="AM332" i="9"/>
  <c r="AM331" i="9"/>
  <c r="AM330" i="9"/>
  <c r="AM329" i="9"/>
  <c r="AM328" i="9"/>
  <c r="AM327" i="9"/>
  <c r="AM326" i="9"/>
  <c r="AM325" i="9"/>
  <c r="AM324" i="9"/>
  <c r="AM323" i="9"/>
  <c r="AM322" i="9"/>
  <c r="AM321" i="9"/>
  <c r="AM320" i="9"/>
  <c r="AM319" i="9"/>
  <c r="AM318" i="9"/>
  <c r="AM317" i="9"/>
  <c r="AM316" i="9"/>
  <c r="AM315" i="9"/>
  <c r="AM314" i="9"/>
  <c r="AM313" i="9"/>
  <c r="AM312" i="9"/>
  <c r="AM311" i="9"/>
  <c r="AM310" i="9"/>
  <c r="AM309" i="9"/>
  <c r="AM308" i="9"/>
  <c r="AM307" i="9"/>
  <c r="AM306" i="9"/>
  <c r="AM305" i="9"/>
  <c r="AM304" i="9"/>
  <c r="AM303" i="9"/>
  <c r="AM302" i="9"/>
  <c r="AM301" i="9"/>
  <c r="AM300" i="9"/>
  <c r="AM299" i="9"/>
  <c r="AM298" i="9"/>
  <c r="AM297" i="9"/>
  <c r="AM296" i="9"/>
  <c r="AM295" i="9"/>
  <c r="AM294" i="9"/>
  <c r="AM293" i="9"/>
  <c r="AM292" i="9"/>
  <c r="AM291" i="9"/>
  <c r="AM290" i="9"/>
  <c r="AM289" i="9"/>
  <c r="AM288" i="9"/>
  <c r="AM287" i="9"/>
  <c r="AM286" i="9"/>
  <c r="AM285" i="9"/>
  <c r="AM284" i="9"/>
  <c r="AM283" i="9"/>
  <c r="AM282" i="9"/>
  <c r="AM281" i="9"/>
  <c r="AM280" i="9"/>
  <c r="AM279" i="9"/>
  <c r="AM278" i="9"/>
  <c r="AM277" i="9"/>
  <c r="AM276" i="9"/>
  <c r="AM275" i="9"/>
  <c r="AM274" i="9"/>
  <c r="AM273" i="9"/>
  <c r="AM272" i="9"/>
  <c r="AM271" i="9"/>
  <c r="AM270" i="9"/>
  <c r="AM269" i="9"/>
  <c r="AM268" i="9"/>
  <c r="AM267" i="9"/>
  <c r="AM266" i="9"/>
  <c r="AM265" i="9"/>
  <c r="AM264" i="9"/>
  <c r="AM263" i="9"/>
  <c r="AM262" i="9"/>
  <c r="AM261" i="9"/>
  <c r="AM260" i="9"/>
  <c r="AM259" i="9"/>
  <c r="AM258" i="9"/>
  <c r="AM257" i="9"/>
  <c r="AM256" i="9"/>
  <c r="AM255" i="9"/>
  <c r="AM254" i="9"/>
  <c r="AM253" i="9"/>
  <c r="AM252" i="9"/>
  <c r="AM251" i="9"/>
  <c r="AM250" i="9"/>
  <c r="AM249" i="9"/>
  <c r="AM248" i="9"/>
  <c r="AM247" i="9"/>
  <c r="AM246" i="9"/>
  <c r="AM245" i="9"/>
  <c r="AM244" i="9"/>
  <c r="AM243" i="9"/>
  <c r="AM242" i="9"/>
  <c r="AM241" i="9"/>
  <c r="AM240" i="9"/>
  <c r="AM239" i="9"/>
  <c r="AM238" i="9"/>
  <c r="AM237" i="9"/>
  <c r="AM236" i="9"/>
  <c r="AM235" i="9"/>
  <c r="AM234" i="9"/>
  <c r="AM233" i="9"/>
  <c r="AM232" i="9"/>
  <c r="AM231" i="9"/>
  <c r="AM230" i="9"/>
  <c r="AM229" i="9"/>
  <c r="AM228" i="9"/>
  <c r="AM227" i="9"/>
  <c r="AM226" i="9"/>
  <c r="AM225" i="9"/>
  <c r="AM224" i="9"/>
  <c r="AM223" i="9"/>
  <c r="AM222" i="9"/>
  <c r="AM221" i="9"/>
  <c r="AM220" i="9"/>
  <c r="AM219" i="9"/>
  <c r="AM218" i="9"/>
  <c r="AM217" i="9"/>
  <c r="AM216" i="9"/>
  <c r="AM215" i="9"/>
  <c r="AM214" i="9"/>
  <c r="AM213" i="9"/>
  <c r="AM212" i="9"/>
  <c r="AM211" i="9"/>
  <c r="AM210" i="9"/>
  <c r="AM209" i="9"/>
  <c r="AM208" i="9"/>
  <c r="AM207" i="9"/>
  <c r="AM206" i="9"/>
  <c r="AM205" i="9"/>
  <c r="AM204" i="9"/>
  <c r="AM203" i="9"/>
  <c r="AM202" i="9"/>
  <c r="AM201" i="9"/>
  <c r="AM200" i="9"/>
  <c r="AM199" i="9"/>
  <c r="AM198" i="9"/>
  <c r="AM197" i="9"/>
  <c r="AM196" i="9"/>
  <c r="AM195" i="9"/>
  <c r="AM194" i="9"/>
  <c r="AM193" i="9"/>
  <c r="AM192" i="9"/>
  <c r="AM191" i="9"/>
  <c r="AM190" i="9"/>
  <c r="AM189" i="9"/>
  <c r="AM188" i="9"/>
  <c r="AM187" i="9"/>
  <c r="AM186" i="9"/>
  <c r="AM185" i="9"/>
  <c r="AM184" i="9"/>
  <c r="AM183" i="9"/>
  <c r="AM182" i="9"/>
  <c r="AM181" i="9"/>
  <c r="AM180" i="9"/>
  <c r="AM179" i="9"/>
  <c r="AM178" i="9"/>
  <c r="AM177" i="9"/>
  <c r="AM176" i="9"/>
  <c r="AM175" i="9"/>
  <c r="AM174" i="9"/>
  <c r="AM173" i="9"/>
  <c r="AM172" i="9"/>
  <c r="AM171" i="9"/>
  <c r="AM170" i="9"/>
  <c r="AM169" i="9"/>
  <c r="AM168" i="9"/>
  <c r="AM167" i="9"/>
  <c r="AM166" i="9"/>
  <c r="AM165" i="9"/>
  <c r="AM164" i="9"/>
  <c r="AM163" i="9"/>
  <c r="AM162" i="9"/>
  <c r="AM161" i="9"/>
  <c r="AM160" i="9"/>
  <c r="AM159" i="9"/>
  <c r="AM158" i="9"/>
  <c r="AM157" i="9"/>
  <c r="AM156" i="9"/>
  <c r="AM155" i="9"/>
  <c r="AM154" i="9"/>
  <c r="AM153" i="9"/>
  <c r="AM152" i="9"/>
  <c r="AM151" i="9"/>
  <c r="AM150" i="9"/>
  <c r="AM149" i="9"/>
  <c r="AM148" i="9"/>
  <c r="AM147" i="9"/>
  <c r="AM146" i="9"/>
  <c r="AM145" i="9"/>
  <c r="AM144" i="9"/>
  <c r="AM143" i="9"/>
  <c r="AM142" i="9"/>
  <c r="AM141" i="9"/>
  <c r="AM140" i="9"/>
  <c r="AM139" i="9"/>
  <c r="AM138" i="9"/>
  <c r="AM137" i="9"/>
  <c r="AM136" i="9"/>
  <c r="AM135" i="9"/>
  <c r="AM134" i="9"/>
  <c r="AM133" i="9"/>
  <c r="AM132" i="9"/>
  <c r="AM131" i="9"/>
  <c r="AM130" i="9"/>
  <c r="AM129" i="9"/>
  <c r="AM128" i="9"/>
  <c r="AM127" i="9"/>
  <c r="AM126" i="9"/>
  <c r="AM125" i="9"/>
  <c r="AM124" i="9"/>
  <c r="AM123" i="9"/>
  <c r="AM122" i="9"/>
  <c r="AM121" i="9"/>
  <c r="AM120" i="9"/>
  <c r="AM119" i="9"/>
  <c r="AM118" i="9"/>
  <c r="AM117" i="9"/>
  <c r="AM116" i="9"/>
  <c r="AM115" i="9"/>
  <c r="AM114" i="9"/>
  <c r="AM113" i="9"/>
  <c r="AM112" i="9"/>
  <c r="AM111" i="9"/>
  <c r="AM110" i="9"/>
  <c r="AM109" i="9"/>
  <c r="AM108" i="9"/>
  <c r="AM107" i="9"/>
  <c r="AM106" i="9"/>
  <c r="AM105" i="9"/>
  <c r="AM104" i="9"/>
  <c r="AM103" i="9"/>
  <c r="AM102" i="9"/>
  <c r="AM101" i="9"/>
  <c r="AM100" i="9"/>
  <c r="AM99" i="9"/>
  <c r="AM98" i="9"/>
  <c r="AM97" i="9"/>
  <c r="AM96" i="9"/>
  <c r="AM95" i="9"/>
  <c r="AM94" i="9"/>
  <c r="AM93" i="9"/>
  <c r="AM92" i="9"/>
  <c r="AM91" i="9"/>
  <c r="AM90" i="9"/>
  <c r="AM89" i="9"/>
  <c r="AM88" i="9"/>
  <c r="AM87" i="9"/>
  <c r="AM86" i="9"/>
  <c r="AM85" i="9"/>
  <c r="AM84" i="9"/>
  <c r="AM83" i="9"/>
  <c r="AM82" i="9"/>
  <c r="AM81" i="9"/>
  <c r="AM80" i="9"/>
  <c r="AM79" i="9"/>
  <c r="AM78" i="9"/>
  <c r="AM77" i="9"/>
  <c r="AM76" i="9"/>
  <c r="AM75" i="9"/>
  <c r="AM74" i="9"/>
  <c r="AM73" i="9"/>
  <c r="AM72" i="9"/>
  <c r="AM71" i="9"/>
  <c r="AM70" i="9"/>
  <c r="AM69" i="9"/>
  <c r="AM68" i="9"/>
  <c r="AM67" i="9"/>
  <c r="AM66" i="9"/>
  <c r="AM65" i="9"/>
  <c r="AM64" i="9"/>
  <c r="AM63" i="9"/>
  <c r="AM62" i="9"/>
  <c r="AM61" i="9"/>
  <c r="AM60" i="9"/>
  <c r="AM59" i="9"/>
  <c r="AM58" i="9"/>
  <c r="AM57" i="9"/>
  <c r="AM56" i="9"/>
  <c r="AM55" i="9"/>
  <c r="AM54" i="9"/>
  <c r="AM53" i="9"/>
  <c r="AM52" i="9"/>
  <c r="AM51" i="9"/>
  <c r="AM50" i="9"/>
  <c r="AM49" i="9"/>
  <c r="AM48" i="9"/>
  <c r="AM47" i="9"/>
  <c r="AM46" i="9"/>
  <c r="AM45" i="9"/>
  <c r="AM44" i="9"/>
  <c r="AM43" i="9"/>
  <c r="AM42" i="9"/>
  <c r="AM41" i="9"/>
  <c r="AM40" i="9"/>
  <c r="AM39" i="9"/>
  <c r="AM38" i="9"/>
  <c r="AM37" i="9"/>
  <c r="AM36" i="9"/>
  <c r="AM35" i="9"/>
  <c r="AM34" i="9"/>
  <c r="AM33" i="9"/>
  <c r="AM32" i="9"/>
  <c r="AM31" i="9"/>
  <c r="AM30" i="9"/>
  <c r="AM29" i="9"/>
  <c r="AM28" i="9"/>
  <c r="AM27" i="9"/>
  <c r="AM26" i="9"/>
  <c r="AM25" i="9"/>
  <c r="AM24" i="9"/>
  <c r="AM23" i="9"/>
  <c r="AM22" i="9"/>
  <c r="AM21" i="9"/>
  <c r="AM20" i="9"/>
  <c r="AM19" i="9"/>
  <c r="AM18" i="9"/>
  <c r="AG467" i="9"/>
  <c r="AG466" i="9"/>
  <c r="AG465" i="9"/>
  <c r="AG464" i="9"/>
  <c r="AG463" i="9"/>
  <c r="AG462" i="9"/>
  <c r="AG461" i="9"/>
  <c r="AG460" i="9"/>
  <c r="AG459" i="9"/>
  <c r="AG458" i="9"/>
  <c r="AG457" i="9"/>
  <c r="AG456" i="9"/>
  <c r="AG455" i="9"/>
  <c r="AG454" i="9"/>
  <c r="AG453" i="9"/>
  <c r="AG452" i="9"/>
  <c r="AG451" i="9"/>
  <c r="AG450" i="9"/>
  <c r="AG449" i="9"/>
  <c r="AG448" i="9"/>
  <c r="AG447" i="9"/>
  <c r="AG446" i="9"/>
  <c r="AG445" i="9"/>
  <c r="AG444" i="9"/>
  <c r="AG443" i="9"/>
  <c r="AG442" i="9"/>
  <c r="AG441" i="9"/>
  <c r="AG440" i="9"/>
  <c r="AG439" i="9"/>
  <c r="AG438" i="9"/>
  <c r="AG437" i="9"/>
  <c r="AG436" i="9"/>
  <c r="AG435" i="9"/>
  <c r="AG434" i="9"/>
  <c r="AG433" i="9"/>
  <c r="AG432" i="9"/>
  <c r="AG431" i="9"/>
  <c r="AG430" i="9"/>
  <c r="AG429" i="9"/>
  <c r="AG428" i="9"/>
  <c r="AG427" i="9"/>
  <c r="AG426" i="9"/>
  <c r="AG425" i="9"/>
  <c r="AG424" i="9"/>
  <c r="AG423" i="9"/>
  <c r="AG422" i="9"/>
  <c r="AG421" i="9"/>
  <c r="AG420" i="9"/>
  <c r="AG419" i="9"/>
  <c r="AG418" i="9"/>
  <c r="AG417" i="9"/>
  <c r="AG416" i="9"/>
  <c r="AG415" i="9"/>
  <c r="AG414" i="9"/>
  <c r="AG413" i="9"/>
  <c r="AG412" i="9"/>
  <c r="AG411" i="9"/>
  <c r="AG410" i="9"/>
  <c r="AG409" i="9"/>
  <c r="AG408" i="9"/>
  <c r="AG407" i="9"/>
  <c r="AG406" i="9"/>
  <c r="AG405" i="9"/>
  <c r="AG404" i="9"/>
  <c r="AG403" i="9"/>
  <c r="AG402" i="9"/>
  <c r="AG401" i="9"/>
  <c r="AG400" i="9"/>
  <c r="AG399" i="9"/>
  <c r="AG398" i="9"/>
  <c r="AG397" i="9"/>
  <c r="AG396" i="9"/>
  <c r="AG395" i="9"/>
  <c r="AG394" i="9"/>
  <c r="AG393" i="9"/>
  <c r="AG392" i="9"/>
  <c r="AG391" i="9"/>
  <c r="AG390" i="9"/>
  <c r="AG389" i="9"/>
  <c r="AG388" i="9"/>
  <c r="AG387" i="9"/>
  <c r="AG386" i="9"/>
  <c r="AG385" i="9"/>
  <c r="AG384" i="9"/>
  <c r="AG383" i="9"/>
  <c r="AG382" i="9"/>
  <c r="AG381" i="9"/>
  <c r="AG380" i="9"/>
  <c r="AG379" i="9"/>
  <c r="AG378" i="9"/>
  <c r="AG377" i="9"/>
  <c r="AG376" i="9"/>
  <c r="AG375" i="9"/>
  <c r="AG374" i="9"/>
  <c r="AG373" i="9"/>
  <c r="AG372" i="9"/>
  <c r="AG371" i="9"/>
  <c r="AG370" i="9"/>
  <c r="AG369" i="9"/>
  <c r="AG368" i="9"/>
  <c r="AG367" i="9"/>
  <c r="AG366" i="9"/>
  <c r="AG365" i="9"/>
  <c r="AG364" i="9"/>
  <c r="AG363" i="9"/>
  <c r="AG362" i="9"/>
  <c r="AG361" i="9"/>
  <c r="AG360" i="9"/>
  <c r="AG359" i="9"/>
  <c r="AG358" i="9"/>
  <c r="AG357" i="9"/>
  <c r="AG356" i="9"/>
  <c r="AG355" i="9"/>
  <c r="AG354" i="9"/>
  <c r="AG353" i="9"/>
  <c r="AG352" i="9"/>
  <c r="AG351" i="9"/>
  <c r="AG350" i="9"/>
  <c r="AG349" i="9"/>
  <c r="AG348" i="9"/>
  <c r="AG347" i="9"/>
  <c r="AG346" i="9"/>
  <c r="AG345" i="9"/>
  <c r="AG344" i="9"/>
  <c r="AG343" i="9"/>
  <c r="AG342" i="9"/>
  <c r="AG341" i="9"/>
  <c r="AG340" i="9"/>
  <c r="AG339" i="9"/>
  <c r="AG338" i="9"/>
  <c r="AG337" i="9"/>
  <c r="AG336" i="9"/>
  <c r="AG335" i="9"/>
  <c r="AG334" i="9"/>
  <c r="AG333" i="9"/>
  <c r="AG332" i="9"/>
  <c r="AG331" i="9"/>
  <c r="AG330" i="9"/>
  <c r="AG329" i="9"/>
  <c r="AG328" i="9"/>
  <c r="AG327" i="9"/>
  <c r="AG326" i="9"/>
  <c r="AG325" i="9"/>
  <c r="AG324" i="9"/>
  <c r="AG323" i="9"/>
  <c r="AG322" i="9"/>
  <c r="AG321" i="9"/>
  <c r="AG320" i="9"/>
  <c r="AG319" i="9"/>
  <c r="AG318" i="9"/>
  <c r="AG317" i="9"/>
  <c r="AG316" i="9"/>
  <c r="AG315" i="9"/>
  <c r="AG314" i="9"/>
  <c r="AG313" i="9"/>
  <c r="AG312" i="9"/>
  <c r="AG311" i="9"/>
  <c r="AG310" i="9"/>
  <c r="AG309" i="9"/>
  <c r="AG308" i="9"/>
  <c r="AG307" i="9"/>
  <c r="AG306" i="9"/>
  <c r="AG305" i="9"/>
  <c r="AG304" i="9"/>
  <c r="AG303" i="9"/>
  <c r="AG302" i="9"/>
  <c r="AG301" i="9"/>
  <c r="AG300" i="9"/>
  <c r="AG299" i="9"/>
  <c r="AG298" i="9"/>
  <c r="AG297" i="9"/>
  <c r="AG296" i="9"/>
  <c r="AG295" i="9"/>
  <c r="AG294" i="9"/>
  <c r="AG293" i="9"/>
  <c r="AG292" i="9"/>
  <c r="AG291" i="9"/>
  <c r="AG290" i="9"/>
  <c r="AG289" i="9"/>
  <c r="AG288" i="9"/>
  <c r="AG287" i="9"/>
  <c r="AG286" i="9"/>
  <c r="AG285" i="9"/>
  <c r="AG284" i="9"/>
  <c r="AG283" i="9"/>
  <c r="AG282" i="9"/>
  <c r="AG281" i="9"/>
  <c r="AG280" i="9"/>
  <c r="AG279" i="9"/>
  <c r="AG278" i="9"/>
  <c r="AG277" i="9"/>
  <c r="AG276" i="9"/>
  <c r="AG275" i="9"/>
  <c r="AG274" i="9"/>
  <c r="AG273" i="9"/>
  <c r="AG272" i="9"/>
  <c r="AG271" i="9"/>
  <c r="AG270" i="9"/>
  <c r="AG269" i="9"/>
  <c r="AG268" i="9"/>
  <c r="AG267" i="9"/>
  <c r="AG266" i="9"/>
  <c r="AG265" i="9"/>
  <c r="AG264" i="9"/>
  <c r="AG263" i="9"/>
  <c r="AG262" i="9"/>
  <c r="AG261" i="9"/>
  <c r="AG260" i="9"/>
  <c r="AG259" i="9"/>
  <c r="AG258" i="9"/>
  <c r="AG257" i="9"/>
  <c r="AG256" i="9"/>
  <c r="AG255" i="9"/>
  <c r="AG254" i="9"/>
  <c r="AG253" i="9"/>
  <c r="AG252" i="9"/>
  <c r="AG251" i="9"/>
  <c r="AG250" i="9"/>
  <c r="AG249" i="9"/>
  <c r="AG248" i="9"/>
  <c r="AG247" i="9"/>
  <c r="AG246" i="9"/>
  <c r="AG245" i="9"/>
  <c r="AG244" i="9"/>
  <c r="AG243" i="9"/>
  <c r="AG242" i="9"/>
  <c r="AG241" i="9"/>
  <c r="AG240" i="9"/>
  <c r="AG239" i="9"/>
  <c r="AG238" i="9"/>
  <c r="AG237" i="9"/>
  <c r="AG236" i="9"/>
  <c r="AG235" i="9"/>
  <c r="AG234" i="9"/>
  <c r="AG233" i="9"/>
  <c r="AG232" i="9"/>
  <c r="AG231" i="9"/>
  <c r="AG230" i="9"/>
  <c r="AG229" i="9"/>
  <c r="AG228" i="9"/>
  <c r="AG227" i="9"/>
  <c r="AG226" i="9"/>
  <c r="AG225" i="9"/>
  <c r="AG224" i="9"/>
  <c r="AG223" i="9"/>
  <c r="AG222" i="9"/>
  <c r="AG221" i="9"/>
  <c r="AG220" i="9"/>
  <c r="AG219" i="9"/>
  <c r="AG218" i="9"/>
  <c r="AG217" i="9"/>
  <c r="AG216" i="9"/>
  <c r="AG215" i="9"/>
  <c r="AG214" i="9"/>
  <c r="AG213" i="9"/>
  <c r="AG212" i="9"/>
  <c r="AG211" i="9"/>
  <c r="AG210" i="9"/>
  <c r="AG209" i="9"/>
  <c r="AG208" i="9"/>
  <c r="AG207" i="9"/>
  <c r="AG206" i="9"/>
  <c r="AG205" i="9"/>
  <c r="AG204" i="9"/>
  <c r="AG203" i="9"/>
  <c r="AG202" i="9"/>
  <c r="AG201" i="9"/>
  <c r="AG200" i="9"/>
  <c r="AG199" i="9"/>
  <c r="AG198" i="9"/>
  <c r="AG197" i="9"/>
  <c r="AG196" i="9"/>
  <c r="AG195" i="9"/>
  <c r="AG194" i="9"/>
  <c r="AG193" i="9"/>
  <c r="AG192" i="9"/>
  <c r="AG191" i="9"/>
  <c r="AG190" i="9"/>
  <c r="AG189" i="9"/>
  <c r="AG188" i="9"/>
  <c r="AG187" i="9"/>
  <c r="AG186" i="9"/>
  <c r="AG185" i="9"/>
  <c r="AG184" i="9"/>
  <c r="AG183" i="9"/>
  <c r="AG182" i="9"/>
  <c r="AG181" i="9"/>
  <c r="AG180" i="9"/>
  <c r="AG179" i="9"/>
  <c r="AG178" i="9"/>
  <c r="AG177" i="9"/>
  <c r="AG176" i="9"/>
  <c r="AG175" i="9"/>
  <c r="AG174" i="9"/>
  <c r="AG173" i="9"/>
  <c r="AG172" i="9"/>
  <c r="AG171" i="9"/>
  <c r="AG170" i="9"/>
  <c r="AG169" i="9"/>
  <c r="AG168" i="9"/>
  <c r="AG167" i="9"/>
  <c r="AG166" i="9"/>
  <c r="AG165" i="9"/>
  <c r="AG164" i="9"/>
  <c r="AG163" i="9"/>
  <c r="AG162" i="9"/>
  <c r="AG161" i="9"/>
  <c r="AG160" i="9"/>
  <c r="AG159" i="9"/>
  <c r="AG158" i="9"/>
  <c r="AG157" i="9"/>
  <c r="AG156" i="9"/>
  <c r="AG155" i="9"/>
  <c r="AG154" i="9"/>
  <c r="AG153" i="9"/>
  <c r="AG152" i="9"/>
  <c r="AG151" i="9"/>
  <c r="AG150" i="9"/>
  <c r="AG149" i="9"/>
  <c r="AG148" i="9"/>
  <c r="AG147" i="9"/>
  <c r="AG146" i="9"/>
  <c r="AG145" i="9"/>
  <c r="AG144" i="9"/>
  <c r="AG143" i="9"/>
  <c r="AG142" i="9"/>
  <c r="AG141" i="9"/>
  <c r="AG140" i="9"/>
  <c r="AG139" i="9"/>
  <c r="AG138" i="9"/>
  <c r="AG137" i="9"/>
  <c r="AG136" i="9"/>
  <c r="AG135" i="9"/>
  <c r="AG134" i="9"/>
  <c r="AG133" i="9"/>
  <c r="AG132" i="9"/>
  <c r="AG131" i="9"/>
  <c r="AG130" i="9"/>
  <c r="AG129" i="9"/>
  <c r="AG128" i="9"/>
  <c r="AG127" i="9"/>
  <c r="AG126" i="9"/>
  <c r="AG125" i="9"/>
  <c r="AG124" i="9"/>
  <c r="AG123" i="9"/>
  <c r="AG122" i="9"/>
  <c r="AG121" i="9"/>
  <c r="AG120" i="9"/>
  <c r="AG119" i="9"/>
  <c r="AG118" i="9"/>
  <c r="AG117" i="9"/>
  <c r="AG116" i="9"/>
  <c r="AG115" i="9"/>
  <c r="AG114" i="9"/>
  <c r="AG113" i="9"/>
  <c r="AG112" i="9"/>
  <c r="AG111" i="9"/>
  <c r="AG110" i="9"/>
  <c r="AG109" i="9"/>
  <c r="AG108" i="9"/>
  <c r="AG107" i="9"/>
  <c r="AG106" i="9"/>
  <c r="AG105" i="9"/>
  <c r="AG104" i="9"/>
  <c r="AG103" i="9"/>
  <c r="AG102" i="9"/>
  <c r="AG101" i="9"/>
  <c r="AG100" i="9"/>
  <c r="AG99" i="9"/>
  <c r="AG98" i="9"/>
  <c r="AG97" i="9"/>
  <c r="AG96" i="9"/>
  <c r="AG95" i="9"/>
  <c r="AG94" i="9"/>
  <c r="AG93" i="9"/>
  <c r="AG92" i="9"/>
  <c r="AG91" i="9"/>
  <c r="AG90" i="9"/>
  <c r="AG89" i="9"/>
  <c r="AG88" i="9"/>
  <c r="AG87" i="9"/>
  <c r="AG86" i="9"/>
  <c r="AG85" i="9"/>
  <c r="AG84" i="9"/>
  <c r="AG83" i="9"/>
  <c r="AG82" i="9"/>
  <c r="AG81" i="9"/>
  <c r="AG80" i="9"/>
  <c r="AG79" i="9"/>
  <c r="AG78" i="9"/>
  <c r="AG77" i="9"/>
  <c r="AG76" i="9"/>
  <c r="AG75" i="9"/>
  <c r="AG74" i="9"/>
  <c r="AG73" i="9"/>
  <c r="AG72" i="9"/>
  <c r="AG71" i="9"/>
  <c r="AG70" i="9"/>
  <c r="AG69" i="9"/>
  <c r="AG68" i="9"/>
  <c r="AG67" i="9"/>
  <c r="AG66" i="9"/>
  <c r="AG65" i="9"/>
  <c r="AG64" i="9"/>
  <c r="AG63" i="9"/>
  <c r="AG62" i="9"/>
  <c r="AG61" i="9"/>
  <c r="AG60" i="9"/>
  <c r="AG59" i="9"/>
  <c r="AG58" i="9"/>
  <c r="AG57" i="9"/>
  <c r="AG56" i="9"/>
  <c r="AG55" i="9"/>
  <c r="AG54" i="9"/>
  <c r="AG53" i="9"/>
  <c r="AG52" i="9"/>
  <c r="AG51" i="9"/>
  <c r="AG50" i="9"/>
  <c r="AG49" i="9"/>
  <c r="AG48" i="9"/>
  <c r="AG47" i="9"/>
  <c r="AG46" i="9"/>
  <c r="AG45" i="9"/>
  <c r="AG44" i="9"/>
  <c r="AG43" i="9"/>
  <c r="AG42" i="9"/>
  <c r="AG41" i="9"/>
  <c r="AG40" i="9"/>
  <c r="AG39" i="9"/>
  <c r="AG38" i="9"/>
  <c r="AG37" i="9"/>
  <c r="AG36" i="9"/>
  <c r="AG35" i="9"/>
  <c r="AG34" i="9"/>
  <c r="AG33" i="9"/>
  <c r="AG32" i="9"/>
  <c r="AG31" i="9"/>
  <c r="AG30" i="9"/>
  <c r="AG29" i="9"/>
  <c r="AG28" i="9"/>
  <c r="AG27" i="9"/>
  <c r="AG26" i="9"/>
  <c r="AG25" i="9"/>
  <c r="AG24" i="9"/>
  <c r="AG23" i="9"/>
  <c r="AG22" i="9"/>
  <c r="AH20" i="9"/>
  <c r="AI20" i="9" s="1"/>
  <c r="AK20" i="9" s="1"/>
  <c r="AG20" i="9"/>
  <c r="AG19" i="9"/>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18" i="3"/>
  <c r="D39" i="7"/>
  <c r="D23" i="7"/>
  <c r="D7" i="7"/>
  <c r="AX18" i="3"/>
  <c r="AX24" i="3"/>
  <c r="AX27" i="3"/>
  <c r="AX30" i="3"/>
  <c r="AX33" i="3"/>
  <c r="AX36" i="3"/>
  <c r="AX39" i="3"/>
  <c r="AX42" i="3"/>
  <c r="AX45" i="3"/>
  <c r="AX48" i="3"/>
  <c r="AX51" i="3"/>
  <c r="AX54" i="3"/>
  <c r="AX57" i="3"/>
  <c r="AX60" i="3"/>
  <c r="AX63" i="3"/>
  <c r="AX66" i="3"/>
  <c r="AX69" i="3"/>
  <c r="AX72" i="3"/>
  <c r="AX75" i="3"/>
  <c r="AX78" i="3"/>
  <c r="AX81" i="3"/>
  <c r="AX84" i="3"/>
  <c r="AX87" i="3"/>
  <c r="AX90" i="3"/>
  <c r="AX93" i="3"/>
  <c r="AX96" i="3"/>
  <c r="AX99" i="3"/>
  <c r="AX102" i="3"/>
  <c r="AX105" i="3"/>
  <c r="AX108" i="3"/>
  <c r="AX111" i="3"/>
  <c r="AX114" i="3"/>
  <c r="AX117" i="3"/>
  <c r="AX120" i="3"/>
  <c r="AX123" i="3"/>
  <c r="AX126" i="3"/>
  <c r="AX129" i="3"/>
  <c r="AX132" i="3"/>
  <c r="AX135" i="3"/>
  <c r="AX138" i="3"/>
  <c r="AX141" i="3"/>
  <c r="AX144" i="3"/>
  <c r="AX147" i="3"/>
  <c r="AX150" i="3"/>
  <c r="AX153" i="3"/>
  <c r="AX156" i="3"/>
  <c r="AX159" i="3"/>
  <c r="AX162" i="3"/>
  <c r="AX165" i="3"/>
  <c r="AX168" i="3"/>
  <c r="AX171" i="3"/>
  <c r="AX174" i="3"/>
  <c r="AX177" i="3"/>
  <c r="AX180" i="3"/>
  <c r="AX183" i="3"/>
  <c r="AX186" i="3"/>
  <c r="AX189" i="3"/>
  <c r="AX192" i="3"/>
  <c r="AX195" i="3"/>
  <c r="AX198" i="3"/>
  <c r="AX201" i="3"/>
  <c r="AX204" i="3"/>
  <c r="AX207" i="3"/>
  <c r="AX210" i="3"/>
  <c r="AX213" i="3"/>
  <c r="AX216" i="3"/>
  <c r="AX219" i="3"/>
  <c r="AX222" i="3"/>
  <c r="AX225" i="3"/>
  <c r="AX228" i="3"/>
  <c r="AX231" i="3"/>
  <c r="AX234" i="3"/>
  <c r="AX237" i="3"/>
  <c r="AX240" i="3"/>
  <c r="AX243" i="3"/>
  <c r="AX246" i="3"/>
  <c r="AX249" i="3"/>
  <c r="AX252" i="3"/>
  <c r="AX255" i="3"/>
  <c r="AX258" i="3"/>
  <c r="AX261" i="3"/>
  <c r="AX264" i="3"/>
  <c r="AX267" i="3"/>
  <c r="AX270" i="3"/>
  <c r="AX273" i="3"/>
  <c r="AX276" i="3"/>
  <c r="AX279" i="3"/>
  <c r="AX282" i="3"/>
  <c r="AX285" i="3"/>
  <c r="AX288" i="3"/>
  <c r="AX291" i="3"/>
  <c r="AX294" i="3"/>
  <c r="AX297" i="3"/>
  <c r="AX300" i="3"/>
  <c r="AX303" i="3"/>
  <c r="AX306" i="3"/>
  <c r="AX309" i="3"/>
  <c r="AX312" i="3"/>
  <c r="AX315" i="3"/>
  <c r="AX318" i="3"/>
  <c r="AX321" i="3"/>
  <c r="AX324" i="3"/>
  <c r="AX327" i="3"/>
  <c r="AX330" i="3"/>
  <c r="AX333" i="3"/>
  <c r="AX336" i="3"/>
  <c r="AX339" i="3"/>
  <c r="AX342" i="3"/>
  <c r="AX345" i="3"/>
  <c r="AX348" i="3"/>
  <c r="AX351" i="3"/>
  <c r="AX354" i="3"/>
  <c r="AX357" i="3"/>
  <c r="AX360" i="3"/>
  <c r="AX363" i="3"/>
  <c r="AX366" i="3"/>
  <c r="AX369" i="3"/>
  <c r="AX372" i="3"/>
  <c r="AX375" i="3"/>
  <c r="AX378" i="3"/>
  <c r="AX381" i="3"/>
  <c r="AX384" i="3"/>
  <c r="AX387" i="3"/>
  <c r="AX390" i="3"/>
  <c r="AX393" i="3"/>
  <c r="AX396" i="3"/>
  <c r="AX399" i="3"/>
  <c r="AX402" i="3"/>
  <c r="AX405" i="3"/>
  <c r="AX408" i="3"/>
  <c r="AX411" i="3"/>
  <c r="AX414" i="3"/>
  <c r="AX417" i="3"/>
  <c r="AX420" i="3"/>
  <c r="AX423" i="3"/>
  <c r="AX426" i="3"/>
  <c r="AX429" i="3"/>
  <c r="AX432" i="3"/>
  <c r="AX435" i="3"/>
  <c r="AX438" i="3"/>
  <c r="AX441" i="3"/>
  <c r="AX444" i="3"/>
  <c r="AX447" i="3"/>
  <c r="AX450" i="3"/>
  <c r="AX453" i="3"/>
  <c r="AX456" i="3"/>
  <c r="AX459" i="3"/>
  <c r="AX462" i="3"/>
  <c r="AX465" i="3"/>
  <c r="C11" i="12"/>
  <c r="C7" i="12"/>
  <c r="C5" i="12"/>
  <c r="F8" i="14"/>
  <c r="C149" i="16"/>
  <c r="D149" i="16" s="1"/>
  <c r="H143" i="16"/>
  <c r="C136" i="16"/>
  <c r="D136" i="16" s="1"/>
  <c r="E132" i="16"/>
  <c r="H127" i="16"/>
  <c r="J123" i="16"/>
  <c r="H121" i="16"/>
  <c r="K120" i="16"/>
  <c r="E119" i="16"/>
  <c r="E109" i="16"/>
  <c r="E101" i="16"/>
  <c r="H89" i="16"/>
  <c r="H85" i="16"/>
  <c r="H81" i="16"/>
  <c r="J79" i="16"/>
  <c r="J77" i="16"/>
  <c r="C75" i="16"/>
  <c r="D75" i="16" s="1"/>
  <c r="H59" i="16"/>
  <c r="C148" i="13"/>
  <c r="D148" i="13" s="1"/>
  <c r="K140" i="13"/>
  <c r="J136" i="13"/>
  <c r="K128" i="13"/>
  <c r="C120" i="13"/>
  <c r="D120" i="13" s="1"/>
  <c r="I112" i="13"/>
  <c r="C104" i="13"/>
  <c r="D104" i="13" s="1"/>
  <c r="K100" i="13"/>
  <c r="C96" i="13"/>
  <c r="D96" i="13" s="1"/>
  <c r="H92" i="13"/>
  <c r="E88" i="13"/>
  <c r="C72" i="13"/>
  <c r="D72" i="13" s="1"/>
  <c r="C63" i="13"/>
  <c r="D63" i="13" s="1"/>
  <c r="H19" i="13"/>
  <c r="J104" i="13"/>
  <c r="K132" i="13"/>
  <c r="I133" i="13"/>
  <c r="I141" i="13"/>
  <c r="I135" i="13"/>
  <c r="C72" i="16"/>
  <c r="D72" i="16" s="1"/>
  <c r="E4" i="16"/>
  <c r="E48" i="16"/>
  <c r="C85" i="16"/>
  <c r="D85" i="16" s="1"/>
  <c r="C92" i="13"/>
  <c r="D92" i="13" s="1"/>
  <c r="C132" i="13"/>
  <c r="D132" i="13" s="1"/>
  <c r="I71" i="16"/>
  <c r="H120" i="16"/>
  <c r="J139" i="16"/>
  <c r="E117" i="13"/>
  <c r="H113" i="13"/>
  <c r="H91" i="13"/>
  <c r="H132" i="13"/>
  <c r="E132" i="13"/>
  <c r="D42" i="11"/>
  <c r="D25" i="11"/>
  <c r="L17" i="9"/>
  <c r="J17" i="9"/>
  <c r="L16" i="9"/>
  <c r="J16" i="9"/>
  <c r="L15" i="9"/>
  <c r="J15" i="9"/>
  <c r="BR10" i="9"/>
  <c r="AG19" i="3"/>
  <c r="AG20" i="3"/>
  <c r="AG22" i="3"/>
  <c r="AG23" i="3"/>
  <c r="AG25" i="3"/>
  <c r="AG26" i="3"/>
  <c r="AG29" i="3"/>
  <c r="AG31" i="3"/>
  <c r="AG32" i="3"/>
  <c r="AG34" i="3"/>
  <c r="AG35" i="3"/>
  <c r="AG37" i="3"/>
  <c r="AG38"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126" i="3"/>
  <c r="AG127" i="3"/>
  <c r="AG128" i="3"/>
  <c r="AG129" i="3"/>
  <c r="AG130" i="3"/>
  <c r="AG131" i="3"/>
  <c r="AG132" i="3"/>
  <c r="AG133" i="3"/>
  <c r="AG134" i="3"/>
  <c r="AG135" i="3"/>
  <c r="AG136" i="3"/>
  <c r="AG137" i="3"/>
  <c r="AG138" i="3"/>
  <c r="AG139" i="3"/>
  <c r="AG140" i="3"/>
  <c r="AG141" i="3"/>
  <c r="AG142" i="3"/>
  <c r="AG143" i="3"/>
  <c r="AG144" i="3"/>
  <c r="AG145" i="3"/>
  <c r="AG146" i="3"/>
  <c r="AG147" i="3"/>
  <c r="AG148" i="3"/>
  <c r="AG149" i="3"/>
  <c r="AG150" i="3"/>
  <c r="AG151" i="3"/>
  <c r="AG152" i="3"/>
  <c r="AG153" i="3"/>
  <c r="AG154" i="3"/>
  <c r="AG155" i="3"/>
  <c r="AG156" i="3"/>
  <c r="AG157" i="3"/>
  <c r="AG158" i="3"/>
  <c r="AG159" i="3"/>
  <c r="AG160" i="3"/>
  <c r="AG161" i="3"/>
  <c r="AG162" i="3"/>
  <c r="AG163" i="3"/>
  <c r="AG164" i="3"/>
  <c r="AG165" i="3"/>
  <c r="AG166" i="3"/>
  <c r="AG167" i="3"/>
  <c r="AG168" i="3"/>
  <c r="AG169" i="3"/>
  <c r="AG170" i="3"/>
  <c r="AG171" i="3"/>
  <c r="AG172" i="3"/>
  <c r="AG173" i="3"/>
  <c r="AG174" i="3"/>
  <c r="AG175" i="3"/>
  <c r="AG176" i="3"/>
  <c r="AG177" i="3"/>
  <c r="AG178" i="3"/>
  <c r="AG179" i="3"/>
  <c r="AG180" i="3"/>
  <c r="AG181" i="3"/>
  <c r="AG182" i="3"/>
  <c r="AG183" i="3"/>
  <c r="AG184" i="3"/>
  <c r="AG185" i="3"/>
  <c r="AG186" i="3"/>
  <c r="AG187" i="3"/>
  <c r="AG188" i="3"/>
  <c r="AG189" i="3"/>
  <c r="AG190" i="3"/>
  <c r="AG191" i="3"/>
  <c r="AG192" i="3"/>
  <c r="AG193" i="3"/>
  <c r="AG194" i="3"/>
  <c r="AG195" i="3"/>
  <c r="AG196" i="3"/>
  <c r="AG197" i="3"/>
  <c r="AG198" i="3"/>
  <c r="AG199" i="3"/>
  <c r="AG200" i="3"/>
  <c r="AG201" i="3"/>
  <c r="AG202" i="3"/>
  <c r="AG203" i="3"/>
  <c r="AG204" i="3"/>
  <c r="AG205" i="3"/>
  <c r="AG206" i="3"/>
  <c r="AG207" i="3"/>
  <c r="AG208" i="3"/>
  <c r="AG209" i="3"/>
  <c r="AG210" i="3"/>
  <c r="AG211" i="3"/>
  <c r="AG212" i="3"/>
  <c r="AG213" i="3"/>
  <c r="AG214" i="3"/>
  <c r="AG215" i="3"/>
  <c r="AG216" i="3"/>
  <c r="AG217" i="3"/>
  <c r="AG218" i="3"/>
  <c r="AG219" i="3"/>
  <c r="AG220" i="3"/>
  <c r="AG221" i="3"/>
  <c r="AG222" i="3"/>
  <c r="AG223" i="3"/>
  <c r="AG224" i="3"/>
  <c r="AG225" i="3"/>
  <c r="AG226" i="3"/>
  <c r="AG227" i="3"/>
  <c r="AG228" i="3"/>
  <c r="AG229" i="3"/>
  <c r="AG230" i="3"/>
  <c r="AG231" i="3"/>
  <c r="AG232" i="3"/>
  <c r="AG233" i="3"/>
  <c r="AG234" i="3"/>
  <c r="AG235" i="3"/>
  <c r="AG236" i="3"/>
  <c r="AG237" i="3"/>
  <c r="AG238" i="3"/>
  <c r="AG239" i="3"/>
  <c r="AG240" i="3"/>
  <c r="AG241" i="3"/>
  <c r="AG242" i="3"/>
  <c r="AG243" i="3"/>
  <c r="AG244" i="3"/>
  <c r="AG245" i="3"/>
  <c r="AG246" i="3"/>
  <c r="AG247" i="3"/>
  <c r="AG248" i="3"/>
  <c r="AG249" i="3"/>
  <c r="AG250" i="3"/>
  <c r="AG251" i="3"/>
  <c r="AG252" i="3"/>
  <c r="AG253" i="3"/>
  <c r="AG254" i="3"/>
  <c r="AG255" i="3"/>
  <c r="AG256" i="3"/>
  <c r="AG257" i="3"/>
  <c r="AG258" i="3"/>
  <c r="AG259" i="3"/>
  <c r="AG260" i="3"/>
  <c r="AG261" i="3"/>
  <c r="AG262" i="3"/>
  <c r="AG263" i="3"/>
  <c r="AG264" i="3"/>
  <c r="AG265" i="3"/>
  <c r="AG266" i="3"/>
  <c r="AG267" i="3"/>
  <c r="AG268" i="3"/>
  <c r="AG269" i="3"/>
  <c r="AG270" i="3"/>
  <c r="AG271" i="3"/>
  <c r="AG272" i="3"/>
  <c r="AG273" i="3"/>
  <c r="AG274" i="3"/>
  <c r="AG275" i="3"/>
  <c r="AG276" i="3"/>
  <c r="AG277" i="3"/>
  <c r="AG278" i="3"/>
  <c r="AG279" i="3"/>
  <c r="AG280" i="3"/>
  <c r="AG281" i="3"/>
  <c r="AG282" i="3"/>
  <c r="AG283" i="3"/>
  <c r="AG284" i="3"/>
  <c r="AG285" i="3"/>
  <c r="AG286" i="3"/>
  <c r="AG287" i="3"/>
  <c r="AG288" i="3"/>
  <c r="AG289" i="3"/>
  <c r="AG290" i="3"/>
  <c r="AG291" i="3"/>
  <c r="AG292" i="3"/>
  <c r="AG293" i="3"/>
  <c r="AG294" i="3"/>
  <c r="AG295" i="3"/>
  <c r="AG296" i="3"/>
  <c r="AG297" i="3"/>
  <c r="AG298" i="3"/>
  <c r="AG299" i="3"/>
  <c r="AG300" i="3"/>
  <c r="AG301" i="3"/>
  <c r="AG302" i="3"/>
  <c r="AG303" i="3"/>
  <c r="AG304" i="3"/>
  <c r="AG305" i="3"/>
  <c r="AG306" i="3"/>
  <c r="AG307" i="3"/>
  <c r="AG308" i="3"/>
  <c r="AG309" i="3"/>
  <c r="AG310" i="3"/>
  <c r="AG311" i="3"/>
  <c r="AG312" i="3"/>
  <c r="AG313" i="3"/>
  <c r="AG314" i="3"/>
  <c r="AG315" i="3"/>
  <c r="AG316" i="3"/>
  <c r="AG317" i="3"/>
  <c r="AG318" i="3"/>
  <c r="AG319" i="3"/>
  <c r="AG320" i="3"/>
  <c r="AG321" i="3"/>
  <c r="AG322" i="3"/>
  <c r="AG323" i="3"/>
  <c r="AG324" i="3"/>
  <c r="AG325" i="3"/>
  <c r="AG326" i="3"/>
  <c r="AG327" i="3"/>
  <c r="AG328" i="3"/>
  <c r="AG329" i="3"/>
  <c r="AG330" i="3"/>
  <c r="AG331" i="3"/>
  <c r="AG332" i="3"/>
  <c r="AG333" i="3"/>
  <c r="AG334" i="3"/>
  <c r="AG335" i="3"/>
  <c r="AG336" i="3"/>
  <c r="AG337" i="3"/>
  <c r="AG338" i="3"/>
  <c r="AG339" i="3"/>
  <c r="AG340" i="3"/>
  <c r="AG341" i="3"/>
  <c r="AG342" i="3"/>
  <c r="AG343" i="3"/>
  <c r="AG344" i="3"/>
  <c r="AG345" i="3"/>
  <c r="AG346" i="3"/>
  <c r="AG347" i="3"/>
  <c r="AG348" i="3"/>
  <c r="AG349" i="3"/>
  <c r="AG350" i="3"/>
  <c r="AG351" i="3"/>
  <c r="AG352" i="3"/>
  <c r="AG353" i="3"/>
  <c r="AG354" i="3"/>
  <c r="AG355" i="3"/>
  <c r="AG356" i="3"/>
  <c r="AG357" i="3"/>
  <c r="AG358" i="3"/>
  <c r="AG359" i="3"/>
  <c r="AG360" i="3"/>
  <c r="AG361" i="3"/>
  <c r="AG362" i="3"/>
  <c r="AG363" i="3"/>
  <c r="AG364" i="3"/>
  <c r="AG365" i="3"/>
  <c r="AG366" i="3"/>
  <c r="AG367" i="3"/>
  <c r="AG368" i="3"/>
  <c r="AG369" i="3"/>
  <c r="AG370" i="3"/>
  <c r="AG371" i="3"/>
  <c r="AG372" i="3"/>
  <c r="AG373" i="3"/>
  <c r="AG374" i="3"/>
  <c r="AG375" i="3"/>
  <c r="AG376" i="3"/>
  <c r="AG377" i="3"/>
  <c r="AG378" i="3"/>
  <c r="AG379" i="3"/>
  <c r="AG380" i="3"/>
  <c r="AG381" i="3"/>
  <c r="AG382" i="3"/>
  <c r="AG383" i="3"/>
  <c r="AG384" i="3"/>
  <c r="AG385" i="3"/>
  <c r="AG386" i="3"/>
  <c r="AG387" i="3"/>
  <c r="AG388" i="3"/>
  <c r="AG389" i="3"/>
  <c r="AG390" i="3"/>
  <c r="AG391" i="3"/>
  <c r="AG392" i="3"/>
  <c r="AG393" i="3"/>
  <c r="AG394" i="3"/>
  <c r="AG395" i="3"/>
  <c r="AG396" i="3"/>
  <c r="AG397" i="3"/>
  <c r="AG398" i="3"/>
  <c r="AG399" i="3"/>
  <c r="AG400" i="3"/>
  <c r="AG401" i="3"/>
  <c r="AG402" i="3"/>
  <c r="AG403" i="3"/>
  <c r="AG404" i="3"/>
  <c r="AG405" i="3"/>
  <c r="AG406" i="3"/>
  <c r="AG407" i="3"/>
  <c r="AG408" i="3"/>
  <c r="AG409" i="3"/>
  <c r="AG410" i="3"/>
  <c r="AG411" i="3"/>
  <c r="AG412" i="3"/>
  <c r="AG413" i="3"/>
  <c r="AG414" i="3"/>
  <c r="AG415" i="3"/>
  <c r="AG416" i="3"/>
  <c r="AG417" i="3"/>
  <c r="AG418" i="3"/>
  <c r="AG419" i="3"/>
  <c r="AG420" i="3"/>
  <c r="AG421" i="3"/>
  <c r="AG422" i="3"/>
  <c r="AG423" i="3"/>
  <c r="AG424" i="3"/>
  <c r="AG425" i="3"/>
  <c r="AG426" i="3"/>
  <c r="AG427" i="3"/>
  <c r="AG428" i="3"/>
  <c r="AG429" i="3"/>
  <c r="AG430" i="3"/>
  <c r="AG431" i="3"/>
  <c r="AG432" i="3"/>
  <c r="AG433" i="3"/>
  <c r="AG434" i="3"/>
  <c r="AG435" i="3"/>
  <c r="AG436" i="3"/>
  <c r="AG437" i="3"/>
  <c r="AG438" i="3"/>
  <c r="AG439" i="3"/>
  <c r="AG440" i="3"/>
  <c r="AG441" i="3"/>
  <c r="AG442" i="3"/>
  <c r="AG443" i="3"/>
  <c r="AG444" i="3"/>
  <c r="AG445" i="3"/>
  <c r="AG446" i="3"/>
  <c r="AG447" i="3"/>
  <c r="AG448" i="3"/>
  <c r="AG449" i="3"/>
  <c r="AG450" i="3"/>
  <c r="AG451" i="3"/>
  <c r="AG452" i="3"/>
  <c r="AG453" i="3"/>
  <c r="AG454" i="3"/>
  <c r="AG455" i="3"/>
  <c r="AG456" i="3"/>
  <c r="AG457" i="3"/>
  <c r="AG458" i="3"/>
  <c r="AG459" i="3"/>
  <c r="AG460" i="3"/>
  <c r="AG461" i="3"/>
  <c r="AG462" i="3"/>
  <c r="AG463" i="3"/>
  <c r="AG464" i="3"/>
  <c r="AG465" i="3"/>
  <c r="AG466" i="3"/>
  <c r="AG467" i="3"/>
  <c r="AJ56" i="3"/>
  <c r="K14" i="13" s="1"/>
  <c r="AJ49" i="3"/>
  <c r="J12" i="13" s="1"/>
  <c r="AJ46" i="3"/>
  <c r="L15" i="3"/>
  <c r="L16" i="3"/>
  <c r="L17" i="3"/>
  <c r="J15" i="3"/>
  <c r="J16" i="3"/>
  <c r="J17" i="3"/>
  <c r="CE10" i="3"/>
  <c r="C3" i="3"/>
  <c r="I7" i="3"/>
  <c r="I5" i="3"/>
  <c r="I3" i="3"/>
  <c r="C7" i="3"/>
  <c r="C5" i="3"/>
  <c r="C140" i="13"/>
  <c r="D140" i="13" s="1"/>
  <c r="C108" i="13"/>
  <c r="D108" i="13" s="1"/>
  <c r="H84" i="13"/>
  <c r="H57" i="13"/>
  <c r="E71" i="13"/>
  <c r="H68" i="13"/>
  <c r="H93" i="13"/>
  <c r="E120" i="13"/>
  <c r="E148" i="13"/>
  <c r="H147" i="13"/>
  <c r="H104" i="13"/>
  <c r="H56" i="13"/>
  <c r="J120" i="16"/>
  <c r="H101" i="16"/>
  <c r="C121" i="16"/>
  <c r="D121" i="16" s="1"/>
  <c r="E25" i="16"/>
  <c r="H119" i="16"/>
  <c r="H49" i="16"/>
  <c r="E113" i="16"/>
  <c r="E61" i="16"/>
  <c r="H65" i="16"/>
  <c r="C119" i="16"/>
  <c r="D119" i="16" s="1"/>
  <c r="J109" i="16"/>
  <c r="I95" i="16"/>
  <c r="H13" i="16"/>
  <c r="H37" i="16"/>
  <c r="E121" i="16"/>
  <c r="H103" i="16"/>
  <c r="C145" i="16"/>
  <c r="D145" i="16" s="1"/>
  <c r="C133" i="16"/>
  <c r="D133" i="16" s="1"/>
  <c r="J133" i="16"/>
  <c r="H25" i="16"/>
  <c r="C89" i="16"/>
  <c r="D89" i="16" s="1"/>
  <c r="J124" i="16"/>
  <c r="I148" i="16"/>
  <c r="C100" i="16"/>
  <c r="D100" i="16" s="1"/>
  <c r="H116" i="13"/>
  <c r="E44" i="13"/>
  <c r="E103" i="13"/>
  <c r="E85" i="13"/>
  <c r="H49" i="13"/>
  <c r="E80" i="13"/>
  <c r="C116" i="13"/>
  <c r="D116" i="13" s="1"/>
  <c r="E92" i="13"/>
  <c r="H85" i="13"/>
  <c r="E128" i="13"/>
  <c r="H80" i="13"/>
  <c r="C128" i="13"/>
  <c r="D128" i="13" s="1"/>
  <c r="I116" i="13"/>
  <c r="K115" i="13"/>
  <c r="J116" i="13"/>
  <c r="H88" i="13"/>
  <c r="J112" i="13"/>
  <c r="E64" i="13"/>
  <c r="E76" i="13"/>
  <c r="H94" i="13"/>
  <c r="C112" i="13"/>
  <c r="D112" i="13" s="1"/>
  <c r="I143" i="13"/>
  <c r="I88" i="13"/>
  <c r="H149" i="13"/>
  <c r="H76" i="13"/>
  <c r="H145" i="13"/>
  <c r="H120" i="13"/>
  <c r="E96" i="13"/>
  <c r="E149" i="13"/>
  <c r="C100" i="13"/>
  <c r="D100" i="13" s="1"/>
  <c r="C88" i="13"/>
  <c r="D88" i="13" s="1"/>
  <c r="H100" i="13"/>
  <c r="E137" i="13"/>
  <c r="E112" i="13"/>
  <c r="H72" i="13"/>
  <c r="I137" i="13"/>
  <c r="E124" i="13"/>
  <c r="H133" i="13"/>
  <c r="H112" i="13"/>
  <c r="J149" i="13"/>
  <c r="I120" i="13"/>
  <c r="H95" i="16"/>
  <c r="E53" i="16"/>
  <c r="E148" i="16"/>
  <c r="E149" i="16"/>
  <c r="I100" i="16"/>
  <c r="E65" i="16"/>
  <c r="J81" i="16"/>
  <c r="H21" i="16"/>
  <c r="I131" i="13"/>
  <c r="C131" i="13"/>
  <c r="D131" i="13" s="1"/>
  <c r="H131" i="13"/>
  <c r="C117" i="16"/>
  <c r="D117" i="16" s="1"/>
  <c r="E9" i="16"/>
  <c r="C57" i="16"/>
  <c r="D57" i="16" s="1"/>
  <c r="E57" i="16"/>
  <c r="C69" i="16"/>
  <c r="D69" i="16" s="1"/>
  <c r="E69" i="16"/>
  <c r="I87" i="16"/>
  <c r="E105" i="16"/>
  <c r="H105" i="16"/>
  <c r="C105" i="16"/>
  <c r="D105" i="16" s="1"/>
  <c r="E83" i="13"/>
  <c r="H77" i="13"/>
  <c r="C89" i="13"/>
  <c r="D89" i="13" s="1"/>
  <c r="H107" i="13"/>
  <c r="H45" i="16"/>
  <c r="E131" i="13"/>
  <c r="E21" i="16"/>
  <c r="H33" i="16"/>
  <c r="C113" i="13"/>
  <c r="D113" i="13" s="1"/>
  <c r="I149" i="16"/>
  <c r="I141" i="16"/>
  <c r="I133" i="16"/>
  <c r="I121" i="16"/>
  <c r="I113" i="16"/>
  <c r="I109" i="16"/>
  <c r="I85" i="16"/>
  <c r="I81" i="16"/>
  <c r="I69" i="16"/>
  <c r="I65" i="16"/>
  <c r="C93" i="13"/>
  <c r="D93" i="13" s="1"/>
  <c r="J111" i="13"/>
  <c r="E105" i="13"/>
  <c r="E136" i="13"/>
  <c r="E69" i="13"/>
  <c r="E123" i="13"/>
  <c r="E37" i="16"/>
  <c r="E49" i="16"/>
  <c r="I148" i="13"/>
  <c r="K136" i="13"/>
  <c r="K147" i="16"/>
  <c r="K139" i="16"/>
  <c r="K131" i="16"/>
  <c r="K123" i="16"/>
  <c r="K115" i="16"/>
  <c r="K75" i="16"/>
  <c r="J149" i="16"/>
  <c r="H149" i="16"/>
  <c r="H133" i="16"/>
  <c r="H109" i="16"/>
  <c r="H144" i="16"/>
  <c r="J69" i="16"/>
  <c r="H41" i="16"/>
  <c r="C113" i="16"/>
  <c r="D113" i="16" s="1"/>
  <c r="C49" i="16"/>
  <c r="D49" i="16" s="1"/>
  <c r="E29" i="16"/>
  <c r="E33" i="16"/>
  <c r="J147" i="16"/>
  <c r="K144" i="16"/>
  <c r="K140" i="16"/>
  <c r="K132" i="16"/>
  <c r="J131" i="16"/>
  <c r="J115" i="16"/>
  <c r="K108" i="16"/>
  <c r="K104" i="16"/>
  <c r="J95" i="16"/>
  <c r="K72" i="16"/>
  <c r="J67" i="16"/>
  <c r="I151" i="16"/>
  <c r="K149" i="16"/>
  <c r="J148" i="16"/>
  <c r="J144" i="16"/>
  <c r="J140" i="16"/>
  <c r="J136" i="16"/>
  <c r="K133" i="16"/>
  <c r="I131" i="16"/>
  <c r="K125" i="16"/>
  <c r="K121" i="16"/>
  <c r="K113" i="16"/>
  <c r="K109" i="16"/>
  <c r="K93" i="16"/>
  <c r="K81" i="16"/>
  <c r="K77" i="16"/>
  <c r="J76" i="16"/>
  <c r="K73" i="16"/>
  <c r="K69" i="16"/>
  <c r="J64" i="16"/>
  <c r="E22" i="16"/>
  <c r="I126" i="16"/>
  <c r="C138" i="16"/>
  <c r="D138" i="16" s="1"/>
  <c r="J114" i="16"/>
  <c r="I130" i="16"/>
  <c r="I150" i="16"/>
  <c r="C150" i="16"/>
  <c r="D150" i="16" s="1"/>
  <c r="E138" i="16"/>
  <c r="J104" i="16"/>
  <c r="I74" i="16"/>
  <c r="H136" i="16"/>
  <c r="H128" i="16"/>
  <c r="H19" i="16"/>
  <c r="H16" i="16"/>
  <c r="E84" i="16"/>
  <c r="C143" i="16"/>
  <c r="D143" i="16" s="1"/>
  <c r="E114" i="16"/>
  <c r="I123" i="16"/>
  <c r="E136" i="16"/>
  <c r="J142" i="16"/>
  <c r="J118" i="16"/>
  <c r="J94" i="16"/>
  <c r="J150" i="16"/>
  <c r="J126" i="16"/>
  <c r="J106" i="16"/>
  <c r="I118" i="16"/>
  <c r="H150" i="16"/>
  <c r="H118" i="16"/>
  <c r="K130" i="16"/>
  <c r="E142" i="16"/>
  <c r="I106" i="16"/>
  <c r="I110" i="16"/>
  <c r="I94" i="16"/>
  <c r="E150" i="16"/>
  <c r="I122" i="16"/>
  <c r="E106" i="16"/>
  <c r="H58" i="16"/>
  <c r="H114" i="16"/>
  <c r="K150" i="16"/>
  <c r="J141" i="16"/>
  <c r="I140" i="16"/>
  <c r="I132" i="16"/>
  <c r="I128" i="16"/>
  <c r="I124" i="16"/>
  <c r="K122" i="16"/>
  <c r="J121" i="16"/>
  <c r="I116" i="16"/>
  <c r="K114" i="16"/>
  <c r="J113" i="16"/>
  <c r="I108" i="16"/>
  <c r="I104" i="16"/>
  <c r="J101" i="16"/>
  <c r="J93" i="16"/>
  <c r="J85" i="16"/>
  <c r="I84" i="16"/>
  <c r="J65" i="16"/>
  <c r="I64" i="16"/>
  <c r="E32" i="16"/>
  <c r="E36" i="16"/>
  <c r="E40" i="16"/>
  <c r="H44" i="16"/>
  <c r="H64" i="16"/>
  <c r="H84" i="16"/>
  <c r="J88" i="16"/>
  <c r="E96" i="16"/>
  <c r="E100" i="16"/>
  <c r="J108" i="16"/>
  <c r="H112" i="16"/>
  <c r="J116" i="16"/>
  <c r="E124" i="16"/>
  <c r="C144" i="16"/>
  <c r="D144" i="16" s="1"/>
  <c r="H148" i="16"/>
  <c r="C93" i="16"/>
  <c r="D93" i="16" s="1"/>
  <c r="H113" i="16"/>
  <c r="C125" i="16"/>
  <c r="D125" i="16" s="1"/>
  <c r="I129" i="16"/>
  <c r="E133" i="16"/>
  <c r="K145" i="16"/>
  <c r="C66" i="16"/>
  <c r="D66" i="16" s="1"/>
  <c r="K74" i="16"/>
  <c r="K82" i="16"/>
  <c r="C102" i="16"/>
  <c r="D102" i="16" s="1"/>
  <c r="C126" i="16"/>
  <c r="D126" i="16" s="1"/>
  <c r="E130" i="16"/>
  <c r="J146" i="16"/>
  <c r="H67" i="16"/>
  <c r="K95" i="16"/>
  <c r="E36" i="13"/>
  <c r="E68" i="13"/>
  <c r="I92" i="13"/>
  <c r="K96" i="13"/>
  <c r="K104" i="13"/>
  <c r="E73" i="13"/>
  <c r="E19" i="13"/>
  <c r="H47" i="13"/>
  <c r="H79" i="13"/>
  <c r="I95" i="13"/>
  <c r="H6" i="13"/>
  <c r="H5" i="16"/>
  <c r="H40" i="13"/>
  <c r="E60" i="13"/>
  <c r="H44" i="13"/>
  <c r="E48" i="13"/>
  <c r="C32" i="13"/>
  <c r="D32" i="13" s="1"/>
  <c r="H60" i="13"/>
  <c r="H36" i="13"/>
  <c r="H48" i="13"/>
  <c r="E32" i="13"/>
  <c r="H52" i="13"/>
  <c r="E143" i="13"/>
  <c r="I139" i="13"/>
  <c r="H37" i="13"/>
  <c r="E74" i="13"/>
  <c r="E121" i="13"/>
  <c r="E97" i="13"/>
  <c r="C110" i="13"/>
  <c r="D110" i="13" s="1"/>
  <c r="J117" i="13"/>
  <c r="H102" i="13"/>
  <c r="H121" i="13"/>
  <c r="H97" i="13"/>
  <c r="H65" i="13"/>
  <c r="E53" i="13"/>
  <c r="C101" i="13"/>
  <c r="D101" i="13" s="1"/>
  <c r="C121" i="13"/>
  <c r="D121" i="13" s="1"/>
  <c r="H53" i="13"/>
  <c r="K109" i="13"/>
  <c r="H29" i="13"/>
  <c r="H27" i="13"/>
  <c r="E65" i="13"/>
  <c r="E41" i="13"/>
  <c r="H3" i="16"/>
  <c r="E3" i="16"/>
  <c r="H10" i="16"/>
  <c r="E30" i="16"/>
  <c r="E62" i="16"/>
  <c r="E70" i="16"/>
  <c r="H70" i="16"/>
  <c r="K70" i="16"/>
  <c r="E78" i="16"/>
  <c r="J78" i="16"/>
  <c r="K94" i="16"/>
  <c r="I98" i="16"/>
  <c r="C98" i="16"/>
  <c r="D98" i="16" s="1"/>
  <c r="E27" i="16"/>
  <c r="H31" i="16"/>
  <c r="J75" i="16"/>
  <c r="H75" i="16"/>
  <c r="I75" i="16"/>
  <c r="E75" i="16"/>
  <c r="E79" i="16"/>
  <c r="I79" i="16"/>
  <c r="C79" i="16"/>
  <c r="D79" i="16" s="1"/>
  <c r="K91" i="16"/>
  <c r="E91" i="16"/>
  <c r="J91" i="16"/>
  <c r="H91" i="16"/>
  <c r="I91" i="16"/>
  <c r="H99" i="16"/>
  <c r="E103" i="16"/>
  <c r="C103" i="16"/>
  <c r="D103" i="16" s="1"/>
  <c r="H107" i="16"/>
  <c r="J107" i="16"/>
  <c r="K107" i="16"/>
  <c r="K111" i="16"/>
  <c r="E111" i="16"/>
  <c r="H111" i="16"/>
  <c r="C111" i="16"/>
  <c r="D111" i="16" s="1"/>
  <c r="C115" i="16"/>
  <c r="D115" i="16" s="1"/>
  <c r="K119" i="16"/>
  <c r="J119" i="16"/>
  <c r="I119" i="16"/>
  <c r="E123" i="16"/>
  <c r="C123" i="16"/>
  <c r="D123" i="16" s="1"/>
  <c r="I127" i="16"/>
  <c r="C127" i="16"/>
  <c r="D127" i="16" s="1"/>
  <c r="K127" i="16"/>
  <c r="J127" i="16"/>
  <c r="E131" i="16"/>
  <c r="H135" i="16"/>
  <c r="J143" i="16"/>
  <c r="I143" i="16"/>
  <c r="C147" i="16"/>
  <c r="D147" i="16" s="1"/>
  <c r="E147" i="16"/>
  <c r="E143" i="16"/>
  <c r="E47" i="16"/>
  <c r="H38" i="16"/>
  <c r="C107" i="16"/>
  <c r="D107" i="16" s="1"/>
  <c r="C34" i="16"/>
  <c r="D34" i="16" s="1"/>
  <c r="I147" i="16"/>
  <c r="E127" i="16"/>
  <c r="K103" i="16"/>
  <c r="K87" i="16"/>
  <c r="C68" i="16"/>
  <c r="D68" i="16" s="1"/>
  <c r="J68" i="16"/>
  <c r="C120" i="16"/>
  <c r="D120" i="16" s="1"/>
  <c r="C140" i="16"/>
  <c r="D140" i="16" s="1"/>
  <c r="E140" i="16"/>
  <c r="H12" i="16"/>
  <c r="H24" i="16"/>
  <c r="H56" i="16"/>
  <c r="J128" i="16"/>
  <c r="K128" i="16"/>
  <c r="I136" i="16"/>
  <c r="K148" i="16"/>
  <c r="J132" i="16"/>
  <c r="I120" i="16"/>
  <c r="I144" i="16"/>
  <c r="K136" i="16"/>
  <c r="H68" i="16"/>
  <c r="H96" i="16"/>
  <c r="E88" i="16"/>
  <c r="C116" i="16"/>
  <c r="D116" i="16" s="1"/>
  <c r="C114" i="16"/>
  <c r="D114" i="16" s="1"/>
  <c r="I114" i="16"/>
  <c r="J138" i="16"/>
  <c r="K98" i="16"/>
  <c r="J70" i="16"/>
  <c r="C38" i="16"/>
  <c r="D38" i="16" s="1"/>
  <c r="E26" i="16"/>
  <c r="C64" i="16"/>
  <c r="D64" i="16" s="1"/>
  <c r="K64" i="16"/>
  <c r="E64" i="16"/>
  <c r="I76" i="16"/>
  <c r="H76" i="16"/>
  <c r="C84" i="16"/>
  <c r="D84" i="16" s="1"/>
  <c r="E92" i="16"/>
  <c r="C92" i="16"/>
  <c r="D92" i="16" s="1"/>
  <c r="E108" i="16"/>
  <c r="H108" i="16"/>
  <c r="E38" i="16"/>
  <c r="C82" i="16"/>
  <c r="D82" i="16" s="1"/>
  <c r="H46" i="16"/>
  <c r="H40" i="16"/>
  <c r="E44" i="16"/>
  <c r="E52" i="16"/>
  <c r="H52" i="16"/>
  <c r="H60" i="16"/>
  <c r="I68" i="16"/>
  <c r="E68" i="16"/>
  <c r="I88" i="16"/>
  <c r="C88" i="16"/>
  <c r="D88" i="16" s="1"/>
  <c r="K100" i="16"/>
  <c r="C104" i="16"/>
  <c r="D104" i="16" s="1"/>
  <c r="E104" i="16"/>
  <c r="K106" i="16"/>
  <c r="I92" i="16"/>
  <c r="H94" i="16"/>
  <c r="I82" i="16"/>
  <c r="H82" i="16"/>
  <c r="H88" i="16"/>
  <c r="K68" i="16"/>
  <c r="H104" i="16"/>
  <c r="I70" i="16"/>
  <c r="H22" i="16"/>
  <c r="H36" i="16"/>
  <c r="K88" i="16"/>
  <c r="H48" i="16"/>
  <c r="E56" i="16"/>
  <c r="K78" i="16"/>
  <c r="H78" i="16"/>
  <c r="H9" i="16"/>
  <c r="E13" i="16"/>
  <c r="H29" i="16"/>
  <c r="E41" i="16"/>
  <c r="E45" i="16"/>
  <c r="H53" i="16"/>
  <c r="C53" i="16"/>
  <c r="D53" i="16" s="1"/>
  <c r="H57" i="16"/>
  <c r="H61" i="16"/>
  <c r="E73" i="16"/>
  <c r="I73" i="16"/>
  <c r="J73" i="16"/>
  <c r="I77" i="16"/>
  <c r="C81" i="16"/>
  <c r="D81" i="16" s="1"/>
  <c r="E85" i="16"/>
  <c r="K85" i="16"/>
  <c r="I89" i="16"/>
  <c r="I101" i="16"/>
  <c r="K105" i="16"/>
  <c r="I105" i="16"/>
  <c r="C109" i="16"/>
  <c r="D109" i="16" s="1"/>
  <c r="E10" i="16"/>
  <c r="E14" i="16"/>
  <c r="H14" i="16"/>
  <c r="H26" i="16"/>
  <c r="H30" i="16"/>
  <c r="H34" i="16"/>
  <c r="E34" i="16"/>
  <c r="H42" i="16"/>
  <c r="E42" i="16"/>
  <c r="E46" i="16"/>
  <c r="H62" i="16"/>
  <c r="J66" i="16"/>
  <c r="K66" i="16"/>
  <c r="I66" i="16"/>
  <c r="C78" i="16"/>
  <c r="D78" i="16" s="1"/>
  <c r="E82" i="16"/>
  <c r="C94" i="16"/>
  <c r="D94" i="16" s="1"/>
  <c r="E94" i="16"/>
  <c r="J98" i="16"/>
  <c r="H98" i="16"/>
  <c r="E98" i="16"/>
  <c r="H106" i="16"/>
  <c r="C106" i="16"/>
  <c r="D106" i="16" s="1"/>
  <c r="C130" i="16"/>
  <c r="D130" i="16" s="1"/>
  <c r="K126" i="16"/>
  <c r="H126" i="16"/>
  <c r="E126" i="16"/>
  <c r="J130" i="16"/>
  <c r="H130" i="16"/>
  <c r="H146" i="16"/>
  <c r="I145" i="16"/>
  <c r="K141" i="16"/>
  <c r="K138" i="16"/>
  <c r="H145" i="16"/>
  <c r="C142" i="16"/>
  <c r="D142" i="16" s="1"/>
  <c r="C141" i="16"/>
  <c r="D141" i="16" s="1"/>
  <c r="E145" i="16"/>
  <c r="K142" i="16"/>
  <c r="I142" i="16"/>
  <c r="I134" i="16"/>
  <c r="H142" i="16"/>
  <c r="H141" i="16"/>
  <c r="H137" i="16"/>
  <c r="E141" i="16"/>
  <c r="H138" i="16"/>
  <c r="I138" i="16"/>
  <c r="E146" i="16"/>
  <c r="K146" i="16"/>
  <c r="C146" i="16"/>
  <c r="D146" i="16" s="1"/>
  <c r="I146" i="16"/>
  <c r="E11" i="16"/>
  <c r="H15" i="16"/>
  <c r="E39" i="16"/>
  <c r="E51" i="16"/>
  <c r="E55" i="16"/>
  <c r="H63" i="16"/>
  <c r="E63" i="16"/>
  <c r="C67" i="16"/>
  <c r="D67" i="16" s="1"/>
  <c r="E67" i="16"/>
  <c r="K79" i="16"/>
  <c r="H79" i="16"/>
  <c r="H87" i="16"/>
  <c r="C87" i="16"/>
  <c r="D87" i="16" s="1"/>
  <c r="C91" i="16"/>
  <c r="D91" i="16" s="1"/>
  <c r="E95" i="16"/>
  <c r="C95" i="16"/>
  <c r="D95" i="16" s="1"/>
  <c r="J103" i="16"/>
  <c r="I103" i="16"/>
  <c r="C131" i="16"/>
  <c r="D131" i="16" s="1"/>
  <c r="E28" i="16"/>
  <c r="E76" i="16"/>
  <c r="C60" i="16"/>
  <c r="D60" i="16" s="1"/>
  <c r="K84" i="16"/>
  <c r="J100" i="16"/>
  <c r="I111" i="16"/>
  <c r="H131" i="16"/>
  <c r="H123" i="16"/>
  <c r="J111" i="16"/>
  <c r="J84" i="16"/>
  <c r="H100" i="16"/>
  <c r="C63" i="16"/>
  <c r="D63" i="16" s="1"/>
  <c r="H66" i="16"/>
  <c r="E24" i="16"/>
  <c r="C70" i="16"/>
  <c r="D70" i="16" s="1"/>
  <c r="H147" i="16"/>
  <c r="E66" i="16"/>
  <c r="C132" i="16"/>
  <c r="D132" i="16" s="1"/>
  <c r="J105" i="16"/>
  <c r="H132" i="16"/>
  <c r="H140" i="16"/>
  <c r="I78" i="16"/>
  <c r="K143" i="16"/>
  <c r="H28" i="16"/>
  <c r="E31" i="16"/>
  <c r="E7" i="16"/>
  <c r="C55" i="16"/>
  <c r="D55" i="16" s="1"/>
  <c r="C124" i="16"/>
  <c r="D124" i="16" s="1"/>
  <c r="H116" i="16"/>
  <c r="K65" i="16"/>
  <c r="C101" i="16"/>
  <c r="D101" i="16" s="1"/>
  <c r="E120" i="16"/>
  <c r="E81" i="16"/>
  <c r="H69" i="16"/>
  <c r="E116" i="16"/>
  <c r="C135" i="16"/>
  <c r="D135" i="16" s="1"/>
  <c r="H55" i="16"/>
  <c r="E15" i="16"/>
  <c r="I135" i="16"/>
  <c r="H7" i="16"/>
  <c r="C51" i="16"/>
  <c r="D51" i="16" s="1"/>
  <c r="K89" i="16"/>
  <c r="J145" i="16"/>
  <c r="C148" i="16"/>
  <c r="D148" i="16" s="1"/>
  <c r="H11" i="16"/>
  <c r="H73" i="16"/>
  <c r="E128" i="16"/>
  <c r="E89" i="16"/>
  <c r="E59" i="16"/>
  <c r="E19" i="16"/>
  <c r="C128" i="16"/>
  <c r="D128" i="16" s="1"/>
  <c r="C73" i="16"/>
  <c r="D73" i="16" s="1"/>
  <c r="J89" i="16"/>
  <c r="C108" i="16"/>
  <c r="D108" i="16" s="1"/>
  <c r="H124" i="16"/>
  <c r="K116" i="16"/>
  <c r="E106" i="13"/>
  <c r="E42" i="13"/>
  <c r="H143" i="13"/>
  <c r="C135" i="13"/>
  <c r="D135" i="13" s="1"/>
  <c r="C98" i="13"/>
  <c r="D98" i="13" s="1"/>
  <c r="C139" i="13"/>
  <c r="D139" i="13" s="1"/>
  <c r="K126" i="13"/>
  <c r="K135" i="13"/>
  <c r="J147" i="13"/>
  <c r="K139" i="13"/>
  <c r="K143" i="13"/>
  <c r="H34" i="13"/>
  <c r="E135" i="13"/>
  <c r="E147" i="13"/>
  <c r="E139" i="13"/>
  <c r="K147" i="13"/>
  <c r="C147" i="13"/>
  <c r="D147" i="13" s="1"/>
  <c r="H12" i="13"/>
  <c r="H101" i="13"/>
  <c r="E116" i="13"/>
  <c r="E100" i="13"/>
  <c r="E84" i="13"/>
  <c r="E52" i="13"/>
  <c r="H139" i="13"/>
  <c r="H66" i="13"/>
  <c r="H141" i="13"/>
  <c r="H129" i="13"/>
  <c r="E89" i="13"/>
  <c r="H69" i="13"/>
  <c r="H128" i="13"/>
  <c r="E104" i="13"/>
  <c r="H96" i="13"/>
  <c r="E72" i="13"/>
  <c r="H64" i="13"/>
  <c r="E40" i="13"/>
  <c r="H32" i="13"/>
  <c r="H125" i="13"/>
  <c r="H135" i="13"/>
  <c r="H109" i="13"/>
  <c r="E133" i="13"/>
  <c r="C143" i="13"/>
  <c r="D143" i="13" s="1"/>
  <c r="C53" i="13"/>
  <c r="D53" i="13" s="1"/>
  <c r="C125" i="13"/>
  <c r="D125" i="13" s="1"/>
  <c r="C97" i="13"/>
  <c r="D97" i="13" s="1"/>
  <c r="C137" i="13"/>
  <c r="D137" i="13" s="1"/>
  <c r="J150" i="13"/>
  <c r="J135" i="13"/>
  <c r="K141" i="13"/>
  <c r="K117" i="13"/>
  <c r="I147" i="13"/>
  <c r="J139" i="13"/>
  <c r="J143" i="13"/>
  <c r="I105" i="13"/>
  <c r="E33" i="13"/>
  <c r="H17" i="13"/>
  <c r="E21" i="13"/>
  <c r="H123" i="13"/>
  <c r="H59" i="13"/>
  <c r="H98" i="13"/>
  <c r="H89" i="13"/>
  <c r="E57" i="13"/>
  <c r="H33" i="13"/>
  <c r="H61" i="13"/>
  <c r="E101" i="13"/>
  <c r="E37" i="13"/>
  <c r="H86" i="13"/>
  <c r="C127" i="13"/>
  <c r="D127" i="13" s="1"/>
  <c r="C45" i="13"/>
  <c r="D45" i="13" s="1"/>
  <c r="I101" i="13"/>
  <c r="I99" i="13"/>
  <c r="I98" i="13"/>
  <c r="H130" i="13"/>
  <c r="E62" i="13"/>
  <c r="H55" i="13"/>
  <c r="C31" i="13"/>
  <c r="D31" i="13" s="1"/>
  <c r="E107" i="13"/>
  <c r="C82" i="13"/>
  <c r="D82" i="13" s="1"/>
  <c r="J110" i="13"/>
  <c r="J119" i="13"/>
  <c r="J91" i="13"/>
  <c r="H87" i="13"/>
  <c r="I94" i="13"/>
  <c r="I103" i="13"/>
  <c r="J123" i="13"/>
  <c r="K95" i="13"/>
  <c r="E91" i="13"/>
  <c r="E35" i="13"/>
  <c r="H23" i="13"/>
  <c r="E111" i="13"/>
  <c r="H95" i="13"/>
  <c r="E79" i="13"/>
  <c r="H63" i="13"/>
  <c r="E47" i="13"/>
  <c r="H31" i="13"/>
  <c r="C119" i="13"/>
  <c r="D119" i="13" s="1"/>
  <c r="C87" i="13"/>
  <c r="D87" i="13" s="1"/>
  <c r="C55" i="13"/>
  <c r="D55" i="13" s="1"/>
  <c r="C115" i="13"/>
  <c r="D115" i="13" s="1"/>
  <c r="C99" i="13"/>
  <c r="D99" i="13" s="1"/>
  <c r="C67" i="13"/>
  <c r="D67" i="13" s="1"/>
  <c r="J103" i="13"/>
  <c r="K119" i="13"/>
  <c r="K123" i="13"/>
  <c r="I107" i="13"/>
  <c r="J99" i="13"/>
  <c r="K91" i="13"/>
  <c r="J97" i="13"/>
  <c r="K111" i="13"/>
  <c r="E99" i="13"/>
  <c r="H115" i="13"/>
  <c r="H99" i="13"/>
  <c r="H83" i="13"/>
  <c r="H67" i="13"/>
  <c r="H35" i="13"/>
  <c r="E59" i="13"/>
  <c r="E67" i="13"/>
  <c r="E119" i="13"/>
  <c r="H103" i="13"/>
  <c r="E87" i="13"/>
  <c r="H71" i="13"/>
  <c r="E55" i="13"/>
  <c r="C111" i="13"/>
  <c r="D111" i="13" s="1"/>
  <c r="C79" i="13"/>
  <c r="D79" i="13" s="1"/>
  <c r="C47" i="13"/>
  <c r="D47" i="13" s="1"/>
  <c r="E115" i="13"/>
  <c r="C91" i="13"/>
  <c r="D91" i="13" s="1"/>
  <c r="C59" i="13"/>
  <c r="D59" i="13" s="1"/>
  <c r="K103" i="13"/>
  <c r="I115" i="13"/>
  <c r="J107" i="13"/>
  <c r="K99" i="13"/>
  <c r="H111" i="13"/>
  <c r="E95" i="13"/>
  <c r="E31" i="13"/>
  <c r="C103" i="13"/>
  <c r="D103" i="13" s="1"/>
  <c r="C71" i="13"/>
  <c r="D71" i="13" s="1"/>
  <c r="C123" i="13"/>
  <c r="D123" i="13" s="1"/>
  <c r="C107" i="13"/>
  <c r="D107" i="13" s="1"/>
  <c r="C83" i="13"/>
  <c r="D83" i="13" s="1"/>
  <c r="I119" i="13"/>
  <c r="I123" i="13"/>
  <c r="J115" i="13"/>
  <c r="K107" i="13"/>
  <c r="I91" i="13"/>
  <c r="I111" i="13"/>
  <c r="H16" i="13"/>
  <c r="J95" i="13"/>
  <c r="E54" i="13"/>
  <c r="H110" i="13"/>
  <c r="H146" i="13"/>
  <c r="E114" i="13"/>
  <c r="E82" i="13"/>
  <c r="H74" i="13"/>
  <c r="E50" i="13"/>
  <c r="H42" i="13"/>
  <c r="E70" i="13"/>
  <c r="E126" i="13"/>
  <c r="H78" i="13"/>
  <c r="E30" i="13"/>
  <c r="H118" i="13"/>
  <c r="E38" i="13"/>
  <c r="C134" i="13"/>
  <c r="D134" i="13" s="1"/>
  <c r="C102" i="13"/>
  <c r="D102" i="13" s="1"/>
  <c r="C90" i="13"/>
  <c r="D90" i="13" s="1"/>
  <c r="C38" i="13"/>
  <c r="D38" i="13" s="1"/>
  <c r="K142" i="13"/>
  <c r="I118" i="13"/>
  <c r="K110" i="13"/>
  <c r="K94" i="13"/>
  <c r="J93" i="13"/>
  <c r="I130" i="13"/>
  <c r="J90" i="13"/>
  <c r="K121" i="13"/>
  <c r="E15" i="13"/>
  <c r="E134" i="13"/>
  <c r="E122" i="13"/>
  <c r="H114" i="13"/>
  <c r="E90" i="13"/>
  <c r="H82" i="13"/>
  <c r="E58" i="13"/>
  <c r="H50" i="13"/>
  <c r="E26" i="13"/>
  <c r="E102" i="13"/>
  <c r="H62" i="13"/>
  <c r="E94" i="13"/>
  <c r="E86" i="13"/>
  <c r="C126" i="13"/>
  <c r="D126" i="13" s="1"/>
  <c r="C94" i="13"/>
  <c r="D94" i="13" s="1"/>
  <c r="C62" i="13"/>
  <c r="D62" i="13" s="1"/>
  <c r="C130" i="13"/>
  <c r="D130" i="13" s="1"/>
  <c r="I126" i="13"/>
  <c r="J118" i="13"/>
  <c r="J102" i="13"/>
  <c r="J122" i="13"/>
  <c r="H54" i="13"/>
  <c r="E110" i="13"/>
  <c r="E130" i="13"/>
  <c r="H122" i="13"/>
  <c r="E98" i="13"/>
  <c r="H90" i="13"/>
  <c r="E66" i="13"/>
  <c r="H58" i="13"/>
  <c r="E34" i="13"/>
  <c r="H26" i="13"/>
  <c r="H70" i="13"/>
  <c r="H126" i="13"/>
  <c r="E78" i="13"/>
  <c r="H30" i="13"/>
  <c r="E118" i="13"/>
  <c r="H38" i="13"/>
  <c r="C122" i="13"/>
  <c r="D122" i="13" s="1"/>
  <c r="C54" i="13"/>
  <c r="D54" i="13" s="1"/>
  <c r="C118" i="13"/>
  <c r="D118" i="13" s="1"/>
  <c r="C86" i="13"/>
  <c r="D86" i="13" s="1"/>
  <c r="C106" i="13"/>
  <c r="D106" i="13" s="1"/>
  <c r="J126" i="13"/>
  <c r="I110" i="13"/>
  <c r="K102" i="13"/>
  <c r="K106" i="13"/>
  <c r="K131" i="13"/>
  <c r="H148" i="13"/>
  <c r="E144" i="13"/>
  <c r="H136" i="13"/>
  <c r="C138" i="13"/>
  <c r="D138" i="13" s="1"/>
  <c r="J148" i="13"/>
  <c r="I144" i="13"/>
  <c r="E140" i="13"/>
  <c r="H144" i="13"/>
  <c r="C136" i="13"/>
  <c r="D136" i="13" s="1"/>
  <c r="C144" i="13"/>
  <c r="D144" i="13" s="1"/>
  <c r="J140" i="13"/>
  <c r="J144" i="13"/>
  <c r="H140" i="13"/>
  <c r="E142" i="13"/>
  <c r="E150" i="13"/>
  <c r="C146" i="13"/>
  <c r="D146" i="13" s="1"/>
  <c r="K150" i="13"/>
  <c r="I134" i="13"/>
  <c r="K138" i="13"/>
  <c r="H134" i="13"/>
  <c r="E138" i="13"/>
  <c r="I142" i="13"/>
  <c r="J134" i="13"/>
  <c r="E146" i="13"/>
  <c r="H138" i="13"/>
  <c r="H142" i="13"/>
  <c r="C142" i="13"/>
  <c r="D142" i="13" s="1"/>
  <c r="J142" i="13"/>
  <c r="K134" i="13"/>
  <c r="K146" i="13"/>
  <c r="I138" i="13"/>
  <c r="J130" i="13"/>
  <c r="I106" i="13"/>
  <c r="J98" i="13"/>
  <c r="C74" i="13"/>
  <c r="D74" i="13" s="1"/>
  <c r="K118" i="13"/>
  <c r="I102" i="13"/>
  <c r="J94" i="13"/>
  <c r="I146" i="13"/>
  <c r="J138" i="13"/>
  <c r="K122" i="13"/>
  <c r="I114" i="13"/>
  <c r="K90" i="13"/>
  <c r="K88" i="13"/>
  <c r="K92" i="13"/>
  <c r="J96" i="13"/>
  <c r="J100" i="13"/>
  <c r="I104" i="13"/>
  <c r="K112" i="13"/>
  <c r="K116" i="13"/>
  <c r="K120" i="13"/>
  <c r="J128" i="13"/>
  <c r="J132" i="13"/>
  <c r="I136" i="13"/>
  <c r="I140" i="13"/>
  <c r="K144" i="13"/>
  <c r="K148" i="13"/>
  <c r="J146" i="13"/>
  <c r="K130" i="13"/>
  <c r="I122" i="13"/>
  <c r="K98" i="13"/>
  <c r="I90" i="13"/>
  <c r="J131" i="13"/>
  <c r="H24" i="13"/>
  <c r="E23" i="13"/>
  <c r="E20" i="13"/>
  <c r="H20" i="13"/>
  <c r="H13" i="13"/>
  <c r="E13" i="13"/>
  <c r="H7" i="13"/>
  <c r="H150" i="13"/>
  <c r="C150" i="13"/>
  <c r="D150" i="13" s="1"/>
  <c r="I150" i="13"/>
  <c r="J86" i="16"/>
  <c r="K102" i="16"/>
  <c r="H86" i="16"/>
  <c r="E5" i="16"/>
  <c r="H17" i="16"/>
  <c r="E17" i="16"/>
  <c r="K67" i="16"/>
  <c r="I67" i="16"/>
  <c r="C71" i="16"/>
  <c r="D71" i="16" s="1"/>
  <c r="E71" i="16"/>
  <c r="J71" i="16"/>
  <c r="K71" i="16"/>
  <c r="K83" i="16"/>
  <c r="C83" i="16"/>
  <c r="D83" i="16" s="1"/>
  <c r="I83" i="16"/>
  <c r="E83" i="16"/>
  <c r="J83" i="16"/>
  <c r="H83" i="16"/>
  <c r="C99" i="16"/>
  <c r="D99" i="16" s="1"/>
  <c r="I99" i="16"/>
  <c r="E99" i="16"/>
  <c r="C110" i="16"/>
  <c r="D110" i="16" s="1"/>
  <c r="E110" i="16"/>
  <c r="E118" i="16"/>
  <c r="C118" i="16"/>
  <c r="D118" i="16" s="1"/>
  <c r="E122" i="16"/>
  <c r="H122" i="16"/>
  <c r="C122" i="16"/>
  <c r="D122" i="16" s="1"/>
  <c r="E6" i="13"/>
  <c r="I125" i="16"/>
  <c r="C74" i="16"/>
  <c r="D74" i="16" s="1"/>
  <c r="C14" i="13"/>
  <c r="D14" i="13" s="1"/>
  <c r="K118" i="16"/>
  <c r="K99" i="16"/>
  <c r="H125" i="16"/>
  <c r="J99" i="16"/>
  <c r="J102" i="16"/>
  <c r="E129" i="16"/>
  <c r="C41" i="13"/>
  <c r="D41" i="13" s="1"/>
  <c r="C73" i="13"/>
  <c r="D73" i="13" s="1"/>
  <c r="C77" i="13"/>
  <c r="D77" i="13" s="1"/>
  <c r="C85" i="13"/>
  <c r="D85" i="13" s="1"/>
  <c r="J89" i="13"/>
  <c r="I89" i="13"/>
  <c r="I93" i="13"/>
  <c r="K93" i="13"/>
  <c r="I97" i="13"/>
  <c r="K97" i="13"/>
  <c r="K101" i="13"/>
  <c r="J101" i="13"/>
  <c r="K105" i="13"/>
  <c r="J105" i="13"/>
  <c r="C105" i="13"/>
  <c r="D105" i="13" s="1"/>
  <c r="J109" i="13"/>
  <c r="C109" i="13"/>
  <c r="D109" i="13" s="1"/>
  <c r="K113" i="13"/>
  <c r="J113" i="13"/>
  <c r="I113" i="13"/>
  <c r="H117" i="13"/>
  <c r="I117" i="13"/>
  <c r="C117" i="13"/>
  <c r="D117" i="13" s="1"/>
  <c r="J121" i="13"/>
  <c r="I121" i="13"/>
  <c r="I125" i="13"/>
  <c r="K125" i="13"/>
  <c r="C129" i="13"/>
  <c r="D129" i="13" s="1"/>
  <c r="K129" i="13"/>
  <c r="K133" i="13"/>
  <c r="J133" i="13"/>
  <c r="K137" i="13"/>
  <c r="J137" i="13"/>
  <c r="J141" i="13"/>
  <c r="C141" i="13"/>
  <c r="D141" i="13" s="1"/>
  <c r="K145" i="13"/>
  <c r="J145" i="13"/>
  <c r="I145" i="13"/>
  <c r="I149" i="13"/>
  <c r="C149" i="13"/>
  <c r="D149" i="13" s="1"/>
  <c r="E50" i="16"/>
  <c r="H50" i="16"/>
  <c r="E54" i="16"/>
  <c r="H54" i="16"/>
  <c r="C54" i="16"/>
  <c r="D54" i="16" s="1"/>
  <c r="E58" i="16"/>
  <c r="C80" i="16"/>
  <c r="D80" i="16" s="1"/>
  <c r="J80" i="16"/>
  <c r="C96" i="16"/>
  <c r="D96" i="16" s="1"/>
  <c r="J96" i="16"/>
  <c r="I96" i="16"/>
  <c r="K96" i="16"/>
  <c r="I107" i="16"/>
  <c r="E115" i="16"/>
  <c r="H115" i="16"/>
  <c r="I115" i="16"/>
  <c r="E151" i="16"/>
  <c r="E12" i="16"/>
  <c r="E20" i="16"/>
  <c r="H20" i="16"/>
  <c r="H32" i="16"/>
  <c r="H74" i="16"/>
  <c r="E74" i="16"/>
  <c r="C86" i="16"/>
  <c r="D86" i="16" s="1"/>
  <c r="E86" i="16"/>
  <c r="I86" i="16"/>
  <c r="K86" i="16"/>
  <c r="C90" i="16"/>
  <c r="D90" i="16" s="1"/>
  <c r="I102" i="16"/>
  <c r="H102" i="16"/>
  <c r="J129" i="16"/>
  <c r="C129" i="16"/>
  <c r="D129" i="16" s="1"/>
  <c r="H129" i="16"/>
  <c r="K129" i="16"/>
  <c r="H14" i="13"/>
  <c r="J74" i="16"/>
  <c r="E14" i="13"/>
  <c r="H15" i="13"/>
  <c r="E12" i="13"/>
  <c r="E7" i="13"/>
  <c r="E16" i="13"/>
  <c r="H21" i="13"/>
  <c r="E145" i="13"/>
  <c r="H137" i="13"/>
  <c r="E113" i="13"/>
  <c r="H105" i="13"/>
  <c r="E81" i="13"/>
  <c r="H73" i="13"/>
  <c r="E49" i="13"/>
  <c r="H41" i="13"/>
  <c r="E17" i="13"/>
  <c r="H45" i="13"/>
  <c r="E141" i="13"/>
  <c r="E125" i="13"/>
  <c r="E109" i="13"/>
  <c r="E93" i="13"/>
  <c r="E77" i="13"/>
  <c r="E61" i="13"/>
  <c r="E45" i="13"/>
  <c r="E29" i="13"/>
  <c r="K110" i="16"/>
  <c r="J110" i="16"/>
  <c r="J125" i="16"/>
  <c r="H110" i="16"/>
  <c r="K90" i="16"/>
  <c r="H71" i="16"/>
  <c r="K80" i="16"/>
  <c r="C145" i="13"/>
  <c r="D145" i="13" s="1"/>
  <c r="C133" i="13"/>
  <c r="D133" i="13" s="1"/>
  <c r="C81" i="13"/>
  <c r="D81" i="13" s="1"/>
  <c r="C49" i="13"/>
  <c r="D49" i="13" s="1"/>
  <c r="E102" i="16"/>
  <c r="E107" i="16"/>
  <c r="K149" i="13"/>
  <c r="J125" i="13"/>
  <c r="I109" i="13"/>
  <c r="J129" i="13"/>
  <c r="K89" i="13"/>
  <c r="E125" i="16"/>
  <c r="H23" i="16"/>
  <c r="E23" i="16"/>
  <c r="H35" i="16"/>
  <c r="H39" i="16"/>
  <c r="E43" i="16"/>
  <c r="H43" i="16"/>
  <c r="H47" i="16"/>
  <c r="C77" i="16"/>
  <c r="D77" i="16" s="1"/>
  <c r="E77" i="16"/>
  <c r="H77" i="16"/>
  <c r="E93" i="16"/>
  <c r="I93" i="16"/>
  <c r="H93" i="16"/>
  <c r="C112" i="16"/>
  <c r="D112" i="16" s="1"/>
  <c r="J112" i="16"/>
  <c r="K112" i="16"/>
  <c r="E112" i="16"/>
  <c r="I112" i="16"/>
  <c r="E135" i="16"/>
  <c r="J135" i="16"/>
  <c r="K135" i="16"/>
  <c r="I139" i="16"/>
  <c r="C139" i="16"/>
  <c r="D139" i="16" s="1"/>
  <c r="H139" i="16"/>
  <c r="E139" i="16"/>
  <c r="I132" i="13"/>
  <c r="I100" i="13"/>
  <c r="J92" i="13"/>
  <c r="I128" i="13"/>
  <c r="J120" i="13"/>
  <c r="I96" i="13"/>
  <c r="J88" i="13"/>
  <c r="E144" i="16"/>
  <c r="E60" i="16"/>
  <c r="C76" i="16"/>
  <c r="D76" i="16" s="1"/>
  <c r="K92" i="16"/>
  <c r="J82" i="16"/>
  <c r="H92" i="16"/>
  <c r="J92" i="16"/>
  <c r="K124" i="16"/>
  <c r="J20" i="3"/>
  <c r="L26" i="3"/>
  <c r="C5" i="13"/>
  <c r="D5" i="13" s="1"/>
  <c r="D70" i="10"/>
  <c r="D28" i="10"/>
  <c r="D113" i="10"/>
  <c r="D51" i="10"/>
  <c r="J20" i="9"/>
  <c r="L467" i="9"/>
  <c r="J467" i="9"/>
  <c r="D116" i="4"/>
  <c r="D52" i="4"/>
  <c r="D72" i="4"/>
  <c r="D27" i="4"/>
  <c r="D8" i="4"/>
  <c r="H5" i="13"/>
  <c r="E5" i="13"/>
  <c r="L31" i="3"/>
  <c r="J19" i="3"/>
  <c r="AJ19" i="3"/>
  <c r="AJ31" i="3"/>
  <c r="J6" i="13" s="1"/>
  <c r="F21" i="12" l="1"/>
  <c r="G21" i="12" s="1"/>
  <c r="Q6" i="9"/>
  <c r="F16" i="12"/>
  <c r="G16" i="12" s="1"/>
  <c r="G18" i="12" s="1"/>
  <c r="Q6" i="3"/>
  <c r="C78" i="13"/>
  <c r="D78" i="13" s="1"/>
  <c r="C56" i="16"/>
  <c r="D56" i="16" s="1"/>
  <c r="C7" i="13"/>
  <c r="D7" i="13" s="1"/>
  <c r="C42" i="13"/>
  <c r="D42" i="13" s="1"/>
  <c r="B19" i="14"/>
  <c r="B20" i="14"/>
  <c r="B17" i="14"/>
  <c r="B18" i="14"/>
  <c r="B10" i="14"/>
  <c r="B9" i="14"/>
  <c r="C9" i="14" s="1"/>
  <c r="D9" i="14" s="1"/>
  <c r="E9" i="14" s="1"/>
  <c r="B11" i="14"/>
  <c r="C11" i="14" s="1"/>
  <c r="D11" i="14" s="1"/>
  <c r="E11" i="14" s="1"/>
  <c r="B12" i="14"/>
  <c r="B16" i="14"/>
  <c r="B21" i="14"/>
  <c r="B13" i="14"/>
  <c r="B8" i="14"/>
  <c r="E3" i="13"/>
  <c r="AI100" i="9"/>
  <c r="AK100" i="9" s="1"/>
  <c r="AI99" i="9"/>
  <c r="AK99" i="9" s="1"/>
  <c r="AI273" i="3"/>
  <c r="AI270" i="3"/>
  <c r="AI267" i="3"/>
  <c r="J273" i="3"/>
  <c r="L273" i="3"/>
  <c r="L270" i="3"/>
  <c r="J270" i="3"/>
  <c r="J267" i="3"/>
  <c r="L267" i="3"/>
  <c r="BA96" i="3"/>
  <c r="BA95" i="3"/>
  <c r="BA94" i="3"/>
  <c r="I63" i="16"/>
  <c r="AU201" i="9"/>
  <c r="W201" i="9"/>
  <c r="W204" i="9"/>
  <c r="BA73" i="9"/>
  <c r="BA72" i="9"/>
  <c r="AI225" i="3"/>
  <c r="AK225" i="3" s="1"/>
  <c r="AN225" i="3" s="1"/>
  <c r="AI183" i="9"/>
  <c r="AK183" i="9" s="1"/>
  <c r="AN183" i="9" s="1"/>
  <c r="AI174" i="9"/>
  <c r="AK174" i="9" s="1"/>
  <c r="AN174" i="9" s="1"/>
  <c r="AI171" i="9"/>
  <c r="AK171" i="9" s="1"/>
  <c r="AN171" i="9" s="1"/>
  <c r="AI93" i="9"/>
  <c r="AK93" i="9" s="1"/>
  <c r="AN93" i="9" s="1"/>
  <c r="C62" i="16"/>
  <c r="D62" i="16" s="1"/>
  <c r="C59" i="16"/>
  <c r="D59" i="16" s="1"/>
  <c r="C61" i="16"/>
  <c r="D61" i="16" s="1"/>
  <c r="C43" i="16"/>
  <c r="D43" i="16" s="1"/>
  <c r="C30" i="16"/>
  <c r="D30" i="16" s="1"/>
  <c r="C52" i="16"/>
  <c r="D52" i="16" s="1"/>
  <c r="AU198" i="9"/>
  <c r="I62" i="16"/>
  <c r="BA71" i="9"/>
  <c r="AI264" i="3"/>
  <c r="L264" i="3"/>
  <c r="J264" i="3"/>
  <c r="BA93" i="3"/>
  <c r="AI261" i="3"/>
  <c r="AK261" i="3" s="1"/>
  <c r="AN261" i="3" s="1"/>
  <c r="AI258" i="3"/>
  <c r="AI255" i="3"/>
  <c r="AK255" i="3" s="1"/>
  <c r="AN255" i="3" s="1"/>
  <c r="C36" i="16"/>
  <c r="D36" i="16" s="1"/>
  <c r="AI252" i="3"/>
  <c r="AK252" i="3" s="1"/>
  <c r="AN252" i="3" s="1"/>
  <c r="J261" i="3"/>
  <c r="C58" i="16"/>
  <c r="D58" i="16" s="1"/>
  <c r="L261" i="3"/>
  <c r="J255" i="3"/>
  <c r="L258" i="3"/>
  <c r="J258" i="3"/>
  <c r="L255" i="3"/>
  <c r="L252" i="3"/>
  <c r="J252" i="3"/>
  <c r="BA92" i="3"/>
  <c r="BA91" i="3"/>
  <c r="BA90" i="3"/>
  <c r="AI195" i="9"/>
  <c r="AK195" i="9" s="1"/>
  <c r="AN195" i="9" s="1"/>
  <c r="BA70" i="9"/>
  <c r="AI192" i="9"/>
  <c r="AK192" i="9" s="1"/>
  <c r="AN192" i="9" s="1"/>
  <c r="AI189" i="9"/>
  <c r="AK189" i="9" s="1"/>
  <c r="AN189" i="9" s="1"/>
  <c r="AI186" i="9"/>
  <c r="AK186" i="9" s="1"/>
  <c r="AN186" i="9" s="1"/>
  <c r="AI180" i="9"/>
  <c r="AK180" i="9" s="1"/>
  <c r="AN180" i="9" s="1"/>
  <c r="AI177" i="9"/>
  <c r="AK177" i="9" s="1"/>
  <c r="AN177" i="9" s="1"/>
  <c r="AI168" i="9"/>
  <c r="AK168" i="9" s="1"/>
  <c r="AN168" i="9" s="1"/>
  <c r="AI165" i="9"/>
  <c r="AK165" i="9" s="1"/>
  <c r="AN165" i="9" s="1"/>
  <c r="I57" i="16"/>
  <c r="C32" i="16"/>
  <c r="D32" i="16" s="1"/>
  <c r="BA69" i="9"/>
  <c r="BA68" i="9"/>
  <c r="BA66" i="9"/>
  <c r="BA67" i="9"/>
  <c r="BA65" i="9"/>
  <c r="BA64" i="9"/>
  <c r="BA63" i="9"/>
  <c r="BA61" i="9"/>
  <c r="BA62" i="9"/>
  <c r="BA60" i="9"/>
  <c r="C50" i="13"/>
  <c r="D50" i="13" s="1"/>
  <c r="C42" i="16"/>
  <c r="D42" i="16" s="1"/>
  <c r="C31" i="16"/>
  <c r="D31" i="16" s="1"/>
  <c r="C58" i="13"/>
  <c r="D58" i="13" s="1"/>
  <c r="C46" i="16"/>
  <c r="D46" i="16" s="1"/>
  <c r="C47" i="16"/>
  <c r="D47" i="16" s="1"/>
  <c r="C69" i="13"/>
  <c r="D69" i="13" s="1"/>
  <c r="C37" i="13"/>
  <c r="D37" i="13" s="1"/>
  <c r="C44" i="16"/>
  <c r="D44" i="16" s="1"/>
  <c r="C57" i="13"/>
  <c r="D57" i="13" s="1"/>
  <c r="C61" i="13"/>
  <c r="D61" i="13" s="1"/>
  <c r="C65" i="13"/>
  <c r="D65" i="13" s="1"/>
  <c r="C13" i="13"/>
  <c r="D13" i="13" s="1"/>
  <c r="AI249" i="3"/>
  <c r="AK249" i="3" s="1"/>
  <c r="AN249" i="3" s="1"/>
  <c r="AI246" i="3"/>
  <c r="AK246" i="3" s="1"/>
  <c r="AN246" i="3" s="1"/>
  <c r="AI243" i="3"/>
  <c r="AK243" i="3" s="1"/>
  <c r="AN243" i="3" s="1"/>
  <c r="AI240" i="3"/>
  <c r="AK240" i="3" s="1"/>
  <c r="AN240" i="3" s="1"/>
  <c r="AI237" i="3"/>
  <c r="AK237" i="3" s="1"/>
  <c r="AN237" i="3" s="1"/>
  <c r="AI234" i="3"/>
  <c r="AK234" i="3" s="1"/>
  <c r="AN234" i="3" s="1"/>
  <c r="AI231" i="3"/>
  <c r="AK231" i="3" s="1"/>
  <c r="AN231" i="3" s="1"/>
  <c r="AI228" i="3"/>
  <c r="AK228" i="3" s="1"/>
  <c r="AN228" i="3" s="1"/>
  <c r="AI222" i="3"/>
  <c r="C12" i="16"/>
  <c r="D12" i="16" s="1"/>
  <c r="C50" i="16"/>
  <c r="D50" i="16" s="1"/>
  <c r="C45" i="16"/>
  <c r="D45" i="16" s="1"/>
  <c r="C40" i="16"/>
  <c r="D40" i="16" s="1"/>
  <c r="C33" i="16"/>
  <c r="D33" i="16" s="1"/>
  <c r="AI219" i="3"/>
  <c r="AI216" i="3"/>
  <c r="AI213" i="3"/>
  <c r="AI210" i="3"/>
  <c r="AK210" i="3" s="1"/>
  <c r="AN210" i="3" s="1"/>
  <c r="AI207" i="3"/>
  <c r="AK207" i="3" s="1"/>
  <c r="AN207" i="3" s="1"/>
  <c r="AI204" i="3"/>
  <c r="J249" i="3"/>
  <c r="L249" i="3"/>
  <c r="L246" i="3"/>
  <c r="J246" i="3"/>
  <c r="J243" i="3"/>
  <c r="L243" i="3"/>
  <c r="L240" i="3"/>
  <c r="J240" i="3"/>
  <c r="J237" i="3"/>
  <c r="L237" i="3"/>
  <c r="L234" i="3"/>
  <c r="J234" i="3"/>
  <c r="J231" i="3"/>
  <c r="L231" i="3"/>
  <c r="L228" i="3"/>
  <c r="J228" i="3"/>
  <c r="J222" i="3"/>
  <c r="L225" i="3"/>
  <c r="J225" i="3"/>
  <c r="L222" i="3"/>
  <c r="J219" i="3"/>
  <c r="L219" i="3"/>
  <c r="L216" i="3"/>
  <c r="J216" i="3"/>
  <c r="J213" i="3"/>
  <c r="L213" i="3"/>
  <c r="L210" i="3"/>
  <c r="J210" i="3"/>
  <c r="J207" i="3"/>
  <c r="L207" i="3"/>
  <c r="L204" i="3"/>
  <c r="J204" i="3"/>
  <c r="BA87" i="3"/>
  <c r="C37" i="16"/>
  <c r="D37" i="16" s="1"/>
  <c r="BA84" i="3"/>
  <c r="C41" i="16"/>
  <c r="D41" i="16" s="1"/>
  <c r="C21" i="16"/>
  <c r="D21" i="16" s="1"/>
  <c r="BA82" i="3"/>
  <c r="C35" i="16"/>
  <c r="D35" i="16" s="1"/>
  <c r="C48" i="16"/>
  <c r="D48" i="16" s="1"/>
  <c r="AI162" i="9"/>
  <c r="AK162" i="9" s="1"/>
  <c r="AN162" i="9" s="1"/>
  <c r="AI159" i="9"/>
  <c r="AK159" i="9" s="1"/>
  <c r="AN159" i="9" s="1"/>
  <c r="AI156" i="9"/>
  <c r="AK156" i="9" s="1"/>
  <c r="AN156" i="9" s="1"/>
  <c r="AI153" i="9"/>
  <c r="AK153" i="9" s="1"/>
  <c r="AN153" i="9" s="1"/>
  <c r="AI150" i="9"/>
  <c r="AK150" i="9" s="1"/>
  <c r="AN150" i="9" s="1"/>
  <c r="AI147" i="9"/>
  <c r="AK147" i="9" s="1"/>
  <c r="AN147" i="9" s="1"/>
  <c r="AI144" i="9"/>
  <c r="AK144" i="9" s="1"/>
  <c r="AN144" i="9" s="1"/>
  <c r="AI141" i="9"/>
  <c r="AK141" i="9" s="1"/>
  <c r="AN141" i="9" s="1"/>
  <c r="AI138" i="9"/>
  <c r="AK138" i="9" s="1"/>
  <c r="AN138" i="9" s="1"/>
  <c r="AI135" i="9"/>
  <c r="AK135" i="9" s="1"/>
  <c r="AN135" i="9" s="1"/>
  <c r="AI132" i="9"/>
  <c r="AK132" i="9" s="1"/>
  <c r="AN132" i="9" s="1"/>
  <c r="AI129" i="9"/>
  <c r="AK129" i="9" s="1"/>
  <c r="AN129" i="9" s="1"/>
  <c r="AI126" i="9"/>
  <c r="AK126" i="9" s="1"/>
  <c r="AN126" i="9" s="1"/>
  <c r="AI123" i="9"/>
  <c r="AK123" i="9" s="1"/>
  <c r="AN123" i="9" s="1"/>
  <c r="AI120" i="9"/>
  <c r="AK120" i="9" s="1"/>
  <c r="AN120" i="9" s="1"/>
  <c r="AI117" i="9"/>
  <c r="AK117" i="9" s="1"/>
  <c r="AN117" i="9" s="1"/>
  <c r="AI114" i="9"/>
  <c r="AK114" i="9" s="1"/>
  <c r="AN114" i="9" s="1"/>
  <c r="AI111" i="9"/>
  <c r="AK111" i="9" s="1"/>
  <c r="AN111" i="9" s="1"/>
  <c r="AI108" i="9"/>
  <c r="AK108" i="9" s="1"/>
  <c r="AN108" i="9" s="1"/>
  <c r="AI105" i="9"/>
  <c r="AK105" i="9" s="1"/>
  <c r="AN105" i="9" s="1"/>
  <c r="AI102" i="9"/>
  <c r="AK102" i="9" s="1"/>
  <c r="AN102" i="9" s="1"/>
  <c r="BA59" i="9"/>
  <c r="BA58" i="9"/>
  <c r="BA57" i="9"/>
  <c r="BA56" i="9"/>
  <c r="BA55" i="9"/>
  <c r="BA54" i="9"/>
  <c r="BA53" i="9"/>
  <c r="BA51" i="9"/>
  <c r="BA52" i="9"/>
  <c r="BA50" i="9"/>
  <c r="W132" i="9"/>
  <c r="BA49" i="9"/>
  <c r="BA48" i="9"/>
  <c r="BA47" i="9"/>
  <c r="BA46" i="9"/>
  <c r="BA45" i="9"/>
  <c r="BA44" i="9"/>
  <c r="BA43" i="9"/>
  <c r="BA42" i="9"/>
  <c r="BA41" i="9"/>
  <c r="AI195" i="3"/>
  <c r="AK195" i="3" s="1"/>
  <c r="AN195" i="3" s="1"/>
  <c r="C46" i="13"/>
  <c r="D46" i="13" s="1"/>
  <c r="AI192" i="3"/>
  <c r="AK192" i="3" s="1"/>
  <c r="AN192" i="3" s="1"/>
  <c r="AI190" i="3"/>
  <c r="L190" i="3"/>
  <c r="J190" i="3"/>
  <c r="AI189" i="3"/>
  <c r="AI186" i="3"/>
  <c r="AI183" i="3"/>
  <c r="AK183" i="3" s="1"/>
  <c r="AN183" i="3" s="1"/>
  <c r="C19" i="16"/>
  <c r="D19" i="16" s="1"/>
  <c r="AJ201" i="3"/>
  <c r="I63" i="13" s="1"/>
  <c r="AI180" i="3"/>
  <c r="AK180" i="3" s="1"/>
  <c r="AN180" i="3" s="1"/>
  <c r="AI177" i="3"/>
  <c r="AK177" i="3" s="1"/>
  <c r="AN177" i="3" s="1"/>
  <c r="AI174" i="3"/>
  <c r="AK174" i="3" s="1"/>
  <c r="AN174" i="3" s="1"/>
  <c r="AI171" i="3"/>
  <c r="AK171" i="3" s="1"/>
  <c r="AN171" i="3" s="1"/>
  <c r="AI168" i="3"/>
  <c r="AK168" i="3" s="1"/>
  <c r="AN168" i="3" s="1"/>
  <c r="AI165" i="3"/>
  <c r="AK165" i="3" s="1"/>
  <c r="AN165" i="3" s="1"/>
  <c r="AI163" i="3"/>
  <c r="AK163" i="3" s="1"/>
  <c r="AN163" i="3" s="1"/>
  <c r="AI162" i="3"/>
  <c r="AK162" i="3" s="1"/>
  <c r="AN162" i="3" s="1"/>
  <c r="AI159" i="3"/>
  <c r="AK159" i="3" s="1"/>
  <c r="AN159" i="3" s="1"/>
  <c r="AI156" i="3"/>
  <c r="AQ156" i="3"/>
  <c r="AI154" i="3"/>
  <c r="AK154" i="3" s="1"/>
  <c r="AN154" i="3" s="1"/>
  <c r="AI153" i="3"/>
  <c r="AI150" i="3"/>
  <c r="AI148" i="3"/>
  <c r="AI147" i="3"/>
  <c r="L148" i="3"/>
  <c r="J148" i="3"/>
  <c r="AI144" i="3"/>
  <c r="AK144" i="3" s="1"/>
  <c r="AN144" i="3" s="1"/>
  <c r="AI141" i="3"/>
  <c r="AK141" i="3" s="1"/>
  <c r="AN141" i="3" s="1"/>
  <c r="AI138" i="3"/>
  <c r="AI135" i="3"/>
  <c r="AK135" i="3" s="1"/>
  <c r="AN135" i="3" s="1"/>
  <c r="AI132" i="3"/>
  <c r="AK132" i="3" s="1"/>
  <c r="AN132" i="3" s="1"/>
  <c r="AI129" i="3"/>
  <c r="AJ198" i="3"/>
  <c r="I62" i="13" s="1"/>
  <c r="AI126" i="3"/>
  <c r="AK126" i="3" s="1"/>
  <c r="AN126" i="3" s="1"/>
  <c r="AI123" i="3"/>
  <c r="AI120" i="3"/>
  <c r="AK120" i="3" s="1"/>
  <c r="AN120" i="3" s="1"/>
  <c r="AI117" i="3"/>
  <c r="AK117" i="3" s="1"/>
  <c r="AN117" i="3" s="1"/>
  <c r="AU201" i="3"/>
  <c r="J201" i="3"/>
  <c r="AU198" i="3"/>
  <c r="J198" i="3"/>
  <c r="L195" i="3"/>
  <c r="J195" i="3"/>
  <c r="L192" i="3"/>
  <c r="J192" i="3"/>
  <c r="L189" i="3"/>
  <c r="J189" i="3"/>
  <c r="L186" i="3"/>
  <c r="J186" i="3"/>
  <c r="L180" i="3"/>
  <c r="J180" i="3"/>
  <c r="L183" i="3"/>
  <c r="J183" i="3"/>
  <c r="L177" i="3"/>
  <c r="J177" i="3"/>
  <c r="L174" i="3"/>
  <c r="J174" i="3"/>
  <c r="L171" i="3"/>
  <c r="J171" i="3"/>
  <c r="W168" i="3"/>
  <c r="L168" i="3"/>
  <c r="J168" i="3"/>
  <c r="L165" i="3"/>
  <c r="J165" i="3"/>
  <c r="L163" i="3"/>
  <c r="J163" i="3"/>
  <c r="L162" i="3"/>
  <c r="J162" i="3"/>
  <c r="J156" i="3"/>
  <c r="L159" i="3"/>
  <c r="J159" i="3"/>
  <c r="L154" i="3"/>
  <c r="L156" i="3"/>
  <c r="J154" i="3"/>
  <c r="L153" i="3"/>
  <c r="J153" i="3"/>
  <c r="L150" i="3"/>
  <c r="J150" i="3"/>
  <c r="L147" i="3"/>
  <c r="J147" i="3"/>
  <c r="L144" i="3"/>
  <c r="J144" i="3"/>
  <c r="L141" i="3"/>
  <c r="J141" i="3"/>
  <c r="L138" i="3"/>
  <c r="J138" i="3"/>
  <c r="L135" i="3"/>
  <c r="J135" i="3"/>
  <c r="L132" i="3"/>
  <c r="J132" i="3"/>
  <c r="L129" i="3"/>
  <c r="J129" i="3"/>
  <c r="L126" i="3"/>
  <c r="J126" i="3"/>
  <c r="L123" i="3"/>
  <c r="J123" i="3"/>
  <c r="J120" i="3"/>
  <c r="L120" i="3"/>
  <c r="L117" i="3"/>
  <c r="J117" i="3"/>
  <c r="BA71" i="3"/>
  <c r="BA70" i="3"/>
  <c r="BA69" i="3"/>
  <c r="BA68" i="3"/>
  <c r="BA67" i="3"/>
  <c r="BA63" i="3"/>
  <c r="BA58" i="3"/>
  <c r="BA55" i="3"/>
  <c r="C35" i="13"/>
  <c r="D35" i="13" s="1"/>
  <c r="BA49" i="3"/>
  <c r="BA47" i="3"/>
  <c r="BA46" i="3"/>
  <c r="C14" i="16"/>
  <c r="D14" i="16" s="1"/>
  <c r="C7" i="16"/>
  <c r="D7" i="16" s="1"/>
  <c r="C5" i="16"/>
  <c r="D5" i="16" s="1"/>
  <c r="C15" i="13"/>
  <c r="D15" i="13" s="1"/>
  <c r="C30" i="13"/>
  <c r="D30" i="13" s="1"/>
  <c r="L24" i="3"/>
  <c r="C6" i="16"/>
  <c r="D6" i="16" s="1"/>
  <c r="C29" i="16"/>
  <c r="D29" i="16" s="1"/>
  <c r="C23" i="16"/>
  <c r="D23" i="16" s="1"/>
  <c r="C25" i="16"/>
  <c r="D25" i="16" s="1"/>
  <c r="C27" i="16"/>
  <c r="D27" i="16" s="1"/>
  <c r="C22" i="16"/>
  <c r="D22" i="16" s="1"/>
  <c r="C26" i="16"/>
  <c r="D26" i="16" s="1"/>
  <c r="AI43" i="9"/>
  <c r="AK43" i="9" s="1"/>
  <c r="AN43" i="9" s="1"/>
  <c r="AS54" i="9"/>
  <c r="AS51" i="9"/>
  <c r="AS36" i="9"/>
  <c r="AS33" i="9"/>
  <c r="AS48" i="9"/>
  <c r="AS69" i="9"/>
  <c r="AS75" i="9"/>
  <c r="AS78" i="9"/>
  <c r="AS87" i="9"/>
  <c r="AQ18" i="9"/>
  <c r="AQ21" i="9"/>
  <c r="AQ42" i="9"/>
  <c r="AQ51" i="9"/>
  <c r="AQ66" i="9"/>
  <c r="AQ75" i="9"/>
  <c r="AQ93" i="9"/>
  <c r="AQ99" i="9"/>
  <c r="AQ33" i="9"/>
  <c r="AQ57" i="9"/>
  <c r="AQ87" i="9"/>
  <c r="AS99" i="9"/>
  <c r="AQ96" i="9"/>
  <c r="AQ90" i="9"/>
  <c r="AI87" i="9"/>
  <c r="AK87" i="9" s="1"/>
  <c r="AN87" i="9" s="1"/>
  <c r="AI84" i="9"/>
  <c r="AK84" i="9" s="1"/>
  <c r="AN84" i="9" s="1"/>
  <c r="AI81" i="9"/>
  <c r="AK81" i="9" s="1"/>
  <c r="AN81" i="9" s="1"/>
  <c r="AI79" i="9"/>
  <c r="AK79" i="9" s="1"/>
  <c r="AN79" i="9" s="1"/>
  <c r="AI78" i="9"/>
  <c r="AK78" i="9" s="1"/>
  <c r="AN78" i="9" s="1"/>
  <c r="AI75" i="9"/>
  <c r="AK75" i="9" s="1"/>
  <c r="AN75" i="9" s="1"/>
  <c r="AI73" i="9"/>
  <c r="AK73" i="9" s="1"/>
  <c r="AN73" i="9" s="1"/>
  <c r="AI72" i="9"/>
  <c r="AK72" i="9" s="1"/>
  <c r="AN72" i="9" s="1"/>
  <c r="C10" i="16"/>
  <c r="D10" i="16" s="1"/>
  <c r="C28" i="16"/>
  <c r="D28" i="16" s="1"/>
  <c r="AI69" i="9"/>
  <c r="AK69" i="9" s="1"/>
  <c r="AN69" i="9" s="1"/>
  <c r="AI67" i="9"/>
  <c r="AK67" i="9" s="1"/>
  <c r="AN67" i="9" s="1"/>
  <c r="AI66" i="9"/>
  <c r="AK66" i="9" s="1"/>
  <c r="AN66" i="9" s="1"/>
  <c r="AI63" i="9"/>
  <c r="AK63" i="9" s="1"/>
  <c r="AN63" i="9" s="1"/>
  <c r="AI61" i="9"/>
  <c r="AK61" i="9" s="1"/>
  <c r="AN61" i="9" s="1"/>
  <c r="AI60" i="9"/>
  <c r="AK60" i="9" s="1"/>
  <c r="AN60" i="9" s="1"/>
  <c r="AI58" i="9"/>
  <c r="AK58" i="9" s="1"/>
  <c r="AN58" i="9" s="1"/>
  <c r="AI57" i="9"/>
  <c r="AK57" i="9" s="1"/>
  <c r="AN57" i="9" s="1"/>
  <c r="AI54" i="9"/>
  <c r="AK54" i="9" s="1"/>
  <c r="AN54" i="9" s="1"/>
  <c r="AI51" i="9"/>
  <c r="AK51" i="9" s="1"/>
  <c r="AN51" i="9" s="1"/>
  <c r="AI49" i="9"/>
  <c r="AK49" i="9" s="1"/>
  <c r="AN49" i="9" s="1"/>
  <c r="AI48" i="9"/>
  <c r="AK48" i="9" s="1"/>
  <c r="AN48" i="9" s="1"/>
  <c r="AI46" i="9"/>
  <c r="AK46" i="9" s="1"/>
  <c r="AN46" i="9" s="1"/>
  <c r="AI45" i="9"/>
  <c r="AK45" i="9" s="1"/>
  <c r="AN45" i="9" s="1"/>
  <c r="AI42" i="9"/>
  <c r="AK42" i="9" s="1"/>
  <c r="AN42" i="9" s="1"/>
  <c r="AI40" i="9"/>
  <c r="AK40" i="9" s="1"/>
  <c r="AN40" i="9" s="1"/>
  <c r="AI39" i="9"/>
  <c r="AK39" i="9" s="1"/>
  <c r="AN39" i="9" s="1"/>
  <c r="AI36" i="9"/>
  <c r="AK36" i="9" s="1"/>
  <c r="AN36" i="9" s="1"/>
  <c r="AI33" i="9"/>
  <c r="AK33" i="9" s="1"/>
  <c r="AN33" i="9" s="1"/>
  <c r="AI28" i="9"/>
  <c r="AK28" i="9" s="1"/>
  <c r="AN28" i="9" s="1"/>
  <c r="AI27" i="9"/>
  <c r="AK27" i="9" s="1"/>
  <c r="AN27" i="9" s="1"/>
  <c r="AI24" i="9"/>
  <c r="AK24" i="9" s="1"/>
  <c r="AN24" i="9" s="1"/>
  <c r="AI22" i="9"/>
  <c r="AK22" i="9" s="1"/>
  <c r="AN22" i="9" s="1"/>
  <c r="AI21" i="9"/>
  <c r="AK21" i="9" s="1"/>
  <c r="AN21" i="9" s="1"/>
  <c r="AI19" i="9"/>
  <c r="AK19" i="9" s="1"/>
  <c r="AN19" i="9" s="1"/>
  <c r="C13" i="16"/>
  <c r="D13" i="16" s="1"/>
  <c r="C9" i="16"/>
  <c r="D9" i="16" s="1"/>
  <c r="C20" i="16"/>
  <c r="D20" i="16" s="1"/>
  <c r="C16" i="16"/>
  <c r="D16" i="16" s="1"/>
  <c r="AN360" i="9"/>
  <c r="AN402" i="9"/>
  <c r="AN450" i="9"/>
  <c r="L19" i="9"/>
  <c r="L18" i="9"/>
  <c r="C15" i="16"/>
  <c r="D15" i="16" s="1"/>
  <c r="W105" i="9"/>
  <c r="BA40" i="9"/>
  <c r="W102" i="9"/>
  <c r="BA39" i="9"/>
  <c r="BA38" i="9"/>
  <c r="W96" i="9"/>
  <c r="BA37" i="9"/>
  <c r="W93" i="9"/>
  <c r="BA36" i="9"/>
  <c r="BA35" i="9"/>
  <c r="BA34" i="9"/>
  <c r="BA33" i="9"/>
  <c r="BA32" i="9"/>
  <c r="BA31" i="9"/>
  <c r="BA30" i="9"/>
  <c r="BA28" i="9"/>
  <c r="BA29" i="9"/>
  <c r="BA27" i="9"/>
  <c r="BA26" i="9"/>
  <c r="C17" i="16"/>
  <c r="D17" i="16" s="1"/>
  <c r="BA25" i="9"/>
  <c r="BA22" i="9"/>
  <c r="BA24" i="9"/>
  <c r="BA23" i="9"/>
  <c r="W48" i="9"/>
  <c r="C11" i="16"/>
  <c r="D11" i="16" s="1"/>
  <c r="W45" i="9"/>
  <c r="BA21" i="9"/>
  <c r="BA20" i="9"/>
  <c r="BA19" i="9"/>
  <c r="W42" i="9"/>
  <c r="BA18" i="9"/>
  <c r="W36" i="9"/>
  <c r="BA17" i="9"/>
  <c r="BA16" i="9"/>
  <c r="BA15" i="9"/>
  <c r="BA14" i="9"/>
  <c r="BA12" i="9"/>
  <c r="BA13" i="9"/>
  <c r="C3" i="16"/>
  <c r="D3" i="16" s="1"/>
  <c r="W21" i="9"/>
  <c r="C23" i="13"/>
  <c r="D23" i="13" s="1"/>
  <c r="Z60" i="3"/>
  <c r="AC60" i="3" s="1"/>
  <c r="Z81" i="3"/>
  <c r="AC81" i="3" s="1"/>
  <c r="Z33" i="3"/>
  <c r="AC33" i="3" s="1"/>
  <c r="C33" i="13"/>
  <c r="D33" i="13" s="1"/>
  <c r="C34" i="13"/>
  <c r="D34" i="13" s="1"/>
  <c r="AS81" i="3"/>
  <c r="AQ81" i="3"/>
  <c r="AQ78" i="3"/>
  <c r="AQ75" i="3"/>
  <c r="AQ72" i="3"/>
  <c r="AS108" i="3"/>
  <c r="AS93" i="3"/>
  <c r="AS96" i="3"/>
  <c r="AQ90" i="3"/>
  <c r="AQ93" i="3"/>
  <c r="AQ108" i="3"/>
  <c r="AQ114" i="3"/>
  <c r="AS111" i="3"/>
  <c r="AQ111" i="3"/>
  <c r="BA43" i="3"/>
  <c r="BA42" i="3"/>
  <c r="AN264" i="9"/>
  <c r="AI19" i="3"/>
  <c r="AK19" i="3" s="1"/>
  <c r="AN216" i="9"/>
  <c r="C19" i="13"/>
  <c r="D19" i="13" s="1"/>
  <c r="L21" i="3"/>
  <c r="C29" i="13"/>
  <c r="D29" i="13" s="1"/>
  <c r="C21" i="13"/>
  <c r="D21" i="13" s="1"/>
  <c r="C26" i="13"/>
  <c r="D26" i="13" s="1"/>
  <c r="AN231" i="9"/>
  <c r="J39" i="3"/>
  <c r="C17" i="13"/>
  <c r="D17" i="13" s="1"/>
  <c r="AI109" i="3"/>
  <c r="AK109" i="3" s="1"/>
  <c r="AN109" i="3" s="1"/>
  <c r="AI108" i="3"/>
  <c r="AK108" i="3" s="1"/>
  <c r="AN108" i="3" s="1"/>
  <c r="AI105" i="3"/>
  <c r="AK105" i="3" s="1"/>
  <c r="AN105" i="3" s="1"/>
  <c r="AI102" i="3"/>
  <c r="AK102" i="3" s="1"/>
  <c r="AN102" i="3" s="1"/>
  <c r="AI99" i="3"/>
  <c r="AI96" i="3"/>
  <c r="AK96" i="3" s="1"/>
  <c r="AN96" i="3" s="1"/>
  <c r="AI94" i="3"/>
  <c r="AK94" i="3" s="1"/>
  <c r="AN94" i="3" s="1"/>
  <c r="AI93" i="3"/>
  <c r="AK93" i="3" s="1"/>
  <c r="AN93" i="3" s="1"/>
  <c r="AI90" i="3"/>
  <c r="AI88" i="3"/>
  <c r="AK88" i="3" s="1"/>
  <c r="AI87" i="3"/>
  <c r="AK87" i="3" s="1"/>
  <c r="AN87" i="3" s="1"/>
  <c r="AI84" i="3"/>
  <c r="AK84" i="3" s="1"/>
  <c r="AN84" i="3" s="1"/>
  <c r="AI82" i="3"/>
  <c r="AK82" i="3" s="1"/>
  <c r="AN82" i="3" s="1"/>
  <c r="AI81" i="3"/>
  <c r="AK81" i="3" s="1"/>
  <c r="AN81" i="3" s="1"/>
  <c r="AI79" i="3"/>
  <c r="AK79" i="3" s="1"/>
  <c r="AN79" i="3" s="1"/>
  <c r="AI78" i="3"/>
  <c r="AK78" i="3" s="1"/>
  <c r="AN78" i="3" s="1"/>
  <c r="AI76" i="3"/>
  <c r="AK76" i="3" s="1"/>
  <c r="AN76" i="3" s="1"/>
  <c r="AI75" i="3"/>
  <c r="AI72" i="3"/>
  <c r="AK72" i="3" s="1"/>
  <c r="AN72" i="3" s="1"/>
  <c r="AI71" i="3"/>
  <c r="AK71" i="3" s="1"/>
  <c r="AI69" i="3"/>
  <c r="AK69" i="3" s="1"/>
  <c r="AN69" i="3" s="1"/>
  <c r="AI67" i="3"/>
  <c r="AK67" i="3" s="1"/>
  <c r="AN67" i="3" s="1"/>
  <c r="AI66" i="3"/>
  <c r="AK66" i="3" s="1"/>
  <c r="AN66" i="3" s="1"/>
  <c r="AI64" i="3"/>
  <c r="AK64" i="3" s="1"/>
  <c r="AN64" i="3" s="1"/>
  <c r="AI63" i="3"/>
  <c r="AI60" i="3"/>
  <c r="AK60" i="3" s="1"/>
  <c r="AN60" i="3" s="1"/>
  <c r="AI57" i="3"/>
  <c r="AK57" i="3" s="1"/>
  <c r="AN57" i="3" s="1"/>
  <c r="AI55" i="3"/>
  <c r="AI54" i="3"/>
  <c r="AI52" i="3"/>
  <c r="AK52" i="3" s="1"/>
  <c r="AN52" i="3" s="1"/>
  <c r="AI51" i="3"/>
  <c r="AK51" i="3" s="1"/>
  <c r="AN51" i="3" s="1"/>
  <c r="AI48" i="3"/>
  <c r="AK48" i="3" s="1"/>
  <c r="AN48" i="3" s="1"/>
  <c r="AI45" i="3"/>
  <c r="AK45" i="3" s="1"/>
  <c r="AN45" i="3" s="1"/>
  <c r="AI43" i="3"/>
  <c r="AK43" i="3" s="1"/>
  <c r="AN43" i="3" s="1"/>
  <c r="AI42" i="3"/>
  <c r="AI40" i="3"/>
  <c r="AI39" i="3"/>
  <c r="AI37" i="3"/>
  <c r="AK37" i="3" s="1"/>
  <c r="AN37" i="3" s="1"/>
  <c r="AI36" i="3"/>
  <c r="AK36" i="3" s="1"/>
  <c r="AN36" i="3" s="1"/>
  <c r="AN433" i="9"/>
  <c r="AI34" i="3"/>
  <c r="AK34" i="3" s="1"/>
  <c r="AN34" i="3" s="1"/>
  <c r="AI27" i="3"/>
  <c r="AK27" i="3" s="1"/>
  <c r="AN27" i="3" s="1"/>
  <c r="AN297" i="9"/>
  <c r="AN215" i="9"/>
  <c r="L109" i="3"/>
  <c r="J109" i="3"/>
  <c r="L108" i="3"/>
  <c r="J108" i="3"/>
  <c r="L105" i="3"/>
  <c r="J105" i="3"/>
  <c r="L102" i="3"/>
  <c r="J102" i="3"/>
  <c r="L27" i="3"/>
  <c r="L99" i="3"/>
  <c r="J99" i="3"/>
  <c r="L96" i="3"/>
  <c r="J96" i="3"/>
  <c r="AN280" i="9"/>
  <c r="AN256" i="9"/>
  <c r="AN208" i="9"/>
  <c r="AN136" i="9"/>
  <c r="L94" i="3"/>
  <c r="J94" i="3"/>
  <c r="L93" i="3"/>
  <c r="J93" i="3"/>
  <c r="J90" i="3"/>
  <c r="L90" i="3"/>
  <c r="L87" i="3"/>
  <c r="J87" i="3"/>
  <c r="J81" i="3"/>
  <c r="L84" i="3"/>
  <c r="J84" i="3"/>
  <c r="L82" i="3"/>
  <c r="J82" i="3"/>
  <c r="L81" i="3"/>
  <c r="L79" i="3"/>
  <c r="J79" i="3"/>
  <c r="L78" i="3"/>
  <c r="J78" i="3"/>
  <c r="J76" i="3"/>
  <c r="L76" i="3"/>
  <c r="J27" i="3"/>
  <c r="L75" i="3"/>
  <c r="J75" i="3"/>
  <c r="L72" i="3"/>
  <c r="J72" i="3"/>
  <c r="L69" i="3"/>
  <c r="J69" i="3"/>
  <c r="J66" i="3"/>
  <c r="L67" i="3"/>
  <c r="J67" i="3"/>
  <c r="AN464" i="9"/>
  <c r="AN440" i="9"/>
  <c r="AN416" i="9"/>
  <c r="AN392" i="9"/>
  <c r="AN368" i="9"/>
  <c r="AN344" i="9"/>
  <c r="AN320" i="9"/>
  <c r="AN296" i="9"/>
  <c r="AN272" i="9"/>
  <c r="AN248" i="9"/>
  <c r="AN224" i="9"/>
  <c r="AN200" i="9"/>
  <c r="AN176" i="9"/>
  <c r="AN152" i="9"/>
  <c r="AN128" i="9"/>
  <c r="AN104" i="9"/>
  <c r="AN80" i="9"/>
  <c r="AN56" i="9"/>
  <c r="AN32" i="9"/>
  <c r="L66" i="3"/>
  <c r="L64" i="3"/>
  <c r="J64" i="3"/>
  <c r="L63" i="3"/>
  <c r="J63" i="3"/>
  <c r="L33" i="3"/>
  <c r="J36" i="3"/>
  <c r="L60" i="3"/>
  <c r="J60" i="3"/>
  <c r="L57" i="3"/>
  <c r="J57" i="3"/>
  <c r="J55" i="3"/>
  <c r="AN466" i="9"/>
  <c r="AN442" i="9"/>
  <c r="AN394" i="9"/>
  <c r="AN370" i="9"/>
  <c r="AN346" i="9"/>
  <c r="AN322" i="9"/>
  <c r="AN298" i="9"/>
  <c r="AN274" i="9"/>
  <c r="AN250" i="9"/>
  <c r="AN226" i="9"/>
  <c r="AN202" i="9"/>
  <c r="AN178" i="9"/>
  <c r="AN154" i="9"/>
  <c r="AN130" i="9"/>
  <c r="AN106" i="9"/>
  <c r="AN82" i="9"/>
  <c r="AN34" i="9"/>
  <c r="L55" i="3"/>
  <c r="AN338" i="9"/>
  <c r="AN314" i="9"/>
  <c r="AN266" i="9"/>
  <c r="AN242" i="9"/>
  <c r="AN218" i="9"/>
  <c r="AN194" i="9"/>
  <c r="AN170" i="9"/>
  <c r="AN122" i="9"/>
  <c r="AN74" i="9"/>
  <c r="AN50" i="9"/>
  <c r="L54" i="3"/>
  <c r="J54" i="3"/>
  <c r="L52" i="3"/>
  <c r="J52" i="3"/>
  <c r="L51" i="3"/>
  <c r="J51" i="3"/>
  <c r="L48" i="3"/>
  <c r="J48" i="3"/>
  <c r="L45" i="3"/>
  <c r="J45" i="3"/>
  <c r="J42" i="3"/>
  <c r="AN456" i="9"/>
  <c r="L43" i="3"/>
  <c r="J43" i="3"/>
  <c r="L42" i="3"/>
  <c r="L40" i="3"/>
  <c r="J40" i="3"/>
  <c r="L30" i="3"/>
  <c r="L37" i="3"/>
  <c r="AN252" i="9"/>
  <c r="AN324" i="9"/>
  <c r="AN444" i="9"/>
  <c r="J37" i="3"/>
  <c r="L36" i="3"/>
  <c r="L25" i="3"/>
  <c r="AN255" i="9"/>
  <c r="AN447" i="9"/>
  <c r="AN438" i="9"/>
  <c r="AN210" i="9"/>
  <c r="AN258" i="9"/>
  <c r="AN459" i="9"/>
  <c r="L34" i="3"/>
  <c r="J34" i="3"/>
  <c r="AN375" i="9"/>
  <c r="AN306" i="9"/>
  <c r="AN234" i="9"/>
  <c r="AN371" i="9"/>
  <c r="AN347" i="9"/>
  <c r="AN299" i="9"/>
  <c r="AN90" i="9"/>
  <c r="AN378" i="9"/>
  <c r="AN330" i="9"/>
  <c r="AN333" i="9"/>
  <c r="AI18" i="9"/>
  <c r="AK18" i="9" s="1"/>
  <c r="AN18" i="9" s="1"/>
  <c r="AN62" i="9"/>
  <c r="W78" i="3"/>
  <c r="AN294" i="9"/>
  <c r="W57" i="3"/>
  <c r="W42" i="3"/>
  <c r="C3" i="14"/>
  <c r="AN223" i="9"/>
  <c r="AN199" i="9"/>
  <c r="AN175" i="9"/>
  <c r="AN151" i="9"/>
  <c r="AN127" i="9"/>
  <c r="AN103" i="9"/>
  <c r="AN55" i="9"/>
  <c r="AN31" i="9"/>
  <c r="AN237" i="9"/>
  <c r="AI21" i="3"/>
  <c r="AK21" i="3" s="1"/>
  <c r="AN21" i="3" s="1"/>
  <c r="AN109" i="9"/>
  <c r="AN455" i="9"/>
  <c r="AN431" i="9"/>
  <c r="AN407" i="9"/>
  <c r="AN383" i="9"/>
  <c r="AN239" i="9"/>
  <c r="AN191" i="9"/>
  <c r="AN167" i="9"/>
  <c r="AN143" i="9"/>
  <c r="AN119" i="9"/>
  <c r="AN95" i="9"/>
  <c r="AN71" i="9"/>
  <c r="AN47" i="9"/>
  <c r="AN23" i="9"/>
  <c r="AN452" i="9"/>
  <c r="AN428" i="9"/>
  <c r="AN404" i="9"/>
  <c r="AN380" i="9"/>
  <c r="AN164" i="9"/>
  <c r="AN68" i="9"/>
  <c r="AN327" i="9"/>
  <c r="AN207" i="9"/>
  <c r="AN230" i="9"/>
  <c r="AN358" i="9"/>
  <c r="AN334" i="9"/>
  <c r="AN310" i="9"/>
  <c r="AN286" i="9"/>
  <c r="AN262" i="9"/>
  <c r="AN238" i="9"/>
  <c r="AN214" i="9"/>
  <c r="AN190" i="9"/>
  <c r="AN166" i="9"/>
  <c r="AN142" i="9"/>
  <c r="AN118" i="9"/>
  <c r="AN94" i="9"/>
  <c r="AN70" i="9"/>
  <c r="AI33" i="3"/>
  <c r="AN413" i="9"/>
  <c r="AN101" i="9"/>
  <c r="AN29" i="9"/>
  <c r="AN288" i="9"/>
  <c r="W18" i="3"/>
  <c r="AN408" i="9"/>
  <c r="AN312" i="9"/>
  <c r="AN377" i="9"/>
  <c r="AN41" i="9"/>
  <c r="AN99" i="9"/>
  <c r="AN448" i="9"/>
  <c r="AN424" i="9"/>
  <c r="AN400" i="9"/>
  <c r="AN376" i="9"/>
  <c r="AN352" i="9"/>
  <c r="AN328" i="9"/>
  <c r="AN304" i="9"/>
  <c r="AN232" i="9"/>
  <c r="AN184" i="9"/>
  <c r="AN160" i="9"/>
  <c r="AN112" i="9"/>
  <c r="AN88" i="9"/>
  <c r="AN64" i="9"/>
  <c r="AN432" i="9"/>
  <c r="AI24" i="3"/>
  <c r="AK24" i="3" s="1"/>
  <c r="AN24" i="3" s="1"/>
  <c r="AN157" i="9"/>
  <c r="AN463" i="9"/>
  <c r="AN439" i="9"/>
  <c r="AN415" i="9"/>
  <c r="AN391" i="9"/>
  <c r="AN367" i="9"/>
  <c r="AN343" i="9"/>
  <c r="AN319" i="9"/>
  <c r="AN295" i="9"/>
  <c r="AN271" i="9"/>
  <c r="AN247" i="9"/>
  <c r="AN399" i="9"/>
  <c r="D3" i="14"/>
  <c r="AN240" i="9"/>
  <c r="AN279" i="9"/>
  <c r="AN359" i="9"/>
  <c r="AN335" i="9"/>
  <c r="AN311" i="9"/>
  <c r="AN287" i="9"/>
  <c r="AN263" i="9"/>
  <c r="AN336" i="9"/>
  <c r="AN423" i="9"/>
  <c r="AI25" i="9"/>
  <c r="AK25" i="9" s="1"/>
  <c r="AN25" i="9" s="1"/>
  <c r="AN303" i="9"/>
  <c r="AN436" i="9"/>
  <c r="AI25" i="3"/>
  <c r="AN355" i="9"/>
  <c r="AN331" i="9"/>
  <c r="AN307" i="9"/>
  <c r="AN283" i="9"/>
  <c r="AN259" i="9"/>
  <c r="AN235" i="9"/>
  <c r="AN211" i="9"/>
  <c r="AN187" i="9"/>
  <c r="AN163" i="9"/>
  <c r="AN139" i="9"/>
  <c r="AN115" i="9"/>
  <c r="AN91" i="9"/>
  <c r="AN278" i="9"/>
  <c r="AN254" i="9"/>
  <c r="AN182" i="9"/>
  <c r="AN110" i="9"/>
  <c r="AN38" i="9"/>
  <c r="AN435" i="9"/>
  <c r="AN243" i="9"/>
  <c r="AN419" i="9"/>
  <c r="AN467" i="9"/>
  <c r="AN374" i="9"/>
  <c r="AN59" i="9"/>
  <c r="AN291" i="9"/>
  <c r="AN219" i="9"/>
  <c r="AN267" i="9"/>
  <c r="AN451" i="9"/>
  <c r="AN427" i="9"/>
  <c r="AN403" i="9"/>
  <c r="AN379" i="9"/>
  <c r="AN411" i="9"/>
  <c r="AN86" i="9"/>
  <c r="AN366" i="9"/>
  <c r="AN454" i="9"/>
  <c r="AN445" i="9"/>
  <c r="AN421" i="9"/>
  <c r="AN350" i="9"/>
  <c r="AN206" i="9"/>
  <c r="AN134" i="9"/>
  <c r="AN222" i="9"/>
  <c r="AN381" i="9"/>
  <c r="AN270" i="9"/>
  <c r="AN382" i="9"/>
  <c r="AN326" i="9"/>
  <c r="AN37" i="9"/>
  <c r="AN158" i="9"/>
  <c r="AN430" i="9"/>
  <c r="AN275" i="9"/>
  <c r="AN251" i="9"/>
  <c r="AN227" i="9"/>
  <c r="AN203" i="9"/>
  <c r="AN179" i="9"/>
  <c r="AN155" i="9"/>
  <c r="AN131" i="9"/>
  <c r="AN107" i="9"/>
  <c r="AN83" i="9"/>
  <c r="AN35" i="9"/>
  <c r="AN414" i="9"/>
  <c r="AN342" i="9"/>
  <c r="AN198" i="9"/>
  <c r="AN302" i="9"/>
  <c r="AN406" i="9"/>
  <c r="AN446" i="9"/>
  <c r="AN422" i="9"/>
  <c r="AN398" i="9"/>
  <c r="AN96" i="9"/>
  <c r="AN363" i="9"/>
  <c r="AN236" i="9"/>
  <c r="AN220" i="9"/>
  <c r="AN20" i="9"/>
  <c r="AN172" i="9"/>
  <c r="AN412" i="9"/>
  <c r="AN244" i="9"/>
  <c r="AN292" i="9"/>
  <c r="AN420" i="9"/>
  <c r="AN457" i="9"/>
  <c r="AN385" i="9"/>
  <c r="AN362" i="9"/>
  <c r="AN290" i="9"/>
  <c r="AN268" i="9"/>
  <c r="AN372" i="9"/>
  <c r="AN387" i="9"/>
  <c r="AN148" i="9"/>
  <c r="AN76" i="9"/>
  <c r="AN284" i="9"/>
  <c r="AN300" i="9"/>
  <c r="AN52" i="9"/>
  <c r="AN204" i="9"/>
  <c r="AN348" i="9"/>
  <c r="AN443" i="9"/>
  <c r="AN395" i="9"/>
  <c r="AN146" i="9"/>
  <c r="AN98" i="9"/>
  <c r="AN26" i="9"/>
  <c r="AN340" i="9"/>
  <c r="AN388" i="9"/>
  <c r="AI23" i="3"/>
  <c r="AK23" i="3" s="1"/>
  <c r="AN276" i="9"/>
  <c r="AN396" i="9"/>
  <c r="AN418" i="9"/>
  <c r="AN323" i="9"/>
  <c r="AN97" i="9"/>
  <c r="AN356" i="9"/>
  <c r="AN332" i="9"/>
  <c r="AN308" i="9"/>
  <c r="AN260" i="9"/>
  <c r="AN212" i="9"/>
  <c r="AN188" i="9"/>
  <c r="AN140" i="9"/>
  <c r="AN116" i="9"/>
  <c r="AN92" i="9"/>
  <c r="AN44" i="9"/>
  <c r="AN196" i="9"/>
  <c r="AN100" i="9"/>
  <c r="AN460" i="9"/>
  <c r="AI29" i="3"/>
  <c r="AK29" i="3" s="1"/>
  <c r="AN29" i="3" s="1"/>
  <c r="AN124" i="9"/>
  <c r="AN228" i="9"/>
  <c r="AN458" i="9"/>
  <c r="AN434" i="9"/>
  <c r="AN410" i="9"/>
  <c r="AN386" i="9"/>
  <c r="AN364" i="9"/>
  <c r="AN316" i="9"/>
  <c r="AN281" i="9"/>
  <c r="AN282" i="9"/>
  <c r="AN315" i="9"/>
  <c r="AN89" i="9"/>
  <c r="AI20" i="3"/>
  <c r="AK20" i="3" s="1"/>
  <c r="AN20" i="3" s="1"/>
  <c r="BA18" i="3"/>
  <c r="AN393" i="9"/>
  <c r="AI22" i="3"/>
  <c r="AJ22" i="3" s="1"/>
  <c r="J3" i="13" s="1"/>
  <c r="AN329" i="9"/>
  <c r="AN351" i="9"/>
  <c r="AN384" i="9"/>
  <c r="BA88" i="3"/>
  <c r="BA64" i="3"/>
  <c r="AN246" i="9"/>
  <c r="AN318" i="9"/>
  <c r="AN339" i="9"/>
  <c r="BA33" i="3"/>
  <c r="AN417" i="9"/>
  <c r="AN461" i="9"/>
  <c r="AN405" i="9"/>
  <c r="AN397" i="9"/>
  <c r="AN389" i="9"/>
  <c r="AN373" i="9"/>
  <c r="AN317" i="9"/>
  <c r="AN309" i="9"/>
  <c r="AN293" i="9"/>
  <c r="AN277" i="9"/>
  <c r="AN245" i="9"/>
  <c r="AN229" i="9"/>
  <c r="AN221" i="9"/>
  <c r="AN205" i="9"/>
  <c r="AN197" i="9"/>
  <c r="AN181" i="9"/>
  <c r="AN173" i="9"/>
  <c r="AN149" i="9"/>
  <c r="AN133" i="9"/>
  <c r="AN125" i="9"/>
  <c r="AN85" i="9"/>
  <c r="AN465" i="9"/>
  <c r="AN449" i="9"/>
  <c r="AN401" i="9"/>
  <c r="AN361" i="9"/>
  <c r="AN345" i="9"/>
  <c r="AN305" i="9"/>
  <c r="AN289" i="9"/>
  <c r="AN273" i="9"/>
  <c r="AN265" i="9"/>
  <c r="AN257" i="9"/>
  <c r="AN249" i="9"/>
  <c r="AN233" i="9"/>
  <c r="AN217" i="9"/>
  <c r="AN209" i="9"/>
  <c r="AN201" i="9"/>
  <c r="AN185" i="9"/>
  <c r="AN169" i="9"/>
  <c r="AN161" i="9"/>
  <c r="AN145" i="9"/>
  <c r="AN137" i="9"/>
  <c r="AN121" i="9"/>
  <c r="C4" i="16"/>
  <c r="D4" i="16" s="1"/>
  <c r="BA60" i="3"/>
  <c r="B3" i="14"/>
  <c r="F3" i="14"/>
  <c r="E3" i="14"/>
  <c r="AI18" i="3"/>
  <c r="AK18" i="3" s="1"/>
  <c r="AN18" i="3" s="1"/>
  <c r="J2" i="13"/>
  <c r="AN241" i="9"/>
  <c r="AN313" i="9"/>
  <c r="AN357" i="9"/>
  <c r="AN365" i="9"/>
  <c r="AN369" i="9"/>
  <c r="AN429" i="9"/>
  <c r="AN453" i="9"/>
  <c r="AN77" i="9"/>
  <c r="AN225" i="9"/>
  <c r="AN285" i="9"/>
  <c r="AN337" i="9"/>
  <c r="AN349" i="9"/>
  <c r="AN353" i="9"/>
  <c r="AN425" i="9"/>
  <c r="AN437" i="9"/>
  <c r="AN441" i="9"/>
  <c r="AN65" i="9"/>
  <c r="AN113" i="9"/>
  <c r="AN193" i="9"/>
  <c r="AN213" i="9"/>
  <c r="AN261" i="9"/>
  <c r="AN409" i="9"/>
  <c r="AN325" i="9"/>
  <c r="AN301" i="9"/>
  <c r="AN253" i="9"/>
  <c r="AC408" i="3"/>
  <c r="AC465" i="3"/>
  <c r="AN354" i="9"/>
  <c r="AN462" i="9"/>
  <c r="J124" i="13"/>
  <c r="H151" i="16"/>
  <c r="J90" i="16"/>
  <c r="H90" i="16"/>
  <c r="K124" i="13"/>
  <c r="I108" i="13"/>
  <c r="K114" i="13"/>
  <c r="C39" i="13"/>
  <c r="D39" i="13" s="1"/>
  <c r="C43" i="13"/>
  <c r="D43" i="13" s="1"/>
  <c r="I97" i="16"/>
  <c r="C18" i="16"/>
  <c r="D18" i="16" s="1"/>
  <c r="C124" i="13"/>
  <c r="D124" i="13" s="1"/>
  <c r="E127" i="13"/>
  <c r="F81" i="13"/>
  <c r="H81" i="13"/>
  <c r="F77" i="13"/>
  <c r="K77" i="13"/>
  <c r="F66" i="13"/>
  <c r="K4" i="13"/>
  <c r="J47" i="16"/>
  <c r="K81" i="13"/>
  <c r="J122" i="16"/>
  <c r="K66" i="13"/>
  <c r="J114" i="13"/>
  <c r="J70" i="13"/>
  <c r="J106" i="13"/>
  <c r="K46" i="13"/>
  <c r="E46" i="13"/>
  <c r="C70" i="13"/>
  <c r="D70" i="13" s="1"/>
  <c r="H106" i="13"/>
  <c r="I127" i="13"/>
  <c r="C4" i="13"/>
  <c r="D4" i="13" s="1"/>
  <c r="E63" i="13"/>
  <c r="E43" i="13"/>
  <c r="H39" i="13"/>
  <c r="J127" i="13"/>
  <c r="C66" i="13"/>
  <c r="D66" i="13" s="1"/>
  <c r="K39" i="13"/>
  <c r="E39" i="13"/>
  <c r="H46" i="13"/>
  <c r="J97" i="16"/>
  <c r="C24" i="16"/>
  <c r="D24" i="16" s="1"/>
  <c r="I137" i="16"/>
  <c r="C137" i="16"/>
  <c r="D137" i="16" s="1"/>
  <c r="C97" i="16"/>
  <c r="D97" i="16" s="1"/>
  <c r="K18" i="16"/>
  <c r="K151" i="16"/>
  <c r="K27" i="16"/>
  <c r="J117" i="16"/>
  <c r="H27" i="16"/>
  <c r="K137" i="16"/>
  <c r="H119" i="13"/>
  <c r="J87" i="16"/>
  <c r="E87" i="16"/>
  <c r="C134" i="16"/>
  <c r="D134" i="16" s="1"/>
  <c r="J134" i="16"/>
  <c r="H134" i="16"/>
  <c r="E134" i="16"/>
  <c r="K117" i="16"/>
  <c r="I117" i="16"/>
  <c r="F124" i="13"/>
  <c r="I124" i="13"/>
  <c r="F108" i="13"/>
  <c r="J108" i="13"/>
  <c r="K108" i="13"/>
  <c r="I90" i="16"/>
  <c r="C114" i="13"/>
  <c r="D114" i="13" s="1"/>
  <c r="K134" i="16"/>
  <c r="E117" i="16"/>
  <c r="E108" i="13"/>
  <c r="F43" i="13"/>
  <c r="H43" i="13"/>
  <c r="F28" i="13"/>
  <c r="H28" i="13"/>
  <c r="F24" i="13"/>
  <c r="E24" i="13"/>
  <c r="F4" i="13"/>
  <c r="J151" i="16"/>
  <c r="J137" i="16"/>
  <c r="H18" i="16"/>
  <c r="H4" i="13"/>
  <c r="K127" i="13"/>
  <c r="H127" i="13"/>
  <c r="K97" i="16"/>
  <c r="E137" i="16"/>
  <c r="E97" i="16"/>
  <c r="E28" i="13"/>
  <c r="H124" i="13"/>
  <c r="K8" i="13"/>
  <c r="F129" i="13"/>
  <c r="E129" i="13"/>
  <c r="F56" i="13"/>
  <c r="E56" i="13"/>
  <c r="F53" i="13"/>
  <c r="H80" i="16"/>
  <c r="I80" i="16"/>
  <c r="E72" i="16"/>
  <c r="J72" i="16"/>
  <c r="H72" i="16"/>
  <c r="K51" i="16"/>
  <c r="C39" i="16"/>
  <c r="D39" i="16" s="1"/>
  <c r="F95" i="13"/>
  <c r="C95" i="13"/>
  <c r="D95" i="13" s="1"/>
  <c r="E16" i="16"/>
  <c r="K84" i="13"/>
  <c r="J67" i="13"/>
  <c r="K64" i="13"/>
  <c r="J63" i="13"/>
  <c r="K56" i="13"/>
  <c r="J43" i="13"/>
  <c r="K40" i="13"/>
  <c r="J39" i="13"/>
  <c r="K32" i="13"/>
  <c r="K28" i="13"/>
  <c r="K24" i="13"/>
  <c r="AN341" i="9"/>
  <c r="AN321" i="9"/>
  <c r="K57" i="13"/>
  <c r="AN269" i="9"/>
  <c r="BA45" i="3"/>
  <c r="AN53" i="9"/>
  <c r="AN390" i="9"/>
  <c r="AN426" i="9"/>
  <c r="K9" i="16"/>
  <c r="K11" i="16"/>
  <c r="K10" i="16"/>
  <c r="H8" i="16"/>
  <c r="E8" i="16"/>
  <c r="K8" i="16"/>
  <c r="J8" i="16"/>
  <c r="C8" i="16"/>
  <c r="D8" i="16" s="1"/>
  <c r="E6" i="16"/>
  <c r="K6" i="16"/>
  <c r="H6" i="16"/>
  <c r="K2" i="16"/>
  <c r="E2" i="16"/>
  <c r="E8" i="13"/>
  <c r="H8" i="13"/>
  <c r="F3" i="13"/>
  <c r="W33" i="9"/>
  <c r="W30" i="3"/>
  <c r="AS30" i="9"/>
  <c r="AS27" i="9"/>
  <c r="AS18" i="9"/>
  <c r="AS24" i="9"/>
  <c r="AQ27" i="9"/>
  <c r="AQ30" i="9"/>
  <c r="AS21" i="9"/>
  <c r="J6" i="16"/>
  <c r="BA11" i="9"/>
  <c r="C3" i="13"/>
  <c r="D3" i="13" s="1"/>
  <c r="AC135" i="3"/>
  <c r="AC285" i="3"/>
  <c r="AC315" i="3"/>
  <c r="AC372" i="3"/>
  <c r="AC279" i="3"/>
  <c r="AC141" i="3"/>
  <c r="AC423" i="3"/>
  <c r="AC360" i="3"/>
  <c r="AC390" i="3"/>
  <c r="AC351" i="3"/>
  <c r="AC426" i="3"/>
  <c r="AC348" i="3"/>
  <c r="AC330" i="3"/>
  <c r="AC312" i="3"/>
  <c r="AC411" i="3"/>
  <c r="AC432" i="3"/>
  <c r="AC378" i="3"/>
  <c r="AC306" i="3"/>
  <c r="AC288" i="3"/>
  <c r="AC462" i="3"/>
  <c r="AC459" i="3"/>
  <c r="AC318" i="3"/>
  <c r="AC429" i="3"/>
  <c r="AC369" i="3"/>
  <c r="AC342" i="3"/>
  <c r="AC405" i="3"/>
  <c r="AC354" i="3"/>
  <c r="AC393" i="3"/>
  <c r="AC387" i="3"/>
  <c r="AC333" i="3"/>
  <c r="AC303" i="3"/>
  <c r="AC300" i="3"/>
  <c r="AC297" i="3"/>
  <c r="AC414" i="3"/>
  <c r="AC396" i="3"/>
  <c r="AC357" i="3"/>
  <c r="AC438" i="3"/>
  <c r="AC435" i="3"/>
  <c r="AC447" i="3"/>
  <c r="AC267" i="3"/>
  <c r="AC417" i="3"/>
  <c r="AC450" i="3"/>
  <c r="AC375" i="3"/>
  <c r="AC282" i="3"/>
  <c r="AC270" i="3"/>
  <c r="AC402" i="3"/>
  <c r="AC453" i="3"/>
  <c r="AC327" i="3"/>
  <c r="AC384" i="3"/>
  <c r="AC276" i="3"/>
  <c r="AC363" i="3"/>
  <c r="AC441" i="3"/>
  <c r="AC420" i="3"/>
  <c r="AC336" i="3"/>
  <c r="AC321" i="3"/>
  <c r="AC456" i="3"/>
  <c r="AC399" i="3"/>
  <c r="AC291" i="3"/>
  <c r="AC444" i="3"/>
  <c r="AC339" i="3"/>
  <c r="AC324" i="3"/>
  <c r="AC294" i="3"/>
  <c r="AC366" i="3"/>
  <c r="AC381" i="3"/>
  <c r="AC273" i="3"/>
  <c r="AC309" i="3"/>
  <c r="AC345" i="3"/>
  <c r="H3" i="13"/>
  <c r="AJ29" i="3"/>
  <c r="K5" i="13" s="1"/>
  <c r="AN22" i="3"/>
  <c r="AN19" i="3"/>
  <c r="J18" i="3"/>
  <c r="K6" i="13"/>
  <c r="AI30" i="3"/>
  <c r="H2" i="13"/>
  <c r="F2" i="13"/>
  <c r="AC258" i="3"/>
  <c r="AC138" i="3"/>
  <c r="AC102" i="3"/>
  <c r="J79" i="13"/>
  <c r="J31" i="13"/>
  <c r="AC219" i="3"/>
  <c r="AC201" i="3"/>
  <c r="C60" i="13"/>
  <c r="D60" i="13" s="1"/>
  <c r="AC96" i="9"/>
  <c r="K60" i="13"/>
  <c r="K36" i="13"/>
  <c r="AC234" i="3"/>
  <c r="AC210" i="3"/>
  <c r="AC153" i="3"/>
  <c r="AC150" i="3"/>
  <c r="AC288" i="9"/>
  <c r="G23" i="12"/>
  <c r="J7" i="16"/>
  <c r="BA80" i="3"/>
  <c r="AI30" i="9"/>
  <c r="AK30" i="9" s="1"/>
  <c r="AN30" i="9" s="1"/>
  <c r="K7" i="16"/>
  <c r="AU33" i="9"/>
  <c r="AU24" i="9"/>
  <c r="AE9" i="9"/>
  <c r="AU21" i="9"/>
  <c r="K3" i="16"/>
  <c r="J5" i="16"/>
  <c r="AU27" i="3"/>
  <c r="AU30" i="3"/>
  <c r="AU24" i="3"/>
  <c r="K5" i="16"/>
  <c r="AS18" i="3"/>
  <c r="AQ30" i="3"/>
  <c r="AS21" i="3"/>
  <c r="F25" i="13"/>
  <c r="C18" i="13"/>
  <c r="D18" i="13" s="1"/>
  <c r="AS33" i="3"/>
  <c r="H18" i="13"/>
  <c r="K18" i="13"/>
  <c r="C25" i="13"/>
  <c r="D25" i="13" s="1"/>
  <c r="E18" i="13"/>
  <c r="J25" i="13"/>
  <c r="H25" i="13"/>
  <c r="K25" i="13"/>
  <c r="AS48" i="3"/>
  <c r="AQ24" i="9"/>
  <c r="K4" i="16"/>
  <c r="C2" i="16"/>
  <c r="D2" i="16" s="1"/>
  <c r="AQ69" i="3"/>
  <c r="AQ24" i="3"/>
  <c r="AQ27" i="3"/>
  <c r="AK26" i="3"/>
  <c r="AE9" i="3"/>
  <c r="AS51" i="3"/>
  <c r="AS45" i="3"/>
  <c r="AS42" i="3"/>
  <c r="AS39" i="3"/>
  <c r="AS69" i="3"/>
  <c r="AS36" i="3"/>
  <c r="AS66" i="3"/>
  <c r="AS30" i="3"/>
  <c r="AS63" i="3"/>
  <c r="AS27" i="3"/>
  <c r="AS60" i="3"/>
  <c r="AS24" i="3"/>
  <c r="AS57" i="3"/>
  <c r="AS54" i="3"/>
  <c r="AQ66" i="3"/>
  <c r="AQ42" i="3"/>
  <c r="AQ36" i="3"/>
  <c r="AQ63" i="3"/>
  <c r="AQ60" i="3"/>
  <c r="AQ54" i="3"/>
  <c r="AQ21" i="3"/>
  <c r="AQ57" i="3"/>
  <c r="AQ51" i="3"/>
  <c r="AQ48" i="3"/>
  <c r="AQ18" i="3"/>
  <c r="AQ45" i="3"/>
  <c r="AQ39" i="3"/>
  <c r="AQ33" i="3"/>
  <c r="AJ23" i="3"/>
  <c r="K3" i="13" s="1"/>
  <c r="L23" i="3"/>
  <c r="L22" i="3"/>
  <c r="AJ20" i="3"/>
  <c r="K2" i="13" s="1"/>
  <c r="BA14" i="3"/>
  <c r="K11" i="13"/>
  <c r="J11" i="13"/>
  <c r="H11" i="13"/>
  <c r="AC57" i="3"/>
  <c r="AC48" i="3"/>
  <c r="E11" i="13"/>
  <c r="C12" i="13"/>
  <c r="D12" i="13" s="1"/>
  <c r="C11" i="13"/>
  <c r="D11" i="13" s="1"/>
  <c r="AC21" i="3"/>
  <c r="AC24" i="3"/>
  <c r="AC18" i="3"/>
  <c r="H9" i="13"/>
  <c r="H10" i="13"/>
  <c r="AC45" i="3"/>
  <c r="K22" i="13"/>
  <c r="AC66" i="3"/>
  <c r="BA23" i="3"/>
  <c r="BA22" i="3"/>
  <c r="BA19" i="3"/>
  <c r="E9" i="13"/>
  <c r="C9" i="13"/>
  <c r="D9" i="13" s="1"/>
  <c r="K9" i="13"/>
  <c r="AC54" i="3"/>
  <c r="BA17" i="3"/>
  <c r="BA25" i="3"/>
  <c r="E51" i="13"/>
  <c r="AC87" i="3"/>
  <c r="BA39" i="3"/>
  <c r="BA12" i="3"/>
  <c r="AC252" i="3"/>
  <c r="C68" i="13"/>
  <c r="D68" i="13" s="1"/>
  <c r="C56" i="13"/>
  <c r="D56" i="13" s="1"/>
  <c r="C44" i="13"/>
  <c r="D44" i="13" s="1"/>
  <c r="AC36" i="3"/>
  <c r="AC231" i="3"/>
  <c r="E75" i="13"/>
  <c r="H51" i="13"/>
  <c r="AC198" i="3"/>
  <c r="C48" i="13"/>
  <c r="D48" i="13" s="1"/>
  <c r="AC84" i="3"/>
  <c r="C6" i="13"/>
  <c r="D6" i="13" s="1"/>
  <c r="E27" i="13"/>
  <c r="AC261" i="3"/>
  <c r="AC249" i="3"/>
  <c r="AC243" i="3"/>
  <c r="C36" i="13"/>
  <c r="D36" i="13" s="1"/>
  <c r="AC225" i="3"/>
  <c r="AC213" i="3"/>
  <c r="AC207" i="3"/>
  <c r="C27" i="13"/>
  <c r="D27" i="13" s="1"/>
  <c r="H75" i="13"/>
  <c r="AC255" i="3"/>
  <c r="AC189" i="3"/>
  <c r="AC177" i="3"/>
  <c r="AC171" i="3"/>
  <c r="BA56" i="3"/>
  <c r="AC39" i="3"/>
  <c r="C51" i="13"/>
  <c r="D51" i="13" s="1"/>
  <c r="AC246" i="3"/>
  <c r="AC183" i="3"/>
  <c r="AC117" i="3"/>
  <c r="AC105" i="3"/>
  <c r="AC99" i="3"/>
  <c r="K75" i="13"/>
  <c r="C75" i="13"/>
  <c r="D75" i="13" s="1"/>
  <c r="AC147" i="3"/>
  <c r="AC69" i="3"/>
  <c r="AC63" i="3"/>
  <c r="AC27" i="3"/>
  <c r="BA30" i="3"/>
  <c r="AC264" i="3"/>
  <c r="AC174" i="3"/>
  <c r="AC111" i="3"/>
  <c r="AC42" i="3"/>
  <c r="BA73" i="3"/>
  <c r="K27" i="13"/>
  <c r="AC75" i="3"/>
  <c r="K51" i="13"/>
  <c r="AC72" i="3"/>
  <c r="AC78" i="3"/>
  <c r="AC114" i="3"/>
  <c r="AC108" i="3"/>
  <c r="AC162" i="3"/>
  <c r="AC51" i="3"/>
  <c r="AC126" i="3"/>
  <c r="AC90" i="3"/>
  <c r="AC240" i="3"/>
  <c r="AC204" i="3"/>
  <c r="AC168" i="3"/>
  <c r="AC132" i="3"/>
  <c r="AC96" i="3"/>
  <c r="AC195" i="3"/>
  <c r="AC228" i="3"/>
  <c r="AC222" i="3"/>
  <c r="AC159" i="3"/>
  <c r="AC186" i="3"/>
  <c r="AC123" i="3"/>
  <c r="K10" i="13"/>
  <c r="C8" i="13"/>
  <c r="D8" i="13" s="1"/>
  <c r="C24" i="13"/>
  <c r="D24" i="13" s="1"/>
  <c r="C84" i="13"/>
  <c r="D84" i="13" s="1"/>
  <c r="AA30" i="3"/>
  <c r="AC30" i="3" s="1"/>
  <c r="BA15" i="3"/>
  <c r="BA41" i="3"/>
  <c r="BA66" i="3"/>
  <c r="BA40" i="3"/>
  <c r="BA32" i="3"/>
  <c r="C10" i="13"/>
  <c r="D10" i="13" s="1"/>
  <c r="E22" i="13"/>
  <c r="BA11" i="3"/>
  <c r="BA48" i="3"/>
  <c r="BA31" i="3"/>
  <c r="BA79" i="3"/>
  <c r="C76" i="13"/>
  <c r="D76" i="13" s="1"/>
  <c r="BA13" i="3"/>
  <c r="BA24" i="3"/>
  <c r="BA50" i="3"/>
  <c r="BA72" i="3"/>
  <c r="BA85" i="3"/>
  <c r="BA78" i="3"/>
  <c r="BA61" i="3"/>
  <c r="H22" i="13"/>
  <c r="C20" i="13"/>
  <c r="D20" i="13" s="1"/>
  <c r="AA192" i="3"/>
  <c r="AC192" i="3" s="1"/>
  <c r="AA156" i="3"/>
  <c r="AC156" i="3" s="1"/>
  <c r="AA120" i="3"/>
  <c r="AC120" i="3" s="1"/>
  <c r="BA16" i="3"/>
  <c r="BA26" i="3"/>
  <c r="BA51" i="3"/>
  <c r="BA74" i="3"/>
  <c r="BA37" i="3"/>
  <c r="BA21" i="3"/>
  <c r="BA27" i="3"/>
  <c r="BA53" i="3"/>
  <c r="BA75" i="3"/>
  <c r="BA52" i="3"/>
  <c r="BA44" i="3"/>
  <c r="C22" i="13"/>
  <c r="D22" i="13" s="1"/>
  <c r="F10" i="13"/>
  <c r="BA29" i="3"/>
  <c r="BA54" i="3"/>
  <c r="BA77" i="3"/>
  <c r="BA76" i="3"/>
  <c r="BA28" i="3"/>
  <c r="BA20" i="3"/>
  <c r="BA59" i="3"/>
  <c r="BA83" i="3"/>
  <c r="C16" i="13"/>
  <c r="D16" i="13" s="1"/>
  <c r="C80" i="13"/>
  <c r="D80" i="13" s="1"/>
  <c r="C52" i="13"/>
  <c r="D52" i="13" s="1"/>
  <c r="Y216" i="3"/>
  <c r="AC216" i="3" s="1"/>
  <c r="Y180" i="3"/>
  <c r="AC180" i="3" s="1"/>
  <c r="Y144" i="3"/>
  <c r="AC144" i="3" s="1"/>
  <c r="BA35" i="3"/>
  <c r="BA34" i="3"/>
  <c r="AC237" i="3"/>
  <c r="AC165" i="3"/>
  <c r="AC129" i="3"/>
  <c r="AC93" i="3"/>
  <c r="BA36" i="3"/>
  <c r="BA62" i="3"/>
  <c r="BA86" i="3"/>
  <c r="BA81" i="3"/>
  <c r="BA57" i="3"/>
  <c r="C28" i="13"/>
  <c r="D28" i="13" s="1"/>
  <c r="C40" i="13"/>
  <c r="D40" i="13" s="1"/>
  <c r="BA38" i="3"/>
  <c r="C64" i="13"/>
  <c r="D64" i="13" s="1"/>
  <c r="BA65" i="3"/>
  <c r="BA89" i="3"/>
  <c r="C2" i="13"/>
  <c r="D2" i="13" s="1"/>
  <c r="AC87" i="9"/>
  <c r="AC363" i="9"/>
  <c r="AC282" i="9"/>
  <c r="AC93" i="9"/>
  <c r="AC90" i="9"/>
  <c r="AC318" i="9"/>
  <c r="AC450" i="9"/>
  <c r="AC228" i="9"/>
  <c r="AC462" i="9"/>
  <c r="AC426" i="9"/>
  <c r="AC75" i="9"/>
  <c r="AC147" i="9"/>
  <c r="AC186" i="9"/>
  <c r="AC174" i="9"/>
  <c r="AC438" i="9"/>
  <c r="AC204" i="9"/>
  <c r="AC132" i="9"/>
  <c r="AC411" i="9"/>
  <c r="AC117" i="9"/>
  <c r="AC207" i="9"/>
  <c r="AC405" i="9"/>
  <c r="AC453" i="9"/>
  <c r="AC192" i="9"/>
  <c r="AC111" i="9"/>
  <c r="AC39" i="9"/>
  <c r="AC324" i="9"/>
  <c r="AC60" i="9"/>
  <c r="AC348" i="9"/>
  <c r="AC399" i="9"/>
  <c r="AC447" i="9"/>
  <c r="AC48" i="9"/>
  <c r="AC195" i="9"/>
  <c r="AC273" i="9"/>
  <c r="AC312" i="9"/>
  <c r="AC330" i="9"/>
  <c r="AC351" i="9"/>
  <c r="AC369" i="9"/>
  <c r="AC342" i="9"/>
  <c r="AC189" i="9"/>
  <c r="AC306" i="9"/>
  <c r="AC159" i="9"/>
  <c r="AC102" i="9"/>
  <c r="AC393" i="9"/>
  <c r="AC291" i="9"/>
  <c r="AC390" i="9"/>
  <c r="AC231" i="9"/>
  <c r="AC210" i="9"/>
  <c r="AC408" i="9"/>
  <c r="AC123" i="9"/>
  <c r="AC417" i="9"/>
  <c r="AC144" i="9"/>
  <c r="AC18" i="9"/>
  <c r="AC213" i="9"/>
  <c r="AC36" i="9"/>
  <c r="AC33" i="9"/>
  <c r="AC432" i="9"/>
  <c r="AC99" i="9"/>
  <c r="AC177" i="9"/>
  <c r="AC270" i="9"/>
  <c r="AC276" i="9"/>
  <c r="AC360" i="9"/>
  <c r="AC129" i="9"/>
  <c r="AC285" i="9"/>
  <c r="AC297" i="9"/>
  <c r="AC336" i="9"/>
  <c r="AC444" i="9"/>
  <c r="AC420" i="9"/>
  <c r="AC81" i="9"/>
  <c r="AC30" i="9"/>
  <c r="AC429" i="9"/>
  <c r="AC384" i="9"/>
  <c r="AC120" i="9"/>
  <c r="AC72" i="9"/>
  <c r="AC27" i="9"/>
  <c r="AC258" i="9"/>
  <c r="AC126" i="9"/>
  <c r="AC54" i="9"/>
  <c r="AC162" i="9"/>
  <c r="AC249" i="9"/>
  <c r="AC183" i="9"/>
  <c r="AC243" i="9"/>
  <c r="AC57" i="9"/>
  <c r="AC180" i="9"/>
  <c r="AC246" i="9"/>
  <c r="AC252" i="9"/>
  <c r="AC294" i="9"/>
  <c r="AC435" i="9"/>
  <c r="AC261" i="9"/>
  <c r="AC66" i="9"/>
  <c r="AC141" i="9"/>
  <c r="AC156" i="9"/>
  <c r="AC234" i="9"/>
  <c r="AC240" i="9"/>
  <c r="AC339" i="9"/>
  <c r="AC441" i="9"/>
  <c r="AC24" i="9"/>
  <c r="AC153" i="9"/>
  <c r="AC105" i="9"/>
  <c r="AC225" i="9"/>
  <c r="AC255" i="9"/>
  <c r="AC69" i="9"/>
  <c r="AC138" i="9"/>
  <c r="AC333" i="9"/>
  <c r="AC414" i="9"/>
  <c r="AC423" i="9"/>
  <c r="AC456" i="9"/>
  <c r="AC219" i="9"/>
  <c r="AC171" i="9"/>
  <c r="AC315" i="9"/>
  <c r="AC372" i="9"/>
  <c r="AC378" i="9"/>
  <c r="AC387" i="9"/>
  <c r="AC402" i="9"/>
  <c r="AC198" i="9"/>
  <c r="AC267" i="9"/>
  <c r="AC303" i="9"/>
  <c r="AC108" i="9"/>
  <c r="AC279" i="9"/>
  <c r="AC327" i="9"/>
  <c r="AC357" i="9"/>
  <c r="AC381" i="9"/>
  <c r="AC165" i="9"/>
  <c r="AC354" i="9"/>
  <c r="AC300" i="9"/>
  <c r="AC45" i="9"/>
  <c r="AC150" i="9"/>
  <c r="AC216" i="9"/>
  <c r="AC237" i="9"/>
  <c r="AC465" i="9"/>
  <c r="AC396" i="9"/>
  <c r="AC51" i="9"/>
  <c r="AC135" i="9"/>
  <c r="AC309" i="9"/>
  <c r="AC78" i="9"/>
  <c r="AC84" i="9"/>
  <c r="AC168" i="9"/>
  <c r="AC264" i="9"/>
  <c r="AC345" i="9"/>
  <c r="AC459" i="9"/>
  <c r="AC42" i="9"/>
  <c r="AC222" i="9"/>
  <c r="AC63" i="9"/>
  <c r="AC21" i="9"/>
  <c r="AC114" i="9"/>
  <c r="AC201" i="9"/>
  <c r="AC366" i="9"/>
  <c r="AC321" i="9"/>
  <c r="AC375" i="9"/>
  <c r="AD9" i="3"/>
  <c r="AD9" i="9"/>
  <c r="AP9" i="3"/>
  <c r="C12" i="14" l="1"/>
  <c r="D12" i="14" s="1"/>
  <c r="E12" i="14" s="1"/>
  <c r="C10" i="14"/>
  <c r="D10" i="14" s="1"/>
  <c r="E10" i="14" s="1"/>
  <c r="C18" i="14"/>
  <c r="D18" i="14" s="1"/>
  <c r="E18" i="14" s="1"/>
  <c r="C17" i="14"/>
  <c r="D17" i="14" s="1"/>
  <c r="E17" i="14" s="1"/>
  <c r="C20" i="14"/>
  <c r="D20" i="14" s="1"/>
  <c r="E20" i="14" s="1"/>
  <c r="C19" i="14"/>
  <c r="D19" i="14" s="1"/>
  <c r="E19" i="14" s="1"/>
  <c r="C8" i="14"/>
  <c r="D8" i="14" s="1"/>
  <c r="E8" i="14" s="1"/>
  <c r="C13" i="14"/>
  <c r="D13" i="14" s="1"/>
  <c r="E13" i="14" s="1"/>
  <c r="C21" i="14"/>
  <c r="D21" i="14" s="1"/>
  <c r="E21" i="14" s="1"/>
  <c r="C16" i="14"/>
  <c r="D16" i="14" s="1"/>
  <c r="E16" i="14" s="1"/>
  <c r="J29" i="16"/>
  <c r="I29" i="16"/>
  <c r="AK273" i="3"/>
  <c r="AN273" i="3" s="1"/>
  <c r="AJ273" i="3"/>
  <c r="I87" i="13" s="1"/>
  <c r="AK270" i="3"/>
  <c r="AN270" i="3" s="1"/>
  <c r="AJ270" i="3"/>
  <c r="I86" i="13" s="1"/>
  <c r="I54" i="16"/>
  <c r="AK267" i="3"/>
  <c r="AN267" i="3" s="1"/>
  <c r="AJ267" i="3"/>
  <c r="I85" i="13" s="1"/>
  <c r="AJ225" i="3"/>
  <c r="I71" i="13" s="1"/>
  <c r="I53" i="16"/>
  <c r="I27" i="16"/>
  <c r="AK264" i="3"/>
  <c r="AN264" i="3" s="1"/>
  <c r="AJ264" i="3"/>
  <c r="I84" i="13" s="1"/>
  <c r="AJ261" i="3"/>
  <c r="I83" i="13" s="1"/>
  <c r="AJ255" i="3"/>
  <c r="I81" i="13" s="1"/>
  <c r="AK258" i="3"/>
  <c r="AN258" i="3" s="1"/>
  <c r="AJ258" i="3"/>
  <c r="I82" i="13" s="1"/>
  <c r="AJ252" i="3"/>
  <c r="I80" i="13" s="1"/>
  <c r="I61" i="16"/>
  <c r="I60" i="16"/>
  <c r="I59" i="16"/>
  <c r="I58" i="16"/>
  <c r="I55" i="16"/>
  <c r="I56" i="16"/>
  <c r="I51" i="16"/>
  <c r="I52" i="16"/>
  <c r="AJ246" i="3"/>
  <c r="I78" i="13" s="1"/>
  <c r="AJ249" i="3"/>
  <c r="I79" i="13" s="1"/>
  <c r="AJ243" i="3"/>
  <c r="I77" i="13" s="1"/>
  <c r="AJ237" i="3"/>
  <c r="I75" i="13" s="1"/>
  <c r="AJ240" i="3"/>
  <c r="I76" i="13" s="1"/>
  <c r="AJ228" i="3"/>
  <c r="I72" i="13" s="1"/>
  <c r="AJ234" i="3"/>
  <c r="I74" i="13" s="1"/>
  <c r="AJ231" i="3"/>
  <c r="I73" i="13" s="1"/>
  <c r="AK222" i="3"/>
  <c r="AN222" i="3" s="1"/>
  <c r="AJ222" i="3"/>
  <c r="I70" i="13" s="1"/>
  <c r="AK219" i="3"/>
  <c r="AN219" i="3" s="1"/>
  <c r="AJ219" i="3"/>
  <c r="I69" i="13" s="1"/>
  <c r="AJ207" i="3"/>
  <c r="I65" i="13" s="1"/>
  <c r="AK216" i="3"/>
  <c r="AN216" i="3" s="1"/>
  <c r="AJ216" i="3"/>
  <c r="I68" i="13" s="1"/>
  <c r="AJ210" i="3"/>
  <c r="I66" i="13" s="1"/>
  <c r="AK213" i="3"/>
  <c r="AN213" i="3" s="1"/>
  <c r="AJ213" i="3"/>
  <c r="I67" i="13" s="1"/>
  <c r="AK204" i="3"/>
  <c r="AN204" i="3" s="1"/>
  <c r="AJ204" i="3"/>
  <c r="I64" i="13" s="1"/>
  <c r="I50" i="16"/>
  <c r="I49" i="16"/>
  <c r="I33" i="16"/>
  <c r="I45" i="16"/>
  <c r="I37" i="16"/>
  <c r="I40" i="16"/>
  <c r="I48" i="16"/>
  <c r="I47" i="16"/>
  <c r="I46" i="16"/>
  <c r="I44" i="16"/>
  <c r="I43" i="16"/>
  <c r="I41" i="16"/>
  <c r="I42" i="16"/>
  <c r="I39" i="16"/>
  <c r="I38" i="16"/>
  <c r="I36" i="16"/>
  <c r="I34" i="16"/>
  <c r="I35" i="16"/>
  <c r="I32" i="16"/>
  <c r="I31" i="16"/>
  <c r="I30" i="16"/>
  <c r="AJ183" i="3"/>
  <c r="I57" i="13" s="1"/>
  <c r="AJ195" i="3"/>
  <c r="I61" i="13" s="1"/>
  <c r="AJ192" i="3"/>
  <c r="I60" i="13" s="1"/>
  <c r="AK190" i="3"/>
  <c r="AN190" i="3" s="1"/>
  <c r="AJ190" i="3"/>
  <c r="J59" i="13" s="1"/>
  <c r="AJ163" i="3"/>
  <c r="J50" i="13" s="1"/>
  <c r="AK189" i="3"/>
  <c r="AN189" i="3" s="1"/>
  <c r="AJ189" i="3"/>
  <c r="I59" i="13" s="1"/>
  <c r="AJ171" i="3"/>
  <c r="I53" i="13" s="1"/>
  <c r="AK186" i="3"/>
  <c r="AN186" i="3" s="1"/>
  <c r="AJ186" i="3"/>
  <c r="I58" i="13" s="1"/>
  <c r="AJ180" i="3"/>
  <c r="I56" i="13" s="1"/>
  <c r="AJ174" i="3"/>
  <c r="I54" i="13" s="1"/>
  <c r="AJ177" i="3"/>
  <c r="I55" i="13" s="1"/>
  <c r="AJ159" i="3"/>
  <c r="I49" i="13" s="1"/>
  <c r="AJ165" i="3"/>
  <c r="I51" i="13" s="1"/>
  <c r="AJ168" i="3"/>
  <c r="I52" i="13" s="1"/>
  <c r="AJ162" i="3"/>
  <c r="I50" i="13" s="1"/>
  <c r="AK156" i="3"/>
  <c r="AN156" i="3" s="1"/>
  <c r="AJ156" i="3"/>
  <c r="I48" i="13" s="1"/>
  <c r="AJ154" i="3"/>
  <c r="J47" i="13" s="1"/>
  <c r="AK153" i="3"/>
  <c r="AN153" i="3" s="1"/>
  <c r="AJ153" i="3"/>
  <c r="I47" i="13" s="1"/>
  <c r="AJ144" i="3"/>
  <c r="I44" i="13" s="1"/>
  <c r="AK150" i="3"/>
  <c r="AN150" i="3" s="1"/>
  <c r="AJ150" i="3"/>
  <c r="I46" i="13" s="1"/>
  <c r="AJ141" i="3"/>
  <c r="I43" i="13" s="1"/>
  <c r="AK148" i="3"/>
  <c r="AN148" i="3" s="1"/>
  <c r="AJ148" i="3"/>
  <c r="J45" i="13" s="1"/>
  <c r="AK147" i="3"/>
  <c r="AN147" i="3" s="1"/>
  <c r="AJ147" i="3"/>
  <c r="I45" i="13" s="1"/>
  <c r="AJ132" i="3"/>
  <c r="I40" i="13" s="1"/>
  <c r="AJ135" i="3"/>
  <c r="I41" i="13" s="1"/>
  <c r="AK138" i="3"/>
  <c r="AN138" i="3" s="1"/>
  <c r="AJ138" i="3"/>
  <c r="I42" i="13" s="1"/>
  <c r="AJ120" i="3"/>
  <c r="I36" i="13" s="1"/>
  <c r="AK129" i="3"/>
  <c r="AN129" i="3" s="1"/>
  <c r="AJ129" i="3"/>
  <c r="I39" i="13" s="1"/>
  <c r="AJ126" i="3"/>
  <c r="I38" i="13" s="1"/>
  <c r="AJ117" i="3"/>
  <c r="I35" i="13" s="1"/>
  <c r="AK123" i="3"/>
  <c r="AN123" i="3" s="1"/>
  <c r="AJ123" i="3"/>
  <c r="I37" i="13" s="1"/>
  <c r="I22" i="16"/>
  <c r="J10" i="16"/>
  <c r="I18" i="16"/>
  <c r="I24" i="16"/>
  <c r="J20" i="16"/>
  <c r="I23" i="16"/>
  <c r="I25" i="16"/>
  <c r="J22" i="16"/>
  <c r="I21" i="16"/>
  <c r="I20" i="16"/>
  <c r="I19" i="16"/>
  <c r="J16" i="16"/>
  <c r="I17" i="16"/>
  <c r="I15" i="16"/>
  <c r="J18" i="16"/>
  <c r="J15" i="16"/>
  <c r="J12" i="16"/>
  <c r="I16" i="16"/>
  <c r="I14" i="16"/>
  <c r="I11" i="16"/>
  <c r="I13" i="16"/>
  <c r="I10" i="16"/>
  <c r="J9" i="16"/>
  <c r="J11" i="16"/>
  <c r="I12" i="16"/>
  <c r="I8" i="16"/>
  <c r="I7" i="16"/>
  <c r="I9" i="16"/>
  <c r="J3" i="16"/>
  <c r="I5" i="16"/>
  <c r="I4" i="16"/>
  <c r="I3" i="16"/>
  <c r="J2" i="16"/>
  <c r="I6" i="16"/>
  <c r="W9" i="9"/>
  <c r="BA7" i="9"/>
  <c r="BB9" i="9" s="1"/>
  <c r="AJ109" i="3"/>
  <c r="J32" i="13" s="1"/>
  <c r="AJ108" i="3"/>
  <c r="I32" i="13" s="1"/>
  <c r="AJ102" i="3"/>
  <c r="I30" i="13" s="1"/>
  <c r="AJ105" i="3"/>
  <c r="I31" i="13" s="1"/>
  <c r="AJ93" i="3"/>
  <c r="I27" i="13" s="1"/>
  <c r="AJ94" i="3"/>
  <c r="J27" i="13" s="1"/>
  <c r="AJ96" i="3"/>
  <c r="I28" i="13" s="1"/>
  <c r="AJ76" i="3"/>
  <c r="J21" i="13" s="1"/>
  <c r="AK99" i="3"/>
  <c r="AN99" i="3" s="1"/>
  <c r="AJ99" i="3"/>
  <c r="I29" i="13" s="1"/>
  <c r="AJ84" i="3"/>
  <c r="I24" i="13" s="1"/>
  <c r="AJ82" i="3"/>
  <c r="J23" i="13" s="1"/>
  <c r="AK90" i="3"/>
  <c r="AN90" i="3" s="1"/>
  <c r="AJ90" i="3"/>
  <c r="I26" i="13" s="1"/>
  <c r="AJ87" i="3"/>
  <c r="I25" i="13" s="1"/>
  <c r="AJ67" i="3"/>
  <c r="J18" i="13" s="1"/>
  <c r="AJ81" i="3"/>
  <c r="I23" i="13" s="1"/>
  <c r="AJ79" i="3"/>
  <c r="J22" i="13" s="1"/>
  <c r="AJ52" i="3"/>
  <c r="J13" i="13" s="1"/>
  <c r="AJ78" i="3"/>
  <c r="I22" i="13" s="1"/>
  <c r="AJ72" i="3"/>
  <c r="I20" i="13" s="1"/>
  <c r="AJ69" i="3"/>
  <c r="I19" i="13" s="1"/>
  <c r="AJ60" i="3"/>
  <c r="I16" i="13" s="1"/>
  <c r="AJ66" i="3"/>
  <c r="I18" i="13" s="1"/>
  <c r="AK75" i="3"/>
  <c r="AN75" i="3" s="1"/>
  <c r="AJ75" i="3"/>
  <c r="I21" i="13" s="1"/>
  <c r="AJ64" i="3"/>
  <c r="J17" i="13" s="1"/>
  <c r="AJ48" i="3"/>
  <c r="I12" i="13" s="1"/>
  <c r="AJ57" i="3"/>
  <c r="I15" i="13" s="1"/>
  <c r="AK63" i="3"/>
  <c r="AN63" i="3" s="1"/>
  <c r="AJ63" i="3"/>
  <c r="I17" i="13" s="1"/>
  <c r="AK55" i="3"/>
  <c r="AN55" i="3" s="1"/>
  <c r="AJ55" i="3"/>
  <c r="J14" i="13" s="1"/>
  <c r="AJ51" i="3"/>
  <c r="I13" i="13" s="1"/>
  <c r="AJ37" i="3"/>
  <c r="J8" i="13" s="1"/>
  <c r="AK54" i="3"/>
  <c r="AN54" i="3" s="1"/>
  <c r="AJ54" i="3"/>
  <c r="I14" i="13" s="1"/>
  <c r="AJ45" i="3"/>
  <c r="I11" i="13" s="1"/>
  <c r="AJ27" i="3"/>
  <c r="I5" i="13" s="1"/>
  <c r="AJ43" i="3"/>
  <c r="J10" i="13" s="1"/>
  <c r="AJ36" i="3"/>
  <c r="I8" i="13" s="1"/>
  <c r="AK42" i="3"/>
  <c r="AN42" i="3" s="1"/>
  <c r="AJ42" i="3"/>
  <c r="I10" i="13" s="1"/>
  <c r="AJ34" i="3"/>
  <c r="J7" i="13" s="1"/>
  <c r="AK40" i="3"/>
  <c r="AN40" i="3" s="1"/>
  <c r="AJ40" i="3"/>
  <c r="J9" i="13" s="1"/>
  <c r="AK39" i="3"/>
  <c r="AN39" i="3" s="1"/>
  <c r="AJ39" i="3"/>
  <c r="I9" i="13" s="1"/>
  <c r="AJ24" i="3"/>
  <c r="I4" i="13" s="1"/>
  <c r="AJ21" i="3"/>
  <c r="I3" i="13" s="1"/>
  <c r="AK33" i="3"/>
  <c r="AN33" i="3" s="1"/>
  <c r="AJ33" i="3"/>
  <c r="I7" i="13" s="1"/>
  <c r="AK30" i="3"/>
  <c r="AN30" i="3" s="1"/>
  <c r="AJ30" i="3"/>
  <c r="I6" i="13" s="1"/>
  <c r="AK25" i="3"/>
  <c r="AN25" i="3" s="1"/>
  <c r="AJ25" i="3"/>
  <c r="J4" i="13" s="1"/>
  <c r="W9" i="3"/>
  <c r="AK22" i="3"/>
  <c r="AJ18" i="3"/>
  <c r="I2" i="13" s="1"/>
  <c r="AJ3" i="17"/>
  <c r="AM3" i="2"/>
  <c r="AM18" i="2"/>
  <c r="AK8" i="2"/>
  <c r="AM10" i="2"/>
  <c r="AM13" i="2"/>
  <c r="AM9" i="2"/>
  <c r="AJ19" i="17"/>
  <c r="AJ20" i="17"/>
  <c r="E25" i="12"/>
  <c r="AJ18" i="17"/>
  <c r="AJ16" i="17"/>
  <c r="AJ4" i="17"/>
  <c r="AJ6" i="17"/>
  <c r="AM20" i="2"/>
  <c r="AM5" i="2"/>
  <c r="AJ15" i="17"/>
  <c r="AJ17" i="17"/>
  <c r="AJ7" i="17"/>
  <c r="AM6" i="2"/>
  <c r="AM8" i="2"/>
  <c r="AJ9" i="17"/>
  <c r="AJ13" i="17"/>
  <c r="AM4" i="2"/>
  <c r="AM16" i="2"/>
  <c r="AJ8" i="17"/>
  <c r="AJ14" i="17"/>
  <c r="AM19" i="2"/>
  <c r="AJ10" i="17"/>
  <c r="AM7" i="2"/>
  <c r="AM14" i="2"/>
  <c r="AM17" i="2"/>
  <c r="AM11" i="2"/>
  <c r="AM12" i="2"/>
  <c r="AM15" i="2"/>
  <c r="AJ11" i="17"/>
  <c r="AJ12" i="17"/>
  <c r="AJ5" i="17"/>
  <c r="AG23" i="2"/>
  <c r="AH4" i="17"/>
  <c r="AH7" i="17"/>
  <c r="AJ23" i="17"/>
  <c r="AJ24" i="17"/>
  <c r="AG24" i="2"/>
  <c r="AG25" i="2"/>
  <c r="AH3" i="17"/>
  <c r="AG27" i="2"/>
  <c r="AH13" i="17"/>
  <c r="AH14" i="17"/>
  <c r="AH12" i="17"/>
  <c r="AH17" i="17"/>
  <c r="AJ25" i="17"/>
  <c r="AJ28" i="17"/>
  <c r="AJ26" i="17"/>
  <c r="AJ27" i="17"/>
  <c r="AH9" i="17"/>
  <c r="AH8" i="17"/>
  <c r="AH5" i="17"/>
  <c r="AH19" i="17"/>
  <c r="AH11" i="17"/>
  <c r="AH16" i="17"/>
  <c r="AH15" i="17"/>
  <c r="AH10" i="17"/>
  <c r="AG26" i="2"/>
  <c r="AH20" i="17"/>
  <c r="AG28" i="2"/>
  <c r="AH18" i="17"/>
  <c r="AH6" i="17"/>
  <c r="AK11" i="2"/>
  <c r="AK3" i="2"/>
  <c r="AK4" i="2"/>
  <c r="AK7" i="2"/>
  <c r="AK20" i="2"/>
  <c r="AK14" i="2"/>
  <c r="AI3" i="2"/>
  <c r="AI4" i="2"/>
  <c r="AF3" i="17"/>
  <c r="AF11" i="17"/>
  <c r="AF10" i="17"/>
  <c r="AG7" i="2"/>
  <c r="AG18" i="2"/>
  <c r="AF5" i="17"/>
  <c r="AG10" i="2"/>
  <c r="AI8" i="2"/>
  <c r="AF8" i="17"/>
  <c r="AI5" i="2"/>
  <c r="AF4" i="17"/>
  <c r="AG20" i="2"/>
  <c r="AK13" i="2"/>
  <c r="AK6" i="2"/>
  <c r="AK9" i="2"/>
  <c r="AK15" i="2"/>
  <c r="AK17" i="2"/>
  <c r="AK5" i="2"/>
  <c r="AK16" i="2"/>
  <c r="AK18" i="2"/>
  <c r="AK10" i="2"/>
  <c r="AK19" i="2"/>
  <c r="AK12" i="2"/>
  <c r="AG19" i="2"/>
  <c r="AF12" i="17"/>
  <c r="AG3" i="2"/>
  <c r="AG9" i="2"/>
  <c r="AI20" i="2"/>
  <c r="AI14" i="2"/>
  <c r="AF7" i="17"/>
  <c r="AF14" i="17"/>
  <c r="AI15" i="2"/>
  <c r="AF15" i="17"/>
  <c r="AI10" i="2"/>
  <c r="AI17" i="2"/>
  <c r="AF16" i="17"/>
  <c r="AI7" i="2"/>
  <c r="AF19" i="17"/>
  <c r="AF9" i="17"/>
  <c r="AI9" i="2"/>
  <c r="AF18" i="17"/>
  <c r="AF13" i="17"/>
  <c r="AF17" i="17"/>
  <c r="AI6" i="2"/>
  <c r="AI12" i="2"/>
  <c r="AI13" i="2"/>
  <c r="AI16" i="2"/>
  <c r="AI18" i="2"/>
  <c r="AI19" i="2"/>
  <c r="AF20" i="17"/>
  <c r="AF6" i="17"/>
  <c r="AI11" i="2"/>
  <c r="AG4" i="2"/>
  <c r="AG11" i="2"/>
  <c r="AG13" i="2"/>
  <c r="AG8" i="2"/>
  <c r="AG12" i="2"/>
  <c r="AG17" i="2"/>
  <c r="AG6" i="2"/>
  <c r="AG5" i="2"/>
  <c r="AG14" i="2"/>
  <c r="AG16" i="2"/>
  <c r="AG15" i="2"/>
  <c r="X9" i="3"/>
  <c r="BA7" i="3"/>
  <c r="BB9" i="3" s="1"/>
  <c r="X9" i="9"/>
  <c r="C9" i="9" l="1"/>
  <c r="C9"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九州学連</author>
  </authors>
  <commentList>
    <comment ref="D10" authorId="0" shapeId="0" xr:uid="{00000000-0006-0000-0000-000001000000}">
      <text>
        <r>
          <rPr>
            <b/>
            <sz val="9"/>
            <color rgb="FF000000"/>
            <rFont val="ＭＳ Ｐゴシック"/>
            <family val="2"/>
            <charset val="128"/>
          </rPr>
          <t>リストから大学名を選択してください</t>
        </r>
        <r>
          <rPr>
            <b/>
            <sz val="9"/>
            <color rgb="FF000000"/>
            <rFont val="ＭＳ Ｐゴシック"/>
            <family val="2"/>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九州学連</author>
    <author>user</author>
    <author>Owner</author>
    <author>九州学生陸上競技連盟常任幹事</author>
  </authors>
  <commentList>
    <comment ref="B18" authorId="0" shapeId="0" xr:uid="{00000000-0006-0000-0100-000001000000}">
      <text>
        <r>
          <rPr>
            <b/>
            <sz val="11"/>
            <color rgb="FF000000"/>
            <rFont val="ＭＳ Ｐゴシック"/>
            <family val="2"/>
            <charset val="128"/>
          </rPr>
          <t>2023年度登録番号を入力してください。
登録が完了している場合は、氏名・ﾌﾘｶﾞﾅ・学年は自動的に表示されます。</t>
        </r>
      </text>
    </comment>
    <comment ref="G18" authorId="0" shapeId="0" xr:uid="{00000000-0006-0000-0100-000002000000}">
      <text>
        <r>
          <rPr>
            <b/>
            <sz val="11"/>
            <color rgb="FF000000"/>
            <rFont val="ＭＳ Ｐゴシック"/>
            <family val="2"/>
            <charset val="128"/>
          </rPr>
          <t>リストから種目を選択してください。</t>
        </r>
        <r>
          <rPr>
            <b/>
            <sz val="11"/>
            <color rgb="FF000000"/>
            <rFont val="ＭＳ Ｐゴシック"/>
            <family val="2"/>
            <charset val="128"/>
          </rPr>
          <t xml:space="preserve">
</t>
        </r>
      </text>
    </comment>
    <comment ref="H18" authorId="1" shapeId="0" xr:uid="{F6904E48-B43C-45E0-A814-51E95361D442}">
      <text>
        <r>
          <rPr>
            <b/>
            <sz val="11"/>
            <color indexed="81"/>
            <rFont val="MS P ゴシック"/>
            <family val="3"/>
            <charset val="128"/>
          </rPr>
          <t>オープン参加の場合は〇を選択してください。</t>
        </r>
        <r>
          <rPr>
            <sz val="9"/>
            <color indexed="81"/>
            <rFont val="MS P ゴシック"/>
            <family val="3"/>
            <charset val="128"/>
          </rPr>
          <t xml:space="preserve">
</t>
        </r>
      </text>
    </comment>
    <comment ref="M18" authorId="0" shapeId="0" xr:uid="{00000000-0006-0000-0100-000003000000}">
      <text>
        <r>
          <rPr>
            <b/>
            <sz val="11"/>
            <color rgb="FF000000"/>
            <rFont val="ＭＳ Ｐゴシック"/>
            <family val="2"/>
            <charset val="128"/>
          </rPr>
          <t>例にならって最高記録を入力してください。</t>
        </r>
      </text>
    </comment>
    <comment ref="R18" authorId="2" shapeId="0" xr:uid="{00000000-0006-0000-0100-000004000000}">
      <text>
        <r>
          <rPr>
            <sz val="11"/>
            <color rgb="FF000000"/>
            <rFont val="Yu Gothic"/>
            <family val="3"/>
            <charset val="128"/>
          </rPr>
          <t>出場の場合、リストから「〇」を選択してください。</t>
        </r>
      </text>
    </comment>
    <comment ref="E19" authorId="3" shapeId="0" xr:uid="{00000000-0006-0000-0100-000005000000}">
      <text>
        <r>
          <rPr>
            <b/>
            <sz val="11"/>
            <color rgb="FF000000"/>
            <rFont val="ＭＳ Ｐゴシック"/>
            <family val="2"/>
            <charset val="128"/>
          </rPr>
          <t>登録陸協を選択してください。都道府県陸協登録していない場合は、「学連」を選択してください。</t>
        </r>
        <r>
          <rPr>
            <sz val="9"/>
            <color rgb="FF000000"/>
            <rFont val="Yu Gothic Light"/>
            <family val="3"/>
            <charset val="1"/>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九州学連</author>
    <author>九州学生陸上競技連盟常任幹事</author>
  </authors>
  <commentList>
    <comment ref="D10" authorId="0" shapeId="0" xr:uid="{00000000-0006-0000-0200-000001000000}">
      <text>
        <r>
          <rPr>
            <b/>
            <sz val="11"/>
            <color rgb="FF000000"/>
            <rFont val="ＭＳ Ｐゴシック"/>
            <family val="2"/>
            <charset val="128"/>
          </rPr>
          <t>最高記録は</t>
        </r>
        <r>
          <rPr>
            <b/>
            <sz val="11"/>
            <color rgb="FF000000"/>
            <rFont val="ＭＳ Ｐゴシック"/>
            <family val="2"/>
            <charset val="128"/>
          </rPr>
          <t>5</t>
        </r>
        <r>
          <rPr>
            <b/>
            <sz val="11"/>
            <color rgb="FF000000"/>
            <rFont val="ＭＳ Ｐゴシック"/>
            <family val="2"/>
            <charset val="128"/>
          </rPr>
          <t>桁で入力してください。</t>
        </r>
        <r>
          <rPr>
            <b/>
            <sz val="11"/>
            <color rgb="FF000000"/>
            <rFont val="ＭＳ Ｐゴシック"/>
            <family val="2"/>
            <charset val="128"/>
          </rPr>
          <t xml:space="preserve">
</t>
        </r>
        <r>
          <rPr>
            <b/>
            <sz val="11"/>
            <color rgb="FF000000"/>
            <rFont val="ＭＳ Ｐゴシック"/>
            <family val="2"/>
            <charset val="128"/>
          </rPr>
          <t>例：　　</t>
        </r>
        <r>
          <rPr>
            <b/>
            <sz val="11"/>
            <color rgb="FF000000"/>
            <rFont val="ＭＳ Ｐゴシック"/>
            <family val="2"/>
            <charset val="128"/>
          </rPr>
          <t>48</t>
        </r>
        <r>
          <rPr>
            <b/>
            <sz val="11"/>
            <color rgb="FF000000"/>
            <rFont val="ＭＳ Ｐゴシック"/>
            <family val="2"/>
            <charset val="128"/>
          </rPr>
          <t>．</t>
        </r>
        <r>
          <rPr>
            <b/>
            <sz val="11"/>
            <color rgb="FF000000"/>
            <rFont val="ＭＳ Ｐゴシック"/>
            <family val="2"/>
            <charset val="128"/>
          </rPr>
          <t xml:space="preserve">21→04821
</t>
        </r>
        <r>
          <rPr>
            <b/>
            <sz val="11"/>
            <color rgb="FF000000"/>
            <rFont val="ＭＳ Ｐゴシック"/>
            <family val="2"/>
            <charset val="128"/>
          </rPr>
          <t>　　　</t>
        </r>
        <r>
          <rPr>
            <b/>
            <sz val="11"/>
            <color rgb="FF000000"/>
            <rFont val="ＭＳ Ｐゴシック"/>
            <family val="2"/>
            <charset val="128"/>
          </rPr>
          <t>3</t>
        </r>
        <r>
          <rPr>
            <b/>
            <sz val="11"/>
            <color rgb="FF000000"/>
            <rFont val="ＭＳ Ｐゴシック"/>
            <family val="2"/>
            <charset val="128"/>
          </rPr>
          <t>：</t>
        </r>
        <r>
          <rPr>
            <b/>
            <sz val="11"/>
            <color rgb="FF000000"/>
            <rFont val="ＭＳ Ｐゴシック"/>
            <family val="2"/>
            <charset val="128"/>
          </rPr>
          <t>21</t>
        </r>
        <r>
          <rPr>
            <b/>
            <sz val="11"/>
            <color rgb="FF000000"/>
            <rFont val="ＭＳ Ｐゴシック"/>
            <family val="2"/>
            <charset val="128"/>
          </rPr>
          <t>．</t>
        </r>
        <r>
          <rPr>
            <b/>
            <sz val="11"/>
            <color rgb="FF000000"/>
            <rFont val="ＭＳ Ｐゴシック"/>
            <family val="2"/>
            <charset val="128"/>
          </rPr>
          <t xml:space="preserve">33→32133
</t>
        </r>
        <r>
          <rPr>
            <b/>
            <sz val="11"/>
            <color rgb="FF000000"/>
            <rFont val="ＭＳ Ｐゴシック"/>
            <family val="2"/>
            <charset val="128"/>
          </rPr>
          <t>　　　記録なし</t>
        </r>
        <r>
          <rPr>
            <b/>
            <sz val="11"/>
            <color rgb="FF000000"/>
            <rFont val="ＭＳ Ｐゴシック"/>
            <family val="2"/>
            <charset val="128"/>
          </rPr>
          <t>→00000</t>
        </r>
      </text>
    </comment>
    <comment ref="C15" authorId="0" shapeId="0" xr:uid="{00000000-0006-0000-0200-000002000000}">
      <text>
        <r>
          <rPr>
            <b/>
            <sz val="9"/>
            <color rgb="FF000000"/>
            <rFont val="ＭＳ Ｐゴシック"/>
            <family val="2"/>
            <charset val="128"/>
          </rPr>
          <t>リストから出場選手を選択してください。</t>
        </r>
        <r>
          <rPr>
            <b/>
            <sz val="9"/>
            <color rgb="FF000000"/>
            <rFont val="ＭＳ Ｐゴシック"/>
            <family val="2"/>
            <charset val="128"/>
          </rPr>
          <t xml:space="preserve">
</t>
        </r>
        <r>
          <rPr>
            <b/>
            <sz val="9"/>
            <color rgb="FF000000"/>
            <rFont val="ＭＳ Ｐゴシック"/>
            <family val="2"/>
            <charset val="128"/>
          </rPr>
          <t>出場する選手は必ず様式</t>
        </r>
        <r>
          <rPr>
            <b/>
            <sz val="9"/>
            <color rgb="FF000000"/>
            <rFont val="ＭＳ Ｐゴシック"/>
            <family val="2"/>
            <charset val="128"/>
          </rPr>
          <t>Ⅰ</t>
        </r>
        <r>
          <rPr>
            <b/>
            <sz val="9"/>
            <color rgb="FF000000"/>
            <rFont val="ＭＳ Ｐゴシック"/>
            <family val="2"/>
            <charset val="128"/>
          </rPr>
          <t>のリレー欄に○をつけて下さい。</t>
        </r>
        <r>
          <rPr>
            <b/>
            <sz val="9"/>
            <color rgb="FF000000"/>
            <rFont val="ＭＳ Ｐゴシック"/>
            <family val="2"/>
            <charset val="128"/>
          </rPr>
          <t xml:space="preserve">
</t>
        </r>
      </text>
    </comment>
    <comment ref="I15" authorId="1" shapeId="0" xr:uid="{00000000-0006-0000-0200-000003000000}">
      <text>
        <r>
          <rPr>
            <b/>
            <sz val="11"/>
            <color rgb="FF000000"/>
            <rFont val="MS P ゴシック"/>
            <charset val="128"/>
          </rPr>
          <t>登録陸協を選択してください。都道府県陸協登録していない場合は、「学連」を選択してください。</t>
        </r>
        <r>
          <rPr>
            <sz val="11"/>
            <color rgb="FF000000"/>
            <rFont val="MS P ゴシック"/>
            <charset val="128"/>
          </rPr>
          <t xml:space="preserve">
</t>
        </r>
      </text>
    </comment>
    <comment ref="D29" authorId="0" shapeId="0" xr:uid="{00000000-0006-0000-0200-000004000000}">
      <text>
        <r>
          <rPr>
            <b/>
            <sz val="11"/>
            <color rgb="FF000000"/>
            <rFont val="ＭＳ Ｐゴシック"/>
            <family val="2"/>
            <charset val="128"/>
          </rPr>
          <t>最高記録は</t>
        </r>
        <r>
          <rPr>
            <b/>
            <sz val="11"/>
            <color rgb="FF000000"/>
            <rFont val="ＭＳ Ｐゴシック"/>
            <family val="2"/>
            <charset val="128"/>
          </rPr>
          <t>5</t>
        </r>
        <r>
          <rPr>
            <b/>
            <sz val="11"/>
            <color rgb="FF000000"/>
            <rFont val="ＭＳ Ｐゴシック"/>
            <family val="2"/>
            <charset val="128"/>
          </rPr>
          <t>桁で入力してください。</t>
        </r>
        <r>
          <rPr>
            <b/>
            <sz val="11"/>
            <color rgb="FF000000"/>
            <rFont val="ＭＳ Ｐゴシック"/>
            <family val="2"/>
            <charset val="128"/>
          </rPr>
          <t xml:space="preserve">
</t>
        </r>
        <r>
          <rPr>
            <b/>
            <sz val="11"/>
            <color rgb="FF000000"/>
            <rFont val="ＭＳ Ｐゴシック"/>
            <family val="2"/>
            <charset val="128"/>
          </rPr>
          <t>例：　　</t>
        </r>
        <r>
          <rPr>
            <b/>
            <sz val="11"/>
            <color rgb="FF000000"/>
            <rFont val="ＭＳ Ｐゴシック"/>
            <family val="2"/>
            <charset val="128"/>
          </rPr>
          <t>48</t>
        </r>
        <r>
          <rPr>
            <b/>
            <sz val="11"/>
            <color rgb="FF000000"/>
            <rFont val="ＭＳ Ｐゴシック"/>
            <family val="2"/>
            <charset val="128"/>
          </rPr>
          <t>．</t>
        </r>
        <r>
          <rPr>
            <b/>
            <sz val="11"/>
            <color rgb="FF000000"/>
            <rFont val="ＭＳ Ｐゴシック"/>
            <family val="2"/>
            <charset val="128"/>
          </rPr>
          <t xml:space="preserve">21→04821
</t>
        </r>
        <r>
          <rPr>
            <b/>
            <sz val="11"/>
            <color rgb="FF000000"/>
            <rFont val="ＭＳ Ｐゴシック"/>
            <family val="2"/>
            <charset val="128"/>
          </rPr>
          <t>　　　</t>
        </r>
        <r>
          <rPr>
            <b/>
            <sz val="11"/>
            <color rgb="FF000000"/>
            <rFont val="ＭＳ Ｐゴシック"/>
            <family val="2"/>
            <charset val="128"/>
          </rPr>
          <t>3</t>
        </r>
        <r>
          <rPr>
            <b/>
            <sz val="11"/>
            <color rgb="FF000000"/>
            <rFont val="ＭＳ Ｐゴシック"/>
            <family val="2"/>
            <charset val="128"/>
          </rPr>
          <t>：</t>
        </r>
        <r>
          <rPr>
            <b/>
            <sz val="11"/>
            <color rgb="FF000000"/>
            <rFont val="ＭＳ Ｐゴシック"/>
            <family val="2"/>
            <charset val="128"/>
          </rPr>
          <t>21</t>
        </r>
        <r>
          <rPr>
            <b/>
            <sz val="11"/>
            <color rgb="FF000000"/>
            <rFont val="ＭＳ Ｐゴシック"/>
            <family val="2"/>
            <charset val="128"/>
          </rPr>
          <t>．</t>
        </r>
        <r>
          <rPr>
            <b/>
            <sz val="11"/>
            <color rgb="FF000000"/>
            <rFont val="ＭＳ Ｐゴシック"/>
            <family val="2"/>
            <charset val="128"/>
          </rPr>
          <t xml:space="preserve">33→32133
</t>
        </r>
        <r>
          <rPr>
            <b/>
            <sz val="11"/>
            <color rgb="FF000000"/>
            <rFont val="ＭＳ Ｐゴシック"/>
            <family val="2"/>
            <charset val="128"/>
          </rPr>
          <t>　　　記録なし</t>
        </r>
        <r>
          <rPr>
            <b/>
            <sz val="11"/>
            <color rgb="FF000000"/>
            <rFont val="ＭＳ Ｐゴシック"/>
            <family val="2"/>
            <charset val="128"/>
          </rPr>
          <t>→00000</t>
        </r>
      </text>
    </comment>
    <comment ref="I34" authorId="1" shapeId="0" xr:uid="{00000000-0006-0000-0200-000005000000}">
      <text>
        <r>
          <rPr>
            <b/>
            <sz val="11"/>
            <color rgb="FF000000"/>
            <rFont val="MS P ゴシック"/>
            <charset val="128"/>
          </rPr>
          <t>登録陸協を選択してください。都道府県陸協登録していない場合は、「学連」を選択してください。</t>
        </r>
        <r>
          <rPr>
            <sz val="11"/>
            <color rgb="FF000000"/>
            <rFont val="MS P ゴシック"/>
            <charset val="128"/>
          </rPr>
          <t xml:space="preserve">
</t>
        </r>
      </text>
    </comment>
    <comment ref="D54" authorId="0" shapeId="0" xr:uid="{00000000-0006-0000-0200-000006000000}">
      <text>
        <r>
          <rPr>
            <b/>
            <sz val="11"/>
            <color rgb="FF000000"/>
            <rFont val="ＭＳ Ｐゴシック"/>
            <family val="2"/>
            <charset val="128"/>
          </rPr>
          <t>最高記録は</t>
        </r>
        <r>
          <rPr>
            <b/>
            <sz val="11"/>
            <color rgb="FF000000"/>
            <rFont val="ＭＳ Ｐゴシック"/>
            <family val="2"/>
            <charset val="128"/>
          </rPr>
          <t>5</t>
        </r>
        <r>
          <rPr>
            <b/>
            <sz val="11"/>
            <color rgb="FF000000"/>
            <rFont val="ＭＳ Ｐゴシック"/>
            <family val="2"/>
            <charset val="128"/>
          </rPr>
          <t>桁で入力してください。</t>
        </r>
        <r>
          <rPr>
            <b/>
            <sz val="11"/>
            <color rgb="FF000000"/>
            <rFont val="ＭＳ Ｐゴシック"/>
            <family val="2"/>
            <charset val="128"/>
          </rPr>
          <t xml:space="preserve">
</t>
        </r>
        <r>
          <rPr>
            <b/>
            <sz val="11"/>
            <color rgb="FF000000"/>
            <rFont val="ＭＳ Ｐゴシック"/>
            <family val="2"/>
            <charset val="128"/>
          </rPr>
          <t>例：　　</t>
        </r>
        <r>
          <rPr>
            <b/>
            <sz val="11"/>
            <color rgb="FF000000"/>
            <rFont val="ＭＳ Ｐゴシック"/>
            <family val="2"/>
            <charset val="128"/>
          </rPr>
          <t>48</t>
        </r>
        <r>
          <rPr>
            <b/>
            <sz val="11"/>
            <color rgb="FF000000"/>
            <rFont val="ＭＳ Ｐゴシック"/>
            <family val="2"/>
            <charset val="128"/>
          </rPr>
          <t>．</t>
        </r>
        <r>
          <rPr>
            <b/>
            <sz val="11"/>
            <color rgb="FF000000"/>
            <rFont val="ＭＳ Ｐゴシック"/>
            <family val="2"/>
            <charset val="128"/>
          </rPr>
          <t xml:space="preserve">21→04821
</t>
        </r>
        <r>
          <rPr>
            <b/>
            <sz val="11"/>
            <color rgb="FF000000"/>
            <rFont val="ＭＳ Ｐゴシック"/>
            <family val="2"/>
            <charset val="128"/>
          </rPr>
          <t>　　　</t>
        </r>
        <r>
          <rPr>
            <b/>
            <sz val="11"/>
            <color rgb="FF000000"/>
            <rFont val="ＭＳ Ｐゴシック"/>
            <family val="2"/>
            <charset val="128"/>
          </rPr>
          <t>3</t>
        </r>
        <r>
          <rPr>
            <b/>
            <sz val="11"/>
            <color rgb="FF000000"/>
            <rFont val="ＭＳ Ｐゴシック"/>
            <family val="2"/>
            <charset val="128"/>
          </rPr>
          <t>：</t>
        </r>
        <r>
          <rPr>
            <b/>
            <sz val="11"/>
            <color rgb="FF000000"/>
            <rFont val="ＭＳ Ｐゴシック"/>
            <family val="2"/>
            <charset val="128"/>
          </rPr>
          <t>21</t>
        </r>
        <r>
          <rPr>
            <b/>
            <sz val="11"/>
            <color rgb="FF000000"/>
            <rFont val="ＭＳ Ｐゴシック"/>
            <family val="2"/>
            <charset val="128"/>
          </rPr>
          <t>．</t>
        </r>
        <r>
          <rPr>
            <b/>
            <sz val="11"/>
            <color rgb="FF000000"/>
            <rFont val="ＭＳ Ｐゴシック"/>
            <family val="2"/>
            <charset val="128"/>
          </rPr>
          <t xml:space="preserve">33→32133
</t>
        </r>
        <r>
          <rPr>
            <b/>
            <sz val="11"/>
            <color rgb="FF000000"/>
            <rFont val="ＭＳ Ｐゴシック"/>
            <family val="2"/>
            <charset val="128"/>
          </rPr>
          <t>　　　記録なし</t>
        </r>
        <r>
          <rPr>
            <b/>
            <sz val="11"/>
            <color rgb="FF000000"/>
            <rFont val="ＭＳ Ｐゴシック"/>
            <family val="2"/>
            <charset val="128"/>
          </rPr>
          <t>→00000</t>
        </r>
      </text>
    </comment>
    <comment ref="C59" authorId="0" shapeId="0" xr:uid="{00000000-0006-0000-0200-000007000000}">
      <text>
        <r>
          <rPr>
            <b/>
            <sz val="9"/>
            <color rgb="FF000000"/>
            <rFont val="ＭＳ Ｐゴシック"/>
            <family val="2"/>
            <charset val="128"/>
          </rPr>
          <t>リストから出場選手を選択してください。</t>
        </r>
        <r>
          <rPr>
            <b/>
            <sz val="9"/>
            <color rgb="FF000000"/>
            <rFont val="ＭＳ Ｐゴシック"/>
            <family val="2"/>
            <charset val="128"/>
          </rPr>
          <t xml:space="preserve">
</t>
        </r>
        <r>
          <rPr>
            <b/>
            <sz val="9"/>
            <color rgb="FF000000"/>
            <rFont val="ＭＳ Ｐゴシック"/>
            <family val="2"/>
            <charset val="128"/>
          </rPr>
          <t>出場する選手は必ず様式</t>
        </r>
        <r>
          <rPr>
            <b/>
            <sz val="9"/>
            <color rgb="FF000000"/>
            <rFont val="ＭＳ Ｐゴシック"/>
            <family val="2"/>
            <charset val="128"/>
          </rPr>
          <t>Ⅰ</t>
        </r>
        <r>
          <rPr>
            <b/>
            <sz val="9"/>
            <color rgb="FF000000"/>
            <rFont val="ＭＳ Ｐゴシック"/>
            <family val="2"/>
            <charset val="128"/>
          </rPr>
          <t>のリレー欄に○をつけて下さい。</t>
        </r>
        <r>
          <rPr>
            <b/>
            <sz val="9"/>
            <color rgb="FF000000"/>
            <rFont val="ＭＳ Ｐゴシック"/>
            <family val="2"/>
            <charset val="128"/>
          </rPr>
          <t xml:space="preserve">
</t>
        </r>
      </text>
    </comment>
    <comment ref="I59" authorId="1" shapeId="0" xr:uid="{00000000-0006-0000-0200-000008000000}">
      <text>
        <r>
          <rPr>
            <b/>
            <sz val="11"/>
            <color rgb="FF000000"/>
            <rFont val="MS P ゴシック"/>
            <charset val="128"/>
          </rPr>
          <t>登録陸協を選択してください。都道府県陸協登録していない場合は、「学連」を選択してください。</t>
        </r>
        <r>
          <rPr>
            <sz val="11"/>
            <color rgb="FF000000"/>
            <rFont val="MS P ゴシック"/>
            <charset val="128"/>
          </rPr>
          <t xml:space="preserve">
</t>
        </r>
      </text>
    </comment>
    <comment ref="D74" authorId="1" shapeId="0" xr:uid="{00000000-0006-0000-0200-000009000000}">
      <text>
        <r>
          <rPr>
            <b/>
            <sz val="11"/>
            <color rgb="FF000000"/>
            <rFont val="MS P ゴシック"/>
            <charset val="128"/>
          </rPr>
          <t>最高記録は</t>
        </r>
        <r>
          <rPr>
            <b/>
            <sz val="11"/>
            <color rgb="FF000000"/>
            <rFont val="MS P ゴシック"/>
            <charset val="128"/>
          </rPr>
          <t>5</t>
        </r>
        <r>
          <rPr>
            <b/>
            <sz val="11"/>
            <color rgb="FF000000"/>
            <rFont val="MS P ゴシック"/>
            <charset val="128"/>
          </rPr>
          <t>桁で入力してください。</t>
        </r>
        <r>
          <rPr>
            <b/>
            <sz val="11"/>
            <color rgb="FF000000"/>
            <rFont val="MS P ゴシック"/>
            <charset val="128"/>
          </rPr>
          <t xml:space="preserve">
</t>
        </r>
        <r>
          <rPr>
            <b/>
            <sz val="11"/>
            <color rgb="FF000000"/>
            <rFont val="MS P ゴシック"/>
            <charset val="128"/>
          </rPr>
          <t>例：　　</t>
        </r>
        <r>
          <rPr>
            <b/>
            <sz val="11"/>
            <color rgb="FF000000"/>
            <rFont val="MS P ゴシック"/>
            <charset val="128"/>
          </rPr>
          <t>48</t>
        </r>
        <r>
          <rPr>
            <b/>
            <sz val="11"/>
            <color rgb="FF000000"/>
            <rFont val="MS P ゴシック"/>
            <charset val="128"/>
          </rPr>
          <t>．</t>
        </r>
        <r>
          <rPr>
            <b/>
            <sz val="11"/>
            <color rgb="FF000000"/>
            <rFont val="MS P ゴシック"/>
            <charset val="128"/>
          </rPr>
          <t xml:space="preserve">21→04821
</t>
        </r>
        <r>
          <rPr>
            <b/>
            <sz val="11"/>
            <color rgb="FF000000"/>
            <rFont val="MS P ゴシック"/>
            <charset val="128"/>
          </rPr>
          <t>　　　</t>
        </r>
        <r>
          <rPr>
            <b/>
            <sz val="11"/>
            <color rgb="FF000000"/>
            <rFont val="MS P ゴシック"/>
            <charset val="128"/>
          </rPr>
          <t>3</t>
        </r>
        <r>
          <rPr>
            <b/>
            <sz val="11"/>
            <color rgb="FF000000"/>
            <rFont val="MS P ゴシック"/>
            <charset val="128"/>
          </rPr>
          <t>：</t>
        </r>
        <r>
          <rPr>
            <b/>
            <sz val="11"/>
            <color rgb="FF000000"/>
            <rFont val="MS P ゴシック"/>
            <charset val="128"/>
          </rPr>
          <t>21</t>
        </r>
        <r>
          <rPr>
            <b/>
            <sz val="11"/>
            <color rgb="FF000000"/>
            <rFont val="MS P ゴシック"/>
            <charset val="128"/>
          </rPr>
          <t>．</t>
        </r>
        <r>
          <rPr>
            <b/>
            <sz val="11"/>
            <color rgb="FF000000"/>
            <rFont val="MS P ゴシック"/>
            <charset val="128"/>
          </rPr>
          <t xml:space="preserve">33→32133
</t>
        </r>
        <r>
          <rPr>
            <b/>
            <sz val="11"/>
            <color rgb="FF000000"/>
            <rFont val="MS P ゴシック"/>
            <charset val="128"/>
          </rPr>
          <t>　　　記録なし</t>
        </r>
        <r>
          <rPr>
            <b/>
            <sz val="11"/>
            <color rgb="FF000000"/>
            <rFont val="MS P ゴシック"/>
            <charset val="128"/>
          </rPr>
          <t>→00000</t>
        </r>
      </text>
    </comment>
    <comment ref="I79" authorId="1" shapeId="0" xr:uid="{00000000-0006-0000-0200-00000A000000}">
      <text>
        <r>
          <rPr>
            <b/>
            <sz val="11"/>
            <color rgb="FF000000"/>
            <rFont val="MS P ゴシック"/>
            <charset val="128"/>
          </rPr>
          <t>登録陸協を選択してください。都道府県陸協登録していない場合は、「学連」を選択してください。</t>
        </r>
        <r>
          <rPr>
            <sz val="11"/>
            <color rgb="FF000000"/>
            <rFont val="MS P ゴシック"/>
            <charset val="128"/>
          </rPr>
          <t xml:space="preserve">
</t>
        </r>
      </text>
    </comment>
    <comment ref="I103" authorId="1" shapeId="0" xr:uid="{00000000-0006-0000-0200-00000B000000}">
      <text>
        <r>
          <rPr>
            <b/>
            <sz val="11"/>
            <color rgb="FF000000"/>
            <rFont val="MS P ゴシック"/>
            <charset val="128"/>
          </rPr>
          <t>登録陸協を選択してください。都道府県陸協登録していない場合は、「学連」を選択してください。</t>
        </r>
        <r>
          <rPr>
            <sz val="11"/>
            <color rgb="FF000000"/>
            <rFont val="MS P ゴシック"/>
            <charset val="128"/>
          </rPr>
          <t xml:space="preserve">
</t>
        </r>
      </text>
    </comment>
    <comment ref="I123" authorId="1" shapeId="0" xr:uid="{00000000-0006-0000-0200-00000C000000}">
      <text>
        <r>
          <rPr>
            <b/>
            <sz val="11"/>
            <color rgb="FF000000"/>
            <rFont val="MS P ゴシック"/>
            <charset val="128"/>
          </rPr>
          <t>登録陸協を選択してください。都道府県陸協登録していない場合は、「学連」を選択してください。</t>
        </r>
        <r>
          <rPr>
            <sz val="11"/>
            <color rgb="FF000000"/>
            <rFont val="MS P ゴシック"/>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九州学生陸上競技連盟常任幹事</author>
    <author>九州学連</author>
  </authors>
  <commentList>
    <comment ref="G11" authorId="0" shapeId="0" xr:uid="{00000000-0006-0000-0300-000001000000}">
      <text>
        <r>
          <rPr>
            <b/>
            <sz val="11"/>
            <color rgb="FF000000"/>
            <rFont val="MS P ゴシック"/>
            <charset val="128"/>
          </rPr>
          <t>登録陸協を選択してください。都道府県陸協登録していない場合は、「学連」を選択してください。</t>
        </r>
      </text>
    </comment>
    <comment ref="D12" authorId="1" shapeId="0" xr:uid="{00000000-0006-0000-0300-000002000000}">
      <text>
        <r>
          <rPr>
            <b/>
            <sz val="11"/>
            <color rgb="FF000000"/>
            <rFont val="ＭＳ Ｐゴシック"/>
            <family val="2"/>
            <charset val="128"/>
          </rPr>
          <t>最高記録を入力してください。</t>
        </r>
        <r>
          <rPr>
            <b/>
            <sz val="11"/>
            <color rgb="FF000000"/>
            <rFont val="ＭＳ Ｐゴシック"/>
            <family val="2"/>
            <charset val="128"/>
          </rPr>
          <t xml:space="preserve">
</t>
        </r>
        <r>
          <rPr>
            <b/>
            <sz val="11"/>
            <color rgb="FF000000"/>
            <rFont val="ＭＳ Ｐゴシック"/>
            <family val="2"/>
            <charset val="128"/>
          </rPr>
          <t>入力の際に分、秒、</t>
        </r>
        <r>
          <rPr>
            <b/>
            <sz val="11"/>
            <color rgb="FF000000"/>
            <rFont val="ＭＳ Ｐゴシック"/>
            <family val="2"/>
            <charset val="128"/>
          </rPr>
          <t>m</t>
        </r>
        <r>
          <rPr>
            <b/>
            <sz val="11"/>
            <color rgb="FF000000"/>
            <rFont val="ＭＳ Ｐゴシック"/>
            <family val="2"/>
            <charset val="128"/>
          </rPr>
          <t>、コンマなどは必要ありません。</t>
        </r>
        <r>
          <rPr>
            <b/>
            <sz val="11"/>
            <color rgb="FF000000"/>
            <rFont val="ＭＳ Ｐゴシック"/>
            <family val="2"/>
            <charset val="128"/>
          </rPr>
          <t xml:space="preserve">
</t>
        </r>
        <r>
          <rPr>
            <b/>
            <sz val="11"/>
            <color rgb="FF000000"/>
            <rFont val="ＭＳ Ｐゴシック"/>
            <family val="2"/>
            <charset val="128"/>
          </rPr>
          <t>【例】</t>
        </r>
        <r>
          <rPr>
            <b/>
            <sz val="11"/>
            <color rgb="FF000000"/>
            <rFont val="ＭＳ Ｐゴシック"/>
            <family val="2"/>
            <charset val="128"/>
          </rPr>
          <t xml:space="preserve">
</t>
        </r>
        <r>
          <rPr>
            <b/>
            <sz val="11"/>
            <color rgb="FF000000"/>
            <rFont val="ＭＳ Ｐゴシック"/>
            <family val="2"/>
            <charset val="128"/>
          </rPr>
          <t>10</t>
        </r>
        <r>
          <rPr>
            <b/>
            <sz val="11"/>
            <color rgb="FF000000"/>
            <rFont val="ＭＳ Ｐゴシック"/>
            <family val="2"/>
            <charset val="128"/>
          </rPr>
          <t>秒</t>
        </r>
        <r>
          <rPr>
            <b/>
            <sz val="11"/>
            <color rgb="FF000000"/>
            <rFont val="ＭＳ Ｐゴシック"/>
            <family val="2"/>
            <charset val="128"/>
          </rPr>
          <t>21</t>
        </r>
        <r>
          <rPr>
            <b/>
            <sz val="11"/>
            <color rgb="FF000000"/>
            <rFont val="ＭＳ Ｐゴシック"/>
            <family val="2"/>
            <charset val="128"/>
          </rPr>
          <t>　</t>
        </r>
        <r>
          <rPr>
            <b/>
            <sz val="11"/>
            <color rgb="FF000000"/>
            <rFont val="ＭＳ Ｐゴシック"/>
            <family val="2"/>
            <charset val="128"/>
          </rPr>
          <t xml:space="preserve">   →</t>
        </r>
        <r>
          <rPr>
            <b/>
            <sz val="11"/>
            <color rgb="FF000000"/>
            <rFont val="ＭＳ Ｐゴシック"/>
            <family val="2"/>
            <charset val="128"/>
          </rPr>
          <t>　</t>
        </r>
        <r>
          <rPr>
            <b/>
            <sz val="11"/>
            <color rgb="FF000000"/>
            <rFont val="ＭＳ Ｐゴシック"/>
            <family val="2"/>
            <charset val="128"/>
          </rPr>
          <t xml:space="preserve">1021
</t>
        </r>
        <r>
          <rPr>
            <b/>
            <sz val="11"/>
            <color rgb="FF000000"/>
            <rFont val="ＭＳ Ｐゴシック"/>
            <family val="2"/>
            <charset val="128"/>
          </rPr>
          <t>1</t>
        </r>
        <r>
          <rPr>
            <b/>
            <sz val="11"/>
            <color rgb="FF000000"/>
            <rFont val="ＭＳ Ｐゴシック"/>
            <family val="2"/>
            <charset val="128"/>
          </rPr>
          <t>分</t>
        </r>
        <r>
          <rPr>
            <b/>
            <sz val="11"/>
            <color rgb="FF000000"/>
            <rFont val="ＭＳ Ｐゴシック"/>
            <family val="2"/>
            <charset val="128"/>
          </rPr>
          <t>03</t>
        </r>
        <r>
          <rPr>
            <b/>
            <sz val="11"/>
            <color rgb="FF000000"/>
            <rFont val="ＭＳ Ｐゴシック"/>
            <family val="2"/>
            <charset val="128"/>
          </rPr>
          <t>秒</t>
        </r>
        <r>
          <rPr>
            <b/>
            <sz val="11"/>
            <color rgb="FF000000"/>
            <rFont val="ＭＳ Ｐゴシック"/>
            <family val="2"/>
            <charset val="128"/>
          </rPr>
          <t>21</t>
        </r>
        <r>
          <rPr>
            <b/>
            <sz val="11"/>
            <color rgb="FF000000"/>
            <rFont val="ＭＳ Ｐゴシック"/>
            <family val="2"/>
            <charset val="128"/>
          </rPr>
          <t>　</t>
        </r>
        <r>
          <rPr>
            <b/>
            <sz val="11"/>
            <color rgb="FF000000"/>
            <rFont val="ＭＳ Ｐゴシック"/>
            <family val="2"/>
            <charset val="128"/>
          </rPr>
          <t>→</t>
        </r>
        <r>
          <rPr>
            <b/>
            <sz val="11"/>
            <color rgb="FF000000"/>
            <rFont val="ＭＳ Ｐゴシック"/>
            <family val="2"/>
            <charset val="128"/>
          </rPr>
          <t>　</t>
        </r>
        <r>
          <rPr>
            <b/>
            <sz val="11"/>
            <color rgb="FF000000"/>
            <rFont val="ＭＳ Ｐゴシック"/>
            <family val="2"/>
            <charset val="128"/>
          </rPr>
          <t>10321  ※6321</t>
        </r>
        <r>
          <rPr>
            <b/>
            <sz val="11"/>
            <color rgb="FF000000"/>
            <rFont val="ＭＳ Ｐゴシック"/>
            <family val="2"/>
            <charset val="128"/>
          </rPr>
          <t>と入力しないでください。</t>
        </r>
        <r>
          <rPr>
            <b/>
            <sz val="11"/>
            <color rgb="FF000000"/>
            <rFont val="ＭＳ Ｐゴシック"/>
            <family val="2"/>
            <charset val="128"/>
          </rPr>
          <t xml:space="preserve">
</t>
        </r>
        <r>
          <rPr>
            <b/>
            <sz val="11"/>
            <color rgb="FF000000"/>
            <rFont val="ＭＳ Ｐゴシック"/>
            <family val="2"/>
            <charset val="128"/>
          </rPr>
          <t>31</t>
        </r>
        <r>
          <rPr>
            <b/>
            <sz val="11"/>
            <color rgb="FF000000"/>
            <rFont val="ＭＳ Ｐゴシック"/>
            <family val="2"/>
            <charset val="128"/>
          </rPr>
          <t>分</t>
        </r>
        <r>
          <rPr>
            <b/>
            <sz val="11"/>
            <color rgb="FF000000"/>
            <rFont val="ＭＳ Ｐゴシック"/>
            <family val="2"/>
            <charset val="128"/>
          </rPr>
          <t>21</t>
        </r>
        <r>
          <rPr>
            <b/>
            <sz val="11"/>
            <color rgb="FF000000"/>
            <rFont val="ＭＳ Ｐゴシック"/>
            <family val="2"/>
            <charset val="128"/>
          </rPr>
          <t>秒</t>
        </r>
        <r>
          <rPr>
            <b/>
            <sz val="11"/>
            <color rgb="FF000000"/>
            <rFont val="ＭＳ Ｐゴシック"/>
            <family val="2"/>
            <charset val="128"/>
          </rPr>
          <t>33 →</t>
        </r>
        <r>
          <rPr>
            <b/>
            <sz val="11"/>
            <color rgb="FF000000"/>
            <rFont val="ＭＳ Ｐゴシック"/>
            <family val="2"/>
            <charset val="128"/>
          </rPr>
          <t>　</t>
        </r>
        <r>
          <rPr>
            <b/>
            <sz val="11"/>
            <color rgb="FF000000"/>
            <rFont val="ＭＳ Ｐゴシック"/>
            <family val="2"/>
            <charset val="128"/>
          </rPr>
          <t xml:space="preserve">312133
</t>
        </r>
        <r>
          <rPr>
            <b/>
            <sz val="11"/>
            <color rgb="FF000000"/>
            <rFont val="ＭＳ Ｐゴシック"/>
            <family val="2"/>
            <charset val="128"/>
          </rPr>
          <t>7m66       →</t>
        </r>
        <r>
          <rPr>
            <b/>
            <sz val="11"/>
            <color rgb="FF000000"/>
            <rFont val="ＭＳ Ｐゴシック"/>
            <family val="2"/>
            <charset val="128"/>
          </rPr>
          <t>　</t>
        </r>
        <r>
          <rPr>
            <b/>
            <sz val="11"/>
            <color rgb="FF000000"/>
            <rFont val="ＭＳ Ｐゴシック"/>
            <family val="2"/>
            <charset val="128"/>
          </rPr>
          <t xml:space="preserve">766
</t>
        </r>
        <r>
          <rPr>
            <b/>
            <sz val="11"/>
            <color rgb="FF000000"/>
            <rFont val="ＭＳ Ｐゴシック"/>
            <family val="2"/>
            <charset val="128"/>
          </rPr>
          <t>18m53      →</t>
        </r>
        <r>
          <rPr>
            <b/>
            <sz val="11"/>
            <color rgb="FF000000"/>
            <rFont val="ＭＳ Ｐゴシック"/>
            <family val="2"/>
            <charset val="128"/>
          </rPr>
          <t>　</t>
        </r>
        <r>
          <rPr>
            <b/>
            <sz val="11"/>
            <color rgb="FF000000"/>
            <rFont val="ＭＳ Ｐゴシック"/>
            <family val="2"/>
            <charset val="128"/>
          </rPr>
          <t xml:space="preserve">1853
</t>
        </r>
        <r>
          <rPr>
            <b/>
            <sz val="11"/>
            <color rgb="FF000000"/>
            <rFont val="ＭＳ Ｐゴシック"/>
            <family val="2"/>
            <charset val="128"/>
          </rPr>
          <t>7120</t>
        </r>
        <r>
          <rPr>
            <b/>
            <sz val="11"/>
            <color rgb="FF000000"/>
            <rFont val="ＭＳ Ｐゴシック"/>
            <family val="2"/>
            <charset val="128"/>
          </rPr>
          <t>点　　</t>
        </r>
        <r>
          <rPr>
            <b/>
            <sz val="11"/>
            <color rgb="FF000000"/>
            <rFont val="ＭＳ Ｐゴシック"/>
            <family val="2"/>
            <charset val="128"/>
          </rPr>
          <t xml:space="preserve"> →</t>
        </r>
        <r>
          <rPr>
            <b/>
            <sz val="11"/>
            <color rgb="FF000000"/>
            <rFont val="ＭＳ Ｐゴシック"/>
            <family val="2"/>
            <charset val="128"/>
          </rPr>
          <t>　</t>
        </r>
        <r>
          <rPr>
            <b/>
            <sz val="11"/>
            <color rgb="FF000000"/>
            <rFont val="ＭＳ Ｐゴシック"/>
            <family val="2"/>
            <charset val="128"/>
          </rPr>
          <t xml:space="preserve">7120
</t>
        </r>
        <r>
          <rPr>
            <b/>
            <sz val="11"/>
            <color rgb="FF000000"/>
            <rFont val="ＭＳ Ｐゴシック"/>
            <family val="2"/>
            <charset val="128"/>
          </rPr>
          <t>10</t>
        </r>
        <r>
          <rPr>
            <b/>
            <sz val="11"/>
            <color rgb="FF000000"/>
            <rFont val="ＭＳ Ｐゴシック"/>
            <family val="2"/>
            <charset val="128"/>
          </rPr>
          <t>秒</t>
        </r>
        <r>
          <rPr>
            <b/>
            <sz val="11"/>
            <color rgb="FF000000"/>
            <rFont val="ＭＳ Ｐゴシック"/>
            <family val="2"/>
            <charset val="128"/>
          </rPr>
          <t>3(</t>
        </r>
        <r>
          <rPr>
            <b/>
            <sz val="11"/>
            <color rgb="FF000000"/>
            <rFont val="ＭＳ Ｐゴシック"/>
            <family val="2"/>
            <charset val="128"/>
          </rPr>
          <t>手動</t>
        </r>
        <r>
          <rPr>
            <b/>
            <sz val="11"/>
            <color rgb="FF000000"/>
            <rFont val="ＭＳ Ｐゴシック"/>
            <family val="2"/>
            <charset val="128"/>
          </rPr>
          <t>)→</t>
        </r>
        <r>
          <rPr>
            <b/>
            <sz val="11"/>
            <color rgb="FF000000"/>
            <rFont val="ＭＳ Ｐゴシック"/>
            <family val="2"/>
            <charset val="128"/>
          </rPr>
          <t>　</t>
        </r>
        <r>
          <rPr>
            <b/>
            <sz val="11"/>
            <color rgb="FF000000"/>
            <rFont val="ＭＳ Ｐゴシック"/>
            <family val="2"/>
            <charset val="128"/>
          </rPr>
          <t>103+   ※</t>
        </r>
        <r>
          <rPr>
            <b/>
            <sz val="11"/>
            <color rgb="FF000000"/>
            <rFont val="ＭＳ Ｐゴシック"/>
            <family val="2"/>
            <charset val="128"/>
          </rPr>
          <t>手動の場合下一桁に</t>
        </r>
        <r>
          <rPr>
            <b/>
            <sz val="11"/>
            <color rgb="FF000000"/>
            <rFont val="ＭＳ Ｐゴシック"/>
            <family val="2"/>
            <charset val="128"/>
          </rPr>
          <t>"+"</t>
        </r>
        <r>
          <rPr>
            <b/>
            <sz val="11"/>
            <color rgb="FF000000"/>
            <rFont val="ＭＳ Ｐゴシック"/>
            <family val="2"/>
            <charset val="128"/>
          </rPr>
          <t>を入力してください。</t>
        </r>
      </text>
    </comment>
    <comment ref="BG22" authorId="1" shapeId="0" xr:uid="{00000000-0006-0000-0300-000003000000}">
      <text>
        <r>
          <rPr>
            <b/>
            <sz val="9"/>
            <color rgb="FF000000"/>
            <rFont val="ＭＳ Ｐゴシック"/>
            <family val="2"/>
            <charset val="128"/>
          </rPr>
          <t>出場する選手をリストから選択してください。</t>
        </r>
      </text>
    </comment>
    <comment ref="G27" authorId="0" shapeId="0" xr:uid="{00000000-0006-0000-0300-000004000000}">
      <text>
        <r>
          <rPr>
            <b/>
            <sz val="11"/>
            <color rgb="FF000000"/>
            <rFont val="MS P ゴシック"/>
            <charset val="128"/>
          </rPr>
          <t>登録陸協を選択してください。都道府県陸協登録していない場合は、「学連」を選択してください。</t>
        </r>
      </text>
    </comment>
    <comment ref="G43" authorId="0" shapeId="0" xr:uid="{00000000-0006-0000-0300-000005000000}">
      <text>
        <r>
          <rPr>
            <b/>
            <sz val="11"/>
            <color indexed="81"/>
            <rFont val="MS P ゴシック"/>
            <family val="3"/>
            <charset val="128"/>
          </rPr>
          <t>登録陸協を選択してください。都道府県陸協登録していない場合は、「学連」を選択してください。</t>
        </r>
      </text>
    </comment>
    <comment ref="D62" authorId="1" shapeId="0" xr:uid="{00000000-0006-0000-0300-000006000000}">
      <text>
        <r>
          <rPr>
            <b/>
            <sz val="9"/>
            <color rgb="FF000000"/>
            <rFont val="ＭＳ Ｐゴシック"/>
            <family val="2"/>
            <charset val="128"/>
          </rPr>
          <t>出場する選手をリストから選択してください。</t>
        </r>
      </text>
    </comment>
    <comment ref="G65" authorId="0" shapeId="0" xr:uid="{00000000-0006-0000-0300-000007000000}">
      <text>
        <r>
          <rPr>
            <b/>
            <sz val="11"/>
            <color indexed="81"/>
            <rFont val="MS P ゴシック"/>
            <family val="3"/>
            <charset val="128"/>
          </rPr>
          <t>登録陸協を選択してください。都道府県陸協登録していない場合は、「学連」を選択してください。</t>
        </r>
      </text>
    </comment>
    <comment ref="D66" authorId="1" shapeId="0" xr:uid="{00000000-0006-0000-0300-000008000000}">
      <text>
        <r>
          <rPr>
            <b/>
            <sz val="11"/>
            <color rgb="FF000000"/>
            <rFont val="ＭＳ Ｐゴシック"/>
            <family val="2"/>
            <charset val="128"/>
          </rPr>
          <t>最高記録を入力してください。</t>
        </r>
        <r>
          <rPr>
            <b/>
            <sz val="11"/>
            <color rgb="FF000000"/>
            <rFont val="ＭＳ Ｐゴシック"/>
            <family val="2"/>
            <charset val="128"/>
          </rPr>
          <t xml:space="preserve">
</t>
        </r>
        <r>
          <rPr>
            <b/>
            <sz val="11"/>
            <color rgb="FF000000"/>
            <rFont val="ＭＳ Ｐゴシック"/>
            <family val="2"/>
            <charset val="128"/>
          </rPr>
          <t>入力の際に分、秒、</t>
        </r>
        <r>
          <rPr>
            <b/>
            <sz val="11"/>
            <color rgb="FF000000"/>
            <rFont val="ＭＳ Ｐゴシック"/>
            <family val="2"/>
            <charset val="128"/>
          </rPr>
          <t>m</t>
        </r>
        <r>
          <rPr>
            <b/>
            <sz val="11"/>
            <color rgb="FF000000"/>
            <rFont val="ＭＳ Ｐゴシック"/>
            <family val="2"/>
            <charset val="128"/>
          </rPr>
          <t>、コンマなどは必要ありません。</t>
        </r>
        <r>
          <rPr>
            <b/>
            <sz val="11"/>
            <color rgb="FF000000"/>
            <rFont val="ＭＳ Ｐゴシック"/>
            <family val="2"/>
            <charset val="128"/>
          </rPr>
          <t xml:space="preserve">
</t>
        </r>
        <r>
          <rPr>
            <b/>
            <sz val="11"/>
            <color rgb="FF000000"/>
            <rFont val="ＭＳ Ｐゴシック"/>
            <family val="2"/>
            <charset val="128"/>
          </rPr>
          <t>【例】</t>
        </r>
        <r>
          <rPr>
            <b/>
            <sz val="11"/>
            <color rgb="FF000000"/>
            <rFont val="ＭＳ Ｐゴシック"/>
            <family val="2"/>
            <charset val="128"/>
          </rPr>
          <t xml:space="preserve">
</t>
        </r>
        <r>
          <rPr>
            <b/>
            <sz val="11"/>
            <color rgb="FF000000"/>
            <rFont val="ＭＳ Ｐゴシック"/>
            <family val="2"/>
            <charset val="128"/>
          </rPr>
          <t>10</t>
        </r>
        <r>
          <rPr>
            <b/>
            <sz val="11"/>
            <color rgb="FF000000"/>
            <rFont val="ＭＳ Ｐゴシック"/>
            <family val="2"/>
            <charset val="128"/>
          </rPr>
          <t>秒</t>
        </r>
        <r>
          <rPr>
            <b/>
            <sz val="11"/>
            <color rgb="FF000000"/>
            <rFont val="ＭＳ Ｐゴシック"/>
            <family val="2"/>
            <charset val="128"/>
          </rPr>
          <t>21</t>
        </r>
        <r>
          <rPr>
            <b/>
            <sz val="11"/>
            <color rgb="FF000000"/>
            <rFont val="ＭＳ Ｐゴシック"/>
            <family val="2"/>
            <charset val="128"/>
          </rPr>
          <t>　</t>
        </r>
        <r>
          <rPr>
            <b/>
            <sz val="11"/>
            <color rgb="FF000000"/>
            <rFont val="ＭＳ Ｐゴシック"/>
            <family val="2"/>
            <charset val="128"/>
          </rPr>
          <t xml:space="preserve">   →</t>
        </r>
        <r>
          <rPr>
            <b/>
            <sz val="11"/>
            <color rgb="FF000000"/>
            <rFont val="ＭＳ Ｐゴシック"/>
            <family val="2"/>
            <charset val="128"/>
          </rPr>
          <t>　</t>
        </r>
        <r>
          <rPr>
            <b/>
            <sz val="11"/>
            <color rgb="FF000000"/>
            <rFont val="ＭＳ Ｐゴシック"/>
            <family val="2"/>
            <charset val="128"/>
          </rPr>
          <t xml:space="preserve">1021
</t>
        </r>
        <r>
          <rPr>
            <b/>
            <sz val="11"/>
            <color rgb="FF000000"/>
            <rFont val="ＭＳ Ｐゴシック"/>
            <family val="2"/>
            <charset val="128"/>
          </rPr>
          <t>1</t>
        </r>
        <r>
          <rPr>
            <b/>
            <sz val="11"/>
            <color rgb="FF000000"/>
            <rFont val="ＭＳ Ｐゴシック"/>
            <family val="2"/>
            <charset val="128"/>
          </rPr>
          <t>分</t>
        </r>
        <r>
          <rPr>
            <b/>
            <sz val="11"/>
            <color rgb="FF000000"/>
            <rFont val="ＭＳ Ｐゴシック"/>
            <family val="2"/>
            <charset val="128"/>
          </rPr>
          <t>03</t>
        </r>
        <r>
          <rPr>
            <b/>
            <sz val="11"/>
            <color rgb="FF000000"/>
            <rFont val="ＭＳ Ｐゴシック"/>
            <family val="2"/>
            <charset val="128"/>
          </rPr>
          <t>秒</t>
        </r>
        <r>
          <rPr>
            <b/>
            <sz val="11"/>
            <color rgb="FF000000"/>
            <rFont val="ＭＳ Ｐゴシック"/>
            <family val="2"/>
            <charset val="128"/>
          </rPr>
          <t>21</t>
        </r>
        <r>
          <rPr>
            <b/>
            <sz val="11"/>
            <color rgb="FF000000"/>
            <rFont val="ＭＳ Ｐゴシック"/>
            <family val="2"/>
            <charset val="128"/>
          </rPr>
          <t>　</t>
        </r>
        <r>
          <rPr>
            <b/>
            <sz val="11"/>
            <color rgb="FF000000"/>
            <rFont val="ＭＳ Ｐゴシック"/>
            <family val="2"/>
            <charset val="128"/>
          </rPr>
          <t>→</t>
        </r>
        <r>
          <rPr>
            <b/>
            <sz val="11"/>
            <color rgb="FF000000"/>
            <rFont val="ＭＳ Ｐゴシック"/>
            <family val="2"/>
            <charset val="128"/>
          </rPr>
          <t>　</t>
        </r>
        <r>
          <rPr>
            <b/>
            <sz val="11"/>
            <color rgb="FF000000"/>
            <rFont val="ＭＳ Ｐゴシック"/>
            <family val="2"/>
            <charset val="128"/>
          </rPr>
          <t>10321  ※6321</t>
        </r>
        <r>
          <rPr>
            <b/>
            <sz val="11"/>
            <color rgb="FF000000"/>
            <rFont val="ＭＳ Ｐゴシック"/>
            <family val="2"/>
            <charset val="128"/>
          </rPr>
          <t>と入力しないでください。</t>
        </r>
        <r>
          <rPr>
            <b/>
            <sz val="11"/>
            <color rgb="FF000000"/>
            <rFont val="ＭＳ Ｐゴシック"/>
            <family val="2"/>
            <charset val="128"/>
          </rPr>
          <t xml:space="preserve">
</t>
        </r>
        <r>
          <rPr>
            <b/>
            <sz val="11"/>
            <color rgb="FF000000"/>
            <rFont val="ＭＳ Ｐゴシック"/>
            <family val="2"/>
            <charset val="128"/>
          </rPr>
          <t>31</t>
        </r>
        <r>
          <rPr>
            <b/>
            <sz val="11"/>
            <color rgb="FF000000"/>
            <rFont val="ＭＳ Ｐゴシック"/>
            <family val="2"/>
            <charset val="128"/>
          </rPr>
          <t>分</t>
        </r>
        <r>
          <rPr>
            <b/>
            <sz val="11"/>
            <color rgb="FF000000"/>
            <rFont val="ＭＳ Ｐゴシック"/>
            <family val="2"/>
            <charset val="128"/>
          </rPr>
          <t>21</t>
        </r>
        <r>
          <rPr>
            <b/>
            <sz val="11"/>
            <color rgb="FF000000"/>
            <rFont val="ＭＳ Ｐゴシック"/>
            <family val="2"/>
            <charset val="128"/>
          </rPr>
          <t>秒</t>
        </r>
        <r>
          <rPr>
            <b/>
            <sz val="11"/>
            <color rgb="FF000000"/>
            <rFont val="ＭＳ Ｐゴシック"/>
            <family val="2"/>
            <charset val="128"/>
          </rPr>
          <t>33 →</t>
        </r>
        <r>
          <rPr>
            <b/>
            <sz val="11"/>
            <color rgb="FF000000"/>
            <rFont val="ＭＳ Ｐゴシック"/>
            <family val="2"/>
            <charset val="128"/>
          </rPr>
          <t>　</t>
        </r>
        <r>
          <rPr>
            <b/>
            <sz val="11"/>
            <color rgb="FF000000"/>
            <rFont val="ＭＳ Ｐゴシック"/>
            <family val="2"/>
            <charset val="128"/>
          </rPr>
          <t xml:space="preserve">312133
</t>
        </r>
        <r>
          <rPr>
            <b/>
            <sz val="11"/>
            <color rgb="FF000000"/>
            <rFont val="ＭＳ Ｐゴシック"/>
            <family val="2"/>
            <charset val="128"/>
          </rPr>
          <t>7m66       →</t>
        </r>
        <r>
          <rPr>
            <b/>
            <sz val="11"/>
            <color rgb="FF000000"/>
            <rFont val="ＭＳ Ｐゴシック"/>
            <family val="2"/>
            <charset val="128"/>
          </rPr>
          <t>　</t>
        </r>
        <r>
          <rPr>
            <b/>
            <sz val="11"/>
            <color rgb="FF000000"/>
            <rFont val="ＭＳ Ｐゴシック"/>
            <family val="2"/>
            <charset val="128"/>
          </rPr>
          <t xml:space="preserve">766
</t>
        </r>
        <r>
          <rPr>
            <b/>
            <sz val="11"/>
            <color rgb="FF000000"/>
            <rFont val="ＭＳ Ｐゴシック"/>
            <family val="2"/>
            <charset val="128"/>
          </rPr>
          <t>18m53      →</t>
        </r>
        <r>
          <rPr>
            <b/>
            <sz val="11"/>
            <color rgb="FF000000"/>
            <rFont val="ＭＳ Ｐゴシック"/>
            <family val="2"/>
            <charset val="128"/>
          </rPr>
          <t>　</t>
        </r>
        <r>
          <rPr>
            <b/>
            <sz val="11"/>
            <color rgb="FF000000"/>
            <rFont val="ＭＳ Ｐゴシック"/>
            <family val="2"/>
            <charset val="128"/>
          </rPr>
          <t xml:space="preserve">1853
</t>
        </r>
        <r>
          <rPr>
            <b/>
            <sz val="11"/>
            <color rgb="FF000000"/>
            <rFont val="ＭＳ Ｐゴシック"/>
            <family val="2"/>
            <charset val="128"/>
          </rPr>
          <t>7120</t>
        </r>
        <r>
          <rPr>
            <b/>
            <sz val="11"/>
            <color rgb="FF000000"/>
            <rFont val="ＭＳ Ｐゴシック"/>
            <family val="2"/>
            <charset val="128"/>
          </rPr>
          <t>点　　</t>
        </r>
        <r>
          <rPr>
            <b/>
            <sz val="11"/>
            <color rgb="FF000000"/>
            <rFont val="ＭＳ Ｐゴシック"/>
            <family val="2"/>
            <charset val="128"/>
          </rPr>
          <t xml:space="preserve"> →</t>
        </r>
        <r>
          <rPr>
            <b/>
            <sz val="11"/>
            <color rgb="FF000000"/>
            <rFont val="ＭＳ Ｐゴシック"/>
            <family val="2"/>
            <charset val="128"/>
          </rPr>
          <t>　</t>
        </r>
        <r>
          <rPr>
            <b/>
            <sz val="11"/>
            <color rgb="FF000000"/>
            <rFont val="ＭＳ Ｐゴシック"/>
            <family val="2"/>
            <charset val="128"/>
          </rPr>
          <t xml:space="preserve">7120
</t>
        </r>
        <r>
          <rPr>
            <b/>
            <sz val="11"/>
            <color rgb="FF000000"/>
            <rFont val="ＭＳ Ｐゴシック"/>
            <family val="2"/>
            <charset val="128"/>
          </rPr>
          <t>10</t>
        </r>
        <r>
          <rPr>
            <b/>
            <sz val="11"/>
            <color rgb="FF000000"/>
            <rFont val="ＭＳ Ｐゴシック"/>
            <family val="2"/>
            <charset val="128"/>
          </rPr>
          <t>秒</t>
        </r>
        <r>
          <rPr>
            <b/>
            <sz val="11"/>
            <color rgb="FF000000"/>
            <rFont val="ＭＳ Ｐゴシック"/>
            <family val="2"/>
            <charset val="128"/>
          </rPr>
          <t>3(</t>
        </r>
        <r>
          <rPr>
            <b/>
            <sz val="11"/>
            <color rgb="FF000000"/>
            <rFont val="ＭＳ Ｐゴシック"/>
            <family val="2"/>
            <charset val="128"/>
          </rPr>
          <t>手動</t>
        </r>
        <r>
          <rPr>
            <b/>
            <sz val="11"/>
            <color rgb="FF000000"/>
            <rFont val="ＭＳ Ｐゴシック"/>
            <family val="2"/>
            <charset val="128"/>
          </rPr>
          <t>)→</t>
        </r>
        <r>
          <rPr>
            <b/>
            <sz val="11"/>
            <color rgb="FF000000"/>
            <rFont val="ＭＳ Ｐゴシック"/>
            <family val="2"/>
            <charset val="128"/>
          </rPr>
          <t>　</t>
        </r>
        <r>
          <rPr>
            <b/>
            <sz val="11"/>
            <color rgb="FF000000"/>
            <rFont val="ＭＳ Ｐゴシック"/>
            <family val="2"/>
            <charset val="128"/>
          </rPr>
          <t>103+   ※</t>
        </r>
        <r>
          <rPr>
            <b/>
            <sz val="11"/>
            <color rgb="FF000000"/>
            <rFont val="ＭＳ Ｐゴシック"/>
            <family val="2"/>
            <charset val="128"/>
          </rPr>
          <t>手動の場合下一桁に</t>
        </r>
        <r>
          <rPr>
            <b/>
            <sz val="11"/>
            <color rgb="FF000000"/>
            <rFont val="ＭＳ Ｐゴシック"/>
            <family val="2"/>
            <charset val="128"/>
          </rPr>
          <t>"+"</t>
        </r>
        <r>
          <rPr>
            <b/>
            <sz val="11"/>
            <color rgb="FF000000"/>
            <rFont val="ＭＳ Ｐゴシック"/>
            <family val="2"/>
            <charset val="128"/>
          </rPr>
          <t>を入力してください。</t>
        </r>
      </text>
    </comment>
    <comment ref="G81" authorId="0" shapeId="0" xr:uid="{00000000-0006-0000-0300-000009000000}">
      <text>
        <r>
          <rPr>
            <b/>
            <sz val="11"/>
            <color indexed="81"/>
            <rFont val="MS P ゴシック"/>
            <family val="3"/>
            <charset val="128"/>
          </rPr>
          <t>登録陸協を選択してください。都道府県陸協登録していない場合は、「学連」を選択してください。</t>
        </r>
      </text>
    </comment>
    <comment ref="G97" authorId="0" shapeId="0" xr:uid="{00000000-0006-0000-0300-00000A000000}">
      <text>
        <r>
          <rPr>
            <b/>
            <sz val="11"/>
            <color indexed="81"/>
            <rFont val="MS P ゴシック"/>
            <family val="3"/>
            <charset val="128"/>
          </rPr>
          <t>登録陸協を選択してください。都道府県陸協登録していない場合は、「学連」を選択してください。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qutf.yamamoriku@gmail.com</author>
    <author>九州学連</author>
    <author>user</author>
    <author>三宅翔太</author>
    <author>九州学生陸上競技連盟常任幹事</author>
  </authors>
  <commentList>
    <comment ref="B18" authorId="0" shapeId="0" xr:uid="{00000000-0006-0000-0400-000001000000}">
      <text>
        <r>
          <rPr>
            <b/>
            <sz val="11"/>
            <color rgb="FF000000"/>
            <rFont val="Yu Gothic"/>
            <family val="3"/>
            <charset val="128"/>
          </rPr>
          <t>2023年度登録番号を入力してください。</t>
        </r>
        <r>
          <rPr>
            <sz val="11"/>
            <color rgb="FF000000"/>
            <rFont val="Yu Gothic"/>
            <family val="3"/>
            <charset val="128"/>
          </rPr>
          <t xml:space="preserve">
</t>
        </r>
        <r>
          <rPr>
            <b/>
            <sz val="11"/>
            <color rgb="FF000000"/>
            <rFont val="Yu Gothic"/>
            <family val="3"/>
            <charset val="128"/>
          </rPr>
          <t>登録が完了している場合は、氏名・ﾌﾘｶﾞﾅ・学年は自動的に表示されます。</t>
        </r>
        <r>
          <rPr>
            <sz val="11"/>
            <color rgb="FF000000"/>
            <rFont val="Yu Gothic"/>
            <family val="3"/>
            <charset val="128"/>
          </rPr>
          <t xml:space="preserve">
</t>
        </r>
      </text>
    </comment>
    <comment ref="G18" authorId="1" shapeId="0" xr:uid="{00000000-0006-0000-0400-000002000000}">
      <text>
        <r>
          <rPr>
            <b/>
            <sz val="11"/>
            <color rgb="FF000000"/>
            <rFont val="ＭＳ Ｐゴシック"/>
            <family val="2"/>
            <charset val="128"/>
          </rPr>
          <t>リストから種目を選択してください。</t>
        </r>
      </text>
    </comment>
    <comment ref="H18" authorId="2" shapeId="0" xr:uid="{F78095D5-8148-41A6-9058-05EBC77D1053}">
      <text>
        <r>
          <rPr>
            <b/>
            <sz val="11"/>
            <color indexed="81"/>
            <rFont val="MS P ゴシック"/>
            <family val="3"/>
            <charset val="128"/>
          </rPr>
          <t>オープン参加の場合は〇を選択してください。</t>
        </r>
        <r>
          <rPr>
            <sz val="9"/>
            <color indexed="81"/>
            <rFont val="MS P ゴシック"/>
            <family val="3"/>
            <charset val="128"/>
          </rPr>
          <t xml:space="preserve">
</t>
        </r>
      </text>
    </comment>
    <comment ref="M18" authorId="3" shapeId="0" xr:uid="{00000000-0006-0000-0400-000003000000}">
      <text>
        <r>
          <rPr>
            <b/>
            <sz val="11"/>
            <color rgb="FF000000"/>
            <rFont val="ＭＳ Ｐゴシック"/>
            <family val="2"/>
            <charset val="128"/>
          </rPr>
          <t>例にならって最高記録を入力してください。</t>
        </r>
      </text>
    </comment>
    <comment ref="R18" authorId="4" shapeId="0" xr:uid="{00000000-0006-0000-0400-000004000000}">
      <text>
        <r>
          <rPr>
            <b/>
            <sz val="9"/>
            <color rgb="FF000000"/>
            <rFont val="MS P ゴシック"/>
            <charset val="128"/>
          </rPr>
          <t>出場の場合、リストから「〇」を選択してください。</t>
        </r>
      </text>
    </comment>
    <comment ref="E19" authorId="4" shapeId="0" xr:uid="{00000000-0006-0000-0400-000005000000}">
      <text>
        <r>
          <rPr>
            <b/>
            <sz val="11"/>
            <color rgb="FF000000"/>
            <rFont val="MS P ゴシック"/>
            <charset val="128"/>
          </rPr>
          <t>登録陸協を選択してください。都道府県陸協登録していない場合は、「学連」を選択してください。</t>
        </r>
        <r>
          <rPr>
            <sz val="9"/>
            <color rgb="FF000000"/>
            <rFont val="MS P ゴシック"/>
            <charset val="128"/>
          </rPr>
          <t xml:space="preserve">
</t>
        </r>
        <r>
          <rPr>
            <sz val="9"/>
            <color rgb="FF000000"/>
            <rFont val="MS P ゴシック"/>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九州学連</author>
    <author>九州学生陸上競技連盟常任幹事</author>
  </authors>
  <commentList>
    <comment ref="N10" authorId="0" shapeId="0" xr:uid="{00000000-0006-0000-0500-000001000000}">
      <text>
        <r>
          <rPr>
            <b/>
            <sz val="11"/>
            <color rgb="FF000000"/>
            <rFont val="ＭＳ Ｐゴシック"/>
            <family val="2"/>
            <charset val="128"/>
          </rPr>
          <t>最高記録は</t>
        </r>
        <r>
          <rPr>
            <b/>
            <sz val="11"/>
            <color rgb="FF000000"/>
            <rFont val="ＭＳ Ｐゴシック"/>
            <family val="2"/>
            <charset val="128"/>
          </rPr>
          <t>5</t>
        </r>
        <r>
          <rPr>
            <b/>
            <sz val="11"/>
            <color rgb="FF000000"/>
            <rFont val="ＭＳ Ｐゴシック"/>
            <family val="2"/>
            <charset val="128"/>
          </rPr>
          <t>桁で入力してください。</t>
        </r>
        <r>
          <rPr>
            <b/>
            <sz val="11"/>
            <color rgb="FF000000"/>
            <rFont val="ＭＳ Ｐゴシック"/>
            <family val="2"/>
            <charset val="128"/>
          </rPr>
          <t xml:space="preserve">
</t>
        </r>
        <r>
          <rPr>
            <b/>
            <sz val="11"/>
            <color rgb="FF000000"/>
            <rFont val="ＭＳ Ｐゴシック"/>
            <family val="2"/>
            <charset val="128"/>
          </rPr>
          <t>例：　　</t>
        </r>
        <r>
          <rPr>
            <b/>
            <sz val="11"/>
            <color rgb="FF000000"/>
            <rFont val="ＭＳ Ｐゴシック"/>
            <family val="2"/>
            <charset val="128"/>
          </rPr>
          <t>48</t>
        </r>
        <r>
          <rPr>
            <b/>
            <sz val="11"/>
            <color rgb="FF000000"/>
            <rFont val="ＭＳ Ｐゴシック"/>
            <family val="2"/>
            <charset val="128"/>
          </rPr>
          <t>．</t>
        </r>
        <r>
          <rPr>
            <b/>
            <sz val="11"/>
            <color rgb="FF000000"/>
            <rFont val="ＭＳ Ｐゴシック"/>
            <family val="2"/>
            <charset val="128"/>
          </rPr>
          <t xml:space="preserve">21→04821
</t>
        </r>
        <r>
          <rPr>
            <b/>
            <sz val="11"/>
            <color rgb="FF000000"/>
            <rFont val="ＭＳ Ｐゴシック"/>
            <family val="2"/>
            <charset val="128"/>
          </rPr>
          <t>　　　</t>
        </r>
        <r>
          <rPr>
            <b/>
            <sz val="11"/>
            <color rgb="FF000000"/>
            <rFont val="ＭＳ Ｐゴシック"/>
            <family val="2"/>
            <charset val="128"/>
          </rPr>
          <t>3</t>
        </r>
        <r>
          <rPr>
            <b/>
            <sz val="11"/>
            <color rgb="FF000000"/>
            <rFont val="ＭＳ Ｐゴシック"/>
            <family val="2"/>
            <charset val="128"/>
          </rPr>
          <t>：</t>
        </r>
        <r>
          <rPr>
            <b/>
            <sz val="11"/>
            <color rgb="FF000000"/>
            <rFont val="ＭＳ Ｐゴシック"/>
            <family val="2"/>
            <charset val="128"/>
          </rPr>
          <t>21</t>
        </r>
        <r>
          <rPr>
            <b/>
            <sz val="11"/>
            <color rgb="FF000000"/>
            <rFont val="ＭＳ Ｐゴシック"/>
            <family val="2"/>
            <charset val="128"/>
          </rPr>
          <t>．</t>
        </r>
        <r>
          <rPr>
            <b/>
            <sz val="11"/>
            <color rgb="FF000000"/>
            <rFont val="ＭＳ Ｐゴシック"/>
            <family val="2"/>
            <charset val="128"/>
          </rPr>
          <t xml:space="preserve">33→32133
</t>
        </r>
        <r>
          <rPr>
            <b/>
            <sz val="11"/>
            <color rgb="FF000000"/>
            <rFont val="ＭＳ Ｐゴシック"/>
            <family val="2"/>
            <charset val="128"/>
          </rPr>
          <t>　　　記録なし</t>
        </r>
        <r>
          <rPr>
            <b/>
            <sz val="11"/>
            <color rgb="FF000000"/>
            <rFont val="ＭＳ Ｐゴシック"/>
            <family val="2"/>
            <charset val="128"/>
          </rPr>
          <t>→00000</t>
        </r>
      </text>
    </comment>
    <comment ref="D11" authorId="0" shapeId="0" xr:uid="{00000000-0006-0000-0500-000002000000}">
      <text>
        <r>
          <rPr>
            <b/>
            <sz val="11"/>
            <color rgb="FF000000"/>
            <rFont val="ＭＳ Ｐゴシック"/>
            <family val="2"/>
            <charset val="128"/>
          </rPr>
          <t>最高記録は</t>
        </r>
        <r>
          <rPr>
            <b/>
            <sz val="11"/>
            <color rgb="FF000000"/>
            <rFont val="ＭＳ Ｐゴシック"/>
            <family val="2"/>
            <charset val="128"/>
          </rPr>
          <t>5</t>
        </r>
        <r>
          <rPr>
            <b/>
            <sz val="11"/>
            <color rgb="FF000000"/>
            <rFont val="ＭＳ Ｐゴシック"/>
            <family val="2"/>
            <charset val="128"/>
          </rPr>
          <t>桁で入力してください。</t>
        </r>
        <r>
          <rPr>
            <b/>
            <sz val="11"/>
            <color rgb="FF000000"/>
            <rFont val="ＭＳ Ｐゴシック"/>
            <family val="2"/>
            <charset val="128"/>
          </rPr>
          <t xml:space="preserve">
</t>
        </r>
        <r>
          <rPr>
            <b/>
            <sz val="11"/>
            <color rgb="FF000000"/>
            <rFont val="ＭＳ Ｐゴシック"/>
            <family val="2"/>
            <charset val="128"/>
          </rPr>
          <t>例：　　</t>
        </r>
        <r>
          <rPr>
            <b/>
            <sz val="11"/>
            <color rgb="FF000000"/>
            <rFont val="ＭＳ Ｐゴシック"/>
            <family val="2"/>
            <charset val="128"/>
          </rPr>
          <t>48</t>
        </r>
        <r>
          <rPr>
            <b/>
            <sz val="11"/>
            <color rgb="FF000000"/>
            <rFont val="ＭＳ Ｐゴシック"/>
            <family val="2"/>
            <charset val="128"/>
          </rPr>
          <t>．</t>
        </r>
        <r>
          <rPr>
            <b/>
            <sz val="11"/>
            <color rgb="FF000000"/>
            <rFont val="ＭＳ Ｐゴシック"/>
            <family val="2"/>
            <charset val="128"/>
          </rPr>
          <t xml:space="preserve">21→04821
</t>
        </r>
        <r>
          <rPr>
            <b/>
            <sz val="11"/>
            <color rgb="FF000000"/>
            <rFont val="ＭＳ Ｐゴシック"/>
            <family val="2"/>
            <charset val="128"/>
          </rPr>
          <t>　　　</t>
        </r>
        <r>
          <rPr>
            <b/>
            <sz val="11"/>
            <color rgb="FF000000"/>
            <rFont val="ＭＳ Ｐゴシック"/>
            <family val="2"/>
            <charset val="128"/>
          </rPr>
          <t>3</t>
        </r>
        <r>
          <rPr>
            <b/>
            <sz val="11"/>
            <color rgb="FF000000"/>
            <rFont val="ＭＳ Ｐゴシック"/>
            <family val="2"/>
            <charset val="128"/>
          </rPr>
          <t>：</t>
        </r>
        <r>
          <rPr>
            <b/>
            <sz val="11"/>
            <color rgb="FF000000"/>
            <rFont val="ＭＳ Ｐゴシック"/>
            <family val="2"/>
            <charset val="128"/>
          </rPr>
          <t>21</t>
        </r>
        <r>
          <rPr>
            <b/>
            <sz val="11"/>
            <color rgb="FF000000"/>
            <rFont val="ＭＳ Ｐゴシック"/>
            <family val="2"/>
            <charset val="128"/>
          </rPr>
          <t>．</t>
        </r>
        <r>
          <rPr>
            <b/>
            <sz val="11"/>
            <color rgb="FF000000"/>
            <rFont val="ＭＳ Ｐゴシック"/>
            <family val="2"/>
            <charset val="128"/>
          </rPr>
          <t xml:space="preserve">33→32133
</t>
        </r>
        <r>
          <rPr>
            <b/>
            <sz val="11"/>
            <color rgb="FF000000"/>
            <rFont val="ＭＳ Ｐゴシック"/>
            <family val="2"/>
            <charset val="128"/>
          </rPr>
          <t>　　　記録なし</t>
        </r>
        <r>
          <rPr>
            <b/>
            <sz val="11"/>
            <color rgb="FF000000"/>
            <rFont val="ＭＳ Ｐゴシック"/>
            <family val="2"/>
            <charset val="128"/>
          </rPr>
          <t>→00000</t>
        </r>
      </text>
    </comment>
    <comment ref="C16" authorId="1" shapeId="0" xr:uid="{00000000-0006-0000-0500-000003000000}">
      <text>
        <r>
          <rPr>
            <b/>
            <sz val="9"/>
            <color rgb="FF000000"/>
            <rFont val="MS P ゴシック"/>
            <charset val="128"/>
          </rPr>
          <t>リストから出場選手を選択してください。</t>
        </r>
        <r>
          <rPr>
            <b/>
            <sz val="9"/>
            <color rgb="FF000000"/>
            <rFont val="MS P ゴシック"/>
            <charset val="128"/>
          </rPr>
          <t xml:space="preserve">
</t>
        </r>
        <r>
          <rPr>
            <b/>
            <sz val="9"/>
            <color rgb="FF000000"/>
            <rFont val="MS P ゴシック"/>
            <charset val="128"/>
          </rPr>
          <t>出場する選手は必ず様式</t>
        </r>
        <r>
          <rPr>
            <b/>
            <sz val="9"/>
            <color rgb="FF000000"/>
            <rFont val="MS P ゴシック"/>
            <charset val="128"/>
          </rPr>
          <t>Ⅰ</t>
        </r>
        <r>
          <rPr>
            <b/>
            <sz val="9"/>
            <color rgb="FF000000"/>
            <rFont val="MS P ゴシック"/>
            <charset val="128"/>
          </rPr>
          <t>のリレー欄に○をつけて下さい。</t>
        </r>
        <r>
          <rPr>
            <b/>
            <sz val="9"/>
            <color rgb="FF000000"/>
            <rFont val="MS P ゴシック"/>
            <charset val="128"/>
          </rPr>
          <t xml:space="preserve">
</t>
        </r>
      </text>
    </comment>
    <comment ref="I16" authorId="1" shapeId="0" xr:uid="{00000000-0006-0000-0500-000004000000}">
      <text>
        <r>
          <rPr>
            <b/>
            <sz val="11"/>
            <color rgb="FF000000"/>
            <rFont val="MS P ゴシック"/>
            <charset val="128"/>
          </rPr>
          <t>登録陸協を選択してください。都道府県陸協登録していない場合は、「学連」を選択してください。</t>
        </r>
        <r>
          <rPr>
            <sz val="11"/>
            <color rgb="FF000000"/>
            <rFont val="MS P ゴシック"/>
            <charset val="128"/>
          </rPr>
          <t xml:space="preserve">
</t>
        </r>
      </text>
    </comment>
    <comment ref="AI20" authorId="1" shapeId="0" xr:uid="{00000000-0006-0000-0500-000005000000}">
      <text>
        <r>
          <rPr>
            <b/>
            <sz val="9"/>
            <color indexed="81"/>
            <rFont val="MS P ゴシック"/>
            <family val="3"/>
            <charset val="128"/>
          </rPr>
          <t>リストから選手の登録番号を選択してください。
選択する際、現在表示されているボタンではなく、セルをタップして出てくるボタンを押してください。（灰色のボタンではなく、白っぽい方です。）
左隣のNo.にカーソルを置き、矢印キー（→）で登録番号のセルに動かすと白っぽいリストのボタンが表示されます。</t>
        </r>
      </text>
    </comment>
    <comment ref="D30" authorId="0" shapeId="0" xr:uid="{00000000-0006-0000-0500-000006000000}">
      <text>
        <r>
          <rPr>
            <b/>
            <sz val="11"/>
            <color rgb="FF000000"/>
            <rFont val="ＭＳ Ｐゴシック"/>
            <family val="2"/>
            <charset val="128"/>
          </rPr>
          <t>最高記録は</t>
        </r>
        <r>
          <rPr>
            <b/>
            <sz val="11"/>
            <color rgb="FF000000"/>
            <rFont val="ＭＳ Ｐゴシック"/>
            <family val="2"/>
            <charset val="128"/>
          </rPr>
          <t>5</t>
        </r>
        <r>
          <rPr>
            <b/>
            <sz val="11"/>
            <color rgb="FF000000"/>
            <rFont val="ＭＳ Ｐゴシック"/>
            <family val="2"/>
            <charset val="128"/>
          </rPr>
          <t>桁で入力してください。</t>
        </r>
        <r>
          <rPr>
            <b/>
            <sz val="11"/>
            <color rgb="FF000000"/>
            <rFont val="ＭＳ Ｐゴシック"/>
            <family val="2"/>
            <charset val="128"/>
          </rPr>
          <t xml:space="preserve">
</t>
        </r>
        <r>
          <rPr>
            <b/>
            <sz val="11"/>
            <color rgb="FF000000"/>
            <rFont val="ＭＳ Ｐゴシック"/>
            <family val="2"/>
            <charset val="128"/>
          </rPr>
          <t>例：　　</t>
        </r>
        <r>
          <rPr>
            <b/>
            <sz val="11"/>
            <color rgb="FF000000"/>
            <rFont val="ＭＳ Ｐゴシック"/>
            <family val="2"/>
            <charset val="128"/>
          </rPr>
          <t>48</t>
        </r>
        <r>
          <rPr>
            <b/>
            <sz val="11"/>
            <color rgb="FF000000"/>
            <rFont val="ＭＳ Ｐゴシック"/>
            <family val="2"/>
            <charset val="128"/>
          </rPr>
          <t>．</t>
        </r>
        <r>
          <rPr>
            <b/>
            <sz val="11"/>
            <color rgb="FF000000"/>
            <rFont val="ＭＳ Ｐゴシック"/>
            <family val="2"/>
            <charset val="128"/>
          </rPr>
          <t xml:space="preserve">21→04821
</t>
        </r>
        <r>
          <rPr>
            <b/>
            <sz val="11"/>
            <color rgb="FF000000"/>
            <rFont val="ＭＳ Ｐゴシック"/>
            <family val="2"/>
            <charset val="128"/>
          </rPr>
          <t>　　　</t>
        </r>
        <r>
          <rPr>
            <b/>
            <sz val="11"/>
            <color rgb="FF000000"/>
            <rFont val="ＭＳ Ｐゴシック"/>
            <family val="2"/>
            <charset val="128"/>
          </rPr>
          <t>3</t>
        </r>
        <r>
          <rPr>
            <b/>
            <sz val="11"/>
            <color rgb="FF000000"/>
            <rFont val="ＭＳ Ｐゴシック"/>
            <family val="2"/>
            <charset val="128"/>
          </rPr>
          <t>：</t>
        </r>
        <r>
          <rPr>
            <b/>
            <sz val="11"/>
            <color rgb="FF000000"/>
            <rFont val="ＭＳ Ｐゴシック"/>
            <family val="2"/>
            <charset val="128"/>
          </rPr>
          <t>21</t>
        </r>
        <r>
          <rPr>
            <b/>
            <sz val="11"/>
            <color rgb="FF000000"/>
            <rFont val="ＭＳ Ｐゴシック"/>
            <family val="2"/>
            <charset val="128"/>
          </rPr>
          <t>．</t>
        </r>
        <r>
          <rPr>
            <b/>
            <sz val="11"/>
            <color rgb="FF000000"/>
            <rFont val="ＭＳ Ｐゴシック"/>
            <family val="2"/>
            <charset val="128"/>
          </rPr>
          <t xml:space="preserve">33→32133
</t>
        </r>
        <r>
          <rPr>
            <b/>
            <sz val="11"/>
            <color rgb="FF000000"/>
            <rFont val="ＭＳ Ｐゴシック"/>
            <family val="2"/>
            <charset val="128"/>
          </rPr>
          <t>　　　記録なし</t>
        </r>
        <r>
          <rPr>
            <b/>
            <sz val="11"/>
            <color rgb="FF000000"/>
            <rFont val="ＭＳ Ｐゴシック"/>
            <family val="2"/>
            <charset val="128"/>
          </rPr>
          <t>→00000</t>
        </r>
      </text>
    </comment>
    <comment ref="C35" authorId="1" shapeId="0" xr:uid="{00000000-0006-0000-0500-000007000000}">
      <text>
        <r>
          <rPr>
            <b/>
            <sz val="9"/>
            <color rgb="FF000000"/>
            <rFont val="MS P ゴシック"/>
            <charset val="128"/>
          </rPr>
          <t>リストから出場選手を選択してください。</t>
        </r>
        <r>
          <rPr>
            <b/>
            <sz val="9"/>
            <color rgb="FF000000"/>
            <rFont val="MS P ゴシック"/>
            <charset val="128"/>
          </rPr>
          <t xml:space="preserve">
</t>
        </r>
        <r>
          <rPr>
            <b/>
            <sz val="9"/>
            <color rgb="FF000000"/>
            <rFont val="MS P ゴシック"/>
            <charset val="128"/>
          </rPr>
          <t>出場する選手は必ず様式</t>
        </r>
        <r>
          <rPr>
            <b/>
            <sz val="9"/>
            <color rgb="FF000000"/>
            <rFont val="MS P ゴシック"/>
            <charset val="128"/>
          </rPr>
          <t>Ⅰ</t>
        </r>
        <r>
          <rPr>
            <b/>
            <sz val="9"/>
            <color rgb="FF000000"/>
            <rFont val="MS P ゴシック"/>
            <charset val="128"/>
          </rPr>
          <t>のリレー欄に○をつけて下さい。</t>
        </r>
        <r>
          <rPr>
            <b/>
            <sz val="9"/>
            <color rgb="FF000000"/>
            <rFont val="MS P ゴシック"/>
            <charset val="128"/>
          </rPr>
          <t xml:space="preserve">
</t>
        </r>
      </text>
    </comment>
    <comment ref="I35" authorId="1" shapeId="0" xr:uid="{00000000-0006-0000-0500-000008000000}">
      <text>
        <r>
          <rPr>
            <b/>
            <sz val="11"/>
            <color rgb="FF000000"/>
            <rFont val="MS P ゴシック"/>
            <charset val="128"/>
          </rPr>
          <t>登録陸協を選択してください。都道府県陸協登録していない場合は、「学連」を選択してください。</t>
        </r>
        <r>
          <rPr>
            <sz val="11"/>
            <color rgb="FF000000"/>
            <rFont val="MS P ゴシック"/>
            <charset val="128"/>
          </rPr>
          <t xml:space="preserve">
</t>
        </r>
      </text>
    </comment>
    <comment ref="D53" authorId="0" shapeId="0" xr:uid="{00000000-0006-0000-0500-000009000000}">
      <text>
        <r>
          <rPr>
            <b/>
            <sz val="11"/>
            <color rgb="FF000000"/>
            <rFont val="ＭＳ Ｐゴシック"/>
            <family val="2"/>
            <charset val="128"/>
          </rPr>
          <t>最高記録は</t>
        </r>
        <r>
          <rPr>
            <b/>
            <sz val="11"/>
            <color rgb="FF000000"/>
            <rFont val="ＭＳ Ｐゴシック"/>
            <family val="2"/>
            <charset val="128"/>
          </rPr>
          <t>5</t>
        </r>
        <r>
          <rPr>
            <b/>
            <sz val="11"/>
            <color rgb="FF000000"/>
            <rFont val="ＭＳ Ｐゴシック"/>
            <family val="2"/>
            <charset val="128"/>
          </rPr>
          <t>桁で入力してください。</t>
        </r>
        <r>
          <rPr>
            <b/>
            <sz val="11"/>
            <color rgb="FF000000"/>
            <rFont val="ＭＳ Ｐゴシック"/>
            <family val="2"/>
            <charset val="128"/>
          </rPr>
          <t xml:space="preserve">
</t>
        </r>
        <r>
          <rPr>
            <b/>
            <sz val="11"/>
            <color rgb="FF000000"/>
            <rFont val="ＭＳ Ｐゴシック"/>
            <family val="2"/>
            <charset val="128"/>
          </rPr>
          <t>例：　　</t>
        </r>
        <r>
          <rPr>
            <b/>
            <sz val="11"/>
            <color rgb="FF000000"/>
            <rFont val="ＭＳ Ｐゴシック"/>
            <family val="2"/>
            <charset val="128"/>
          </rPr>
          <t>48</t>
        </r>
        <r>
          <rPr>
            <b/>
            <sz val="11"/>
            <color rgb="FF000000"/>
            <rFont val="ＭＳ Ｐゴシック"/>
            <family val="2"/>
            <charset val="128"/>
          </rPr>
          <t>．</t>
        </r>
        <r>
          <rPr>
            <b/>
            <sz val="11"/>
            <color rgb="FF000000"/>
            <rFont val="ＭＳ Ｐゴシック"/>
            <family val="2"/>
            <charset val="128"/>
          </rPr>
          <t xml:space="preserve">21→04821
</t>
        </r>
        <r>
          <rPr>
            <b/>
            <sz val="11"/>
            <color rgb="FF000000"/>
            <rFont val="ＭＳ Ｐゴシック"/>
            <family val="2"/>
            <charset val="128"/>
          </rPr>
          <t>　　　</t>
        </r>
        <r>
          <rPr>
            <b/>
            <sz val="11"/>
            <color rgb="FF000000"/>
            <rFont val="ＭＳ Ｐゴシック"/>
            <family val="2"/>
            <charset val="128"/>
          </rPr>
          <t>3</t>
        </r>
        <r>
          <rPr>
            <b/>
            <sz val="11"/>
            <color rgb="FF000000"/>
            <rFont val="ＭＳ Ｐゴシック"/>
            <family val="2"/>
            <charset val="128"/>
          </rPr>
          <t>：</t>
        </r>
        <r>
          <rPr>
            <b/>
            <sz val="11"/>
            <color rgb="FF000000"/>
            <rFont val="ＭＳ Ｐゴシック"/>
            <family val="2"/>
            <charset val="128"/>
          </rPr>
          <t>21</t>
        </r>
        <r>
          <rPr>
            <b/>
            <sz val="11"/>
            <color rgb="FF000000"/>
            <rFont val="ＭＳ Ｐゴシック"/>
            <family val="2"/>
            <charset val="128"/>
          </rPr>
          <t>．</t>
        </r>
        <r>
          <rPr>
            <b/>
            <sz val="11"/>
            <color rgb="FF000000"/>
            <rFont val="ＭＳ Ｐゴシック"/>
            <family val="2"/>
            <charset val="128"/>
          </rPr>
          <t xml:space="preserve">33→32133
</t>
        </r>
        <r>
          <rPr>
            <b/>
            <sz val="11"/>
            <color rgb="FF000000"/>
            <rFont val="ＭＳ Ｐゴシック"/>
            <family val="2"/>
            <charset val="128"/>
          </rPr>
          <t>　　　記録なし</t>
        </r>
        <r>
          <rPr>
            <b/>
            <sz val="11"/>
            <color rgb="FF000000"/>
            <rFont val="ＭＳ Ｐゴシック"/>
            <family val="2"/>
            <charset val="128"/>
          </rPr>
          <t>→00000</t>
        </r>
      </text>
    </comment>
    <comment ref="C58" authorId="1" shapeId="0" xr:uid="{00000000-0006-0000-0500-00000A000000}">
      <text>
        <r>
          <rPr>
            <b/>
            <sz val="9"/>
            <color indexed="81"/>
            <rFont val="MS P ゴシック"/>
            <family val="3"/>
            <charset val="128"/>
          </rPr>
          <t xml:space="preserve">リストから出場選手を選択してください。
出場する選手は必ず様式Ⅰのリレー欄に○をつけて下さい。
</t>
        </r>
      </text>
    </comment>
    <comment ref="I58" authorId="1" shapeId="0" xr:uid="{00000000-0006-0000-0500-00000B000000}">
      <text>
        <r>
          <rPr>
            <b/>
            <sz val="11"/>
            <color indexed="81"/>
            <rFont val="MS P ゴシック"/>
            <family val="3"/>
            <charset val="128"/>
          </rPr>
          <t>登録陸協を選択してください。都道府県陸協登録していない場合は、「学連」を選択してください。</t>
        </r>
        <r>
          <rPr>
            <sz val="11"/>
            <color indexed="81"/>
            <rFont val="MS P ゴシック"/>
            <family val="3"/>
            <charset val="128"/>
          </rPr>
          <t xml:space="preserve">
</t>
        </r>
      </text>
    </comment>
    <comment ref="D72" authorId="1" shapeId="0" xr:uid="{00000000-0006-0000-0500-00000C000000}">
      <text>
        <r>
          <rPr>
            <b/>
            <sz val="11"/>
            <color rgb="FF000000"/>
            <rFont val="MS P ゴシック"/>
            <charset val="128"/>
          </rPr>
          <t>最高記録は</t>
        </r>
        <r>
          <rPr>
            <b/>
            <sz val="11"/>
            <color rgb="FF000000"/>
            <rFont val="MS P ゴシック"/>
            <charset val="128"/>
          </rPr>
          <t>5</t>
        </r>
        <r>
          <rPr>
            <b/>
            <sz val="11"/>
            <color rgb="FF000000"/>
            <rFont val="MS P ゴシック"/>
            <charset val="128"/>
          </rPr>
          <t>桁で入力してください。</t>
        </r>
        <r>
          <rPr>
            <b/>
            <sz val="11"/>
            <color rgb="FF000000"/>
            <rFont val="MS P ゴシック"/>
            <charset val="128"/>
          </rPr>
          <t xml:space="preserve">
</t>
        </r>
        <r>
          <rPr>
            <b/>
            <sz val="11"/>
            <color rgb="FF000000"/>
            <rFont val="MS P ゴシック"/>
            <charset val="128"/>
          </rPr>
          <t>例：　　</t>
        </r>
        <r>
          <rPr>
            <b/>
            <sz val="11"/>
            <color rgb="FF000000"/>
            <rFont val="MS P ゴシック"/>
            <charset val="128"/>
          </rPr>
          <t>48</t>
        </r>
        <r>
          <rPr>
            <b/>
            <sz val="11"/>
            <color rgb="FF000000"/>
            <rFont val="MS P ゴシック"/>
            <charset val="128"/>
          </rPr>
          <t>．</t>
        </r>
        <r>
          <rPr>
            <b/>
            <sz val="11"/>
            <color rgb="FF000000"/>
            <rFont val="MS P ゴシック"/>
            <charset val="128"/>
          </rPr>
          <t xml:space="preserve">21→04821
</t>
        </r>
        <r>
          <rPr>
            <b/>
            <sz val="11"/>
            <color rgb="FF000000"/>
            <rFont val="MS P ゴシック"/>
            <charset val="128"/>
          </rPr>
          <t>　　　</t>
        </r>
        <r>
          <rPr>
            <b/>
            <sz val="11"/>
            <color rgb="FF000000"/>
            <rFont val="MS P ゴシック"/>
            <charset val="128"/>
          </rPr>
          <t>3</t>
        </r>
        <r>
          <rPr>
            <b/>
            <sz val="11"/>
            <color rgb="FF000000"/>
            <rFont val="MS P ゴシック"/>
            <charset val="128"/>
          </rPr>
          <t>：</t>
        </r>
        <r>
          <rPr>
            <b/>
            <sz val="11"/>
            <color rgb="FF000000"/>
            <rFont val="MS P ゴシック"/>
            <charset val="128"/>
          </rPr>
          <t>21</t>
        </r>
        <r>
          <rPr>
            <b/>
            <sz val="11"/>
            <color rgb="FF000000"/>
            <rFont val="MS P ゴシック"/>
            <charset val="128"/>
          </rPr>
          <t>．</t>
        </r>
        <r>
          <rPr>
            <b/>
            <sz val="11"/>
            <color rgb="FF000000"/>
            <rFont val="MS P ゴシック"/>
            <charset val="128"/>
          </rPr>
          <t xml:space="preserve">33→32133
</t>
        </r>
        <r>
          <rPr>
            <b/>
            <sz val="11"/>
            <color rgb="FF000000"/>
            <rFont val="MS P ゴシック"/>
            <charset val="128"/>
          </rPr>
          <t>　　　記録なし</t>
        </r>
        <r>
          <rPr>
            <b/>
            <sz val="11"/>
            <color rgb="FF000000"/>
            <rFont val="MS P ゴシック"/>
            <charset val="128"/>
          </rPr>
          <t xml:space="preserve">→00000
</t>
        </r>
      </text>
    </comment>
    <comment ref="C77" authorId="1" shapeId="0" xr:uid="{00000000-0006-0000-0500-00000D000000}">
      <text>
        <r>
          <rPr>
            <b/>
            <sz val="9"/>
            <color rgb="FF000000"/>
            <rFont val="MS P ゴシック"/>
            <charset val="128"/>
          </rPr>
          <t>リストから出場選手を選択してください。</t>
        </r>
        <r>
          <rPr>
            <b/>
            <sz val="9"/>
            <color rgb="FF000000"/>
            <rFont val="MS P ゴシック"/>
            <charset val="128"/>
          </rPr>
          <t xml:space="preserve">
</t>
        </r>
        <r>
          <rPr>
            <b/>
            <sz val="9"/>
            <color rgb="FF000000"/>
            <rFont val="MS P ゴシック"/>
            <charset val="128"/>
          </rPr>
          <t>出場する選手は必ず様式</t>
        </r>
        <r>
          <rPr>
            <b/>
            <sz val="9"/>
            <color rgb="FF000000"/>
            <rFont val="MS P ゴシック"/>
            <charset val="128"/>
          </rPr>
          <t>Ⅰ</t>
        </r>
        <r>
          <rPr>
            <b/>
            <sz val="9"/>
            <color rgb="FF000000"/>
            <rFont val="MS P ゴシック"/>
            <charset val="128"/>
          </rPr>
          <t>のリレー欄に○をつけて下さい。</t>
        </r>
        <r>
          <rPr>
            <b/>
            <sz val="9"/>
            <color rgb="FF000000"/>
            <rFont val="MS P ゴシック"/>
            <charset val="128"/>
          </rPr>
          <t xml:space="preserve">
</t>
        </r>
      </text>
    </comment>
    <comment ref="I77" authorId="1" shapeId="0" xr:uid="{00000000-0006-0000-0500-00000E000000}">
      <text>
        <r>
          <rPr>
            <b/>
            <sz val="11"/>
            <color rgb="FF000000"/>
            <rFont val="MS P ゴシック"/>
            <charset val="128"/>
          </rPr>
          <t>登録陸協を選択してください。都道府県陸協登録していない場合は、「学連」を選択してください。</t>
        </r>
        <r>
          <rPr>
            <sz val="11"/>
            <color rgb="FF000000"/>
            <rFont val="MS P ゴシック"/>
            <charset val="128"/>
          </rPr>
          <t xml:space="preserve">
</t>
        </r>
      </text>
    </comment>
    <comment ref="C100" authorId="1" shapeId="0" xr:uid="{00000000-0006-0000-0500-00000F000000}">
      <text>
        <r>
          <rPr>
            <b/>
            <sz val="9"/>
            <color indexed="81"/>
            <rFont val="MS P ゴシック"/>
            <family val="3"/>
            <charset val="128"/>
          </rPr>
          <t xml:space="preserve">リストから出場選手を選択してください。
出場する選手は必ず様式Ⅰのリレー欄に○をつけて下さい。
</t>
        </r>
      </text>
    </comment>
    <comment ref="C120" authorId="1" shapeId="0" xr:uid="{00000000-0006-0000-0500-000010000000}">
      <text>
        <r>
          <rPr>
            <b/>
            <sz val="9"/>
            <color rgb="FF000000"/>
            <rFont val="MS P ゴシック"/>
            <charset val="128"/>
          </rPr>
          <t>リストから出場選手を選択してください。</t>
        </r>
        <r>
          <rPr>
            <b/>
            <sz val="9"/>
            <color rgb="FF000000"/>
            <rFont val="MS P ゴシック"/>
            <charset val="128"/>
          </rPr>
          <t xml:space="preserve">
</t>
        </r>
        <r>
          <rPr>
            <b/>
            <sz val="9"/>
            <color rgb="FF000000"/>
            <rFont val="MS P ゴシック"/>
            <charset val="128"/>
          </rPr>
          <t>出場する選手は必ず様式</t>
        </r>
        <r>
          <rPr>
            <b/>
            <sz val="9"/>
            <color rgb="FF000000"/>
            <rFont val="MS P ゴシック"/>
            <charset val="128"/>
          </rPr>
          <t>Ⅰ</t>
        </r>
        <r>
          <rPr>
            <b/>
            <sz val="9"/>
            <color rgb="FF000000"/>
            <rFont val="MS P ゴシック"/>
            <charset val="128"/>
          </rPr>
          <t>のリレー欄に○をつけて下さい。</t>
        </r>
        <r>
          <rPr>
            <b/>
            <sz val="9"/>
            <color rgb="FF000000"/>
            <rFont val="MS P ゴシック"/>
            <charset val="128"/>
          </rPr>
          <t xml:space="preserve">
</t>
        </r>
      </text>
    </comment>
    <comment ref="I120" authorId="1" shapeId="0" xr:uid="{00000000-0006-0000-0500-000011000000}">
      <text>
        <r>
          <rPr>
            <b/>
            <sz val="11"/>
            <color rgb="FF000000"/>
            <rFont val="MS P ゴシック"/>
            <charset val="128"/>
          </rPr>
          <t>登録陸協を選択してください。都道府県陸協登録していない場合は、「学連」を選択してください。</t>
        </r>
        <r>
          <rPr>
            <sz val="11"/>
            <color rgb="FF000000"/>
            <rFont val="MS P ゴシック"/>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九州学生陸上競技連盟常任幹事</author>
    <author>九州学連</author>
  </authors>
  <commentList>
    <comment ref="G12" authorId="0" shapeId="0" xr:uid="{00000000-0006-0000-0600-000001000000}">
      <text>
        <r>
          <rPr>
            <b/>
            <sz val="11"/>
            <color rgb="FF000000"/>
            <rFont val="MS P ゴシック"/>
            <charset val="128"/>
          </rPr>
          <t>登録陸協を選択してください。都道府県陸協登録していない場合は、「学連」を選択してください。</t>
        </r>
      </text>
    </comment>
    <comment ref="D13" authorId="1" shapeId="0" xr:uid="{00000000-0006-0000-0600-000002000000}">
      <text>
        <r>
          <rPr>
            <b/>
            <sz val="11"/>
            <color rgb="FF000000"/>
            <rFont val="ＭＳ Ｐゴシック"/>
            <family val="2"/>
            <charset val="128"/>
          </rPr>
          <t>最高記録を入力してください。</t>
        </r>
        <r>
          <rPr>
            <b/>
            <sz val="11"/>
            <color rgb="FF000000"/>
            <rFont val="ＭＳ Ｐゴシック"/>
            <family val="2"/>
            <charset val="128"/>
          </rPr>
          <t xml:space="preserve">
</t>
        </r>
        <r>
          <rPr>
            <b/>
            <sz val="11"/>
            <color rgb="FF000000"/>
            <rFont val="ＭＳ Ｐゴシック"/>
            <family val="2"/>
            <charset val="128"/>
          </rPr>
          <t>入力の際に分、秒、</t>
        </r>
        <r>
          <rPr>
            <b/>
            <sz val="11"/>
            <color rgb="FF000000"/>
            <rFont val="ＭＳ Ｐゴシック"/>
            <family val="2"/>
            <charset val="128"/>
          </rPr>
          <t>m</t>
        </r>
        <r>
          <rPr>
            <b/>
            <sz val="11"/>
            <color rgb="FF000000"/>
            <rFont val="ＭＳ Ｐゴシック"/>
            <family val="2"/>
            <charset val="128"/>
          </rPr>
          <t>、コンマなどは必要ありません。</t>
        </r>
        <r>
          <rPr>
            <b/>
            <sz val="11"/>
            <color rgb="FF000000"/>
            <rFont val="ＭＳ Ｐゴシック"/>
            <family val="2"/>
            <charset val="128"/>
          </rPr>
          <t xml:space="preserve">
</t>
        </r>
        <r>
          <rPr>
            <b/>
            <sz val="11"/>
            <color rgb="FF000000"/>
            <rFont val="ＭＳ Ｐゴシック"/>
            <family val="2"/>
            <charset val="128"/>
          </rPr>
          <t>【例】</t>
        </r>
        <r>
          <rPr>
            <b/>
            <sz val="11"/>
            <color rgb="FF000000"/>
            <rFont val="ＭＳ Ｐゴシック"/>
            <family val="2"/>
            <charset val="128"/>
          </rPr>
          <t xml:space="preserve">
</t>
        </r>
        <r>
          <rPr>
            <b/>
            <sz val="11"/>
            <color rgb="FF000000"/>
            <rFont val="ＭＳ Ｐゴシック"/>
            <family val="2"/>
            <charset val="128"/>
          </rPr>
          <t>10</t>
        </r>
        <r>
          <rPr>
            <b/>
            <sz val="11"/>
            <color rgb="FF000000"/>
            <rFont val="ＭＳ Ｐゴシック"/>
            <family val="2"/>
            <charset val="128"/>
          </rPr>
          <t>秒</t>
        </r>
        <r>
          <rPr>
            <b/>
            <sz val="11"/>
            <color rgb="FF000000"/>
            <rFont val="ＭＳ Ｐゴシック"/>
            <family val="2"/>
            <charset val="128"/>
          </rPr>
          <t>21</t>
        </r>
        <r>
          <rPr>
            <b/>
            <sz val="11"/>
            <color rgb="FF000000"/>
            <rFont val="ＭＳ Ｐゴシック"/>
            <family val="2"/>
            <charset val="128"/>
          </rPr>
          <t>　</t>
        </r>
        <r>
          <rPr>
            <b/>
            <sz val="11"/>
            <color rgb="FF000000"/>
            <rFont val="ＭＳ Ｐゴシック"/>
            <family val="2"/>
            <charset val="128"/>
          </rPr>
          <t xml:space="preserve">   →</t>
        </r>
        <r>
          <rPr>
            <b/>
            <sz val="11"/>
            <color rgb="FF000000"/>
            <rFont val="ＭＳ Ｐゴシック"/>
            <family val="2"/>
            <charset val="128"/>
          </rPr>
          <t>　</t>
        </r>
        <r>
          <rPr>
            <b/>
            <sz val="11"/>
            <color rgb="FF000000"/>
            <rFont val="ＭＳ Ｐゴシック"/>
            <family val="2"/>
            <charset val="128"/>
          </rPr>
          <t xml:space="preserve">1021
</t>
        </r>
        <r>
          <rPr>
            <b/>
            <sz val="11"/>
            <color rgb="FF000000"/>
            <rFont val="ＭＳ Ｐゴシック"/>
            <family val="2"/>
            <charset val="128"/>
          </rPr>
          <t>1</t>
        </r>
        <r>
          <rPr>
            <b/>
            <sz val="11"/>
            <color rgb="FF000000"/>
            <rFont val="ＭＳ Ｐゴシック"/>
            <family val="2"/>
            <charset val="128"/>
          </rPr>
          <t>分</t>
        </r>
        <r>
          <rPr>
            <b/>
            <sz val="11"/>
            <color rgb="FF000000"/>
            <rFont val="ＭＳ Ｐゴシック"/>
            <family val="2"/>
            <charset val="128"/>
          </rPr>
          <t>03</t>
        </r>
        <r>
          <rPr>
            <b/>
            <sz val="11"/>
            <color rgb="FF000000"/>
            <rFont val="ＭＳ Ｐゴシック"/>
            <family val="2"/>
            <charset val="128"/>
          </rPr>
          <t>秒</t>
        </r>
        <r>
          <rPr>
            <b/>
            <sz val="11"/>
            <color rgb="FF000000"/>
            <rFont val="ＭＳ Ｐゴシック"/>
            <family val="2"/>
            <charset val="128"/>
          </rPr>
          <t>21</t>
        </r>
        <r>
          <rPr>
            <b/>
            <sz val="11"/>
            <color rgb="FF000000"/>
            <rFont val="ＭＳ Ｐゴシック"/>
            <family val="2"/>
            <charset val="128"/>
          </rPr>
          <t>　</t>
        </r>
        <r>
          <rPr>
            <b/>
            <sz val="11"/>
            <color rgb="FF000000"/>
            <rFont val="ＭＳ Ｐゴシック"/>
            <family val="2"/>
            <charset val="128"/>
          </rPr>
          <t>→</t>
        </r>
        <r>
          <rPr>
            <b/>
            <sz val="11"/>
            <color rgb="FF000000"/>
            <rFont val="ＭＳ Ｐゴシック"/>
            <family val="2"/>
            <charset val="128"/>
          </rPr>
          <t>　</t>
        </r>
        <r>
          <rPr>
            <b/>
            <sz val="11"/>
            <color rgb="FF000000"/>
            <rFont val="ＭＳ Ｐゴシック"/>
            <family val="2"/>
            <charset val="128"/>
          </rPr>
          <t>10321  ※6321</t>
        </r>
        <r>
          <rPr>
            <b/>
            <sz val="11"/>
            <color rgb="FF000000"/>
            <rFont val="ＭＳ Ｐゴシック"/>
            <family val="2"/>
            <charset val="128"/>
          </rPr>
          <t>と入力しないでください。</t>
        </r>
        <r>
          <rPr>
            <b/>
            <sz val="11"/>
            <color rgb="FF000000"/>
            <rFont val="ＭＳ Ｐゴシック"/>
            <family val="2"/>
            <charset val="128"/>
          </rPr>
          <t xml:space="preserve">
</t>
        </r>
        <r>
          <rPr>
            <b/>
            <sz val="11"/>
            <color rgb="FF000000"/>
            <rFont val="ＭＳ Ｐゴシック"/>
            <family val="2"/>
            <charset val="128"/>
          </rPr>
          <t>31</t>
        </r>
        <r>
          <rPr>
            <b/>
            <sz val="11"/>
            <color rgb="FF000000"/>
            <rFont val="ＭＳ Ｐゴシック"/>
            <family val="2"/>
            <charset val="128"/>
          </rPr>
          <t>分</t>
        </r>
        <r>
          <rPr>
            <b/>
            <sz val="11"/>
            <color rgb="FF000000"/>
            <rFont val="ＭＳ Ｐゴシック"/>
            <family val="2"/>
            <charset val="128"/>
          </rPr>
          <t>21</t>
        </r>
        <r>
          <rPr>
            <b/>
            <sz val="11"/>
            <color rgb="FF000000"/>
            <rFont val="ＭＳ Ｐゴシック"/>
            <family val="2"/>
            <charset val="128"/>
          </rPr>
          <t>秒</t>
        </r>
        <r>
          <rPr>
            <b/>
            <sz val="11"/>
            <color rgb="FF000000"/>
            <rFont val="ＭＳ Ｐゴシック"/>
            <family val="2"/>
            <charset val="128"/>
          </rPr>
          <t>33 →</t>
        </r>
        <r>
          <rPr>
            <b/>
            <sz val="11"/>
            <color rgb="FF000000"/>
            <rFont val="ＭＳ Ｐゴシック"/>
            <family val="2"/>
            <charset val="128"/>
          </rPr>
          <t>　</t>
        </r>
        <r>
          <rPr>
            <b/>
            <sz val="11"/>
            <color rgb="FF000000"/>
            <rFont val="ＭＳ Ｐゴシック"/>
            <family val="2"/>
            <charset val="128"/>
          </rPr>
          <t xml:space="preserve">312133
</t>
        </r>
        <r>
          <rPr>
            <b/>
            <sz val="11"/>
            <color rgb="FF000000"/>
            <rFont val="ＭＳ Ｐゴシック"/>
            <family val="2"/>
            <charset val="128"/>
          </rPr>
          <t>7m66       →</t>
        </r>
        <r>
          <rPr>
            <b/>
            <sz val="11"/>
            <color rgb="FF000000"/>
            <rFont val="ＭＳ Ｐゴシック"/>
            <family val="2"/>
            <charset val="128"/>
          </rPr>
          <t>　</t>
        </r>
        <r>
          <rPr>
            <b/>
            <sz val="11"/>
            <color rgb="FF000000"/>
            <rFont val="ＭＳ Ｐゴシック"/>
            <family val="2"/>
            <charset val="128"/>
          </rPr>
          <t xml:space="preserve">766
</t>
        </r>
        <r>
          <rPr>
            <b/>
            <sz val="11"/>
            <color rgb="FF000000"/>
            <rFont val="ＭＳ Ｐゴシック"/>
            <family val="2"/>
            <charset val="128"/>
          </rPr>
          <t>18m53      →</t>
        </r>
        <r>
          <rPr>
            <b/>
            <sz val="11"/>
            <color rgb="FF000000"/>
            <rFont val="ＭＳ Ｐゴシック"/>
            <family val="2"/>
            <charset val="128"/>
          </rPr>
          <t>　</t>
        </r>
        <r>
          <rPr>
            <b/>
            <sz val="11"/>
            <color rgb="FF000000"/>
            <rFont val="ＭＳ Ｐゴシック"/>
            <family val="2"/>
            <charset val="128"/>
          </rPr>
          <t xml:space="preserve">1853
</t>
        </r>
        <r>
          <rPr>
            <b/>
            <sz val="11"/>
            <color rgb="FF000000"/>
            <rFont val="ＭＳ Ｐゴシック"/>
            <family val="2"/>
            <charset val="128"/>
          </rPr>
          <t>7120</t>
        </r>
        <r>
          <rPr>
            <b/>
            <sz val="11"/>
            <color rgb="FF000000"/>
            <rFont val="ＭＳ Ｐゴシック"/>
            <family val="2"/>
            <charset val="128"/>
          </rPr>
          <t>点　　</t>
        </r>
        <r>
          <rPr>
            <b/>
            <sz val="11"/>
            <color rgb="FF000000"/>
            <rFont val="ＭＳ Ｐゴシック"/>
            <family val="2"/>
            <charset val="128"/>
          </rPr>
          <t xml:space="preserve"> →</t>
        </r>
        <r>
          <rPr>
            <b/>
            <sz val="11"/>
            <color rgb="FF000000"/>
            <rFont val="ＭＳ Ｐゴシック"/>
            <family val="2"/>
            <charset val="128"/>
          </rPr>
          <t>　</t>
        </r>
        <r>
          <rPr>
            <b/>
            <sz val="11"/>
            <color rgb="FF000000"/>
            <rFont val="ＭＳ Ｐゴシック"/>
            <family val="2"/>
            <charset val="128"/>
          </rPr>
          <t xml:space="preserve">7120
</t>
        </r>
        <r>
          <rPr>
            <b/>
            <sz val="11"/>
            <color rgb="FF000000"/>
            <rFont val="ＭＳ Ｐゴシック"/>
            <family val="2"/>
            <charset val="128"/>
          </rPr>
          <t>10</t>
        </r>
        <r>
          <rPr>
            <b/>
            <sz val="11"/>
            <color rgb="FF000000"/>
            <rFont val="ＭＳ Ｐゴシック"/>
            <family val="2"/>
            <charset val="128"/>
          </rPr>
          <t>秒</t>
        </r>
        <r>
          <rPr>
            <b/>
            <sz val="11"/>
            <color rgb="FF000000"/>
            <rFont val="ＭＳ Ｐゴシック"/>
            <family val="2"/>
            <charset val="128"/>
          </rPr>
          <t>3(</t>
        </r>
        <r>
          <rPr>
            <b/>
            <sz val="11"/>
            <color rgb="FF000000"/>
            <rFont val="ＭＳ Ｐゴシック"/>
            <family val="2"/>
            <charset val="128"/>
          </rPr>
          <t>手動</t>
        </r>
        <r>
          <rPr>
            <b/>
            <sz val="11"/>
            <color rgb="FF000000"/>
            <rFont val="ＭＳ Ｐゴシック"/>
            <family val="2"/>
            <charset val="128"/>
          </rPr>
          <t>)→</t>
        </r>
        <r>
          <rPr>
            <b/>
            <sz val="11"/>
            <color rgb="FF000000"/>
            <rFont val="ＭＳ Ｐゴシック"/>
            <family val="2"/>
            <charset val="128"/>
          </rPr>
          <t>　</t>
        </r>
        <r>
          <rPr>
            <b/>
            <sz val="11"/>
            <color rgb="FF000000"/>
            <rFont val="ＭＳ Ｐゴシック"/>
            <family val="2"/>
            <charset val="128"/>
          </rPr>
          <t>103+   ※</t>
        </r>
        <r>
          <rPr>
            <b/>
            <sz val="11"/>
            <color rgb="FF000000"/>
            <rFont val="ＭＳ Ｐゴシック"/>
            <family val="2"/>
            <charset val="128"/>
          </rPr>
          <t>手動の場合下一桁に</t>
        </r>
        <r>
          <rPr>
            <b/>
            <sz val="11"/>
            <color rgb="FF000000"/>
            <rFont val="ＭＳ Ｐゴシック"/>
            <family val="2"/>
            <charset val="128"/>
          </rPr>
          <t>"+"</t>
        </r>
        <r>
          <rPr>
            <b/>
            <sz val="11"/>
            <color rgb="FF000000"/>
            <rFont val="ＭＳ Ｐゴシック"/>
            <family val="2"/>
            <charset val="128"/>
          </rPr>
          <t>を入力してください。</t>
        </r>
      </text>
    </comment>
    <comment ref="G29" authorId="0" shapeId="0" xr:uid="{00000000-0006-0000-0600-000003000000}">
      <text>
        <r>
          <rPr>
            <b/>
            <sz val="11"/>
            <color rgb="FF000000"/>
            <rFont val="MS P ゴシック"/>
            <charset val="128"/>
          </rPr>
          <t>登録陸協を選択してください。都道府県陸協登録していない場合は、「学連」を選択してください。</t>
        </r>
      </text>
    </comment>
    <comment ref="G46" authorId="0" shapeId="0" xr:uid="{00000000-0006-0000-0600-000004000000}">
      <text>
        <r>
          <rPr>
            <b/>
            <sz val="11"/>
            <color rgb="FF000000"/>
            <rFont val="MS P ゴシック"/>
            <charset val="128"/>
          </rPr>
          <t>登録陸協を選択してください。都道府県陸協登録していない場合は、「学連」を選択してください。</t>
        </r>
      </text>
    </comment>
    <comment ref="G68" authorId="0" shapeId="0" xr:uid="{00000000-0006-0000-0600-000005000000}">
      <text>
        <r>
          <rPr>
            <b/>
            <sz val="11"/>
            <color indexed="81"/>
            <rFont val="MS P ゴシック"/>
            <family val="3"/>
            <charset val="128"/>
          </rPr>
          <t>登録陸協を選択してください。都道府県陸協登録していない場合は、「学連」を選択してください。</t>
        </r>
      </text>
    </comment>
    <comment ref="D69" authorId="1" shapeId="0" xr:uid="{00000000-0006-0000-0600-000006000000}">
      <text>
        <r>
          <rPr>
            <b/>
            <sz val="11"/>
            <color rgb="FF000000"/>
            <rFont val="ＭＳ Ｐゴシック"/>
            <family val="2"/>
            <charset val="128"/>
          </rPr>
          <t>最高記録を入力してください。</t>
        </r>
        <r>
          <rPr>
            <b/>
            <sz val="11"/>
            <color rgb="FF000000"/>
            <rFont val="ＭＳ Ｐゴシック"/>
            <family val="2"/>
            <charset val="128"/>
          </rPr>
          <t xml:space="preserve">
</t>
        </r>
        <r>
          <rPr>
            <b/>
            <sz val="11"/>
            <color rgb="FF000000"/>
            <rFont val="ＭＳ Ｐゴシック"/>
            <family val="2"/>
            <charset val="128"/>
          </rPr>
          <t>入力の際に分、秒、</t>
        </r>
        <r>
          <rPr>
            <b/>
            <sz val="11"/>
            <color rgb="FF000000"/>
            <rFont val="ＭＳ Ｐゴシック"/>
            <family val="2"/>
            <charset val="128"/>
          </rPr>
          <t>m</t>
        </r>
        <r>
          <rPr>
            <b/>
            <sz val="11"/>
            <color rgb="FF000000"/>
            <rFont val="ＭＳ Ｐゴシック"/>
            <family val="2"/>
            <charset val="128"/>
          </rPr>
          <t>、コンマなどは必要ありません。</t>
        </r>
        <r>
          <rPr>
            <b/>
            <sz val="11"/>
            <color rgb="FF000000"/>
            <rFont val="ＭＳ Ｐゴシック"/>
            <family val="2"/>
            <charset val="128"/>
          </rPr>
          <t xml:space="preserve">
</t>
        </r>
        <r>
          <rPr>
            <b/>
            <sz val="11"/>
            <color rgb="FF000000"/>
            <rFont val="ＭＳ Ｐゴシック"/>
            <family val="2"/>
            <charset val="128"/>
          </rPr>
          <t>【例】</t>
        </r>
        <r>
          <rPr>
            <b/>
            <sz val="11"/>
            <color rgb="FF000000"/>
            <rFont val="ＭＳ Ｐゴシック"/>
            <family val="2"/>
            <charset val="128"/>
          </rPr>
          <t xml:space="preserve">
</t>
        </r>
        <r>
          <rPr>
            <b/>
            <sz val="11"/>
            <color rgb="FF000000"/>
            <rFont val="ＭＳ Ｐゴシック"/>
            <family val="2"/>
            <charset val="128"/>
          </rPr>
          <t>10</t>
        </r>
        <r>
          <rPr>
            <b/>
            <sz val="11"/>
            <color rgb="FF000000"/>
            <rFont val="ＭＳ Ｐゴシック"/>
            <family val="2"/>
            <charset val="128"/>
          </rPr>
          <t>秒</t>
        </r>
        <r>
          <rPr>
            <b/>
            <sz val="11"/>
            <color rgb="FF000000"/>
            <rFont val="ＭＳ Ｐゴシック"/>
            <family val="2"/>
            <charset val="128"/>
          </rPr>
          <t>21</t>
        </r>
        <r>
          <rPr>
            <b/>
            <sz val="11"/>
            <color rgb="FF000000"/>
            <rFont val="ＭＳ Ｐゴシック"/>
            <family val="2"/>
            <charset val="128"/>
          </rPr>
          <t>　</t>
        </r>
        <r>
          <rPr>
            <b/>
            <sz val="11"/>
            <color rgb="FF000000"/>
            <rFont val="ＭＳ Ｐゴシック"/>
            <family val="2"/>
            <charset val="128"/>
          </rPr>
          <t xml:space="preserve">   →</t>
        </r>
        <r>
          <rPr>
            <b/>
            <sz val="11"/>
            <color rgb="FF000000"/>
            <rFont val="ＭＳ Ｐゴシック"/>
            <family val="2"/>
            <charset val="128"/>
          </rPr>
          <t>　</t>
        </r>
        <r>
          <rPr>
            <b/>
            <sz val="11"/>
            <color rgb="FF000000"/>
            <rFont val="ＭＳ Ｐゴシック"/>
            <family val="2"/>
            <charset val="128"/>
          </rPr>
          <t xml:space="preserve">1021
</t>
        </r>
        <r>
          <rPr>
            <b/>
            <sz val="11"/>
            <color rgb="FF000000"/>
            <rFont val="ＭＳ Ｐゴシック"/>
            <family val="2"/>
            <charset val="128"/>
          </rPr>
          <t>1</t>
        </r>
        <r>
          <rPr>
            <b/>
            <sz val="11"/>
            <color rgb="FF000000"/>
            <rFont val="ＭＳ Ｐゴシック"/>
            <family val="2"/>
            <charset val="128"/>
          </rPr>
          <t>分</t>
        </r>
        <r>
          <rPr>
            <b/>
            <sz val="11"/>
            <color rgb="FF000000"/>
            <rFont val="ＭＳ Ｐゴシック"/>
            <family val="2"/>
            <charset val="128"/>
          </rPr>
          <t>03</t>
        </r>
        <r>
          <rPr>
            <b/>
            <sz val="11"/>
            <color rgb="FF000000"/>
            <rFont val="ＭＳ Ｐゴシック"/>
            <family val="2"/>
            <charset val="128"/>
          </rPr>
          <t>秒</t>
        </r>
        <r>
          <rPr>
            <b/>
            <sz val="11"/>
            <color rgb="FF000000"/>
            <rFont val="ＭＳ Ｐゴシック"/>
            <family val="2"/>
            <charset val="128"/>
          </rPr>
          <t>21</t>
        </r>
        <r>
          <rPr>
            <b/>
            <sz val="11"/>
            <color rgb="FF000000"/>
            <rFont val="ＭＳ Ｐゴシック"/>
            <family val="2"/>
            <charset val="128"/>
          </rPr>
          <t>　</t>
        </r>
        <r>
          <rPr>
            <b/>
            <sz val="11"/>
            <color rgb="FF000000"/>
            <rFont val="ＭＳ Ｐゴシック"/>
            <family val="2"/>
            <charset val="128"/>
          </rPr>
          <t>→</t>
        </r>
        <r>
          <rPr>
            <b/>
            <sz val="11"/>
            <color rgb="FF000000"/>
            <rFont val="ＭＳ Ｐゴシック"/>
            <family val="2"/>
            <charset val="128"/>
          </rPr>
          <t>　</t>
        </r>
        <r>
          <rPr>
            <b/>
            <sz val="11"/>
            <color rgb="FF000000"/>
            <rFont val="ＭＳ Ｐゴシック"/>
            <family val="2"/>
            <charset val="128"/>
          </rPr>
          <t>10321  ※6321</t>
        </r>
        <r>
          <rPr>
            <b/>
            <sz val="11"/>
            <color rgb="FF000000"/>
            <rFont val="ＭＳ Ｐゴシック"/>
            <family val="2"/>
            <charset val="128"/>
          </rPr>
          <t>と入力しないでください。</t>
        </r>
        <r>
          <rPr>
            <b/>
            <sz val="11"/>
            <color rgb="FF000000"/>
            <rFont val="ＭＳ Ｐゴシック"/>
            <family val="2"/>
            <charset val="128"/>
          </rPr>
          <t xml:space="preserve">
</t>
        </r>
        <r>
          <rPr>
            <b/>
            <sz val="11"/>
            <color rgb="FF000000"/>
            <rFont val="ＭＳ Ｐゴシック"/>
            <family val="2"/>
            <charset val="128"/>
          </rPr>
          <t>31</t>
        </r>
        <r>
          <rPr>
            <b/>
            <sz val="11"/>
            <color rgb="FF000000"/>
            <rFont val="ＭＳ Ｐゴシック"/>
            <family val="2"/>
            <charset val="128"/>
          </rPr>
          <t>分</t>
        </r>
        <r>
          <rPr>
            <b/>
            <sz val="11"/>
            <color rgb="FF000000"/>
            <rFont val="ＭＳ Ｐゴシック"/>
            <family val="2"/>
            <charset val="128"/>
          </rPr>
          <t>21</t>
        </r>
        <r>
          <rPr>
            <b/>
            <sz val="11"/>
            <color rgb="FF000000"/>
            <rFont val="ＭＳ Ｐゴシック"/>
            <family val="2"/>
            <charset val="128"/>
          </rPr>
          <t>秒</t>
        </r>
        <r>
          <rPr>
            <b/>
            <sz val="11"/>
            <color rgb="FF000000"/>
            <rFont val="ＭＳ Ｐゴシック"/>
            <family val="2"/>
            <charset val="128"/>
          </rPr>
          <t>33 →</t>
        </r>
        <r>
          <rPr>
            <b/>
            <sz val="11"/>
            <color rgb="FF000000"/>
            <rFont val="ＭＳ Ｐゴシック"/>
            <family val="2"/>
            <charset val="128"/>
          </rPr>
          <t>　</t>
        </r>
        <r>
          <rPr>
            <b/>
            <sz val="11"/>
            <color rgb="FF000000"/>
            <rFont val="ＭＳ Ｐゴシック"/>
            <family val="2"/>
            <charset val="128"/>
          </rPr>
          <t xml:space="preserve">312133
</t>
        </r>
        <r>
          <rPr>
            <b/>
            <sz val="11"/>
            <color rgb="FF000000"/>
            <rFont val="ＭＳ Ｐゴシック"/>
            <family val="2"/>
            <charset val="128"/>
          </rPr>
          <t>7m66       →</t>
        </r>
        <r>
          <rPr>
            <b/>
            <sz val="11"/>
            <color rgb="FF000000"/>
            <rFont val="ＭＳ Ｐゴシック"/>
            <family val="2"/>
            <charset val="128"/>
          </rPr>
          <t>　</t>
        </r>
        <r>
          <rPr>
            <b/>
            <sz val="11"/>
            <color rgb="FF000000"/>
            <rFont val="ＭＳ Ｐゴシック"/>
            <family val="2"/>
            <charset val="128"/>
          </rPr>
          <t xml:space="preserve">766
</t>
        </r>
        <r>
          <rPr>
            <b/>
            <sz val="11"/>
            <color rgb="FF000000"/>
            <rFont val="ＭＳ Ｐゴシック"/>
            <family val="2"/>
            <charset val="128"/>
          </rPr>
          <t>18m53      →</t>
        </r>
        <r>
          <rPr>
            <b/>
            <sz val="11"/>
            <color rgb="FF000000"/>
            <rFont val="ＭＳ Ｐゴシック"/>
            <family val="2"/>
            <charset val="128"/>
          </rPr>
          <t>　</t>
        </r>
        <r>
          <rPr>
            <b/>
            <sz val="11"/>
            <color rgb="FF000000"/>
            <rFont val="ＭＳ Ｐゴシック"/>
            <family val="2"/>
            <charset val="128"/>
          </rPr>
          <t xml:space="preserve">1853
</t>
        </r>
        <r>
          <rPr>
            <b/>
            <sz val="11"/>
            <color rgb="FF000000"/>
            <rFont val="ＭＳ Ｐゴシック"/>
            <family val="2"/>
            <charset val="128"/>
          </rPr>
          <t>7120</t>
        </r>
        <r>
          <rPr>
            <b/>
            <sz val="11"/>
            <color rgb="FF000000"/>
            <rFont val="ＭＳ Ｐゴシック"/>
            <family val="2"/>
            <charset val="128"/>
          </rPr>
          <t>点　　</t>
        </r>
        <r>
          <rPr>
            <b/>
            <sz val="11"/>
            <color rgb="FF000000"/>
            <rFont val="ＭＳ Ｐゴシック"/>
            <family val="2"/>
            <charset val="128"/>
          </rPr>
          <t xml:space="preserve"> →</t>
        </r>
        <r>
          <rPr>
            <b/>
            <sz val="11"/>
            <color rgb="FF000000"/>
            <rFont val="ＭＳ Ｐゴシック"/>
            <family val="2"/>
            <charset val="128"/>
          </rPr>
          <t>　</t>
        </r>
        <r>
          <rPr>
            <b/>
            <sz val="11"/>
            <color rgb="FF000000"/>
            <rFont val="ＭＳ Ｐゴシック"/>
            <family val="2"/>
            <charset val="128"/>
          </rPr>
          <t xml:space="preserve">7120
</t>
        </r>
        <r>
          <rPr>
            <b/>
            <sz val="11"/>
            <color rgb="FF000000"/>
            <rFont val="ＭＳ Ｐゴシック"/>
            <family val="2"/>
            <charset val="128"/>
          </rPr>
          <t>10</t>
        </r>
        <r>
          <rPr>
            <b/>
            <sz val="11"/>
            <color rgb="FF000000"/>
            <rFont val="ＭＳ Ｐゴシック"/>
            <family val="2"/>
            <charset val="128"/>
          </rPr>
          <t>秒</t>
        </r>
        <r>
          <rPr>
            <b/>
            <sz val="11"/>
            <color rgb="FF000000"/>
            <rFont val="ＭＳ Ｐゴシック"/>
            <family val="2"/>
            <charset val="128"/>
          </rPr>
          <t>3(</t>
        </r>
        <r>
          <rPr>
            <b/>
            <sz val="11"/>
            <color rgb="FF000000"/>
            <rFont val="ＭＳ Ｐゴシック"/>
            <family val="2"/>
            <charset val="128"/>
          </rPr>
          <t>手動</t>
        </r>
        <r>
          <rPr>
            <b/>
            <sz val="11"/>
            <color rgb="FF000000"/>
            <rFont val="ＭＳ Ｐゴシック"/>
            <family val="2"/>
            <charset val="128"/>
          </rPr>
          <t>)→</t>
        </r>
        <r>
          <rPr>
            <b/>
            <sz val="11"/>
            <color rgb="FF000000"/>
            <rFont val="ＭＳ Ｐゴシック"/>
            <family val="2"/>
            <charset val="128"/>
          </rPr>
          <t>　</t>
        </r>
        <r>
          <rPr>
            <b/>
            <sz val="11"/>
            <color rgb="FF000000"/>
            <rFont val="ＭＳ Ｐゴシック"/>
            <family val="2"/>
            <charset val="128"/>
          </rPr>
          <t>103+   ※</t>
        </r>
        <r>
          <rPr>
            <b/>
            <sz val="11"/>
            <color rgb="FF000000"/>
            <rFont val="ＭＳ Ｐゴシック"/>
            <family val="2"/>
            <charset val="128"/>
          </rPr>
          <t>手動の場合下一桁に</t>
        </r>
        <r>
          <rPr>
            <b/>
            <sz val="11"/>
            <color rgb="FF000000"/>
            <rFont val="ＭＳ Ｐゴシック"/>
            <family val="2"/>
            <charset val="128"/>
          </rPr>
          <t>"+"</t>
        </r>
        <r>
          <rPr>
            <b/>
            <sz val="11"/>
            <color rgb="FF000000"/>
            <rFont val="ＭＳ Ｐゴシック"/>
            <family val="2"/>
            <charset val="128"/>
          </rPr>
          <t>を入力してください。</t>
        </r>
      </text>
    </comment>
    <comment ref="G85" authorId="0" shapeId="0" xr:uid="{00000000-0006-0000-0600-000007000000}">
      <text>
        <r>
          <rPr>
            <b/>
            <sz val="11"/>
            <color indexed="81"/>
            <rFont val="MS P ゴシック"/>
            <family val="3"/>
            <charset val="128"/>
          </rPr>
          <t>登録陸協を選択してください。都道府県陸協登録していない場合は、「学連」を選択してください。</t>
        </r>
      </text>
    </comment>
    <comment ref="G103" authorId="0" shapeId="0" xr:uid="{00000000-0006-0000-0600-000008000000}">
      <text>
        <r>
          <rPr>
            <b/>
            <sz val="11"/>
            <color indexed="81"/>
            <rFont val="MS P ゴシック"/>
            <family val="3"/>
            <charset val="128"/>
          </rPr>
          <t>登録陸協を選択してください。都道府県陸協登録していない場合は、「学連」を選択してください。</t>
        </r>
      </text>
    </comment>
    <comment ref="D104" authorId="1" shapeId="0" xr:uid="{00000000-0006-0000-0600-000009000000}">
      <text>
        <r>
          <rPr>
            <b/>
            <sz val="11"/>
            <color rgb="FF000000"/>
            <rFont val="ＭＳ Ｐゴシック"/>
            <family val="2"/>
            <charset val="128"/>
          </rPr>
          <t>最高記録を入力してください。</t>
        </r>
        <r>
          <rPr>
            <b/>
            <sz val="11"/>
            <color rgb="FF000000"/>
            <rFont val="ＭＳ Ｐゴシック"/>
            <family val="2"/>
            <charset val="128"/>
          </rPr>
          <t xml:space="preserve">
</t>
        </r>
        <r>
          <rPr>
            <b/>
            <sz val="11"/>
            <color rgb="FF000000"/>
            <rFont val="ＭＳ Ｐゴシック"/>
            <family val="2"/>
            <charset val="128"/>
          </rPr>
          <t>入力の際に分、秒、</t>
        </r>
        <r>
          <rPr>
            <b/>
            <sz val="11"/>
            <color rgb="FF000000"/>
            <rFont val="ＭＳ Ｐゴシック"/>
            <family val="2"/>
            <charset val="128"/>
          </rPr>
          <t>m</t>
        </r>
        <r>
          <rPr>
            <b/>
            <sz val="11"/>
            <color rgb="FF000000"/>
            <rFont val="ＭＳ Ｐゴシック"/>
            <family val="2"/>
            <charset val="128"/>
          </rPr>
          <t>、コンマなどは必要ありません。</t>
        </r>
        <r>
          <rPr>
            <b/>
            <sz val="11"/>
            <color rgb="FF000000"/>
            <rFont val="ＭＳ Ｐゴシック"/>
            <family val="2"/>
            <charset val="128"/>
          </rPr>
          <t xml:space="preserve">
</t>
        </r>
        <r>
          <rPr>
            <b/>
            <sz val="11"/>
            <color rgb="FF000000"/>
            <rFont val="ＭＳ Ｐゴシック"/>
            <family val="2"/>
            <charset val="128"/>
          </rPr>
          <t>【例】</t>
        </r>
        <r>
          <rPr>
            <b/>
            <sz val="11"/>
            <color rgb="FF000000"/>
            <rFont val="ＭＳ Ｐゴシック"/>
            <family val="2"/>
            <charset val="128"/>
          </rPr>
          <t xml:space="preserve">
</t>
        </r>
        <r>
          <rPr>
            <b/>
            <sz val="11"/>
            <color rgb="FF000000"/>
            <rFont val="ＭＳ Ｐゴシック"/>
            <family val="2"/>
            <charset val="128"/>
          </rPr>
          <t>10</t>
        </r>
        <r>
          <rPr>
            <b/>
            <sz val="11"/>
            <color rgb="FF000000"/>
            <rFont val="ＭＳ Ｐゴシック"/>
            <family val="2"/>
            <charset val="128"/>
          </rPr>
          <t>秒</t>
        </r>
        <r>
          <rPr>
            <b/>
            <sz val="11"/>
            <color rgb="FF000000"/>
            <rFont val="ＭＳ Ｐゴシック"/>
            <family val="2"/>
            <charset val="128"/>
          </rPr>
          <t>21</t>
        </r>
        <r>
          <rPr>
            <b/>
            <sz val="11"/>
            <color rgb="FF000000"/>
            <rFont val="ＭＳ Ｐゴシック"/>
            <family val="2"/>
            <charset val="128"/>
          </rPr>
          <t>　</t>
        </r>
        <r>
          <rPr>
            <b/>
            <sz val="11"/>
            <color rgb="FF000000"/>
            <rFont val="ＭＳ Ｐゴシック"/>
            <family val="2"/>
            <charset val="128"/>
          </rPr>
          <t xml:space="preserve">   →</t>
        </r>
        <r>
          <rPr>
            <b/>
            <sz val="11"/>
            <color rgb="FF000000"/>
            <rFont val="ＭＳ Ｐゴシック"/>
            <family val="2"/>
            <charset val="128"/>
          </rPr>
          <t>　</t>
        </r>
        <r>
          <rPr>
            <b/>
            <sz val="11"/>
            <color rgb="FF000000"/>
            <rFont val="ＭＳ Ｐゴシック"/>
            <family val="2"/>
            <charset val="128"/>
          </rPr>
          <t xml:space="preserve">1021
</t>
        </r>
        <r>
          <rPr>
            <b/>
            <sz val="11"/>
            <color rgb="FF000000"/>
            <rFont val="ＭＳ Ｐゴシック"/>
            <family val="2"/>
            <charset val="128"/>
          </rPr>
          <t>1</t>
        </r>
        <r>
          <rPr>
            <b/>
            <sz val="11"/>
            <color rgb="FF000000"/>
            <rFont val="ＭＳ Ｐゴシック"/>
            <family val="2"/>
            <charset val="128"/>
          </rPr>
          <t>分</t>
        </r>
        <r>
          <rPr>
            <b/>
            <sz val="11"/>
            <color rgb="FF000000"/>
            <rFont val="ＭＳ Ｐゴシック"/>
            <family val="2"/>
            <charset val="128"/>
          </rPr>
          <t>03</t>
        </r>
        <r>
          <rPr>
            <b/>
            <sz val="11"/>
            <color rgb="FF000000"/>
            <rFont val="ＭＳ Ｐゴシック"/>
            <family val="2"/>
            <charset val="128"/>
          </rPr>
          <t>秒</t>
        </r>
        <r>
          <rPr>
            <b/>
            <sz val="11"/>
            <color rgb="FF000000"/>
            <rFont val="ＭＳ Ｐゴシック"/>
            <family val="2"/>
            <charset val="128"/>
          </rPr>
          <t>21</t>
        </r>
        <r>
          <rPr>
            <b/>
            <sz val="11"/>
            <color rgb="FF000000"/>
            <rFont val="ＭＳ Ｐゴシック"/>
            <family val="2"/>
            <charset val="128"/>
          </rPr>
          <t>　</t>
        </r>
        <r>
          <rPr>
            <b/>
            <sz val="11"/>
            <color rgb="FF000000"/>
            <rFont val="ＭＳ Ｐゴシック"/>
            <family val="2"/>
            <charset val="128"/>
          </rPr>
          <t>→</t>
        </r>
        <r>
          <rPr>
            <b/>
            <sz val="11"/>
            <color rgb="FF000000"/>
            <rFont val="ＭＳ Ｐゴシック"/>
            <family val="2"/>
            <charset val="128"/>
          </rPr>
          <t>　</t>
        </r>
        <r>
          <rPr>
            <b/>
            <sz val="11"/>
            <color rgb="FF000000"/>
            <rFont val="ＭＳ Ｐゴシック"/>
            <family val="2"/>
            <charset val="128"/>
          </rPr>
          <t>10321  ※6321</t>
        </r>
        <r>
          <rPr>
            <b/>
            <sz val="11"/>
            <color rgb="FF000000"/>
            <rFont val="ＭＳ Ｐゴシック"/>
            <family val="2"/>
            <charset val="128"/>
          </rPr>
          <t>と入力しないでください。</t>
        </r>
        <r>
          <rPr>
            <b/>
            <sz val="11"/>
            <color rgb="FF000000"/>
            <rFont val="ＭＳ Ｐゴシック"/>
            <family val="2"/>
            <charset val="128"/>
          </rPr>
          <t xml:space="preserve">
</t>
        </r>
        <r>
          <rPr>
            <b/>
            <sz val="11"/>
            <color rgb="FF000000"/>
            <rFont val="ＭＳ Ｐゴシック"/>
            <family val="2"/>
            <charset val="128"/>
          </rPr>
          <t>31</t>
        </r>
        <r>
          <rPr>
            <b/>
            <sz val="11"/>
            <color rgb="FF000000"/>
            <rFont val="ＭＳ Ｐゴシック"/>
            <family val="2"/>
            <charset val="128"/>
          </rPr>
          <t>分</t>
        </r>
        <r>
          <rPr>
            <b/>
            <sz val="11"/>
            <color rgb="FF000000"/>
            <rFont val="ＭＳ Ｐゴシック"/>
            <family val="2"/>
            <charset val="128"/>
          </rPr>
          <t>21</t>
        </r>
        <r>
          <rPr>
            <b/>
            <sz val="11"/>
            <color rgb="FF000000"/>
            <rFont val="ＭＳ Ｐゴシック"/>
            <family val="2"/>
            <charset val="128"/>
          </rPr>
          <t>秒</t>
        </r>
        <r>
          <rPr>
            <b/>
            <sz val="11"/>
            <color rgb="FF000000"/>
            <rFont val="ＭＳ Ｐゴシック"/>
            <family val="2"/>
            <charset val="128"/>
          </rPr>
          <t>33 →</t>
        </r>
        <r>
          <rPr>
            <b/>
            <sz val="11"/>
            <color rgb="FF000000"/>
            <rFont val="ＭＳ Ｐゴシック"/>
            <family val="2"/>
            <charset val="128"/>
          </rPr>
          <t>　</t>
        </r>
        <r>
          <rPr>
            <b/>
            <sz val="11"/>
            <color rgb="FF000000"/>
            <rFont val="ＭＳ Ｐゴシック"/>
            <family val="2"/>
            <charset val="128"/>
          </rPr>
          <t xml:space="preserve">312133
</t>
        </r>
        <r>
          <rPr>
            <b/>
            <sz val="11"/>
            <color rgb="FF000000"/>
            <rFont val="ＭＳ Ｐゴシック"/>
            <family val="2"/>
            <charset val="128"/>
          </rPr>
          <t>7m66       →</t>
        </r>
        <r>
          <rPr>
            <b/>
            <sz val="11"/>
            <color rgb="FF000000"/>
            <rFont val="ＭＳ Ｐゴシック"/>
            <family val="2"/>
            <charset val="128"/>
          </rPr>
          <t>　</t>
        </r>
        <r>
          <rPr>
            <b/>
            <sz val="11"/>
            <color rgb="FF000000"/>
            <rFont val="ＭＳ Ｐゴシック"/>
            <family val="2"/>
            <charset val="128"/>
          </rPr>
          <t xml:space="preserve">766
</t>
        </r>
        <r>
          <rPr>
            <b/>
            <sz val="11"/>
            <color rgb="FF000000"/>
            <rFont val="ＭＳ Ｐゴシック"/>
            <family val="2"/>
            <charset val="128"/>
          </rPr>
          <t>18m53      →</t>
        </r>
        <r>
          <rPr>
            <b/>
            <sz val="11"/>
            <color rgb="FF000000"/>
            <rFont val="ＭＳ Ｐゴシック"/>
            <family val="2"/>
            <charset val="128"/>
          </rPr>
          <t>　</t>
        </r>
        <r>
          <rPr>
            <b/>
            <sz val="11"/>
            <color rgb="FF000000"/>
            <rFont val="ＭＳ Ｐゴシック"/>
            <family val="2"/>
            <charset val="128"/>
          </rPr>
          <t xml:space="preserve">1853
</t>
        </r>
        <r>
          <rPr>
            <b/>
            <sz val="11"/>
            <color rgb="FF000000"/>
            <rFont val="ＭＳ Ｐゴシック"/>
            <family val="2"/>
            <charset val="128"/>
          </rPr>
          <t>7120</t>
        </r>
        <r>
          <rPr>
            <b/>
            <sz val="11"/>
            <color rgb="FF000000"/>
            <rFont val="ＭＳ Ｐゴシック"/>
            <family val="2"/>
            <charset val="128"/>
          </rPr>
          <t>点　　</t>
        </r>
        <r>
          <rPr>
            <b/>
            <sz val="11"/>
            <color rgb="FF000000"/>
            <rFont val="ＭＳ Ｐゴシック"/>
            <family val="2"/>
            <charset val="128"/>
          </rPr>
          <t xml:space="preserve"> →</t>
        </r>
        <r>
          <rPr>
            <b/>
            <sz val="11"/>
            <color rgb="FF000000"/>
            <rFont val="ＭＳ Ｐゴシック"/>
            <family val="2"/>
            <charset val="128"/>
          </rPr>
          <t>　</t>
        </r>
        <r>
          <rPr>
            <b/>
            <sz val="11"/>
            <color rgb="FF000000"/>
            <rFont val="ＭＳ Ｐゴシック"/>
            <family val="2"/>
            <charset val="128"/>
          </rPr>
          <t xml:space="preserve">7120
</t>
        </r>
        <r>
          <rPr>
            <b/>
            <sz val="11"/>
            <color rgb="FF000000"/>
            <rFont val="ＭＳ Ｐゴシック"/>
            <family val="2"/>
            <charset val="128"/>
          </rPr>
          <t>10</t>
        </r>
        <r>
          <rPr>
            <b/>
            <sz val="11"/>
            <color rgb="FF000000"/>
            <rFont val="ＭＳ Ｐゴシック"/>
            <family val="2"/>
            <charset val="128"/>
          </rPr>
          <t>秒</t>
        </r>
        <r>
          <rPr>
            <b/>
            <sz val="11"/>
            <color rgb="FF000000"/>
            <rFont val="ＭＳ Ｐゴシック"/>
            <family val="2"/>
            <charset val="128"/>
          </rPr>
          <t>3(</t>
        </r>
        <r>
          <rPr>
            <b/>
            <sz val="11"/>
            <color rgb="FF000000"/>
            <rFont val="ＭＳ Ｐゴシック"/>
            <family val="2"/>
            <charset val="128"/>
          </rPr>
          <t>手動</t>
        </r>
        <r>
          <rPr>
            <b/>
            <sz val="11"/>
            <color rgb="FF000000"/>
            <rFont val="ＭＳ Ｐゴシック"/>
            <family val="2"/>
            <charset val="128"/>
          </rPr>
          <t>)→</t>
        </r>
        <r>
          <rPr>
            <b/>
            <sz val="11"/>
            <color rgb="FF000000"/>
            <rFont val="ＭＳ Ｐゴシック"/>
            <family val="2"/>
            <charset val="128"/>
          </rPr>
          <t>　</t>
        </r>
        <r>
          <rPr>
            <b/>
            <sz val="11"/>
            <color rgb="FF000000"/>
            <rFont val="ＭＳ Ｐゴシック"/>
            <family val="2"/>
            <charset val="128"/>
          </rPr>
          <t>103+   ※</t>
        </r>
        <r>
          <rPr>
            <b/>
            <sz val="11"/>
            <color rgb="FF000000"/>
            <rFont val="ＭＳ Ｐゴシック"/>
            <family val="2"/>
            <charset val="128"/>
          </rPr>
          <t>手動の場合下一桁に</t>
        </r>
        <r>
          <rPr>
            <b/>
            <sz val="11"/>
            <color rgb="FF000000"/>
            <rFont val="ＭＳ Ｐゴシック"/>
            <family val="2"/>
            <charset val="128"/>
          </rPr>
          <t>"+"</t>
        </r>
        <r>
          <rPr>
            <b/>
            <sz val="11"/>
            <color rgb="FF000000"/>
            <rFont val="ＭＳ Ｐゴシック"/>
            <family val="2"/>
            <charset val="128"/>
          </rPr>
          <t>を入力してください。</t>
        </r>
      </text>
    </comment>
    <comment ref="D125" authorId="1" shapeId="0" xr:uid="{00000000-0006-0000-0600-00000A000000}">
      <text>
        <r>
          <rPr>
            <b/>
            <sz val="11"/>
            <color rgb="FF000000"/>
            <rFont val="ＭＳ Ｐゴシック"/>
            <family val="2"/>
            <charset val="128"/>
          </rPr>
          <t>最高記録を入力してください。</t>
        </r>
        <r>
          <rPr>
            <b/>
            <sz val="11"/>
            <color rgb="FF000000"/>
            <rFont val="ＭＳ Ｐゴシック"/>
            <family val="2"/>
            <charset val="128"/>
          </rPr>
          <t xml:space="preserve">
</t>
        </r>
        <r>
          <rPr>
            <b/>
            <sz val="11"/>
            <color rgb="FF000000"/>
            <rFont val="ＭＳ Ｐゴシック"/>
            <family val="2"/>
            <charset val="128"/>
          </rPr>
          <t>入力の際に分、秒、</t>
        </r>
        <r>
          <rPr>
            <b/>
            <sz val="11"/>
            <color rgb="FF000000"/>
            <rFont val="ＭＳ Ｐゴシック"/>
            <family val="2"/>
            <charset val="128"/>
          </rPr>
          <t>m</t>
        </r>
        <r>
          <rPr>
            <b/>
            <sz val="11"/>
            <color rgb="FF000000"/>
            <rFont val="ＭＳ Ｐゴシック"/>
            <family val="2"/>
            <charset val="128"/>
          </rPr>
          <t>、コンマなどは必要ありません。</t>
        </r>
        <r>
          <rPr>
            <b/>
            <sz val="11"/>
            <color rgb="FF000000"/>
            <rFont val="ＭＳ Ｐゴシック"/>
            <family val="2"/>
            <charset val="128"/>
          </rPr>
          <t xml:space="preserve">
</t>
        </r>
        <r>
          <rPr>
            <b/>
            <sz val="11"/>
            <color rgb="FF000000"/>
            <rFont val="ＭＳ Ｐゴシック"/>
            <family val="2"/>
            <charset val="128"/>
          </rPr>
          <t>【例】</t>
        </r>
        <r>
          <rPr>
            <b/>
            <sz val="11"/>
            <color rgb="FF000000"/>
            <rFont val="ＭＳ Ｐゴシック"/>
            <family val="2"/>
            <charset val="128"/>
          </rPr>
          <t xml:space="preserve">
</t>
        </r>
        <r>
          <rPr>
            <b/>
            <sz val="11"/>
            <color rgb="FF000000"/>
            <rFont val="ＭＳ Ｐゴシック"/>
            <family val="2"/>
            <charset val="128"/>
          </rPr>
          <t>10</t>
        </r>
        <r>
          <rPr>
            <b/>
            <sz val="11"/>
            <color rgb="FF000000"/>
            <rFont val="ＭＳ Ｐゴシック"/>
            <family val="2"/>
            <charset val="128"/>
          </rPr>
          <t>秒</t>
        </r>
        <r>
          <rPr>
            <b/>
            <sz val="11"/>
            <color rgb="FF000000"/>
            <rFont val="ＭＳ Ｐゴシック"/>
            <family val="2"/>
            <charset val="128"/>
          </rPr>
          <t>21</t>
        </r>
        <r>
          <rPr>
            <b/>
            <sz val="11"/>
            <color rgb="FF000000"/>
            <rFont val="ＭＳ Ｐゴシック"/>
            <family val="2"/>
            <charset val="128"/>
          </rPr>
          <t>　</t>
        </r>
        <r>
          <rPr>
            <b/>
            <sz val="11"/>
            <color rgb="FF000000"/>
            <rFont val="ＭＳ Ｐゴシック"/>
            <family val="2"/>
            <charset val="128"/>
          </rPr>
          <t xml:space="preserve">   →</t>
        </r>
        <r>
          <rPr>
            <b/>
            <sz val="11"/>
            <color rgb="FF000000"/>
            <rFont val="ＭＳ Ｐゴシック"/>
            <family val="2"/>
            <charset val="128"/>
          </rPr>
          <t>　</t>
        </r>
        <r>
          <rPr>
            <b/>
            <sz val="11"/>
            <color rgb="FF000000"/>
            <rFont val="ＭＳ Ｐゴシック"/>
            <family val="2"/>
            <charset val="128"/>
          </rPr>
          <t xml:space="preserve">1021
</t>
        </r>
        <r>
          <rPr>
            <b/>
            <sz val="11"/>
            <color rgb="FF000000"/>
            <rFont val="ＭＳ Ｐゴシック"/>
            <family val="2"/>
            <charset val="128"/>
          </rPr>
          <t>1</t>
        </r>
        <r>
          <rPr>
            <b/>
            <sz val="11"/>
            <color rgb="FF000000"/>
            <rFont val="ＭＳ Ｐゴシック"/>
            <family val="2"/>
            <charset val="128"/>
          </rPr>
          <t>分</t>
        </r>
        <r>
          <rPr>
            <b/>
            <sz val="11"/>
            <color rgb="FF000000"/>
            <rFont val="ＭＳ Ｐゴシック"/>
            <family val="2"/>
            <charset val="128"/>
          </rPr>
          <t>03</t>
        </r>
        <r>
          <rPr>
            <b/>
            <sz val="11"/>
            <color rgb="FF000000"/>
            <rFont val="ＭＳ Ｐゴシック"/>
            <family val="2"/>
            <charset val="128"/>
          </rPr>
          <t>秒</t>
        </r>
        <r>
          <rPr>
            <b/>
            <sz val="11"/>
            <color rgb="FF000000"/>
            <rFont val="ＭＳ Ｐゴシック"/>
            <family val="2"/>
            <charset val="128"/>
          </rPr>
          <t>21</t>
        </r>
        <r>
          <rPr>
            <b/>
            <sz val="11"/>
            <color rgb="FF000000"/>
            <rFont val="ＭＳ Ｐゴシック"/>
            <family val="2"/>
            <charset val="128"/>
          </rPr>
          <t>　</t>
        </r>
        <r>
          <rPr>
            <b/>
            <sz val="11"/>
            <color rgb="FF000000"/>
            <rFont val="ＭＳ Ｐゴシック"/>
            <family val="2"/>
            <charset val="128"/>
          </rPr>
          <t>→</t>
        </r>
        <r>
          <rPr>
            <b/>
            <sz val="11"/>
            <color rgb="FF000000"/>
            <rFont val="ＭＳ Ｐゴシック"/>
            <family val="2"/>
            <charset val="128"/>
          </rPr>
          <t>　</t>
        </r>
        <r>
          <rPr>
            <b/>
            <sz val="11"/>
            <color rgb="FF000000"/>
            <rFont val="ＭＳ Ｐゴシック"/>
            <family val="2"/>
            <charset val="128"/>
          </rPr>
          <t>10321  ※6321</t>
        </r>
        <r>
          <rPr>
            <b/>
            <sz val="11"/>
            <color rgb="FF000000"/>
            <rFont val="ＭＳ Ｐゴシック"/>
            <family val="2"/>
            <charset val="128"/>
          </rPr>
          <t>と入力しないでください。</t>
        </r>
        <r>
          <rPr>
            <b/>
            <sz val="11"/>
            <color rgb="FF000000"/>
            <rFont val="ＭＳ Ｐゴシック"/>
            <family val="2"/>
            <charset val="128"/>
          </rPr>
          <t xml:space="preserve">
</t>
        </r>
        <r>
          <rPr>
            <b/>
            <sz val="11"/>
            <color rgb="FF000000"/>
            <rFont val="ＭＳ Ｐゴシック"/>
            <family val="2"/>
            <charset val="128"/>
          </rPr>
          <t>31</t>
        </r>
        <r>
          <rPr>
            <b/>
            <sz val="11"/>
            <color rgb="FF000000"/>
            <rFont val="ＭＳ Ｐゴシック"/>
            <family val="2"/>
            <charset val="128"/>
          </rPr>
          <t>分</t>
        </r>
        <r>
          <rPr>
            <b/>
            <sz val="11"/>
            <color rgb="FF000000"/>
            <rFont val="ＭＳ Ｐゴシック"/>
            <family val="2"/>
            <charset val="128"/>
          </rPr>
          <t>21</t>
        </r>
        <r>
          <rPr>
            <b/>
            <sz val="11"/>
            <color rgb="FF000000"/>
            <rFont val="ＭＳ Ｐゴシック"/>
            <family val="2"/>
            <charset val="128"/>
          </rPr>
          <t>秒</t>
        </r>
        <r>
          <rPr>
            <b/>
            <sz val="11"/>
            <color rgb="FF000000"/>
            <rFont val="ＭＳ Ｐゴシック"/>
            <family val="2"/>
            <charset val="128"/>
          </rPr>
          <t>33 →</t>
        </r>
        <r>
          <rPr>
            <b/>
            <sz val="11"/>
            <color rgb="FF000000"/>
            <rFont val="ＭＳ Ｐゴシック"/>
            <family val="2"/>
            <charset val="128"/>
          </rPr>
          <t>　</t>
        </r>
        <r>
          <rPr>
            <b/>
            <sz val="11"/>
            <color rgb="FF000000"/>
            <rFont val="ＭＳ Ｐゴシック"/>
            <family val="2"/>
            <charset val="128"/>
          </rPr>
          <t xml:space="preserve">312133
</t>
        </r>
        <r>
          <rPr>
            <b/>
            <sz val="11"/>
            <color rgb="FF000000"/>
            <rFont val="ＭＳ Ｐゴシック"/>
            <family val="2"/>
            <charset val="128"/>
          </rPr>
          <t>7m66       →</t>
        </r>
        <r>
          <rPr>
            <b/>
            <sz val="11"/>
            <color rgb="FF000000"/>
            <rFont val="ＭＳ Ｐゴシック"/>
            <family val="2"/>
            <charset val="128"/>
          </rPr>
          <t>　</t>
        </r>
        <r>
          <rPr>
            <b/>
            <sz val="11"/>
            <color rgb="FF000000"/>
            <rFont val="ＭＳ Ｐゴシック"/>
            <family val="2"/>
            <charset val="128"/>
          </rPr>
          <t xml:space="preserve">766
</t>
        </r>
        <r>
          <rPr>
            <b/>
            <sz val="11"/>
            <color rgb="FF000000"/>
            <rFont val="ＭＳ Ｐゴシック"/>
            <family val="2"/>
            <charset val="128"/>
          </rPr>
          <t>18m53      →</t>
        </r>
        <r>
          <rPr>
            <b/>
            <sz val="11"/>
            <color rgb="FF000000"/>
            <rFont val="ＭＳ Ｐゴシック"/>
            <family val="2"/>
            <charset val="128"/>
          </rPr>
          <t>　</t>
        </r>
        <r>
          <rPr>
            <b/>
            <sz val="11"/>
            <color rgb="FF000000"/>
            <rFont val="ＭＳ Ｐゴシック"/>
            <family val="2"/>
            <charset val="128"/>
          </rPr>
          <t xml:space="preserve">1853
</t>
        </r>
        <r>
          <rPr>
            <b/>
            <sz val="11"/>
            <color rgb="FF000000"/>
            <rFont val="ＭＳ Ｐゴシック"/>
            <family val="2"/>
            <charset val="128"/>
          </rPr>
          <t>7120</t>
        </r>
        <r>
          <rPr>
            <b/>
            <sz val="11"/>
            <color rgb="FF000000"/>
            <rFont val="ＭＳ Ｐゴシック"/>
            <family val="2"/>
            <charset val="128"/>
          </rPr>
          <t>点　　</t>
        </r>
        <r>
          <rPr>
            <b/>
            <sz val="11"/>
            <color rgb="FF000000"/>
            <rFont val="ＭＳ Ｐゴシック"/>
            <family val="2"/>
            <charset val="128"/>
          </rPr>
          <t xml:space="preserve"> →</t>
        </r>
        <r>
          <rPr>
            <b/>
            <sz val="11"/>
            <color rgb="FF000000"/>
            <rFont val="ＭＳ Ｐゴシック"/>
            <family val="2"/>
            <charset val="128"/>
          </rPr>
          <t>　</t>
        </r>
        <r>
          <rPr>
            <b/>
            <sz val="11"/>
            <color rgb="FF000000"/>
            <rFont val="ＭＳ Ｐゴシック"/>
            <family val="2"/>
            <charset val="128"/>
          </rPr>
          <t xml:space="preserve">7120
</t>
        </r>
        <r>
          <rPr>
            <b/>
            <sz val="11"/>
            <color rgb="FF000000"/>
            <rFont val="ＭＳ Ｐゴシック"/>
            <family val="2"/>
            <charset val="128"/>
          </rPr>
          <t>10</t>
        </r>
        <r>
          <rPr>
            <b/>
            <sz val="11"/>
            <color rgb="FF000000"/>
            <rFont val="ＭＳ Ｐゴシック"/>
            <family val="2"/>
            <charset val="128"/>
          </rPr>
          <t>秒</t>
        </r>
        <r>
          <rPr>
            <b/>
            <sz val="11"/>
            <color rgb="FF000000"/>
            <rFont val="ＭＳ Ｐゴシック"/>
            <family val="2"/>
            <charset val="128"/>
          </rPr>
          <t>3(</t>
        </r>
        <r>
          <rPr>
            <b/>
            <sz val="11"/>
            <color rgb="FF000000"/>
            <rFont val="ＭＳ Ｐゴシック"/>
            <family val="2"/>
            <charset val="128"/>
          </rPr>
          <t>手動</t>
        </r>
        <r>
          <rPr>
            <b/>
            <sz val="11"/>
            <color rgb="FF000000"/>
            <rFont val="ＭＳ Ｐゴシック"/>
            <family val="2"/>
            <charset val="128"/>
          </rPr>
          <t>)→</t>
        </r>
        <r>
          <rPr>
            <b/>
            <sz val="11"/>
            <color rgb="FF000000"/>
            <rFont val="ＭＳ Ｐゴシック"/>
            <family val="2"/>
            <charset val="128"/>
          </rPr>
          <t>　</t>
        </r>
        <r>
          <rPr>
            <b/>
            <sz val="11"/>
            <color rgb="FF000000"/>
            <rFont val="ＭＳ Ｐゴシック"/>
            <family val="2"/>
            <charset val="128"/>
          </rPr>
          <t>103+   ※</t>
        </r>
        <r>
          <rPr>
            <b/>
            <sz val="11"/>
            <color rgb="FF000000"/>
            <rFont val="ＭＳ Ｐゴシック"/>
            <family val="2"/>
            <charset val="128"/>
          </rPr>
          <t>手動の場合下一桁に</t>
        </r>
        <r>
          <rPr>
            <b/>
            <sz val="11"/>
            <color rgb="FF000000"/>
            <rFont val="ＭＳ Ｐゴシック"/>
            <family val="2"/>
            <charset val="128"/>
          </rPr>
          <t>"+"</t>
        </r>
        <r>
          <rPr>
            <b/>
            <sz val="11"/>
            <color rgb="FF000000"/>
            <rFont val="ＭＳ Ｐゴシック"/>
            <family val="2"/>
            <charset val="128"/>
          </rPr>
          <t>を入力してください。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九州学連</author>
  </authors>
  <commentList>
    <comment ref="D32" authorId="0" shapeId="0" xr:uid="{00000000-0006-0000-0800-000001000000}">
      <text>
        <r>
          <rPr>
            <b/>
            <sz val="11"/>
            <color rgb="FF000000"/>
            <rFont val="ＭＳ Ｐゴシック"/>
            <family val="2"/>
            <charset val="128"/>
          </rPr>
          <t>リストから領収書の必要・不必要を選択してください。</t>
        </r>
      </text>
    </comment>
  </commentList>
</comments>
</file>

<file path=xl/sharedStrings.xml><?xml version="1.0" encoding="utf-8"?>
<sst xmlns="http://schemas.openxmlformats.org/spreadsheetml/2006/main" count="15362" uniqueCount="7429">
  <si>
    <t>大学名</t>
    <rPh sb="0" eb="3">
      <t>ダイガクメイ</t>
    </rPh>
    <phoneticPr fontId="1"/>
  </si>
  <si>
    <t>加盟校情報</t>
    <rPh sb="0" eb="3">
      <t>カメイコウ</t>
    </rPh>
    <rPh sb="3" eb="5">
      <t>ジョウホウ</t>
    </rPh>
    <phoneticPr fontId="1"/>
  </si>
  <si>
    <t>種目情報</t>
    <rPh sb="0" eb="2">
      <t>シュモク</t>
    </rPh>
    <rPh sb="2" eb="4">
      <t>ジョウホウ</t>
    </rPh>
    <phoneticPr fontId="1"/>
  </si>
  <si>
    <t>参加料</t>
    <rPh sb="0" eb="3">
      <t>サンカリョウ</t>
    </rPh>
    <phoneticPr fontId="1"/>
  </si>
  <si>
    <t>ｵｵｲﾀﾀﾞｲｶﾞｸ</t>
  </si>
  <si>
    <t>沖縄国際大学</t>
  </si>
  <si>
    <t>ｵｷﾅﾜｺｸｻｲﾀﾞｲｶﾞｸ</t>
  </si>
  <si>
    <t>沖縄大学</t>
  </si>
  <si>
    <t>ｵｷﾅﾜﾀﾞｲｶﾞｸ</t>
  </si>
  <si>
    <t>鹿児島国際大学</t>
  </si>
  <si>
    <t>ｶｺﾞｼﾏｺｸｻｲﾀﾞｲｶﾞｸ</t>
  </si>
  <si>
    <t>鹿児島大学</t>
  </si>
  <si>
    <t>ｶｺﾞｼﾏﾀﾞｲｶﾞｸ</t>
  </si>
  <si>
    <t>活水女子大学</t>
  </si>
  <si>
    <t>ｶｯｽｲｼﾞｮｼﾀﾞｲｶﾞｸ</t>
  </si>
  <si>
    <t>鹿屋体育大学</t>
  </si>
  <si>
    <t>ｶﾉﾔﾀｲｲｸﾀﾞｲｶﾞｸ</t>
  </si>
  <si>
    <t>北九州市立大学</t>
  </si>
  <si>
    <t>九州共立大学</t>
  </si>
  <si>
    <t>ｷｭｳｼｭｳｷｮｳﾘﾂﾀﾞｲｶﾞｸ</t>
  </si>
  <si>
    <t>九州工業大学</t>
  </si>
  <si>
    <t>ｷｭｳｼｭｳｺｳｷﾞｮｳﾀﾞｲｶﾞｸ</t>
  </si>
  <si>
    <t>九州産業大学</t>
  </si>
  <si>
    <t>ｷｭｳｼｭｳｻﾝｷﾞｮｳﾀﾞｲｶﾞｸ</t>
  </si>
  <si>
    <t>九州情報大学</t>
  </si>
  <si>
    <t>ｷｭｳｼｭｳｼﾞｮｳﾎｳﾀﾞｲｶﾞｸ</t>
  </si>
  <si>
    <t>九州大学</t>
  </si>
  <si>
    <t>ｷｭｳｼｭｳﾀﾞｲｶﾞｸ</t>
  </si>
  <si>
    <t>熊本学園大学</t>
  </si>
  <si>
    <t>ｸﾏﾓﾄｶﾞｸｴﾝﾀﾞｲｶﾞｸ</t>
  </si>
  <si>
    <t>熊本大学</t>
  </si>
  <si>
    <t>ｸﾏﾓﾄﾀﾞｲｶﾞｸ</t>
  </si>
  <si>
    <t>久留米大学</t>
  </si>
  <si>
    <t>ｸﾙﾒﾀﾞｲｶﾞｸ</t>
  </si>
  <si>
    <t>佐賀大学</t>
  </si>
  <si>
    <t>ｻｶﾞﾀﾞｲｶﾞｸ</t>
  </si>
  <si>
    <t>産業医科大学</t>
  </si>
  <si>
    <t>ｻﾝｷﾞｮｳｲｶﾀﾞｲｶﾞｸ</t>
  </si>
  <si>
    <t>志學館大学</t>
  </si>
  <si>
    <t>ｼｶﾞｸｶﾝﾀﾞｲｶﾞｸ</t>
  </si>
  <si>
    <t>西南学院大学</t>
  </si>
  <si>
    <t>ｾｲﾅﾝｶﾞｸｲﾝﾀﾞｲｶﾞｸ</t>
  </si>
  <si>
    <t>長崎県立大学</t>
  </si>
  <si>
    <t>ﾅｶﾞｻｷｹﾝﾘﾂﾀﾞｲｶﾞｸ</t>
  </si>
  <si>
    <t>長崎国際大学</t>
  </si>
  <si>
    <t>ﾅｶﾞｻｷｺｸｻｲﾀﾞｲｶﾞｸ</t>
  </si>
  <si>
    <t>長崎大学</t>
  </si>
  <si>
    <t>ﾅｶﾞｻｷﾀﾞｲｶﾞｸ</t>
  </si>
  <si>
    <t>西九州大学</t>
  </si>
  <si>
    <t>ﾆｼｷｭｳｼｭｳﾀﾞｲｶﾞｸ</t>
  </si>
  <si>
    <t>西日本工業大学</t>
  </si>
  <si>
    <t>日本経済大学</t>
  </si>
  <si>
    <t>ﾆﾎﾝｹｲｻﾞｲﾀﾞｲｶﾞｸ</t>
  </si>
  <si>
    <t>日本文理大学</t>
  </si>
  <si>
    <t>ﾆｯﾎﾟﾝﾌﾞﾝﾘﾀﾞｲｶﾞｸ</t>
  </si>
  <si>
    <t>福岡教育大学</t>
  </si>
  <si>
    <t>ﾌｸｵｶｷｮｳｲｸﾀﾞｲｶﾞｸ</t>
  </si>
  <si>
    <t>福岡女子大学</t>
  </si>
  <si>
    <t>ﾌｸｵｶｼﾞｮｼﾀﾞｲｶﾞｸ</t>
  </si>
  <si>
    <t>福岡大学</t>
  </si>
  <si>
    <t>ﾌｸｵｶﾀﾞｲｶﾞｸ</t>
  </si>
  <si>
    <t>宮崎産業経営大学</t>
  </si>
  <si>
    <t>ﾐﾔｻﾞｷｻﾝｷﾞｮｳｹｲｴｲﾀﾞｲｶﾞｸ</t>
  </si>
  <si>
    <t>宮崎大学</t>
  </si>
  <si>
    <t>ﾐﾔｻﾞｷﾀﾞｲｶﾞｸ</t>
  </si>
  <si>
    <t>名桜大学</t>
  </si>
  <si>
    <t>ﾒｲｵｳﾀﾞｲｶﾞｸ</t>
  </si>
  <si>
    <t>琉球大学</t>
  </si>
  <si>
    <t>ﾘｭｳｷｭｳﾀﾞｲｶﾞｸ</t>
  </si>
  <si>
    <t>鹿児島工業高等専門学校</t>
  </si>
  <si>
    <t>ｶｺﾞｼﾏｺｳｷﾞｮｳｺｳﾄｳｾﾝﾓﾝｶﾞｯｺｳ</t>
  </si>
  <si>
    <t>部長名</t>
    <rPh sb="0" eb="2">
      <t>ブチョウ</t>
    </rPh>
    <rPh sb="2" eb="3">
      <t>メイ</t>
    </rPh>
    <phoneticPr fontId="1"/>
  </si>
  <si>
    <t>監督名</t>
    <rPh sb="0" eb="2">
      <t>カントク</t>
    </rPh>
    <rPh sb="2" eb="3">
      <t>メイ</t>
    </rPh>
    <phoneticPr fontId="1"/>
  </si>
  <si>
    <t>申込責任者氏名</t>
    <rPh sb="0" eb="2">
      <t>モウシコミ</t>
    </rPh>
    <rPh sb="2" eb="5">
      <t>セキニンシャ</t>
    </rPh>
    <rPh sb="5" eb="6">
      <t>ウジ</t>
    </rPh>
    <rPh sb="6" eb="7">
      <t>メイ</t>
    </rPh>
    <phoneticPr fontId="1"/>
  </si>
  <si>
    <t>電話番号</t>
    <rPh sb="0" eb="2">
      <t>デンワ</t>
    </rPh>
    <rPh sb="2" eb="4">
      <t>バンゴウ</t>
    </rPh>
    <phoneticPr fontId="1"/>
  </si>
  <si>
    <t>緊急連絡先</t>
    <rPh sb="0" eb="2">
      <t>キンキュウ</t>
    </rPh>
    <rPh sb="2" eb="5">
      <t>レンラクサキ</t>
    </rPh>
    <phoneticPr fontId="1"/>
  </si>
  <si>
    <t>郵便番号</t>
    <rPh sb="0" eb="4">
      <t>ユウビンバンゴウ</t>
    </rPh>
    <phoneticPr fontId="1"/>
  </si>
  <si>
    <t>印</t>
    <rPh sb="0" eb="1">
      <t>イン</t>
    </rPh>
    <phoneticPr fontId="1"/>
  </si>
  <si>
    <t>大学名</t>
    <rPh sb="0" eb="2">
      <t>ダイガク</t>
    </rPh>
    <rPh sb="2" eb="3">
      <t>メイ</t>
    </rPh>
    <phoneticPr fontId="1"/>
  </si>
  <si>
    <t>申込責任者</t>
    <rPh sb="0" eb="2">
      <t>モウシコミ</t>
    </rPh>
    <rPh sb="2" eb="5">
      <t>セキニンシャ</t>
    </rPh>
    <phoneticPr fontId="1"/>
  </si>
  <si>
    <t>延べ人数</t>
    <rPh sb="0" eb="1">
      <t>ノ</t>
    </rPh>
    <rPh sb="2" eb="4">
      <t>ニンズウ</t>
    </rPh>
    <phoneticPr fontId="1"/>
  </si>
  <si>
    <t>No.</t>
    <phoneticPr fontId="1"/>
  </si>
  <si>
    <t>登録番号</t>
    <rPh sb="0" eb="2">
      <t>トウロク</t>
    </rPh>
    <rPh sb="2" eb="4">
      <t>バンゴウ</t>
    </rPh>
    <phoneticPr fontId="1"/>
  </si>
  <si>
    <t>氏名</t>
    <rPh sb="0" eb="2">
      <t>シメイ</t>
    </rPh>
    <phoneticPr fontId="1"/>
  </si>
  <si>
    <t>ﾌﾘｶﾞﾅ</t>
    <phoneticPr fontId="1"/>
  </si>
  <si>
    <t>学年/登録陸協</t>
    <rPh sb="0" eb="2">
      <t>ガクネン</t>
    </rPh>
    <rPh sb="3" eb="5">
      <t>トウロク</t>
    </rPh>
    <rPh sb="5" eb="7">
      <t>リクキョウ</t>
    </rPh>
    <phoneticPr fontId="1"/>
  </si>
  <si>
    <t>出場種目</t>
    <rPh sb="0" eb="2">
      <t>シュツジョウ</t>
    </rPh>
    <rPh sb="2" eb="4">
      <t>シュモク</t>
    </rPh>
    <phoneticPr fontId="1"/>
  </si>
  <si>
    <t>最高記録</t>
    <rPh sb="0" eb="2">
      <t>サイコウ</t>
    </rPh>
    <rPh sb="2" eb="4">
      <t>キロク</t>
    </rPh>
    <phoneticPr fontId="1"/>
  </si>
  <si>
    <t>年月日</t>
    <rPh sb="0" eb="3">
      <t>ネンガッピ</t>
    </rPh>
    <phoneticPr fontId="1"/>
  </si>
  <si>
    <t>大会名</t>
    <rPh sb="0" eb="2">
      <t>タイカイ</t>
    </rPh>
    <rPh sb="2" eb="3">
      <t>メイ</t>
    </rPh>
    <phoneticPr fontId="1"/>
  </si>
  <si>
    <t>リレー</t>
    <phoneticPr fontId="1"/>
  </si>
  <si>
    <t>4×100mR</t>
    <phoneticPr fontId="1"/>
  </si>
  <si>
    <t>4×400mR</t>
    <phoneticPr fontId="1"/>
  </si>
  <si>
    <t>登録番号</t>
    <rPh sb="0" eb="2">
      <t>トウロク</t>
    </rPh>
    <rPh sb="2" eb="4">
      <t>バンゴウ</t>
    </rPh>
    <phoneticPr fontId="10"/>
  </si>
  <si>
    <t>氏名</t>
    <rPh sb="0" eb="2">
      <t>シメイ</t>
    </rPh>
    <phoneticPr fontId="10"/>
  </si>
  <si>
    <t>カナ氏名</t>
    <rPh sb="2" eb="4">
      <t>シメイ</t>
    </rPh>
    <phoneticPr fontId="10"/>
  </si>
  <si>
    <t>登録陸協</t>
    <rPh sb="0" eb="2">
      <t>トウロク</t>
    </rPh>
    <rPh sb="2" eb="4">
      <t>リッキョウ</t>
    </rPh>
    <phoneticPr fontId="11"/>
  </si>
  <si>
    <t>県コード</t>
    <rPh sb="0" eb="1">
      <t>ケン</t>
    </rPh>
    <phoneticPr fontId="10"/>
  </si>
  <si>
    <t>団体名</t>
    <rPh sb="0" eb="3">
      <t>ダンタイメイ</t>
    </rPh>
    <phoneticPr fontId="11"/>
  </si>
  <si>
    <t>学年</t>
    <rPh sb="0" eb="2">
      <t>ガクネン</t>
    </rPh>
    <phoneticPr fontId="1"/>
  </si>
  <si>
    <t>生年月日</t>
    <rPh sb="0" eb="2">
      <t>セイネン</t>
    </rPh>
    <rPh sb="2" eb="4">
      <t>ガッピ</t>
    </rPh>
    <phoneticPr fontId="1"/>
  </si>
  <si>
    <t>大分大学</t>
  </si>
  <si>
    <t>100m</t>
    <phoneticPr fontId="1"/>
  </si>
  <si>
    <t>200m</t>
    <phoneticPr fontId="1"/>
  </si>
  <si>
    <t>400m</t>
    <phoneticPr fontId="1"/>
  </si>
  <si>
    <t>1500m</t>
    <phoneticPr fontId="1"/>
  </si>
  <si>
    <t>10000m</t>
    <phoneticPr fontId="1"/>
  </si>
  <si>
    <t>走高跳</t>
    <rPh sb="0" eb="3">
      <t>ハシリタカトビ</t>
    </rPh>
    <phoneticPr fontId="1"/>
  </si>
  <si>
    <t>棒高跳</t>
    <rPh sb="0" eb="3">
      <t>ボウタカトビ</t>
    </rPh>
    <phoneticPr fontId="1"/>
  </si>
  <si>
    <t>走幅跳</t>
    <rPh sb="0" eb="3">
      <t>ソウハバトビ</t>
    </rPh>
    <phoneticPr fontId="1"/>
  </si>
  <si>
    <t>三段跳</t>
    <rPh sb="0" eb="3">
      <t>サンダントビ</t>
    </rPh>
    <phoneticPr fontId="1"/>
  </si>
  <si>
    <t>砲丸投</t>
    <rPh sb="0" eb="3">
      <t>ホウガンナゲ</t>
    </rPh>
    <phoneticPr fontId="1"/>
  </si>
  <si>
    <t>円盤投</t>
    <rPh sb="0" eb="3">
      <t>エンバンナ</t>
    </rPh>
    <phoneticPr fontId="1"/>
  </si>
  <si>
    <t>ハンマー投</t>
    <rPh sb="4" eb="5">
      <t>トウ</t>
    </rPh>
    <phoneticPr fontId="1"/>
  </si>
  <si>
    <t>やり投</t>
    <rPh sb="2" eb="3">
      <t>トウ</t>
    </rPh>
    <phoneticPr fontId="1"/>
  </si>
  <si>
    <t>00600</t>
    <phoneticPr fontId="1"/>
  </si>
  <si>
    <t>00800</t>
    <phoneticPr fontId="1"/>
  </si>
  <si>
    <t>01100</t>
    <phoneticPr fontId="1"/>
  </si>
  <si>
    <t>03700</t>
    <phoneticPr fontId="1"/>
  </si>
  <si>
    <t>100mH</t>
    <phoneticPr fontId="1"/>
  </si>
  <si>
    <t>05400</t>
    <phoneticPr fontId="1"/>
  </si>
  <si>
    <t>種目①</t>
    <rPh sb="0" eb="2">
      <t>シュモク</t>
    </rPh>
    <phoneticPr fontId="1"/>
  </si>
  <si>
    <t>種目②</t>
    <rPh sb="0" eb="2">
      <t>シュモク</t>
    </rPh>
    <phoneticPr fontId="1"/>
  </si>
  <si>
    <t>種目③</t>
    <rPh sb="0" eb="2">
      <t>シュモク</t>
    </rPh>
    <phoneticPr fontId="1"/>
  </si>
  <si>
    <t>※備考:</t>
    <rPh sb="1" eb="3">
      <t>ビコウ</t>
    </rPh>
    <phoneticPr fontId="1"/>
  </si>
  <si>
    <t>○</t>
    <phoneticPr fontId="1"/>
  </si>
  <si>
    <t>登録選手</t>
    <rPh sb="0" eb="2">
      <t>トウロク</t>
    </rPh>
    <rPh sb="2" eb="4">
      <t>センシュ</t>
    </rPh>
    <phoneticPr fontId="1"/>
  </si>
  <si>
    <t>名前</t>
    <rPh sb="0" eb="2">
      <t>ナマエ</t>
    </rPh>
    <phoneticPr fontId="1"/>
  </si>
  <si>
    <t>登録陸協</t>
    <rPh sb="0" eb="2">
      <t>トウロク</t>
    </rPh>
    <rPh sb="2" eb="4">
      <t>リクキョウ</t>
    </rPh>
    <phoneticPr fontId="1"/>
  </si>
  <si>
    <t>※備考：</t>
    <rPh sb="1" eb="3">
      <t>ビコウ</t>
    </rPh>
    <phoneticPr fontId="1"/>
  </si>
  <si>
    <t>期日</t>
    <rPh sb="0" eb="2">
      <t>キジツ</t>
    </rPh>
    <phoneticPr fontId="1"/>
  </si>
  <si>
    <t>他大学の選手が登録されています</t>
    <rPh sb="0" eb="3">
      <t>タダイガク</t>
    </rPh>
    <rPh sb="4" eb="6">
      <t>センシュ</t>
    </rPh>
    <rPh sb="7" eb="9">
      <t>トウロク</t>
    </rPh>
    <phoneticPr fontId="1"/>
  </si>
  <si>
    <t>エラー
チェック</t>
    <phoneticPr fontId="1"/>
  </si>
  <si>
    <t>チェック内容</t>
    <rPh sb="4" eb="6">
      <t>ナイヨウ</t>
    </rPh>
    <phoneticPr fontId="1"/>
  </si>
  <si>
    <t>大学と選手の一致確認</t>
    <rPh sb="0" eb="2">
      <t>ダイガク</t>
    </rPh>
    <rPh sb="3" eb="5">
      <t>センシュ</t>
    </rPh>
    <rPh sb="6" eb="8">
      <t>イッチ</t>
    </rPh>
    <rPh sb="8" eb="10">
      <t>カクニン</t>
    </rPh>
    <phoneticPr fontId="1"/>
  </si>
  <si>
    <t>基礎データ判定</t>
    <rPh sb="0" eb="2">
      <t>キソ</t>
    </rPh>
    <rPh sb="5" eb="7">
      <t>ハンテイ</t>
    </rPh>
    <phoneticPr fontId="1"/>
  </si>
  <si>
    <t>登録番号・氏名・ﾌﾘｶﾞﾅ・学年・登録陸協のいずれかに不備があります</t>
    <rPh sb="0" eb="2">
      <t>トウロク</t>
    </rPh>
    <rPh sb="2" eb="4">
      <t>バンゴウ</t>
    </rPh>
    <rPh sb="5" eb="7">
      <t>シメイ</t>
    </rPh>
    <rPh sb="14" eb="16">
      <t>ガクネン</t>
    </rPh>
    <rPh sb="17" eb="19">
      <t>トウロク</t>
    </rPh>
    <rPh sb="19" eb="21">
      <t>リクキョウ</t>
    </rPh>
    <rPh sb="27" eb="29">
      <t>フビ</t>
    </rPh>
    <phoneticPr fontId="1"/>
  </si>
  <si>
    <t>合計</t>
    <rPh sb="0" eb="2">
      <t>ゴウケイ</t>
    </rPh>
    <phoneticPr fontId="1"/>
  </si>
  <si>
    <t>例</t>
    <rPh sb="0" eb="1">
      <t>レイ</t>
    </rPh>
    <phoneticPr fontId="1"/>
  </si>
  <si>
    <t>福岡県</t>
    <rPh sb="0" eb="3">
      <t>フクオカケン</t>
    </rPh>
    <phoneticPr fontId="1"/>
  </si>
  <si>
    <t>○</t>
  </si>
  <si>
    <t>学連　太郎</t>
    <rPh sb="0" eb="2">
      <t>ガクレン</t>
    </rPh>
    <rPh sb="3" eb="5">
      <t>タロウ</t>
    </rPh>
    <phoneticPr fontId="1"/>
  </si>
  <si>
    <t>ｶﾞｸﾚﾝ ﾀﾛｳ</t>
    <phoneticPr fontId="1"/>
  </si>
  <si>
    <t>種目コード</t>
    <rPh sb="0" eb="2">
      <t>シュモク</t>
    </rPh>
    <phoneticPr fontId="1"/>
  </si>
  <si>
    <t>結合</t>
    <rPh sb="0" eb="2">
      <t>ケツゴウ</t>
    </rPh>
    <phoneticPr fontId="1"/>
  </si>
  <si>
    <t>様式Ⅱ確認用(4×100)</t>
    <rPh sb="0" eb="2">
      <t>ヨウシキ</t>
    </rPh>
    <rPh sb="3" eb="6">
      <t>カクニンヨウ</t>
    </rPh>
    <phoneticPr fontId="1"/>
  </si>
  <si>
    <t>様式Ⅱ確認用（4×400）</t>
    <rPh sb="0" eb="2">
      <t>ヨウシキ</t>
    </rPh>
    <rPh sb="3" eb="6">
      <t>カクニンヨウ</t>
    </rPh>
    <phoneticPr fontId="1"/>
  </si>
  <si>
    <t>小数以下変換</t>
    <rPh sb="0" eb="2">
      <t>ショウスウ</t>
    </rPh>
    <rPh sb="2" eb="4">
      <t>イカ</t>
    </rPh>
    <rPh sb="4" eb="6">
      <t>ヘンカン</t>
    </rPh>
    <phoneticPr fontId="1"/>
  </si>
  <si>
    <t>最高記録結合</t>
    <rPh sb="0" eb="2">
      <t>サイコウ</t>
    </rPh>
    <rPh sb="2" eb="4">
      <t>キロク</t>
    </rPh>
    <rPh sb="4" eb="6">
      <t>ケツゴウ</t>
    </rPh>
    <phoneticPr fontId="1"/>
  </si>
  <si>
    <t>トラック・フィールド判定</t>
    <rPh sb="10" eb="12">
      <t>ハンテイ</t>
    </rPh>
    <phoneticPr fontId="1"/>
  </si>
  <si>
    <t>学連　花子</t>
    <rPh sb="0" eb="2">
      <t>ガクレン</t>
    </rPh>
    <rPh sb="3" eb="5">
      <t>ハナコ</t>
    </rPh>
    <phoneticPr fontId="1"/>
  </si>
  <si>
    <t>400mH</t>
  </si>
  <si>
    <t>ｶﾞｸﾚﾝ ﾊﾅｺ</t>
    <phoneticPr fontId="1"/>
  </si>
  <si>
    <t>02</t>
    <phoneticPr fontId="1"/>
  </si>
  <si>
    <t>14</t>
    <phoneticPr fontId="1"/>
  </si>
  <si>
    <t>05</t>
    <phoneticPr fontId="1"/>
  </si>
  <si>
    <t>大学名　ﾌﾘｶﾞﾅ</t>
    <rPh sb="0" eb="3">
      <t>ダイガクメイ</t>
    </rPh>
    <phoneticPr fontId="1"/>
  </si>
  <si>
    <t>部長名　ﾌﾘｶﾞﾅ</t>
    <rPh sb="0" eb="2">
      <t>ブチョウ</t>
    </rPh>
    <rPh sb="2" eb="3">
      <t>メイ</t>
    </rPh>
    <phoneticPr fontId="1"/>
  </si>
  <si>
    <t>監督名　ﾌﾘｶﾞﾅ</t>
    <rPh sb="0" eb="2">
      <t>カントク</t>
    </rPh>
    <rPh sb="2" eb="3">
      <t>メイ</t>
    </rPh>
    <phoneticPr fontId="1"/>
  </si>
  <si>
    <t>申込責任者氏名　ﾌﾘｶﾞﾅ</t>
    <rPh sb="0" eb="2">
      <t>モウシコミ</t>
    </rPh>
    <rPh sb="2" eb="5">
      <t>セキニンシャ</t>
    </rPh>
    <rPh sb="5" eb="7">
      <t>シメイ</t>
    </rPh>
    <phoneticPr fontId="1"/>
  </si>
  <si>
    <t>内訳</t>
    <rPh sb="0" eb="2">
      <t>ウチワケ</t>
    </rPh>
    <phoneticPr fontId="1"/>
  </si>
  <si>
    <t>円盤投</t>
    <rPh sb="0" eb="3">
      <t>エンバンナゲ</t>
    </rPh>
    <phoneticPr fontId="1"/>
  </si>
  <si>
    <t>走幅跳</t>
    <rPh sb="0" eb="1">
      <t>ハシ</t>
    </rPh>
    <rPh sb="1" eb="3">
      <t>ハバトビ</t>
    </rPh>
    <phoneticPr fontId="1"/>
  </si>
  <si>
    <t>800m</t>
    <phoneticPr fontId="1"/>
  </si>
  <si>
    <t>様式Ⅲ確認用</t>
    <rPh sb="0" eb="2">
      <t>ヨウシキ</t>
    </rPh>
    <rPh sb="3" eb="6">
      <t>カクニンヨウ</t>
    </rPh>
    <phoneticPr fontId="1"/>
  </si>
  <si>
    <t>DB</t>
    <phoneticPr fontId="1"/>
  </si>
  <si>
    <t>N1</t>
    <phoneticPr fontId="1"/>
  </si>
  <si>
    <t>N2</t>
    <phoneticPr fontId="1"/>
  </si>
  <si>
    <t>SX</t>
    <phoneticPr fontId="1"/>
  </si>
  <si>
    <t>MC</t>
    <phoneticPr fontId="1"/>
  </si>
  <si>
    <t>KC</t>
    <phoneticPr fontId="1"/>
  </si>
  <si>
    <t>ZK</t>
    <phoneticPr fontId="1"/>
  </si>
  <si>
    <t>S1</t>
    <phoneticPr fontId="1"/>
  </si>
  <si>
    <t>S2</t>
    <phoneticPr fontId="1"/>
  </si>
  <si>
    <t>S3</t>
    <phoneticPr fontId="1"/>
  </si>
  <si>
    <t>N3</t>
    <phoneticPr fontId="1"/>
  </si>
  <si>
    <t>所属</t>
    <rPh sb="0" eb="2">
      <t>ショゾク</t>
    </rPh>
    <phoneticPr fontId="1"/>
  </si>
  <si>
    <t>リレー（男子）</t>
    <rPh sb="4" eb="6">
      <t>ダンシ</t>
    </rPh>
    <phoneticPr fontId="1"/>
  </si>
  <si>
    <t>TM</t>
    <phoneticPr fontId="1"/>
  </si>
  <si>
    <t>S4</t>
    <phoneticPr fontId="1"/>
  </si>
  <si>
    <t>S5</t>
    <phoneticPr fontId="1"/>
  </si>
  <si>
    <t>S6</t>
    <phoneticPr fontId="1"/>
  </si>
  <si>
    <t>リレー（女子）</t>
    <rPh sb="4" eb="6">
      <t>ジョシ</t>
    </rPh>
    <phoneticPr fontId="1"/>
  </si>
  <si>
    <t>申込責任者名</t>
    <rPh sb="0" eb="2">
      <t>モウシコミ</t>
    </rPh>
    <rPh sb="2" eb="5">
      <t>セキニンシャ</t>
    </rPh>
    <rPh sb="5" eb="6">
      <t>メイ</t>
    </rPh>
    <phoneticPr fontId="1"/>
  </si>
  <si>
    <t>(明細)</t>
    <rPh sb="1" eb="3">
      <t>メイサイ</t>
    </rPh>
    <phoneticPr fontId="1"/>
  </si>
  <si>
    <t>男子</t>
    <rPh sb="0" eb="2">
      <t>ダンシ</t>
    </rPh>
    <phoneticPr fontId="1"/>
  </si>
  <si>
    <t>×</t>
    <phoneticPr fontId="1"/>
  </si>
  <si>
    <t>小計</t>
    <rPh sb="0" eb="2">
      <t>ショウケイ</t>
    </rPh>
    <phoneticPr fontId="1"/>
  </si>
  <si>
    <t>女子</t>
    <rPh sb="0" eb="2">
      <t>ジョシ</t>
    </rPh>
    <phoneticPr fontId="1"/>
  </si>
  <si>
    <t>振込先</t>
    <rPh sb="0" eb="2">
      <t>フリコミ</t>
    </rPh>
    <rPh sb="2" eb="3">
      <t>サキ</t>
    </rPh>
    <phoneticPr fontId="1"/>
  </si>
  <si>
    <t>必要</t>
    <rPh sb="0" eb="2">
      <t>ヒツヨウ</t>
    </rPh>
    <phoneticPr fontId="1"/>
  </si>
  <si>
    <t>領収書
貼り付け欄</t>
    <rPh sb="0" eb="3">
      <t>リョウシュウショ</t>
    </rPh>
    <rPh sb="4" eb="5">
      <t>ハ</t>
    </rPh>
    <rPh sb="6" eb="7">
      <t>ツ</t>
    </rPh>
    <rPh sb="8" eb="9">
      <t>ラン</t>
    </rPh>
    <phoneticPr fontId="1"/>
  </si>
  <si>
    <t>不必要</t>
    <rPh sb="0" eb="3">
      <t>フヒツヨウ</t>
    </rPh>
    <phoneticPr fontId="1"/>
  </si>
  <si>
    <t>領収書</t>
    <rPh sb="0" eb="3">
      <t>リョウシュウショ</t>
    </rPh>
    <phoneticPr fontId="1"/>
  </si>
  <si>
    <t>110mH</t>
    <phoneticPr fontId="1"/>
  </si>
  <si>
    <t/>
  </si>
  <si>
    <t>490108</t>
  </si>
  <si>
    <t>492298</t>
  </si>
  <si>
    <t>沖縄国際大</t>
  </si>
  <si>
    <t>492297</t>
  </si>
  <si>
    <t>沖縄大</t>
  </si>
  <si>
    <t>ｵﾘｵｱｲｼﾝﾀﾝｷﾀﾞｲｶﾞｸ</t>
  </si>
  <si>
    <t>496052</t>
  </si>
  <si>
    <t>492295</t>
  </si>
  <si>
    <t>鹿児島国際大</t>
  </si>
  <si>
    <t>490077</t>
  </si>
  <si>
    <t>492325</t>
  </si>
  <si>
    <t>490096</t>
  </si>
  <si>
    <t>492273</t>
  </si>
  <si>
    <t>490071</t>
  </si>
  <si>
    <t>492274</t>
  </si>
  <si>
    <t>九州産業大</t>
  </si>
  <si>
    <t>492443</t>
  </si>
  <si>
    <t>490069</t>
  </si>
  <si>
    <t>492291</t>
  </si>
  <si>
    <t>熊本学園大</t>
  </si>
  <si>
    <t>490074</t>
  </si>
  <si>
    <t>492276</t>
  </si>
  <si>
    <t>490107</t>
  </si>
  <si>
    <t>492314</t>
  </si>
  <si>
    <t>492318</t>
  </si>
  <si>
    <t>志學館大</t>
  </si>
  <si>
    <t>492277</t>
  </si>
  <si>
    <t>491092</t>
  </si>
  <si>
    <t>長崎県立大</t>
  </si>
  <si>
    <t>492479</t>
  </si>
  <si>
    <t>長崎国際大</t>
  </si>
  <si>
    <t>490073</t>
  </si>
  <si>
    <t>長崎大</t>
  </si>
  <si>
    <t>492287</t>
  </si>
  <si>
    <t>ﾆｼﾆｯﾎﾟﾝｺｳｷﾞｮｳﾀﾞｲｶﾞｸ</t>
  </si>
  <si>
    <t>492282</t>
  </si>
  <si>
    <t>西日本工業大</t>
  </si>
  <si>
    <t>492292</t>
  </si>
  <si>
    <t>日本文理大</t>
  </si>
  <si>
    <t>492278</t>
  </si>
  <si>
    <t>日本経済大</t>
  </si>
  <si>
    <t>490068</t>
  </si>
  <si>
    <t>491030</t>
  </si>
  <si>
    <t>福岡女子大</t>
  </si>
  <si>
    <t>492283</t>
  </si>
  <si>
    <t>福岡大</t>
  </si>
  <si>
    <t>492343</t>
  </si>
  <si>
    <t>宮崎産業経営大</t>
  </si>
  <si>
    <t>490109</t>
  </si>
  <si>
    <t>490078</t>
  </si>
  <si>
    <t>琉球大</t>
  </si>
  <si>
    <t>欠番</t>
    <rPh sb="0" eb="2">
      <t>ケツバン</t>
    </rPh>
    <phoneticPr fontId="1"/>
  </si>
  <si>
    <t>00200</t>
    <phoneticPr fontId="1"/>
  </si>
  <si>
    <t>00300</t>
    <phoneticPr fontId="1"/>
  </si>
  <si>
    <t>00500</t>
    <phoneticPr fontId="1"/>
  </si>
  <si>
    <t>5000m</t>
    <phoneticPr fontId="1"/>
  </si>
  <si>
    <t>01200</t>
    <phoneticPr fontId="1"/>
  </si>
  <si>
    <t>03400</t>
    <phoneticPr fontId="1"/>
  </si>
  <si>
    <t>04400</t>
    <phoneticPr fontId="1"/>
  </si>
  <si>
    <t>400mH</t>
    <phoneticPr fontId="1"/>
  </si>
  <si>
    <t>04600</t>
    <phoneticPr fontId="1"/>
  </si>
  <si>
    <t>05300</t>
    <phoneticPr fontId="1"/>
  </si>
  <si>
    <t>07100</t>
    <phoneticPr fontId="1"/>
  </si>
  <si>
    <t>07200</t>
    <phoneticPr fontId="1"/>
  </si>
  <si>
    <t>07300</t>
    <phoneticPr fontId="1"/>
  </si>
  <si>
    <t>07400</t>
    <phoneticPr fontId="1"/>
  </si>
  <si>
    <t>08100</t>
    <phoneticPr fontId="1"/>
  </si>
  <si>
    <t>08400</t>
    <phoneticPr fontId="1"/>
  </si>
  <si>
    <t>08800</t>
    <phoneticPr fontId="1"/>
  </si>
  <si>
    <t>08600</t>
    <phoneticPr fontId="1"/>
  </si>
  <si>
    <t>09400</t>
    <phoneticPr fontId="1"/>
  </si>
  <si>
    <t>09300</t>
    <phoneticPr fontId="1"/>
  </si>
  <si>
    <t>08900</t>
    <phoneticPr fontId="1"/>
  </si>
  <si>
    <t>09200</t>
    <phoneticPr fontId="1"/>
  </si>
  <si>
    <t>個人種目</t>
    <rPh sb="0" eb="2">
      <t>コジン</t>
    </rPh>
    <rPh sb="2" eb="4">
      <t>シュモク</t>
    </rPh>
    <phoneticPr fontId="1"/>
  </si>
  <si>
    <t>料金</t>
    <rPh sb="0" eb="2">
      <t>リョウキン</t>
    </rPh>
    <phoneticPr fontId="1"/>
  </si>
  <si>
    <t>大学名前　判定</t>
    <rPh sb="0" eb="2">
      <t>ダイガク</t>
    </rPh>
    <rPh sb="2" eb="4">
      <t>ナマエ</t>
    </rPh>
    <rPh sb="5" eb="7">
      <t>ハンテイ</t>
    </rPh>
    <phoneticPr fontId="1"/>
  </si>
  <si>
    <t>標準突破判定</t>
    <rPh sb="0" eb="2">
      <t>ヒョウジュン</t>
    </rPh>
    <rPh sb="2" eb="4">
      <t>トッパ</t>
    </rPh>
    <rPh sb="4" eb="6">
      <t>ハンテイ</t>
    </rPh>
    <phoneticPr fontId="1"/>
  </si>
  <si>
    <t>標準記録</t>
    <rPh sb="0" eb="2">
      <t>ヒョウジュン</t>
    </rPh>
    <rPh sb="2" eb="4">
      <t>キロク</t>
    </rPh>
    <phoneticPr fontId="1"/>
  </si>
  <si>
    <t>種目かぶり</t>
    <rPh sb="0" eb="2">
      <t>シュモク</t>
    </rPh>
    <phoneticPr fontId="1"/>
  </si>
  <si>
    <t>出場種目に重複があります</t>
    <rPh sb="0" eb="2">
      <t>シュツジョウ</t>
    </rPh>
    <rPh sb="2" eb="4">
      <t>シュモク</t>
    </rPh>
    <rPh sb="5" eb="7">
      <t>ジュウフク</t>
    </rPh>
    <phoneticPr fontId="1"/>
  </si>
  <si>
    <t>入力判定</t>
    <rPh sb="0" eb="2">
      <t>ニュウリョク</t>
    </rPh>
    <rPh sb="2" eb="4">
      <t>ハンテイ</t>
    </rPh>
    <phoneticPr fontId="1"/>
  </si>
  <si>
    <t>mat変換</t>
    <rPh sb="3" eb="5">
      <t>ヘンカン</t>
    </rPh>
    <phoneticPr fontId="1"/>
  </si>
  <si>
    <t>種目入力判定</t>
    <rPh sb="0" eb="2">
      <t>シュモク</t>
    </rPh>
    <rPh sb="2" eb="4">
      <t>ニュウリョク</t>
    </rPh>
    <rPh sb="4" eb="6">
      <t>ハンテイ</t>
    </rPh>
    <phoneticPr fontId="1"/>
  </si>
  <si>
    <t>記録入力判定</t>
    <rPh sb="0" eb="2">
      <t>キロク</t>
    </rPh>
    <rPh sb="2" eb="4">
      <t>ニュウリョク</t>
    </rPh>
    <rPh sb="4" eb="6">
      <t>ハンテイ</t>
    </rPh>
    <phoneticPr fontId="1"/>
  </si>
  <si>
    <t>60秒検査</t>
    <rPh sb="2" eb="3">
      <t>ビョウ</t>
    </rPh>
    <rPh sb="3" eb="5">
      <t>ケンサ</t>
    </rPh>
    <phoneticPr fontId="1"/>
  </si>
  <si>
    <t>最高記録の入力方法に誤りがあります(例:64秒→1分04秒)</t>
  </si>
  <si>
    <t>ｼﾞｭﾆｱ判定</t>
    <rPh sb="5" eb="7">
      <t>ハンテイ</t>
    </rPh>
    <phoneticPr fontId="1"/>
  </si>
  <si>
    <t>判定</t>
    <rPh sb="0" eb="2">
      <t>ハンテイ</t>
    </rPh>
    <phoneticPr fontId="1"/>
  </si>
  <si>
    <t>男子四継</t>
    <rPh sb="0" eb="2">
      <t>ダンシ</t>
    </rPh>
    <rPh sb="2" eb="3">
      <t>ヨン</t>
    </rPh>
    <rPh sb="3" eb="4">
      <t>ケイ</t>
    </rPh>
    <phoneticPr fontId="1"/>
  </si>
  <si>
    <t>男子マイル</t>
    <rPh sb="0" eb="2">
      <t>ダンシ</t>
    </rPh>
    <phoneticPr fontId="1"/>
  </si>
  <si>
    <t>女子四継</t>
    <rPh sb="0" eb="2">
      <t>ジョシ</t>
    </rPh>
    <rPh sb="2" eb="3">
      <t>ヨン</t>
    </rPh>
    <rPh sb="3" eb="4">
      <t>ケイ</t>
    </rPh>
    <phoneticPr fontId="1"/>
  </si>
  <si>
    <t>女子マイル</t>
    <rPh sb="0" eb="2">
      <t>ジョシ</t>
    </rPh>
    <phoneticPr fontId="1"/>
  </si>
  <si>
    <t>男子混成</t>
    <rPh sb="0" eb="2">
      <t>ダンシ</t>
    </rPh>
    <rPh sb="2" eb="4">
      <t>コンセイ</t>
    </rPh>
    <phoneticPr fontId="1"/>
  </si>
  <si>
    <t>女子混成</t>
    <rPh sb="0" eb="2">
      <t>ジョシ</t>
    </rPh>
    <rPh sb="2" eb="4">
      <t>コンセイ</t>
    </rPh>
    <phoneticPr fontId="1"/>
  </si>
  <si>
    <t>標準を突破していない選手がいます</t>
    <rPh sb="0" eb="2">
      <t>ヒョウジュン</t>
    </rPh>
    <rPh sb="3" eb="5">
      <t>トッパ</t>
    </rPh>
    <rPh sb="10" eb="12">
      <t>センシュ</t>
    </rPh>
    <phoneticPr fontId="1"/>
  </si>
  <si>
    <t>ジュニア種目の参加資格を満たしていない選手がいます</t>
    <rPh sb="4" eb="6">
      <t>シュモク</t>
    </rPh>
    <rPh sb="7" eb="9">
      <t>サンカ</t>
    </rPh>
    <rPh sb="9" eb="11">
      <t>シカク</t>
    </rPh>
    <rPh sb="12" eb="13">
      <t>ミ</t>
    </rPh>
    <rPh sb="19" eb="21">
      <t>センシュ</t>
    </rPh>
    <phoneticPr fontId="1"/>
  </si>
  <si>
    <t>福岡県</t>
  </si>
  <si>
    <t>長崎県</t>
  </si>
  <si>
    <t>大分県</t>
  </si>
  <si>
    <t>3</t>
  </si>
  <si>
    <t>熊本県</t>
  </si>
  <si>
    <t>鹿児島県</t>
  </si>
  <si>
    <t>佐賀県</t>
  </si>
  <si>
    <t>長澤　明毅</t>
  </si>
  <si>
    <t>ﾅｶﾞｻﾜ ﾊﾙｷ</t>
  </si>
  <si>
    <t>981229</t>
  </si>
  <si>
    <t>三浦　崇太郎</t>
  </si>
  <si>
    <t>ﾐｳﾗ ｿｳﾀﾛｳ</t>
  </si>
  <si>
    <t>980508</t>
  </si>
  <si>
    <t>元上　俊太郎</t>
  </si>
  <si>
    <t>990302</t>
  </si>
  <si>
    <t>矢野　貴之</t>
  </si>
  <si>
    <t>ﾔﾉ ﾀｶﾕｷ</t>
  </si>
  <si>
    <t>吉貝　元徳</t>
  </si>
  <si>
    <t>ﾖｼｶｲ ﾏｻﾋﾛ</t>
  </si>
  <si>
    <t>宮崎県</t>
  </si>
  <si>
    <t>M2</t>
  </si>
  <si>
    <t>ｺｶﾞ ｹｲﾄ</t>
  </si>
  <si>
    <t>980716</t>
  </si>
  <si>
    <t>ｻｲﾄｳ ﾄﾓﾋｺ</t>
  </si>
  <si>
    <t>991220</t>
  </si>
  <si>
    <t>出田　大貴</t>
  </si>
  <si>
    <t>ｲﾃﾞﾀ ﾀﾞｲｷ</t>
  </si>
  <si>
    <t>990718</t>
  </si>
  <si>
    <t>990810</t>
  </si>
  <si>
    <t>000313</t>
  </si>
  <si>
    <t>000813</t>
  </si>
  <si>
    <t>000901</t>
  </si>
  <si>
    <t>野中　大地</t>
  </si>
  <si>
    <t>ﾉﾅｶ ﾀﾞｲﾁ</t>
  </si>
  <si>
    <t>000302</t>
  </si>
  <si>
    <t>白神　優作</t>
  </si>
  <si>
    <t>ｼﾗｶﾐ ﾕｳｻｸ</t>
  </si>
  <si>
    <t>981202</t>
  </si>
  <si>
    <t>本司　澄空</t>
  </si>
  <si>
    <t>ﾎﾝｼﾞ ｽﾐﾀｶ</t>
  </si>
  <si>
    <t>M1</t>
  </si>
  <si>
    <t>970302</t>
  </si>
  <si>
    <t>971204</t>
  </si>
  <si>
    <t>九州保健福祉大学</t>
  </si>
  <si>
    <t>坂田　賢亮</t>
  </si>
  <si>
    <t>990304</t>
  </si>
  <si>
    <t>松本　拓己</t>
  </si>
  <si>
    <t>ﾏﾂﾓﾄ ﾀｸﾐ</t>
  </si>
  <si>
    <t>000130</t>
  </si>
  <si>
    <t>980707</t>
  </si>
  <si>
    <t>藤家　晟</t>
  </si>
  <si>
    <t>ﾌｼﾞｲｴ ｱｷﾗ</t>
  </si>
  <si>
    <t>970428</t>
  </si>
  <si>
    <t>茅野　智裕</t>
  </si>
  <si>
    <t>ｶﾔﾉ ﾄﾓﾋﾛ</t>
  </si>
  <si>
    <t>990829</t>
  </si>
  <si>
    <t>000916</t>
  </si>
  <si>
    <t>ﾖｼﾀﾞ ﾘｮｳｽｹ</t>
  </si>
  <si>
    <t>ｱｲﾊﾗ ﾄﾓﾉﾘ</t>
  </si>
  <si>
    <t>990203</t>
  </si>
  <si>
    <t>稲田　拓斗</t>
  </si>
  <si>
    <t>ｲﾅﾀﾞ ﾀｸﾄ</t>
  </si>
  <si>
    <t>991115</t>
  </si>
  <si>
    <t>沖縄県</t>
  </si>
  <si>
    <t>980613</t>
  </si>
  <si>
    <t>安立　雄斗</t>
  </si>
  <si>
    <t>ｱﾀﾞﾁ ﾕｳﾄ</t>
  </si>
  <si>
    <t>001216</t>
  </si>
  <si>
    <t>001106</t>
  </si>
  <si>
    <t>000429</t>
  </si>
  <si>
    <t>小田　航平</t>
  </si>
  <si>
    <t>ﾔﾏﾀﾞ ﾀｲｼ</t>
  </si>
  <si>
    <t>990913</t>
  </si>
  <si>
    <t>990625</t>
  </si>
  <si>
    <t>991221</t>
  </si>
  <si>
    <t>000911</t>
  </si>
  <si>
    <t>000628</t>
  </si>
  <si>
    <t>000510</t>
  </si>
  <si>
    <t>000808</t>
  </si>
  <si>
    <t>000818</t>
  </si>
  <si>
    <t>000819</t>
  </si>
  <si>
    <t>001213</t>
  </si>
  <si>
    <t>南　辰貴</t>
  </si>
  <si>
    <t>ﾐﾅﾐ ﾀﾂｷ</t>
  </si>
  <si>
    <t>000618</t>
  </si>
  <si>
    <t>ﾔﾏｼﾀ ｺｳｾｲ</t>
  </si>
  <si>
    <t>001122</t>
  </si>
  <si>
    <t>原　佑介</t>
  </si>
  <si>
    <t>ﾊﾗ ﾕｳｽｹ</t>
  </si>
  <si>
    <t>010322</t>
  </si>
  <si>
    <t>佐世保工業高等専門学校</t>
  </si>
  <si>
    <t>横田　幹太</t>
  </si>
  <si>
    <t>ﾖｺﾀ ｶﾝﾀ</t>
  </si>
  <si>
    <t>991015</t>
  </si>
  <si>
    <t>991107</t>
  </si>
  <si>
    <t>村橋　暁</t>
  </si>
  <si>
    <t>ﾑﾗﾊｼ ｻﾄﾙ</t>
  </si>
  <si>
    <t>990525</t>
  </si>
  <si>
    <t>弓削　佑太</t>
  </si>
  <si>
    <t>ﾕｹﾞ ﾕｳﾀ</t>
  </si>
  <si>
    <t>000523</t>
  </si>
  <si>
    <t>福留　勘太</t>
  </si>
  <si>
    <t>ﾌｸﾄﾞﾒ ｶﾝﾀ</t>
  </si>
  <si>
    <t>000629</t>
  </si>
  <si>
    <t>長崎総合科学大学</t>
  </si>
  <si>
    <t>ﾅｶﾑﾗ ﾕｳﾄ</t>
  </si>
  <si>
    <t>阿座上　朝輝</t>
  </si>
  <si>
    <t>ｱｻﾞｶﾐ ﾄﾓｷ</t>
  </si>
  <si>
    <t>福田　理仁</t>
  </si>
  <si>
    <t>ﾌｸﾀﾞ ﾀｶﾋﾄ</t>
  </si>
  <si>
    <t>980119</t>
  </si>
  <si>
    <t>三田　智己</t>
  </si>
  <si>
    <t>ｻﾝﾀﾞ ﾄﾓｷ</t>
  </si>
  <si>
    <t>000802</t>
  </si>
  <si>
    <t>000903</t>
  </si>
  <si>
    <t>鶴田　理久</t>
  </si>
  <si>
    <t>ﾂﾙﾀ ﾘｸ</t>
  </si>
  <si>
    <t>990307</t>
  </si>
  <si>
    <t>石丸　友豊</t>
  </si>
  <si>
    <t>ｲｼﾏﾙ ﾕｳﾎｳ</t>
  </si>
  <si>
    <t>991124</t>
  </si>
  <si>
    <t>000922</t>
  </si>
  <si>
    <t>001222</t>
  </si>
  <si>
    <t>大倉　隆平</t>
  </si>
  <si>
    <t>ｵｵｸﾗ ﾘｭｳﾍｲ</t>
  </si>
  <si>
    <t>010109</t>
  </si>
  <si>
    <t>010122</t>
  </si>
  <si>
    <t>千々松　皇陽</t>
  </si>
  <si>
    <t>ﾁﾁﾞﾏﾂ ｺｳﾖｳ</t>
  </si>
  <si>
    <t>010128</t>
  </si>
  <si>
    <t>大鷲　優紀</t>
  </si>
  <si>
    <t>ｵｵﾜｼ ﾕｳｷ</t>
  </si>
  <si>
    <t>000314</t>
  </si>
  <si>
    <t>古田　龍嗣</t>
  </si>
  <si>
    <t>ﾌﾙﾀ ﾘｮｳｼﾞ</t>
  </si>
  <si>
    <t>000520</t>
  </si>
  <si>
    <t>001016</t>
  </si>
  <si>
    <t>束野　雄介</t>
  </si>
  <si>
    <t>ﾂｶﾉ ﾕｳｽｹ</t>
  </si>
  <si>
    <t>010106</t>
  </si>
  <si>
    <t>武田　莞平</t>
  </si>
  <si>
    <t>991016</t>
  </si>
  <si>
    <t>山内　柊史</t>
  </si>
  <si>
    <t>001223</t>
  </si>
  <si>
    <t>轟木　拓武</t>
  </si>
  <si>
    <t>ﾄﾄﾞﾛｷ ﾋﾛﾑ</t>
  </si>
  <si>
    <t>田島　圭祐</t>
  </si>
  <si>
    <t>ﾀｼﾏ ｹｲｽｹ</t>
  </si>
  <si>
    <t>000207</t>
  </si>
  <si>
    <t>近藤　銀河</t>
  </si>
  <si>
    <t>ｺﾝﾄﾞｳ ｷﾞﾝｶﾞ</t>
  </si>
  <si>
    <t>001211</t>
  </si>
  <si>
    <t>ｷﾀﾑﾗ ﾚｲｶ</t>
  </si>
  <si>
    <t>藤野　裕子</t>
  </si>
  <si>
    <t>ﾌｼﾞﾉ ﾕｳｺ</t>
  </si>
  <si>
    <t>991025</t>
  </si>
  <si>
    <t>宮崎公立大学</t>
  </si>
  <si>
    <t>折尾愛真短期大学</t>
  </si>
  <si>
    <t>001012</t>
  </si>
  <si>
    <t>010210</t>
  </si>
  <si>
    <t>城間　歩和</t>
  </si>
  <si>
    <t>ｼﾛﾏ ﾎﾉｶ</t>
  </si>
  <si>
    <t>山元　祐季</t>
  </si>
  <si>
    <t>ﾔﾏﾓﾄ ﾕｳｷ</t>
  </si>
  <si>
    <t>塗木　ひかる</t>
  </si>
  <si>
    <t>ﾇﾙｷ ﾋｶﾙ</t>
  </si>
  <si>
    <t>ﾆｼｶﾜ ﾕｳ</t>
  </si>
  <si>
    <t>※備考欄：</t>
    <rPh sb="1" eb="3">
      <t>ビコウ</t>
    </rPh>
    <rPh sb="3" eb="4">
      <t>ラn</t>
    </rPh>
    <phoneticPr fontId="1"/>
  </si>
  <si>
    <t>※備考欄</t>
    <rPh sb="1" eb="4">
      <t>ビコウ</t>
    </rPh>
    <phoneticPr fontId="1"/>
  </si>
  <si>
    <t>3000mSC</t>
    <phoneticPr fontId="1"/>
  </si>
  <si>
    <t>ｷﾀｵｶ ｼｭﾝ</t>
  </si>
  <si>
    <t>重松　拓実</t>
  </si>
  <si>
    <t>ｼｹﾞﾏﾂ ﾀｸﾐ</t>
  </si>
  <si>
    <t>得能　秀史</t>
  </si>
  <si>
    <t>ﾄｸﾉｳ ﾋﾃﾞﾌﾐ</t>
  </si>
  <si>
    <t>ﾅｶﾔｼｷ ﾀｶｱｷ</t>
  </si>
  <si>
    <t>平田　亘</t>
  </si>
  <si>
    <t>ﾋﾗﾀ ﾜﾀﾙ</t>
  </si>
  <si>
    <t>柚木　宏太</t>
  </si>
  <si>
    <t>ﾕﾉｷ ｺｳﾀ</t>
  </si>
  <si>
    <t>千葉　晃弘</t>
  </si>
  <si>
    <t>ﾁﾊﾞ ｱｷﾋﾛ</t>
  </si>
  <si>
    <t>金丸　祐大</t>
  </si>
  <si>
    <t>ｶﾈﾏﾙ ﾕｳﾀ</t>
  </si>
  <si>
    <t>坂田　雄也</t>
  </si>
  <si>
    <t>ｻｶﾀ ﾕｳﾔ</t>
  </si>
  <si>
    <t>000301</t>
  </si>
  <si>
    <t>000822</t>
  </si>
  <si>
    <t>陣林　真帆</t>
  </si>
  <si>
    <t>ｼﾞﾝﾊﾞﾔｼ ﾏﾎ</t>
  </si>
  <si>
    <t>三島　樺恵</t>
  </si>
  <si>
    <t>ﾐｼﾏ ｶｴ</t>
  </si>
  <si>
    <t>栗田　恵</t>
  </si>
  <si>
    <t>010321</t>
  </si>
  <si>
    <t>ｲｵ ﾅﾅｺ</t>
  </si>
  <si>
    <t>000606</t>
  </si>
  <si>
    <t>495380</t>
  </si>
  <si>
    <t>ﾐﾔｻﾞｷｺｳﾘﾂﾀﾞｲｶﾞｸ</t>
  </si>
  <si>
    <t>長崎総合科学大</t>
  </si>
  <si>
    <t>登録情報</t>
  </si>
  <si>
    <t>アルファベット(姓)</t>
    <rPh sb="8" eb="9">
      <t>セイ</t>
    </rPh>
    <phoneticPr fontId="10"/>
  </si>
  <si>
    <t>アルファベット(名)</t>
    <rPh sb="8" eb="9">
      <t>メイ</t>
    </rPh>
    <phoneticPr fontId="10"/>
  </si>
  <si>
    <t>国籍</t>
    <rPh sb="0" eb="2">
      <t>コクセキ</t>
    </rPh>
    <phoneticPr fontId="10"/>
  </si>
  <si>
    <t>国籍(3レター)</t>
    <rPh sb="0" eb="2">
      <t>コクセキ</t>
    </rPh>
    <phoneticPr fontId="10"/>
  </si>
  <si>
    <t>標準記録</t>
    <rPh sb="0" eb="4">
      <t>ヒョウジュンキロク</t>
    </rPh>
    <phoneticPr fontId="1"/>
  </si>
  <si>
    <t>Takumi</t>
  </si>
  <si>
    <t>JPN</t>
  </si>
  <si>
    <t>KINJO</t>
  </si>
  <si>
    <t>Yuki</t>
  </si>
  <si>
    <t>Yusuke</t>
  </si>
  <si>
    <t>Yudai</t>
  </si>
  <si>
    <t>ﾀﾅｶ ｱｷﾋﾛ</t>
  </si>
  <si>
    <t>TANAKA</t>
  </si>
  <si>
    <t>Akihiro</t>
  </si>
  <si>
    <t>Taiga</t>
  </si>
  <si>
    <t>久留米工業高等専門学校</t>
  </si>
  <si>
    <t>496045</t>
  </si>
  <si>
    <t>Daisuke</t>
  </si>
  <si>
    <t>491048</t>
  </si>
  <si>
    <t>WATANABE</t>
  </si>
  <si>
    <t>Kazuki</t>
  </si>
  <si>
    <t>ISHIDA</t>
  </si>
  <si>
    <t>492458</t>
  </si>
  <si>
    <t>ｻｶﾀ ｹﾝﾘｮｳ</t>
  </si>
  <si>
    <t>TANIGUCHI</t>
  </si>
  <si>
    <t>Soichiro</t>
  </si>
  <si>
    <t>YAMAGUCHI</t>
  </si>
  <si>
    <t>Shota</t>
  </si>
  <si>
    <t>KUBOTA</t>
  </si>
  <si>
    <t>TASAKI</t>
  </si>
  <si>
    <t>Yuta</t>
  </si>
  <si>
    <t>Keishi</t>
  </si>
  <si>
    <t>ﾅｶﾞｻｷｿｳｺﾞｳｶｶﾞｸﾀﾞｲｶﾞｸ</t>
    <phoneticPr fontId="1"/>
  </si>
  <si>
    <t>492288</t>
  </si>
  <si>
    <t>SAKAMOTO</t>
  </si>
  <si>
    <t>Yuto</t>
  </si>
  <si>
    <t>YAMAMOTO</t>
  </si>
  <si>
    <t>496048</t>
  </si>
  <si>
    <t>佐世保工業高専</t>
  </si>
  <si>
    <t>MATSUMOTO</t>
  </si>
  <si>
    <t>YOSHIDA</t>
  </si>
  <si>
    <t>Shotaro</t>
  </si>
  <si>
    <t>YAMADA</t>
  </si>
  <si>
    <t>UCHIDA</t>
  </si>
  <si>
    <t>Taichi</t>
  </si>
  <si>
    <t>Sora</t>
  </si>
  <si>
    <t>YUGE</t>
  </si>
  <si>
    <t>Shunsuke</t>
  </si>
  <si>
    <t>OKUMURA</t>
  </si>
  <si>
    <t>ARIZONO</t>
  </si>
  <si>
    <t>WADA</t>
  </si>
  <si>
    <t>Ryohei</t>
  </si>
  <si>
    <t>Hiroki</t>
  </si>
  <si>
    <t>Keito</t>
  </si>
  <si>
    <t>YOSHIMURA</t>
  </si>
  <si>
    <t>AKIYOSHI</t>
  </si>
  <si>
    <t>Haruki</t>
  </si>
  <si>
    <t>MATSUO</t>
  </si>
  <si>
    <t>KAWANO</t>
  </si>
  <si>
    <t>Taisei</t>
  </si>
  <si>
    <t>Kensei</t>
  </si>
  <si>
    <t>HARADA</t>
  </si>
  <si>
    <t>Tsubasa</t>
  </si>
  <si>
    <t>SHIMADA</t>
  </si>
  <si>
    <t>TAKEDA</t>
  </si>
  <si>
    <t>Kampei</t>
  </si>
  <si>
    <t>TSUKANO</t>
  </si>
  <si>
    <t>NAKAGAWA</t>
  </si>
  <si>
    <t>YAMASHITA</t>
  </si>
  <si>
    <t>Atsuya</t>
  </si>
  <si>
    <t>KIDO</t>
  </si>
  <si>
    <t>MAEDA</t>
  </si>
  <si>
    <t>ABE</t>
  </si>
  <si>
    <t>Shoma</t>
  </si>
  <si>
    <t>MORI</t>
  </si>
  <si>
    <t>NAKASHIMA</t>
  </si>
  <si>
    <t>MATSUSHITA</t>
  </si>
  <si>
    <t>Taiki</t>
  </si>
  <si>
    <t>INADA</t>
  </si>
  <si>
    <t>HASHIGUCHI</t>
  </si>
  <si>
    <t>OSHIRO</t>
  </si>
  <si>
    <t>Shintaro</t>
  </si>
  <si>
    <t>NAKAMURA</t>
  </si>
  <si>
    <t>SATO</t>
  </si>
  <si>
    <t>NODA</t>
  </si>
  <si>
    <t>Reiji</t>
  </si>
  <si>
    <t>TANABE</t>
  </si>
  <si>
    <t>西山　甲城</t>
  </si>
  <si>
    <t>ﾆｼﾔﾏ ｺｳｷ</t>
  </si>
  <si>
    <t>011016</t>
  </si>
  <si>
    <t>010807</t>
  </si>
  <si>
    <t>Ayumu</t>
  </si>
  <si>
    <t>浦田　浩貴</t>
  </si>
  <si>
    <t>ｳﾗﾀ ﾋﾛｷ</t>
  </si>
  <si>
    <t>020125</t>
  </si>
  <si>
    <t>020129</t>
  </si>
  <si>
    <t>FURUNO</t>
  </si>
  <si>
    <t>011101</t>
  </si>
  <si>
    <t>UEDA</t>
  </si>
  <si>
    <t>KOGA</t>
  </si>
  <si>
    <t>KUBO</t>
  </si>
  <si>
    <t>TABATA</t>
  </si>
  <si>
    <t>Ryo</t>
  </si>
  <si>
    <t>OKAMOTO</t>
  </si>
  <si>
    <t>Ritsuki</t>
  </si>
  <si>
    <t>Takuto</t>
  </si>
  <si>
    <t>SODA</t>
  </si>
  <si>
    <t>FUJIMOTO</t>
  </si>
  <si>
    <t>Masato</t>
  </si>
  <si>
    <t>MURAKAMI</t>
  </si>
  <si>
    <t>OKUBO</t>
  </si>
  <si>
    <t>TAKEMOTO</t>
  </si>
  <si>
    <t>MATSUBARA</t>
  </si>
  <si>
    <t>山下　航生</t>
  </si>
  <si>
    <t>藤原　孝史朗</t>
  </si>
  <si>
    <t>ﾌｼﾞﾜﾗ ｺｳｼﾛｳ</t>
  </si>
  <si>
    <t>010801</t>
  </si>
  <si>
    <t>HARA</t>
  </si>
  <si>
    <t>MIYAZAKI</t>
  </si>
  <si>
    <t>Hiroto</t>
  </si>
  <si>
    <t>TAKAHASHI</t>
  </si>
  <si>
    <t>Yoshihiro</t>
  </si>
  <si>
    <t>ITO</t>
  </si>
  <si>
    <t>OTA</t>
  </si>
  <si>
    <t>HONDA</t>
  </si>
  <si>
    <t>FUJII</t>
  </si>
  <si>
    <t>YAMAUCHI</t>
  </si>
  <si>
    <t>Kazuya</t>
  </si>
  <si>
    <t>FURUKAWA</t>
  </si>
  <si>
    <t>Yoshiki</t>
  </si>
  <si>
    <t>亀野　流</t>
  </si>
  <si>
    <t>ｶﾒﾉ ﾅｶﾞﾚ</t>
  </si>
  <si>
    <t>INOUE</t>
  </si>
  <si>
    <t>ﾔﾏｳﾁ ｼｭｳｼﾞ</t>
  </si>
  <si>
    <t>Masataka</t>
  </si>
  <si>
    <t>OTSUKA</t>
  </si>
  <si>
    <t>KATO</t>
  </si>
  <si>
    <t>CHIBA</t>
  </si>
  <si>
    <t>ANDO</t>
  </si>
  <si>
    <t>Tomohiko</t>
  </si>
  <si>
    <t>ARAKI</t>
  </si>
  <si>
    <t>KAMEDA</t>
  </si>
  <si>
    <t>Takuro</t>
  </si>
  <si>
    <t>KOIKE</t>
  </si>
  <si>
    <t>MORIYAMA</t>
  </si>
  <si>
    <t>Rintaro</t>
  </si>
  <si>
    <t>KITAMURA</t>
  </si>
  <si>
    <t>OKADA</t>
  </si>
  <si>
    <t>011231</t>
  </si>
  <si>
    <t>ｿｳﾀﾞ ｼｭﾝﾄ</t>
  </si>
  <si>
    <t>010421</t>
  </si>
  <si>
    <t>ﾏﾂﾊﾞﾗ ｼｭﾝ</t>
  </si>
  <si>
    <t>011119</t>
  </si>
  <si>
    <t>ｱﾘﾑﾗ ﾀｸﾐ</t>
  </si>
  <si>
    <t>010830</t>
  </si>
  <si>
    <t>ｱﾗﾏｷ ｼﾝﾔ</t>
  </si>
  <si>
    <t>011010</t>
  </si>
  <si>
    <t>ｵｵｶﾒ ｼﾓﾝ</t>
  </si>
  <si>
    <t>010704</t>
  </si>
  <si>
    <t>ﾀﾊﾞﾀ ｿｳﾊ</t>
  </si>
  <si>
    <t>010919</t>
  </si>
  <si>
    <t>ﾅｶﾞｼﾏ ｼｮｳｷ</t>
  </si>
  <si>
    <t>010619</t>
  </si>
  <si>
    <t>011006</t>
  </si>
  <si>
    <t>ﾄｸﾅｶﾞ ｹｲｽｹ</t>
  </si>
  <si>
    <t>010620</t>
  </si>
  <si>
    <t>ﾊﾅﾀﾆ ｿﾗ</t>
  </si>
  <si>
    <t>010705</t>
  </si>
  <si>
    <t>ﾐﾔｻﾞｷ ｶｲｼｭｳ</t>
  </si>
  <si>
    <t>011116</t>
  </si>
  <si>
    <t>ｻﾄｳ ｺｳﾄｸ</t>
  </si>
  <si>
    <t>鈴木　涼真</t>
  </si>
  <si>
    <t>ｽｽﾞｷ ﾘｮｳﾏ</t>
  </si>
  <si>
    <t>020131</t>
  </si>
  <si>
    <t>疋田　隼士</t>
  </si>
  <si>
    <t>ﾋｷﾀﾞ ﾊﾔﾄ</t>
  </si>
  <si>
    <t>020119</t>
  </si>
  <si>
    <t>ｱｻﾋ ｼｮｳﾀ</t>
  </si>
  <si>
    <t>011011</t>
  </si>
  <si>
    <t>KIRA</t>
  </si>
  <si>
    <t>KAKIUCHI</t>
  </si>
  <si>
    <t>KABASHIMA</t>
  </si>
  <si>
    <t>IWAMOTO</t>
  </si>
  <si>
    <t>MATSUNAGA</t>
  </si>
  <si>
    <t>010815</t>
  </si>
  <si>
    <t>谷口　一希</t>
  </si>
  <si>
    <t>ﾀﾆｸﾞﾁ ｶｽﾞｷ</t>
  </si>
  <si>
    <t>010827</t>
  </si>
  <si>
    <t>金丸　翔星</t>
  </si>
  <si>
    <t>ｶﾈﾏﾙ ｼｮｳｾｲ</t>
  </si>
  <si>
    <t>020212</t>
  </si>
  <si>
    <t>平山　万真</t>
  </si>
  <si>
    <t>ﾋﾗﾔﾏ ｶｽﾞﾏ</t>
  </si>
  <si>
    <t>010402</t>
  </si>
  <si>
    <t>岩川　智也</t>
  </si>
  <si>
    <t>ｲﾜｶﾜ ﾄﾓﾔ</t>
  </si>
  <si>
    <t>020314</t>
  </si>
  <si>
    <t>村島　望海</t>
  </si>
  <si>
    <t>ﾑﾗｼﾏ ﾉｿﾞﾐ</t>
  </si>
  <si>
    <t>仲里　一志</t>
  </si>
  <si>
    <t>010507</t>
  </si>
  <si>
    <t>010904</t>
  </si>
  <si>
    <t>神谷　秋寿</t>
  </si>
  <si>
    <t>010920</t>
  </si>
  <si>
    <t>西田　智也</t>
  </si>
  <si>
    <t>ﾆｼﾀﾞ ﾄﾓﾔ</t>
  </si>
  <si>
    <t>010616</t>
  </si>
  <si>
    <t>010530</t>
  </si>
  <si>
    <t>MATSUOKA</t>
  </si>
  <si>
    <t>010505</t>
  </si>
  <si>
    <t>SAKAI</t>
  </si>
  <si>
    <t>平城　佳典</t>
  </si>
  <si>
    <t>ﾋﾗｷ ﾖｼﾉﾘ</t>
  </si>
  <si>
    <t>HIDAKA</t>
  </si>
  <si>
    <t>NAKANO</t>
  </si>
  <si>
    <t>Junya</t>
  </si>
  <si>
    <t>新藤　倫太郎</t>
  </si>
  <si>
    <t>ｼﾝﾄﾞｳ ﾘﾝﾀﾛｳ</t>
  </si>
  <si>
    <t>010515</t>
  </si>
  <si>
    <t>SHINDO</t>
  </si>
  <si>
    <t>益永　聖司</t>
  </si>
  <si>
    <t>ﾏｽﾅｶﾞ ｻﾄｼ</t>
  </si>
  <si>
    <t>011224</t>
  </si>
  <si>
    <t>森　太志</t>
  </si>
  <si>
    <t>ﾓﾘ ﾀｲｼ</t>
  </si>
  <si>
    <t>010905</t>
  </si>
  <si>
    <t>010831</t>
  </si>
  <si>
    <t>末永　康貴</t>
  </si>
  <si>
    <t>ｽｴﾅｶﾞ ｺｳｷ</t>
  </si>
  <si>
    <t>001101</t>
  </si>
  <si>
    <t>SUENAGA</t>
  </si>
  <si>
    <t>IRIE</t>
  </si>
  <si>
    <t>森崎　将尋</t>
  </si>
  <si>
    <t>ﾓﾘｻｷ ﾕｷﾋﾛ</t>
  </si>
  <si>
    <t>010803</t>
  </si>
  <si>
    <t>Toranosuke</t>
  </si>
  <si>
    <t>TAMURA</t>
  </si>
  <si>
    <t>TSURUTA</t>
  </si>
  <si>
    <t>020225</t>
  </si>
  <si>
    <t>011228</t>
  </si>
  <si>
    <t>高木　政宗</t>
  </si>
  <si>
    <t>ﾀｶｷ ﾏｻﾑﾈ</t>
  </si>
  <si>
    <t>011009</t>
  </si>
  <si>
    <t>高松　史明</t>
  </si>
  <si>
    <t>ﾀｶﾏﾂ ﾌﾐｱｷ</t>
  </si>
  <si>
    <t>TAKAMATSU</t>
  </si>
  <si>
    <t>010802</t>
  </si>
  <si>
    <t>森　勇人</t>
  </si>
  <si>
    <t>ﾓﾘ ﾀｹﾄ</t>
  </si>
  <si>
    <t>010605</t>
  </si>
  <si>
    <t>橋本　侑昌</t>
  </si>
  <si>
    <t>ﾊｼﾓﾄ ﾕｳｼｮｳ</t>
  </si>
  <si>
    <t>020215</t>
  </si>
  <si>
    <t>HASHIMOTO</t>
  </si>
  <si>
    <t>鶴　雄人</t>
  </si>
  <si>
    <t>ﾂﾙ ﾕｳﾄ</t>
  </si>
  <si>
    <t>011129</t>
  </si>
  <si>
    <t>010730</t>
  </si>
  <si>
    <t>安東　慶介</t>
  </si>
  <si>
    <t>ｱﾝﾄﾞｳ ｹｲｽｹ</t>
  </si>
  <si>
    <t>010509</t>
  </si>
  <si>
    <t>010817</t>
  </si>
  <si>
    <t>ﾌｸﾀﾞ ﾘｮｳﾀ</t>
  </si>
  <si>
    <t>011225</t>
  </si>
  <si>
    <t>松尾　健介</t>
  </si>
  <si>
    <t>ﾏﾂｵ ｹﾝｽｹ</t>
  </si>
  <si>
    <t>HISATOMI</t>
  </si>
  <si>
    <t>MIYAHARA</t>
  </si>
  <si>
    <t>ｱｻﾀﾞ ﾕｳﾀ</t>
  </si>
  <si>
    <t>川越　響気</t>
  </si>
  <si>
    <t>ｶﾜｺﾞｴ ﾋﾋﾞｷ</t>
  </si>
  <si>
    <t>010907</t>
  </si>
  <si>
    <t>Iori</t>
  </si>
  <si>
    <t>010417</t>
  </si>
  <si>
    <t>廣田　佑樹</t>
  </si>
  <si>
    <t>ﾋﾛﾀ ﾕｳｷ</t>
  </si>
  <si>
    <t>020213</t>
  </si>
  <si>
    <t>西　崚佑</t>
  </si>
  <si>
    <t>ﾆｼ ﾘｮｳｽｹ</t>
  </si>
  <si>
    <t>011107</t>
  </si>
  <si>
    <t>吉村　拓真</t>
  </si>
  <si>
    <t>ﾖｼﾑﾗ ﾀｸﾏ</t>
  </si>
  <si>
    <t>011019</t>
  </si>
  <si>
    <t>010707</t>
  </si>
  <si>
    <t>池田　大晟</t>
  </si>
  <si>
    <t>ｲｹﾀﾞ ﾀｲｾｲ</t>
  </si>
  <si>
    <t>011020</t>
  </si>
  <si>
    <t>桶谷　圭吾</t>
  </si>
  <si>
    <t>ｵｹﾀﾆ ｹｲｺﾞ</t>
  </si>
  <si>
    <t>葛西　伊吹</t>
  </si>
  <si>
    <t>ｶｻｲ ｲﾌﾞｷ</t>
  </si>
  <si>
    <t>010930</t>
  </si>
  <si>
    <t>神田　伝央</t>
  </si>
  <si>
    <t>ｶﾝﾀﾞ ﾂﾀｳ</t>
  </si>
  <si>
    <t>010805</t>
  </si>
  <si>
    <t>喜田　哲都</t>
  </si>
  <si>
    <t>ｷﾀ ﾃﾂﾄ</t>
  </si>
  <si>
    <t>020318</t>
  </si>
  <si>
    <t>栗原　直也</t>
  </si>
  <si>
    <t>ｸﾘﾊﾗ ﾅｵﾔ</t>
  </si>
  <si>
    <t>010816</t>
  </si>
  <si>
    <t>KURIHARA</t>
  </si>
  <si>
    <t>小手川　聖修</t>
  </si>
  <si>
    <t>ｺﾃｶﾞﾜ ｾｲｼｭｳ</t>
  </si>
  <si>
    <t>011209</t>
  </si>
  <si>
    <t>齋藤　周</t>
  </si>
  <si>
    <t>ｻｲﾄｳ ｼｭｳ</t>
  </si>
  <si>
    <t>010626</t>
  </si>
  <si>
    <t>芹川　晃希</t>
  </si>
  <si>
    <t>ｾﾘｶﾜ ｺｳｷ</t>
  </si>
  <si>
    <t>010908</t>
  </si>
  <si>
    <t>高橋　比呂弥</t>
  </si>
  <si>
    <t>ﾀｶﾊｼ ﾋﾛﾔ</t>
  </si>
  <si>
    <t>010528</t>
  </si>
  <si>
    <t>高山　健人</t>
  </si>
  <si>
    <t>ﾀｶﾔﾏ ｹﾝﾄ</t>
  </si>
  <si>
    <t>011103</t>
  </si>
  <si>
    <t>田村　顕正</t>
  </si>
  <si>
    <t>ﾀﾑﾗ ｱｷﾏｻ</t>
  </si>
  <si>
    <t>010413</t>
  </si>
  <si>
    <t>中原　敬輝</t>
  </si>
  <si>
    <t>ﾅｶﾊﾗ ﾄｼｷ</t>
  </si>
  <si>
    <t>011212</t>
  </si>
  <si>
    <t>浜崎　慎平</t>
  </si>
  <si>
    <t>011113</t>
  </si>
  <si>
    <t>林田　稜太</t>
  </si>
  <si>
    <t>ﾊﾔｼﾀﾞ ﾘｮｳﾀ</t>
  </si>
  <si>
    <t>ﾐｽﾞﾉ ｺｳﾀ</t>
  </si>
  <si>
    <t>010902</t>
  </si>
  <si>
    <t>山崎　時弥</t>
  </si>
  <si>
    <t>ﾔﾏｻｷ ﾄｷﾔ</t>
  </si>
  <si>
    <t>山田　大詩</t>
  </si>
  <si>
    <t>010921</t>
  </si>
  <si>
    <t>吉田　隆之介</t>
  </si>
  <si>
    <t>ﾖｼﾀﾞ ﾘｭｳﾉｽｹ</t>
  </si>
  <si>
    <t>011123</t>
  </si>
  <si>
    <t>吉永　滉太</t>
  </si>
  <si>
    <t>ﾖｼﾅｶﾞ ｺｳﾀ</t>
  </si>
  <si>
    <t>001206</t>
  </si>
  <si>
    <t>米田　健斗</t>
  </si>
  <si>
    <t>ﾖﾈﾀ ｹﾝﾄ</t>
  </si>
  <si>
    <t>011208</t>
  </si>
  <si>
    <t>嘉陽　英斗</t>
  </si>
  <si>
    <t>ｶﾖｳ ｴｲﾄ</t>
  </si>
  <si>
    <t>010819</t>
  </si>
  <si>
    <t>米須　雄真</t>
  </si>
  <si>
    <t>ｺﾒｽ ﾕｳﾏ</t>
  </si>
  <si>
    <t>010728</t>
  </si>
  <si>
    <t>玉城　孝介</t>
  </si>
  <si>
    <t>020202</t>
  </si>
  <si>
    <t>永峰　啓太郎</t>
  </si>
  <si>
    <t>ﾅｶﾞﾐﾈ ｹｲﾀﾛｳ</t>
  </si>
  <si>
    <t>011115</t>
  </si>
  <si>
    <t>池田　瞬平</t>
  </si>
  <si>
    <t>ｲｹﾀﾞ ｼｭﾝﾍﾟｲ</t>
  </si>
  <si>
    <t>荒木　文登</t>
  </si>
  <si>
    <t>ｱﾗｷ ﾌﾐﾄ</t>
  </si>
  <si>
    <t>020130</t>
  </si>
  <si>
    <t>福嶋　慶記</t>
  </si>
  <si>
    <t>ﾌｸｼﾏ ﾖｼｷ</t>
  </si>
  <si>
    <t>柴田　龍海</t>
  </si>
  <si>
    <t>ｼﾊﾞﾀ ﾀﾂﾔ</t>
  </si>
  <si>
    <t>011213</t>
  </si>
  <si>
    <t>藤原　壮吾</t>
  </si>
  <si>
    <t>ﾌｼﾞﾜﾗ ｿｳｺﾞ</t>
  </si>
  <si>
    <t>011003</t>
  </si>
  <si>
    <t>菅野　陽太</t>
  </si>
  <si>
    <t>ｶﾝﾉ ﾖｳﾀ</t>
  </si>
  <si>
    <t>010713</t>
  </si>
  <si>
    <t>010612</t>
  </si>
  <si>
    <t>010724</t>
  </si>
  <si>
    <t>中野　博康</t>
  </si>
  <si>
    <t>ﾅｶﾉ ﾋﾛﾔｽ</t>
  </si>
  <si>
    <t>020304</t>
  </si>
  <si>
    <t>音羽　悠基</t>
  </si>
  <si>
    <t>ｵﾄﾜ ﾕｳｷ</t>
  </si>
  <si>
    <t>010913</t>
  </si>
  <si>
    <t>小野　幹太</t>
  </si>
  <si>
    <t>ｵﾉ ｶﾝﾀ</t>
  </si>
  <si>
    <t>010601</t>
  </si>
  <si>
    <t>今村　文哉</t>
  </si>
  <si>
    <t>ｲﾏﾑﾗ ﾌﾐﾔ</t>
  </si>
  <si>
    <t>010731</t>
  </si>
  <si>
    <t>稲田　駿</t>
  </si>
  <si>
    <t>ｲﾅﾀﾞ ｼｭﾝ</t>
  </si>
  <si>
    <t>林原　朋哉</t>
  </si>
  <si>
    <t>ﾔﾏﾓﾄ ﾕｳｾｲ</t>
  </si>
  <si>
    <t>020219</t>
  </si>
  <si>
    <t>鹿島　天翔</t>
  </si>
  <si>
    <t>ｶｼﾏ ﾀｶﾄ</t>
  </si>
  <si>
    <t>ｱｼﾂﾞｶ ﾊﾔﾄ</t>
  </si>
  <si>
    <t>020126</t>
  </si>
  <si>
    <t>奥　芳樹</t>
  </si>
  <si>
    <t>ｵｸ ﾖｼｷ</t>
  </si>
  <si>
    <t>010726</t>
  </si>
  <si>
    <t>柏信　颯斗</t>
  </si>
  <si>
    <t>011130</t>
  </si>
  <si>
    <t>010701</t>
  </si>
  <si>
    <t>010510</t>
  </si>
  <si>
    <t>五郎丸　純史</t>
  </si>
  <si>
    <t>ｺﾞﾛｳﾏﾙ ｱﾂｼ</t>
  </si>
  <si>
    <t>010518</t>
  </si>
  <si>
    <t>永村　健人</t>
  </si>
  <si>
    <t>ﾅｶﾞﾑﾗ ｹﾝﾄ</t>
  </si>
  <si>
    <t>011217</t>
  </si>
  <si>
    <t>片村　隼大</t>
  </si>
  <si>
    <t>ｶﾀﾑﾗ ｼｭﾝﾀﾞｲ</t>
  </si>
  <si>
    <t>ｾｷ ﾚﾝﾀﾛｳ</t>
  </si>
  <si>
    <t>塚本　拓巳</t>
  </si>
  <si>
    <t>ﾂｶﾓﾄ ﾀｸﾐ</t>
  </si>
  <si>
    <t>010407</t>
  </si>
  <si>
    <t>TSUKAMOTO</t>
  </si>
  <si>
    <t>新留　一輝</t>
  </si>
  <si>
    <t>ﾆｲﾄﾞﾒ ｶｽﾞｷ</t>
  </si>
  <si>
    <t>010918</t>
  </si>
  <si>
    <t>清野　瑛一朗</t>
  </si>
  <si>
    <t>ｷﾖﾉ ｴｲｲﾁﾛｳ</t>
  </si>
  <si>
    <t>010725</t>
  </si>
  <si>
    <t>010412</t>
  </si>
  <si>
    <t>原口　太一</t>
  </si>
  <si>
    <t>ﾊﾗｸﾞﾁ ﾀｲﾁ</t>
  </si>
  <si>
    <t>HARAGUCHI</t>
  </si>
  <si>
    <t>渡部　洋澄</t>
  </si>
  <si>
    <t>ﾜﾀﾅﾍﾞ ﾋﾛﾄ</t>
  </si>
  <si>
    <t>010418</t>
  </si>
  <si>
    <t>田代　敬之</t>
  </si>
  <si>
    <t>ﾀｼﾛ ﾀｶﾕｷ</t>
  </si>
  <si>
    <t>TASHIRO</t>
  </si>
  <si>
    <t>今井　航</t>
  </si>
  <si>
    <t>ｲﾏｲ ﾜﾀﾙ</t>
  </si>
  <si>
    <t>前田　和輝</t>
  </si>
  <si>
    <t>ﾏｴﾀﾞ ｶｽﾞｷ</t>
  </si>
  <si>
    <t>020316</t>
  </si>
  <si>
    <t>吉見　智貴</t>
  </si>
  <si>
    <t>ﾖｼﾐ ﾄﾓｷ</t>
  </si>
  <si>
    <t>010420</t>
  </si>
  <si>
    <t>YOSHIMI</t>
  </si>
  <si>
    <t>上田　紘弥</t>
  </si>
  <si>
    <t>ｳｴﾀﾞ ﾋﾛﾔ</t>
  </si>
  <si>
    <t>000824</t>
  </si>
  <si>
    <t>池田　彩人</t>
  </si>
  <si>
    <t>011117</t>
  </si>
  <si>
    <t>藤田　大貴</t>
  </si>
  <si>
    <t>ﾌｼﾞﾀ ﾋﾛｷ</t>
  </si>
  <si>
    <t>010828</t>
  </si>
  <si>
    <t>KODAMA</t>
  </si>
  <si>
    <t>Takaya</t>
  </si>
  <si>
    <t>苑田　祥吾</t>
  </si>
  <si>
    <t>ｿﾉﾀﾞ ｼｮｳｺﾞ</t>
  </si>
  <si>
    <t>020313</t>
  </si>
  <si>
    <t>SONODA</t>
  </si>
  <si>
    <t>010514</t>
  </si>
  <si>
    <t>大島　颯太</t>
  </si>
  <si>
    <t>ｵｵｼﾏ ｿｳﾀ</t>
  </si>
  <si>
    <t>小夏　亜優斗</t>
  </si>
  <si>
    <t>ｺﾅﾂ ｱﾕﾄ</t>
  </si>
  <si>
    <t>011219</t>
  </si>
  <si>
    <t>010929</t>
  </si>
  <si>
    <t>010804</t>
  </si>
  <si>
    <t>浦口　凱壱</t>
  </si>
  <si>
    <t>ｳﾗｸﾞﾁ ｶﾞｲ</t>
  </si>
  <si>
    <t>江藤　由翔</t>
  </si>
  <si>
    <t>ｴﾄｳ ﾕｲﾄ</t>
  </si>
  <si>
    <t>020211</t>
  </si>
  <si>
    <t>大川　翼</t>
  </si>
  <si>
    <t>ｵｵｶﾜ ﾂﾊﾞｻ</t>
  </si>
  <si>
    <t>奥村　怜司</t>
  </si>
  <si>
    <t>ｵｸﾑﾗ ﾚｲｼﾞ</t>
  </si>
  <si>
    <t>梶尾　歩夢</t>
  </si>
  <si>
    <t>ｶｼﾞｵ ｱﾕﾑ</t>
  </si>
  <si>
    <t>日下部　晴人</t>
  </si>
  <si>
    <t>ｸｻｶﾍﾞ ﾊﾙﾄ</t>
  </si>
  <si>
    <t>010829</t>
  </si>
  <si>
    <t>ｺﾄﾘｲ ﾕｳﾀ</t>
  </si>
  <si>
    <t>ｺﾒｽ ｲｯｾｲ</t>
  </si>
  <si>
    <t>坂井　太一</t>
  </si>
  <si>
    <t>ｻｶｲ ﾀｲﾁ</t>
  </si>
  <si>
    <t>坂本　東一朗</t>
  </si>
  <si>
    <t>020306</t>
  </si>
  <si>
    <t>笹木　優汰</t>
  </si>
  <si>
    <t>ｻｻｷ ﾕｳﾀ</t>
  </si>
  <si>
    <t>白水　歩</t>
  </si>
  <si>
    <t>ｼﾗﾐｽﾞ ｱﾕﾑ</t>
  </si>
  <si>
    <t>011004</t>
  </si>
  <si>
    <t>城丸　真人</t>
  </si>
  <si>
    <t>ｼﾛﾏﾙ ﾏｻﾄ</t>
  </si>
  <si>
    <t>020324</t>
  </si>
  <si>
    <t>砂川　慎太郎</t>
  </si>
  <si>
    <t>ｽﾅｶﾜ ｼﾝﾀﾛｳ</t>
  </si>
  <si>
    <t>立岡　翼</t>
  </si>
  <si>
    <t>ﾀﾁｵｶ ﾂﾊﾞｻ</t>
  </si>
  <si>
    <t>010422</t>
  </si>
  <si>
    <t>谷　亮太</t>
  </si>
  <si>
    <t>ﾀﾆ ﾘｮｳﾀ</t>
  </si>
  <si>
    <t>011220</t>
  </si>
  <si>
    <t>辻野　飛翔</t>
  </si>
  <si>
    <t>ﾂｼﾞﾉ ﾂﾊﾞｻ</t>
  </si>
  <si>
    <t>遠矢　義久</t>
  </si>
  <si>
    <t>ﾄｵﾔ ﾖｼﾋｻ</t>
  </si>
  <si>
    <t>010914</t>
  </si>
  <si>
    <t>永田　崇馬</t>
  </si>
  <si>
    <t>中村　滉希</t>
  </si>
  <si>
    <t>ﾅｶﾑﾗ ﾋﾛｷ</t>
  </si>
  <si>
    <t>010408</t>
  </si>
  <si>
    <t>西山　賢太朗</t>
  </si>
  <si>
    <t>ﾆｼﾔﾏ ｹﾝﾀﾛｳ</t>
  </si>
  <si>
    <t>010622</t>
  </si>
  <si>
    <t>春田　哲也</t>
  </si>
  <si>
    <t>ﾊﾙﾀ ﾃﾂﾔ</t>
  </si>
  <si>
    <t>010928</t>
  </si>
  <si>
    <t>平野　伶温</t>
  </si>
  <si>
    <t>ﾋﾗﾉ ﾚｵﾝ</t>
  </si>
  <si>
    <t>HIRANO</t>
  </si>
  <si>
    <t>深井　敦央</t>
  </si>
  <si>
    <t>ﾌｶｲ ｱﾂﾋﾛ</t>
  </si>
  <si>
    <t>010818</t>
  </si>
  <si>
    <t>深川　亮</t>
  </si>
  <si>
    <t>ﾌｶｶﾞﾜ ﾘｮｳ</t>
  </si>
  <si>
    <t>淵田　瑞貴</t>
  </si>
  <si>
    <t>ﾌﾁﾀﾞ ﾐｽﾞｷ</t>
  </si>
  <si>
    <t>松下　翔紀</t>
  </si>
  <si>
    <t>ﾏﾂｼﾀ ｼｮｳｷ</t>
  </si>
  <si>
    <t>010502</t>
  </si>
  <si>
    <t>宮城　貫太</t>
  </si>
  <si>
    <t>ﾐﾔｷﾞ ｶﾝﾀ</t>
  </si>
  <si>
    <t>010427</t>
  </si>
  <si>
    <t>MIYAGI</t>
  </si>
  <si>
    <t>向井　大賀</t>
  </si>
  <si>
    <t>ﾑｶｲ ﾀｲｶﾞ</t>
  </si>
  <si>
    <t>010404</t>
  </si>
  <si>
    <t>村上　颯太</t>
  </si>
  <si>
    <t>ﾑﾗｶﾐ ｿｳﾀ</t>
  </si>
  <si>
    <t>室井　希叶</t>
  </si>
  <si>
    <t>ﾑﾛｲ ｷｲﾄ</t>
  </si>
  <si>
    <t>010501</t>
  </si>
  <si>
    <t>山口　藩</t>
  </si>
  <si>
    <t>ﾔﾏｸﾞﾁ ﾊﾞﾝ</t>
  </si>
  <si>
    <t>山脇　崇佐</t>
  </si>
  <si>
    <t>ﾔﾏﾜｷ ｼｭｳｽｹ</t>
  </si>
  <si>
    <t>011110</t>
  </si>
  <si>
    <t>ﾕｷﾔﾏ ﾋﾗｸ</t>
  </si>
  <si>
    <t>010516</t>
  </si>
  <si>
    <t>吉村　吉平</t>
  </si>
  <si>
    <t>ﾖｼﾑﾗ ｷｯﾍﾟｲ</t>
  </si>
  <si>
    <t>020109</t>
  </si>
  <si>
    <t>010411</t>
  </si>
  <si>
    <t>古庄　束采</t>
  </si>
  <si>
    <t>ﾌﾙｼｮｳ ﾂｶｻ</t>
  </si>
  <si>
    <t>010820</t>
  </si>
  <si>
    <t>佐久間　瑞貴</t>
  </si>
  <si>
    <t>ｻｸﾏ ﾐｽﾞｷ</t>
  </si>
  <si>
    <t>MIZOE</t>
  </si>
  <si>
    <t>石丸　遼</t>
  </si>
  <si>
    <t>ｲｼﾏﾙ ﾘｮｳ</t>
  </si>
  <si>
    <t>重藤　彰利</t>
  </si>
  <si>
    <t>ｼｹﾞﾄｳ ｱｷﾄｼ</t>
  </si>
  <si>
    <t>010123</t>
  </si>
  <si>
    <t>ﾉﾅｶ ｼﾝｲﾁﾛｳ</t>
  </si>
  <si>
    <t>010627</t>
  </si>
  <si>
    <t>出口　達基</t>
  </si>
  <si>
    <t>ﾃﾞｸﾞﾁ ﾀﾂｷ</t>
  </si>
  <si>
    <t>010523</t>
  </si>
  <si>
    <t>徳山　一彰</t>
  </si>
  <si>
    <t>ﾄｸﾔﾏ ｶｽﾞｱｷ</t>
  </si>
  <si>
    <t>020115</t>
  </si>
  <si>
    <t>西川　勝彦</t>
  </si>
  <si>
    <t>ﾆｼｶﾜ ｶﾂﾋｺ</t>
  </si>
  <si>
    <t>020206</t>
  </si>
  <si>
    <t>NISHIKAWA</t>
  </si>
  <si>
    <t>田代　瑞貴</t>
  </si>
  <si>
    <t>010723</t>
  </si>
  <si>
    <t>堀切　悠伸</t>
  </si>
  <si>
    <t>ﾎﾘｷﾘ ﾕｳｼﾝ</t>
  </si>
  <si>
    <t>眞鍋　瞬也</t>
  </si>
  <si>
    <t>ﾏﾅﾍﾞ ｼｭﾝﾔ</t>
  </si>
  <si>
    <t>010909</t>
  </si>
  <si>
    <t>丸田　隆聖</t>
  </si>
  <si>
    <t>ﾏﾙﾀ ﾘｭｳｾｲ</t>
  </si>
  <si>
    <t>010603</t>
  </si>
  <si>
    <t>蔭山　慶樹</t>
  </si>
  <si>
    <t>ｶｹﾞﾔﾏ ﾖｼｷ</t>
  </si>
  <si>
    <t>KAGEYAMA</t>
  </si>
  <si>
    <t>ｳｴﾄｺ ﾕｳﾀ</t>
  </si>
  <si>
    <t>UETOKO</t>
  </si>
  <si>
    <t>阿部　航樹</t>
  </si>
  <si>
    <t>ｱﾍﾞ ｺｳｷ</t>
  </si>
  <si>
    <t>010429</t>
  </si>
  <si>
    <t>TAKANO</t>
  </si>
  <si>
    <t>NURUKI</t>
  </si>
  <si>
    <t>NASU</t>
  </si>
  <si>
    <t>KUROKI</t>
  </si>
  <si>
    <t>YAMANE</t>
  </si>
  <si>
    <t>KIKUCHI</t>
  </si>
  <si>
    <t>011012</t>
  </si>
  <si>
    <t>渡辺　未来</t>
  </si>
  <si>
    <t>011230</t>
  </si>
  <si>
    <t>HIRAOKA</t>
  </si>
  <si>
    <t>ISHIKAWA</t>
  </si>
  <si>
    <t>新垣　美紗希</t>
  </si>
  <si>
    <t>ｼﾝｶﾞｷ ﾐｻｷ</t>
  </si>
  <si>
    <t>SHINGAKI</t>
  </si>
  <si>
    <t>上寺　結</t>
  </si>
  <si>
    <t>ｶﾐﾃﾞﾗ ﾕｲ</t>
  </si>
  <si>
    <t>011002</t>
  </si>
  <si>
    <t>KAMIDERA</t>
  </si>
  <si>
    <t>KUDO</t>
  </si>
  <si>
    <t>FUJINO</t>
  </si>
  <si>
    <t>KURITA</t>
  </si>
  <si>
    <t>MISHIMA</t>
  </si>
  <si>
    <t>URA</t>
  </si>
  <si>
    <t>HIRAKAWA</t>
  </si>
  <si>
    <t>KIYOTA</t>
  </si>
  <si>
    <t>YASUDA</t>
  </si>
  <si>
    <t>SHIRAISHI</t>
  </si>
  <si>
    <t>SHIROMA</t>
  </si>
  <si>
    <t>FUJIYAMA</t>
  </si>
  <si>
    <t>奥村　梨里佳</t>
  </si>
  <si>
    <t>ｵｸﾑﾗ ﾘﾘｶ</t>
  </si>
  <si>
    <t>010708</t>
  </si>
  <si>
    <t>久保田　亜由</t>
  </si>
  <si>
    <t>ｸﾎﾞﾀ ｱﾕ</t>
  </si>
  <si>
    <t>010722</t>
  </si>
  <si>
    <t>溝江　悦子</t>
  </si>
  <si>
    <t>ﾐｿﾞｴ ｴﾂｺ</t>
  </si>
  <si>
    <t>末永　紗希</t>
  </si>
  <si>
    <t>ｽｴﾅｶﾞ ｻｷ</t>
  </si>
  <si>
    <t>MIZUTANI</t>
  </si>
  <si>
    <t>MATSUSHIMA</t>
  </si>
  <si>
    <t>IO</t>
  </si>
  <si>
    <t>加藤　汐織</t>
  </si>
  <si>
    <t>ｶﾄｳ ｼｵﾘ</t>
  </si>
  <si>
    <t>011112</t>
  </si>
  <si>
    <t>ｶﾐﾂｶｻ ﾐﾉﾘ</t>
  </si>
  <si>
    <t>010912</t>
  </si>
  <si>
    <t>KAMITSUKASA</t>
  </si>
  <si>
    <t>ｷﾄﾞ ﾕｳｷ</t>
  </si>
  <si>
    <t>ﾀｶﾉ ﾅﾅﾐ</t>
  </si>
  <si>
    <t>ﾀｼﾛ ﾒｸﾞﾐ</t>
  </si>
  <si>
    <t>ﾊｼﾓﾄ ｻｷ</t>
  </si>
  <si>
    <t>010624</t>
  </si>
  <si>
    <t>ﾓﾘﾔﾏ ｼｽﾞﾎ</t>
  </si>
  <si>
    <t>011025</t>
  </si>
  <si>
    <t>ｲｼﾔﾏ ﾚｲﾅ</t>
  </si>
  <si>
    <t>ISHIYAMA</t>
  </si>
  <si>
    <t>ｴｸﾞﾁ ﾉｿﾞﾐ</t>
  </si>
  <si>
    <t>EGUCHI</t>
  </si>
  <si>
    <t>ｶﾈｺ ﾏｵ</t>
  </si>
  <si>
    <t>010520</t>
  </si>
  <si>
    <t>KANEKO</t>
  </si>
  <si>
    <t>ﾖｼﾀﾞ ﾐﾕ</t>
  </si>
  <si>
    <t>ｱｷﾔﾏ ｱｲﾘ</t>
  </si>
  <si>
    <t>AKIYAMA</t>
  </si>
  <si>
    <t>ﾅｽ ﾀｶｺ</t>
  </si>
  <si>
    <t>ｲﾀﾋﾗ ﾊﾙｶ</t>
  </si>
  <si>
    <t>ITAHIRA</t>
  </si>
  <si>
    <t>ﾔﾏｸﾞﾁ ﾊﾙｶ</t>
  </si>
  <si>
    <t>AHAGON</t>
  </si>
  <si>
    <t>Shuri</t>
  </si>
  <si>
    <t>NAKAMA</t>
  </si>
  <si>
    <t>上荒磯　真菜</t>
  </si>
  <si>
    <t>ｶﾐｱﾗｲｿ ﾏﾅ</t>
  </si>
  <si>
    <t>011203</t>
  </si>
  <si>
    <t>KAMIARAISO</t>
  </si>
  <si>
    <t>嶋児　天音</t>
  </si>
  <si>
    <t>ｼﾏｺﾞ ｱﾏﾈ</t>
  </si>
  <si>
    <t>011017</t>
  </si>
  <si>
    <t>SHIMAGO</t>
  </si>
  <si>
    <t>010926</t>
  </si>
  <si>
    <t>岡村　はな</t>
  </si>
  <si>
    <t>ｵｶﾑﾗ ﾊﾅ</t>
  </si>
  <si>
    <t>OKAMURA</t>
  </si>
  <si>
    <t>TSURUDA</t>
  </si>
  <si>
    <t>石岡　妃瀬</t>
  </si>
  <si>
    <t>ｲｼｵｶ ﾋﾅｾ</t>
  </si>
  <si>
    <t>ISHIOKA</t>
  </si>
  <si>
    <t>久保　和奏</t>
  </si>
  <si>
    <t>ｸﾎﾞ ﾜｶﾅ</t>
  </si>
  <si>
    <t>平野　鈴葉</t>
  </si>
  <si>
    <t>ﾋﾗﾉ ｽｽﾞﾊ</t>
  </si>
  <si>
    <t>011021</t>
  </si>
  <si>
    <t>森北　詩音</t>
  </si>
  <si>
    <t>ﾓﾘｷﾀ ｼｵﾝ</t>
  </si>
  <si>
    <t>010529</t>
  </si>
  <si>
    <t>MORIKITA</t>
  </si>
  <si>
    <t>010811</t>
  </si>
  <si>
    <t>和田　彩花</t>
  </si>
  <si>
    <t>ﾜﾀﾞ ｱﾔｶ</t>
  </si>
  <si>
    <t>大畠　かおる</t>
  </si>
  <si>
    <t>ｵｵﾊﾞﾀｹ ｶｵﾙ</t>
  </si>
  <si>
    <t>010503</t>
  </si>
  <si>
    <t>OBATAKE</t>
  </si>
  <si>
    <t>小出　彩乃</t>
  </si>
  <si>
    <t>ｺｲﾃﾞ ｱﾔﾉ</t>
  </si>
  <si>
    <t>KOIDE</t>
  </si>
  <si>
    <t>金子　櫻</t>
  </si>
  <si>
    <t>ｶﾈｺ ｻｸﾗ</t>
  </si>
  <si>
    <t>020329</t>
  </si>
  <si>
    <t>坂本　香雪</t>
  </si>
  <si>
    <t>ｻｶﾓﾄ ｺﾕｷ</t>
  </si>
  <si>
    <t>020112</t>
  </si>
  <si>
    <t>幾　真希</t>
  </si>
  <si>
    <t>ｲｸ ﾏｷ</t>
  </si>
  <si>
    <t>勝冶　玲海</t>
  </si>
  <si>
    <t>ｶﾂﾔ ﾚﾐ</t>
  </si>
  <si>
    <t>KATSUYA</t>
  </si>
  <si>
    <t>栗山　萌唯</t>
  </si>
  <si>
    <t>ｸﾘﾔﾏ ﾒｲ</t>
  </si>
  <si>
    <t>KURIYAMA</t>
  </si>
  <si>
    <t>坂本　佳純</t>
  </si>
  <si>
    <t>ｻｶﾓﾄ ｶｽﾐ</t>
  </si>
  <si>
    <t>010426</t>
  </si>
  <si>
    <t>ﾀｶﾊｼ ﾅﾅ</t>
  </si>
  <si>
    <t>中村　ののか</t>
  </si>
  <si>
    <t>ﾅｶﾑﾗ ﾉﾉｶ</t>
  </si>
  <si>
    <t>前田　椎南</t>
  </si>
  <si>
    <t>ﾏｴﾀﾞ ｼｲﾅ</t>
  </si>
  <si>
    <t>大塚　舞</t>
  </si>
  <si>
    <t>ｵｵﾂｶ ﾏｲ</t>
  </si>
  <si>
    <t>010613</t>
  </si>
  <si>
    <t>波平　真子</t>
  </si>
  <si>
    <t>佐藤　蒼果</t>
  </si>
  <si>
    <t>ｻﾄｳ ｱｵｶ</t>
  </si>
  <si>
    <t>最高記録</t>
    <phoneticPr fontId="1"/>
  </si>
  <si>
    <t>やり投</t>
    <rPh sb="2" eb="3">
      <t>ナ</t>
    </rPh>
    <phoneticPr fontId="1"/>
  </si>
  <si>
    <t>ハンマー投</t>
    <rPh sb="4" eb="5">
      <t>ナ</t>
    </rPh>
    <phoneticPr fontId="1"/>
  </si>
  <si>
    <t>砲丸投</t>
    <rPh sb="0" eb="3">
      <t>ホウガンナ</t>
    </rPh>
    <phoneticPr fontId="1"/>
  </si>
  <si>
    <t>走高跳</t>
    <rPh sb="0" eb="1">
      <t>ハシ</t>
    </rPh>
    <rPh sb="1" eb="3">
      <t>タカト</t>
    </rPh>
    <phoneticPr fontId="1"/>
  </si>
  <si>
    <t>三段跳</t>
    <rPh sb="0" eb="3">
      <t>サンダント</t>
    </rPh>
    <phoneticPr fontId="1"/>
  </si>
  <si>
    <t>走幅跳</t>
    <rPh sb="0" eb="1">
      <t>ハシ</t>
    </rPh>
    <rPh sb="1" eb="3">
      <t>ハバト</t>
    </rPh>
    <phoneticPr fontId="1"/>
  </si>
  <si>
    <t>印</t>
    <rPh sb="0" eb="1">
      <t>シルシ</t>
    </rPh>
    <phoneticPr fontId="1"/>
  </si>
  <si>
    <t>※郵送をしてください</t>
    <rPh sb="1" eb="3">
      <t>ユウソウ</t>
    </rPh>
    <phoneticPr fontId="1"/>
  </si>
  <si>
    <t>料金</t>
    <phoneticPr fontId="1"/>
  </si>
  <si>
    <t>西日本シティ銀行　港町支店</t>
    <rPh sb="0" eb="1">
      <t>ニシ</t>
    </rPh>
    <rPh sb="1" eb="3">
      <t>ニホン</t>
    </rPh>
    <rPh sb="6" eb="8">
      <t>ギンコウ</t>
    </rPh>
    <rPh sb="9" eb="11">
      <t>ミナトマチ</t>
    </rPh>
    <rPh sb="11" eb="13">
      <t>シテン</t>
    </rPh>
    <phoneticPr fontId="1"/>
  </si>
  <si>
    <t>伊藤　寛人</t>
  </si>
  <si>
    <t>ｲﾄｳ ﾋﾛﾄ</t>
  </si>
  <si>
    <t>三浦　涼聖</t>
  </si>
  <si>
    <t>ﾐｳﾗ ﾘｮｳｾｲ</t>
  </si>
  <si>
    <t>山田　慶裕</t>
  </si>
  <si>
    <t>ﾔﾏﾀﾞ ﾖｼﾋﾛ</t>
  </si>
  <si>
    <t>ﾔﾏｳﾁ ﾕｳｷ</t>
  </si>
  <si>
    <t>上床　裕汰</t>
  </si>
  <si>
    <t>上田　大翔</t>
  </si>
  <si>
    <t>ｳｴﾀﾞ ﾋﾛﾄ</t>
  </si>
  <si>
    <t>上土井　晴輝</t>
  </si>
  <si>
    <t>ｶﾐﾄﾞｲ ﾊﾙｷ</t>
  </si>
  <si>
    <t>古賀　啓斗</t>
  </si>
  <si>
    <t>齋藤　友彦</t>
  </si>
  <si>
    <t>椛島　佑太</t>
  </si>
  <si>
    <t>ｶﾊﾞｼﾏ ﾕｳﾀ</t>
  </si>
  <si>
    <t>米須　一清</t>
  </si>
  <si>
    <t>坂元　良太朗</t>
  </si>
  <si>
    <t>瀧山　大輝</t>
  </si>
  <si>
    <t>ﾀｷﾔﾏ ﾀﾞｲｷ</t>
  </si>
  <si>
    <t>和田　朋也</t>
  </si>
  <si>
    <t>ﾜﾀﾞ ﾄﾓﾔ</t>
  </si>
  <si>
    <t>竹元　理稀</t>
  </si>
  <si>
    <t>ﾀｹﾓﾄ ﾘｷ</t>
  </si>
  <si>
    <t>ﾏﾂﾑﾗ ﾅｵｷ</t>
  </si>
  <si>
    <t>久木田　玄太</t>
  </si>
  <si>
    <t>ｸｷﾀ ｹﾞﾝﾀ</t>
  </si>
  <si>
    <t>山本　偲音</t>
  </si>
  <si>
    <t>ﾔﾏﾓﾄ ｼｵﾝ</t>
  </si>
  <si>
    <t>出口　優那</t>
  </si>
  <si>
    <t>ﾃﾞｸﾞﾁ ﾕｳﾅ</t>
  </si>
  <si>
    <t>立花　昇太</t>
  </si>
  <si>
    <t>ﾀﾁﾊﾞﾅ ｼｮｳﾀ</t>
  </si>
  <si>
    <t>三池　優馬</t>
  </si>
  <si>
    <t>ﾐｲｹ ﾕｳﾏ</t>
  </si>
  <si>
    <t>田中　克憲</t>
  </si>
  <si>
    <t>ﾀﾅｶ ｶﾂﾉﾘ</t>
  </si>
  <si>
    <t>仲　伊織</t>
  </si>
  <si>
    <t>ﾅｶ ｲｵﾘ</t>
  </si>
  <si>
    <t>石川　聖真</t>
  </si>
  <si>
    <t>ｲｼｶﾜ ｾｲﾏ</t>
  </si>
  <si>
    <t>ｲﾃﾞ ﾊﾔﾄ</t>
  </si>
  <si>
    <t>河野　大毅</t>
  </si>
  <si>
    <t>ｺｳﾉ ﾀﾞｲｷ</t>
  </si>
  <si>
    <t>安部　友貴</t>
  </si>
  <si>
    <t>ｱﾍﾞ ﾕｳｷ</t>
  </si>
  <si>
    <t>福元　海人</t>
  </si>
  <si>
    <t>ﾌｸﾓﾄ ｶｲﾄ</t>
  </si>
  <si>
    <t>中本　幸成</t>
  </si>
  <si>
    <t>ﾅｶﾓﾄ ｺｳｾｲ</t>
  </si>
  <si>
    <t>碩　蓮太朗</t>
  </si>
  <si>
    <t>芦塚　颯</t>
  </si>
  <si>
    <t>花谷　そら</t>
  </si>
  <si>
    <t>早田　駿斗</t>
  </si>
  <si>
    <t>松原　舜</t>
  </si>
  <si>
    <t>椎葉　悠真</t>
  </si>
  <si>
    <t>ｼｲﾊﾞ ﾕｳﾏ</t>
  </si>
  <si>
    <t>徳永　圭佑</t>
  </si>
  <si>
    <t>永島　将貴</t>
  </si>
  <si>
    <t>有村　拓巳</t>
  </si>
  <si>
    <t>荒牧　伸哉</t>
  </si>
  <si>
    <t>大亀　詩門</t>
  </si>
  <si>
    <t>田畑　颯覇</t>
  </si>
  <si>
    <t>宮﨑　魁舟</t>
  </si>
  <si>
    <t>堤　宏太朗</t>
  </si>
  <si>
    <t>ﾂﾂﾐ ｺｳﾀﾛｳ</t>
  </si>
  <si>
    <t>佐藤　滉徳</t>
  </si>
  <si>
    <t>朝日　翔太</t>
  </si>
  <si>
    <t>ﾊﾔｼﾊﾞﾗ ﾄﾓﾔ</t>
  </si>
  <si>
    <t>杉原　哲平</t>
  </si>
  <si>
    <t>ｽｷﾞﾊﾗ ﾃｯﾍﾟｲ</t>
  </si>
  <si>
    <t>白井　嘉人</t>
  </si>
  <si>
    <t>ｼﾗｲ ﾖｼﾄ</t>
  </si>
  <si>
    <t>水谷　翼</t>
  </si>
  <si>
    <t>ﾐｽﾞﾀﾆ ﾂﾊﾞｻ</t>
  </si>
  <si>
    <t>宮本　晃汰</t>
  </si>
  <si>
    <t>ﾐﾔﾓﾄ ｺｳﾀ</t>
  </si>
  <si>
    <t>富田　陸斗</t>
  </si>
  <si>
    <t>ﾄﾐﾀ ﾘｸﾄ</t>
  </si>
  <si>
    <t>稲岡　廉</t>
  </si>
  <si>
    <t>ｲﾅｵｶ ﾚﾝ</t>
  </si>
  <si>
    <t>山口　純平</t>
  </si>
  <si>
    <t>井町　慶太郎</t>
  </si>
  <si>
    <t>ｲﾏﾁ ｹｲﾀﾛｳ</t>
  </si>
  <si>
    <t>山下　譲尊</t>
  </si>
  <si>
    <t>ﾔﾏｼﾀ ﾏｻﾀｶ</t>
  </si>
  <si>
    <t>岡本　堅稔</t>
  </si>
  <si>
    <t>ｵｶﾓﾄ ｹﾝﾄ</t>
  </si>
  <si>
    <t>渕上　夏旺</t>
  </si>
  <si>
    <t>ﾌﾁｶﾞﾐ ﾅｵ</t>
  </si>
  <si>
    <t>北岡　貴嗣</t>
  </si>
  <si>
    <t>ｷﾀｵｶ ﾀｶｼ</t>
  </si>
  <si>
    <t>村田　樹</t>
  </si>
  <si>
    <t>ﾑﾗﾀ ｲﾂｷ</t>
  </si>
  <si>
    <t>ｲｹﾀﾞ ｱﾔﾄ</t>
  </si>
  <si>
    <t>ｳｼﾉﾊﾏ ｱﾕﾑ</t>
  </si>
  <si>
    <t>小川　耀平</t>
  </si>
  <si>
    <t>ｵｶﾞﾜ ﾖｳﾍｲ</t>
  </si>
  <si>
    <t>柿原　幹太</t>
  </si>
  <si>
    <t>ｶｷﾊﾗ ｶﾝﾀ</t>
  </si>
  <si>
    <t>竹上　直希</t>
  </si>
  <si>
    <t>ﾀｹｶﾞﾐ ﾅｵｷ</t>
  </si>
  <si>
    <t>東　汰騎</t>
  </si>
  <si>
    <t>ﾋｶﾞｼ ﾀｲｷ</t>
  </si>
  <si>
    <t>ﾐﾔｿﾞﾉ ﾃﾝｹｲ</t>
  </si>
  <si>
    <t>久保　湧真</t>
  </si>
  <si>
    <t>ｸﾎﾞ ﾕｳﾏ</t>
  </si>
  <si>
    <t>坂手　彰真</t>
  </si>
  <si>
    <t>ｻｶﾃ ｼｮｳﾏ</t>
  </si>
  <si>
    <t>宗　悟志</t>
  </si>
  <si>
    <t>ｿｳ ｻﾄｼ</t>
  </si>
  <si>
    <t>姉川　将大</t>
  </si>
  <si>
    <t>ｱﾈｶﾞﾜ ﾏｻﾋﾛ</t>
  </si>
  <si>
    <t>吉田　多寛</t>
  </si>
  <si>
    <t>ﾖｼﾀﾞ ｶｽﾞﾋﾛ</t>
  </si>
  <si>
    <t>畠山　広聖</t>
  </si>
  <si>
    <t>ﾊﾀｹﾔﾏ ｺｳｾｲ</t>
  </si>
  <si>
    <t>今田　雄太</t>
  </si>
  <si>
    <t>ｲﾏﾀﾞ ﾕｳﾀ</t>
  </si>
  <si>
    <t>川野賀　大喜</t>
  </si>
  <si>
    <t>ｶﾜﾉｶﾞ ﾀｲｷ</t>
  </si>
  <si>
    <t>黒澤　薫史</t>
  </si>
  <si>
    <t>ｸﾛｻﾜ ｶｵﾙ</t>
  </si>
  <si>
    <t>樫村　郁哉</t>
  </si>
  <si>
    <t>ｶｼﾑﾗ ﾌﾐﾔ</t>
  </si>
  <si>
    <t>金子　翔大郎</t>
  </si>
  <si>
    <t>ｶﾈｺ ｼｮｳﾀﾛｳ</t>
  </si>
  <si>
    <t>枝光　輝</t>
  </si>
  <si>
    <t>ｴﾀﾞﾐﾂ ﾋｶﾙ</t>
  </si>
  <si>
    <t>森　彬</t>
  </si>
  <si>
    <t>ﾓﾘ ｱｷﾗ</t>
  </si>
  <si>
    <t>ﾀﾏｼﾛ ｷｮｳｽｹ</t>
  </si>
  <si>
    <t>石仲　諒翔</t>
  </si>
  <si>
    <t>ｲｼﾅｶ ﾘｮｳﾄ</t>
  </si>
  <si>
    <t>金畑　怜穏</t>
  </si>
  <si>
    <t>ｶﾅﾊﾀ ﾚｵﾝ</t>
  </si>
  <si>
    <t>ﾅｶﾞﾊﾏ ﾙｷﾄ</t>
  </si>
  <si>
    <t>仲程　太陽</t>
  </si>
  <si>
    <t>阿部　翔太</t>
  </si>
  <si>
    <t>ｱﾍﾞ ｼｮｳﾀ</t>
  </si>
  <si>
    <t>池田　晃生</t>
  </si>
  <si>
    <t>ｲｹﾀﾞ ｺｳｾｲ</t>
  </si>
  <si>
    <t>伊藤　祥太</t>
  </si>
  <si>
    <t>岩武　龍輝</t>
  </si>
  <si>
    <t>ｲﾜﾀｹ ﾘｭｳｷ</t>
  </si>
  <si>
    <t>上村　陸斗</t>
  </si>
  <si>
    <t>大村　東輝</t>
  </si>
  <si>
    <t>ｵｵﾑﾗ ﾊﾙｷ</t>
  </si>
  <si>
    <t>小山　泰輝</t>
  </si>
  <si>
    <t>ｵﾔﾏ ﾀｲｷ</t>
  </si>
  <si>
    <t>加来　汰成</t>
  </si>
  <si>
    <t>ｶｸ ﾀｲｾｲ</t>
  </si>
  <si>
    <t>神谷　歩希</t>
  </si>
  <si>
    <t>ｶﾐﾔ ｲﾌﾞｷ</t>
  </si>
  <si>
    <t>木宮　翔大</t>
  </si>
  <si>
    <t>ｷﾉﾐﾔ ｼｮｳﾀ</t>
  </si>
  <si>
    <t>後藤　達樹</t>
  </si>
  <si>
    <t>ｺﾞﾄｳ ﾀﾂｷ</t>
  </si>
  <si>
    <t>清水　翔太</t>
  </si>
  <si>
    <t>ｼﾐｽﾞ ｼｮｳﾀ</t>
  </si>
  <si>
    <t>白根　大暉</t>
  </si>
  <si>
    <t>ｼﾗﾈ ﾀﾞｲｷ</t>
  </si>
  <si>
    <t>鈴木　凜</t>
  </si>
  <si>
    <t>ｽｽﾞｷ ﾘﾝ</t>
  </si>
  <si>
    <t>ﾀｶｲﾗ ﾕﾀｶ</t>
  </si>
  <si>
    <t>知念　凜斗</t>
  </si>
  <si>
    <t>ﾁﾈﾝ ﾘﾝﾄ</t>
  </si>
  <si>
    <t>土居　俊弥</t>
  </si>
  <si>
    <t>ﾄﾞｲ ｼｭﾝﾔ</t>
  </si>
  <si>
    <t>鳥井　息吹</t>
  </si>
  <si>
    <t>ﾄﾘｲ ｲﾌﾞｷ</t>
  </si>
  <si>
    <t>中村　翔</t>
  </si>
  <si>
    <t>ﾅｶﾑﾗ ｶｹﾙ</t>
  </si>
  <si>
    <t>西　駿風</t>
  </si>
  <si>
    <t>ﾆｼ ｶｹﾙ</t>
  </si>
  <si>
    <t>西原　大貴</t>
  </si>
  <si>
    <t>ﾆｼﾊﾗ ﾀﾞｲｷ</t>
  </si>
  <si>
    <t>西村　凌</t>
  </si>
  <si>
    <t>ﾆｼﾑﾗ ﾘｮｳ</t>
  </si>
  <si>
    <t>原田　颯太</t>
  </si>
  <si>
    <t>ﾊﾗﾀﾞ ｿｳﾀ</t>
  </si>
  <si>
    <t>春木　寿彦</t>
  </si>
  <si>
    <t>ﾊﾙｷ ｶｽﾞﾋｺ</t>
  </si>
  <si>
    <t>平石　登夢</t>
  </si>
  <si>
    <t>ﾋﾗｲｼ ﾄﾑ</t>
  </si>
  <si>
    <t>藤井　陽土</t>
  </si>
  <si>
    <t>ﾌｼﾞｲ ﾀｶﾄ</t>
  </si>
  <si>
    <t>藤井　颯樹</t>
  </si>
  <si>
    <t>ﾌｼﾞｲ ﾘｭｳｷ</t>
  </si>
  <si>
    <t>益田　健匠</t>
  </si>
  <si>
    <t>ﾏｽﾀﾞ ｹﾝｼｮｳ</t>
  </si>
  <si>
    <t>宮浦　晃綺</t>
  </si>
  <si>
    <t>ﾐﾔｳﾗ ｺｳｷ</t>
  </si>
  <si>
    <t>宮﨑　啓徳</t>
  </si>
  <si>
    <t>宮崎　竜太</t>
  </si>
  <si>
    <t>ﾐﾔｻﾞｷ ﾘｭｳﾀ</t>
  </si>
  <si>
    <t>宮原　陽大</t>
  </si>
  <si>
    <t>ﾐﾔﾊﾗ ﾊﾙﾄ</t>
  </si>
  <si>
    <t>三好　凜</t>
  </si>
  <si>
    <t>ﾐﾖｼ ﾘﾝ</t>
  </si>
  <si>
    <t>山下　凌矢</t>
  </si>
  <si>
    <t>ﾔﾏｼﾀ ﾘｮｳﾔ</t>
  </si>
  <si>
    <t>山添　琳玖翔</t>
  </si>
  <si>
    <t>ﾔﾏｿﾞｴ ﾘｸﾄ</t>
  </si>
  <si>
    <t>山田　隼人</t>
  </si>
  <si>
    <t>ﾔﾏﾀﾞ ﾊﾔﾄ</t>
  </si>
  <si>
    <t>山田　春日</t>
  </si>
  <si>
    <t>ﾔﾏﾀﾞ ﾊﾙﾋ</t>
  </si>
  <si>
    <t>吉野　壱圭</t>
  </si>
  <si>
    <t>田中　章博</t>
  </si>
  <si>
    <t>渋谷　龍星</t>
  </si>
  <si>
    <t>小川　翔大</t>
  </si>
  <si>
    <t>ｵｶﾞﾜ ｼｮｳﾀ</t>
  </si>
  <si>
    <t>松浦　悟志</t>
  </si>
  <si>
    <t>ﾏﾂｳﾗ ｻﾄｼ</t>
  </si>
  <si>
    <t>別府　直樹</t>
  </si>
  <si>
    <t>ﾍﾞｯﾌﾟ ﾅｵｷ</t>
  </si>
  <si>
    <t>笠置　悠真</t>
  </si>
  <si>
    <t>ｶｻｷﾞ ﾕｳﾏ</t>
  </si>
  <si>
    <t>米丸　康平</t>
  </si>
  <si>
    <t>ﾖﾈﾏﾙ ｺｳﾍｲ</t>
  </si>
  <si>
    <t>槇野　智也</t>
  </si>
  <si>
    <t>ﾏｷﾉ ﾄﾓﾔ</t>
  </si>
  <si>
    <t>ﾀｹﾀﾞ ｺｳﾀﾛｳ</t>
  </si>
  <si>
    <t>中村　大悟</t>
  </si>
  <si>
    <t>ﾅｶﾑﾗ ﾀﾞｲｺﾞ</t>
  </si>
  <si>
    <t>柿村　諒</t>
  </si>
  <si>
    <t>ｶｷﾑﾗ ﾘｮｳ</t>
  </si>
  <si>
    <t>林　泰雅</t>
  </si>
  <si>
    <t>ﾊﾔｼ ﾀｲｶﾞ</t>
  </si>
  <si>
    <t>松浦　啓太</t>
  </si>
  <si>
    <t>ﾏﾂｳﾗ ｹｲﾀ</t>
  </si>
  <si>
    <t>尊田　涼太郎</t>
  </si>
  <si>
    <t>ｿﾝﾀﾞ ﾘｮｳﾀﾛｳ</t>
  </si>
  <si>
    <t>ﾏｼﾞﾏ ﾀｶﾖｼ</t>
  </si>
  <si>
    <t>松浦　輝樹</t>
  </si>
  <si>
    <t>ﾏﾂｳﾗ ﾃﾙｷ</t>
  </si>
  <si>
    <t>勝枝　真弘</t>
  </si>
  <si>
    <t>ｶﾂｴﾀﾞ ﾏｻﾋﾛ</t>
  </si>
  <si>
    <t>藤川　遥登</t>
  </si>
  <si>
    <t>ﾌｼﾞｶﾜ ﾊﾙﾄ</t>
  </si>
  <si>
    <t>小笠原　陽哉</t>
  </si>
  <si>
    <t>ｵｶﾞｻﾜﾗ ﾊﾙﾔ</t>
  </si>
  <si>
    <t>橋口　友亮</t>
  </si>
  <si>
    <t>ﾊｼｸﾞﾁ ﾕｳｽｹ</t>
  </si>
  <si>
    <t>佐藤　航</t>
  </si>
  <si>
    <t>ｻﾄｳ ﾜﾀﾙ</t>
  </si>
  <si>
    <t>中川　敢晴</t>
  </si>
  <si>
    <t>ﾅｶｶﾞﾜ ｶﾝｾｲ</t>
  </si>
  <si>
    <t>脇野　怜央</t>
  </si>
  <si>
    <t>ﾜｷﾉ ﾚｵ</t>
  </si>
  <si>
    <t>藤本　悠太郎</t>
  </si>
  <si>
    <t>ﾌｼﾞﾓﾄ ﾕｳﾀﾛｳ</t>
  </si>
  <si>
    <t>別府　明稔</t>
  </si>
  <si>
    <t>ﾍﾞｯﾌﾟ ｱｷﾄｼ</t>
  </si>
  <si>
    <t>佐藤　光陽</t>
  </si>
  <si>
    <t>ｻﾄｳ ｺｳﾖｳ</t>
  </si>
  <si>
    <t>安田　栄真</t>
  </si>
  <si>
    <t>ﾔｽﾀﾞ ﾊﾙﾏ</t>
  </si>
  <si>
    <t>岡本　遼</t>
  </si>
  <si>
    <t>ｵｶﾓﾄ ﾘｮｳ</t>
  </si>
  <si>
    <t>林　友祐</t>
  </si>
  <si>
    <t>ﾊﾔｼ ﾕｳｽｹ</t>
  </si>
  <si>
    <t>古川　道也</t>
  </si>
  <si>
    <t>ﾌﾙｶﾜ ﾄｳﾔ</t>
  </si>
  <si>
    <t>相良　滉人</t>
  </si>
  <si>
    <t>ｻｶﾞﾗ ﾋﾛﾄ</t>
  </si>
  <si>
    <t>大貫　翔哉</t>
  </si>
  <si>
    <t>ｵｵﾇｷ ｼｮｳﾔ</t>
  </si>
  <si>
    <t>有馬　彰秀</t>
  </si>
  <si>
    <t>ｱﾘﾏ ｱｷﾋﾃﾞ</t>
  </si>
  <si>
    <t>曽木　大志</t>
  </si>
  <si>
    <t>ｿｷ ﾀｲｼ</t>
  </si>
  <si>
    <t>竹藤　瑛介</t>
  </si>
  <si>
    <t>ﾀｹﾌｼﾞ ﾃﾙｱｷ</t>
  </si>
  <si>
    <t>稲付　学士</t>
  </si>
  <si>
    <t>ｲﾅﾂｷ ｶﾞｸﾄ</t>
  </si>
  <si>
    <t>福富　優太</t>
  </si>
  <si>
    <t>ﾌｸﾄﾐ ﾕｳﾀ</t>
  </si>
  <si>
    <t>阿久井　強志</t>
  </si>
  <si>
    <t>ｱｸｲ ﾂﾖｼ</t>
  </si>
  <si>
    <t>浅田　悠太</t>
  </si>
  <si>
    <t>野々上　由翔</t>
  </si>
  <si>
    <t>ﾉﾉｳｴ ﾕｲﾄ</t>
  </si>
  <si>
    <t>東條　吏起</t>
  </si>
  <si>
    <t>ﾄｳｼﾞｮｳ ﾘﾂｷ</t>
  </si>
  <si>
    <t>小野　雄聖</t>
  </si>
  <si>
    <t>ｵﾉ ﾕｳｾｲ</t>
  </si>
  <si>
    <t>小西　壮太郎</t>
  </si>
  <si>
    <t>ｺﾆｼ ｿｳﾀﾛｳ</t>
  </si>
  <si>
    <t>森賀　竜斗</t>
  </si>
  <si>
    <t>ﾓﾘｶﾞ ﾘｭｳﾄ</t>
  </si>
  <si>
    <t>小西　亮徳</t>
  </si>
  <si>
    <t>ｺﾆｼ ｱｷﾉﾘ</t>
  </si>
  <si>
    <t>渕上　裕太</t>
  </si>
  <si>
    <t>ﾌﾁｶﾞﾐ ﾕｳﾀ</t>
  </si>
  <si>
    <t>小畑　聖</t>
  </si>
  <si>
    <t>ｺﾊﾞﾀ ｻﾄﾙ</t>
  </si>
  <si>
    <t>阿部　真碧</t>
  </si>
  <si>
    <t>ｱﾍﾞ ﾅｵﾄ</t>
  </si>
  <si>
    <t>ﾀｶｷﾞ ｹｲｽｹ</t>
  </si>
  <si>
    <t>本山　真之介</t>
  </si>
  <si>
    <t>ﾓﾄﾔﾏ ｼﾝﾉｽｹ</t>
  </si>
  <si>
    <t>大橋　廉</t>
  </si>
  <si>
    <t>ｵｵﾊｼ ﾚﾝ</t>
  </si>
  <si>
    <t>森山　和貴</t>
  </si>
  <si>
    <t>ﾓﾘﾔﾏ ｶｽﾞｷ</t>
  </si>
  <si>
    <t>今宮　光貴</t>
  </si>
  <si>
    <t>ｲﾏﾐﾔ ｺｳｷ</t>
  </si>
  <si>
    <t>中野　雄蔵</t>
  </si>
  <si>
    <t>ﾅｶﾉ ﾕｳｿﾞｳ</t>
  </si>
  <si>
    <t>小川　拓人</t>
  </si>
  <si>
    <t>ｵｶﾞﾜ ﾀｸﾄ</t>
  </si>
  <si>
    <t>日髙　龍生</t>
  </si>
  <si>
    <t>ﾋﾀﾞｶ ﾘｭｳｷ</t>
  </si>
  <si>
    <t>樋口　颯</t>
  </si>
  <si>
    <t>ﾋｸﾞﾁ ｿｳ</t>
  </si>
  <si>
    <t>飯田　宮隆</t>
  </si>
  <si>
    <t>ｲｲﾀﾞ ｸﾘｭｳ</t>
  </si>
  <si>
    <t>石岡　虎之助</t>
  </si>
  <si>
    <t>ｲｼｵｶ ﾄﾗﾉｽｹ</t>
  </si>
  <si>
    <t>内田　大樹</t>
  </si>
  <si>
    <t>ｳﾁﾀﾞ ﾀｲｷ</t>
  </si>
  <si>
    <t>浦　歩望</t>
  </si>
  <si>
    <t>ｳﾗ ｱﾕﾑ</t>
  </si>
  <si>
    <t>大園　倫太郎</t>
  </si>
  <si>
    <t>ｵｵｿﾞﾉ ﾘﾝﾀﾛｳ</t>
  </si>
  <si>
    <t>小崎　律稀</t>
  </si>
  <si>
    <t>ｺｻﾞｷ ﾘﾂｷ</t>
  </si>
  <si>
    <t>佐藤　主理</t>
  </si>
  <si>
    <t>ｻﾄｳ ｼｭﾘ</t>
  </si>
  <si>
    <t>高見　翔太郎</t>
  </si>
  <si>
    <t>ﾀｶﾐ ｼｮｳﾀﾛｳ</t>
  </si>
  <si>
    <t>天間　一希</t>
  </si>
  <si>
    <t>ﾃﾝﾏ ｶｽﾞｷ</t>
  </si>
  <si>
    <t>長尾　太道</t>
  </si>
  <si>
    <t>ﾅｶﾞｵ ﾀｲﾄﾞｳ</t>
  </si>
  <si>
    <t>中村　勇斗</t>
  </si>
  <si>
    <t>野崎　昌秀</t>
  </si>
  <si>
    <t>ﾉｻﾞｷ ﾏｻﾋﾃﾞ</t>
  </si>
  <si>
    <t>村上　朋郎</t>
  </si>
  <si>
    <t>ﾑﾗｶﾐ ﾄﾓﾛｳ</t>
  </si>
  <si>
    <t>百田　将馬</t>
  </si>
  <si>
    <t>ﾓﾓﾀ ｼｮｳﾏ</t>
  </si>
  <si>
    <t>山下　昌峻</t>
  </si>
  <si>
    <t>ﾊﾔｼ ﾋﾛﾄ</t>
  </si>
  <si>
    <t>渋谷　健伸</t>
  </si>
  <si>
    <t>ｼﾌﾞﾔ ｹﾝｼﾝ</t>
  </si>
  <si>
    <t>梁　梓桐</t>
  </si>
  <si>
    <t>島津　克博</t>
  </si>
  <si>
    <t>ｼﾏﾂﾞ ｶﾂﾋﾛ</t>
  </si>
  <si>
    <t>小夏　和馬</t>
  </si>
  <si>
    <t>ｺﾅﾂ ｶｽﾞﾏ</t>
  </si>
  <si>
    <t>平野　皓大</t>
  </si>
  <si>
    <t>鳥越　璃音</t>
  </si>
  <si>
    <t>ﾄﾘｺﾞｴ ﾘｵﾝ</t>
  </si>
  <si>
    <t>木庭　達哉</t>
  </si>
  <si>
    <t>ｺﾊﾞ ﾀﾂﾔ</t>
  </si>
  <si>
    <t>丸林　奎斗</t>
  </si>
  <si>
    <t>ﾏﾙﾊﾞﾔｼ ｹｲﾄ</t>
  </si>
  <si>
    <t>藤井　尊斗</t>
  </si>
  <si>
    <t>ﾌｼﾞｲ ﾀｹﾄ</t>
  </si>
  <si>
    <t>真子　巧</t>
  </si>
  <si>
    <t>ﾏﾅｺﾞ ﾀｸﾐ</t>
  </si>
  <si>
    <t>中尾　和真</t>
  </si>
  <si>
    <t>ﾅｶｵ ｶｽﾞﾏ</t>
  </si>
  <si>
    <t>山田　翔大</t>
  </si>
  <si>
    <t>ﾔﾏﾀﾞ ｼｮｳﾀ</t>
  </si>
  <si>
    <t>今野　凱生</t>
  </si>
  <si>
    <t>ｺﾝﾉ ｶｲｾｲ</t>
  </si>
  <si>
    <t>ｱｻｸﾗ ﾉｿﾞﾑ</t>
  </si>
  <si>
    <t>伊東　大登</t>
  </si>
  <si>
    <t>井上　凱斗</t>
  </si>
  <si>
    <t>ｲﾉｳｴ ｶｲﾄ</t>
  </si>
  <si>
    <t>野田　悠介</t>
  </si>
  <si>
    <t>ﾉﾀﾞ ﾕｳｽｹ</t>
  </si>
  <si>
    <t>濱田　光</t>
  </si>
  <si>
    <t>ﾊﾏﾀﾞ ﾋｶﾙ</t>
  </si>
  <si>
    <t>平岡　和徳</t>
  </si>
  <si>
    <t>ﾋﾗｵｶ ｶｽﾞﾉﾘ</t>
  </si>
  <si>
    <t>藤山　湧輝</t>
  </si>
  <si>
    <t>ﾌｼﾞﾔﾏ ﾕｳｷ</t>
  </si>
  <si>
    <t>有薗　聖</t>
  </si>
  <si>
    <t>ｱﾘｿﾞﾉ ｾｲ</t>
  </si>
  <si>
    <t>吉田　亮介</t>
  </si>
  <si>
    <t>勝田　真崇</t>
  </si>
  <si>
    <t>ｶﾂﾀ ﾏｻﾀｶ</t>
  </si>
  <si>
    <t>重信　伊織</t>
  </si>
  <si>
    <t>ｼｹﾞﾉﾌﾞ ｲｵﾘ</t>
  </si>
  <si>
    <t>小合　淳矢</t>
  </si>
  <si>
    <t>ｵｺﾞｳ ｼﾞｭﾝﾔ</t>
  </si>
  <si>
    <t>吉田　怜治</t>
  </si>
  <si>
    <t>ﾖｼﾀﾞ ﾚｲｼﾞ</t>
  </si>
  <si>
    <t>信谷　和哉</t>
  </si>
  <si>
    <t>ﾉﾌﾞﾀﾆ ｶｽﾞﾔ</t>
  </si>
  <si>
    <t>佐伯　深太</t>
  </si>
  <si>
    <t>岡田　太一</t>
  </si>
  <si>
    <t>ｵｶﾀﾞ ﾀｲﾁ</t>
  </si>
  <si>
    <t>山田　卓郎</t>
  </si>
  <si>
    <t>ﾔﾏﾀﾞ ﾀｸﾛｳ</t>
  </si>
  <si>
    <t>小池　遼平</t>
  </si>
  <si>
    <t>ｺｲｹ ﾘｮｳﾍｲ</t>
  </si>
  <si>
    <t>野崎　稜真</t>
  </si>
  <si>
    <t>ﾉｻﾞｷ ﾘｮｳﾏ</t>
  </si>
  <si>
    <t>安部　涼太郎</t>
  </si>
  <si>
    <t>ｱﾍﾞ ﾘｮｳﾀﾛｳ</t>
  </si>
  <si>
    <t>清田　飛羽</t>
  </si>
  <si>
    <t>ｷﾖﾀ ﾄﾜ</t>
  </si>
  <si>
    <t>松岡　慶樹</t>
  </si>
  <si>
    <t>ﾏﾂｵｶ ﾖｼｷ</t>
  </si>
  <si>
    <t>吉中　貴哉</t>
  </si>
  <si>
    <t>ﾖｼﾅｶ ﾀｶﾔ</t>
  </si>
  <si>
    <t>小浜　匡太</t>
  </si>
  <si>
    <t>ｺﾊﾏ ｷｮｳﾀ</t>
  </si>
  <si>
    <t>ﾔﾅｷﾞ ｼｭﾝｽｹ</t>
  </si>
  <si>
    <t>ﾐﾂﾅｶﾞ ｼｭｳﾄ</t>
  </si>
  <si>
    <t>堀之内　瑠生</t>
  </si>
  <si>
    <t>ﾎﾘﾉｳﾁ ﾘｭｳｾｲ</t>
  </si>
  <si>
    <t>伊口　大輝</t>
  </si>
  <si>
    <t>ｲｸﾞﾁ ﾀﾞｲｷ</t>
  </si>
  <si>
    <t>ｲｹｽｴ ﾘｭｳﾉｽｹ</t>
  </si>
  <si>
    <t>平田　大空</t>
  </si>
  <si>
    <t>ﾋﾗﾀ ﾋﾛﾀｶ</t>
  </si>
  <si>
    <t>井田　照瑛</t>
  </si>
  <si>
    <t>ｲﾀﾞ ｼｮｳｴｲ</t>
  </si>
  <si>
    <t>菊田　貴仁</t>
  </si>
  <si>
    <t>ｷｸﾀ ﾀｶﾋﾄ</t>
  </si>
  <si>
    <t>ﾐﾔﾁ ﾀｽｸ</t>
  </si>
  <si>
    <t>下釜　凌</t>
  </si>
  <si>
    <t>ｼﾓｶﾞﾏ ﾘｮｳ</t>
  </si>
  <si>
    <t>宮崎　琉太郎</t>
  </si>
  <si>
    <t>ﾐﾔｻﾞｷ ﾘｭｳﾀﾛｳ</t>
  </si>
  <si>
    <t>松尾　泰知</t>
  </si>
  <si>
    <t>ﾏﾂｵ ﾀｲﾁ</t>
  </si>
  <si>
    <t>山守　宙</t>
  </si>
  <si>
    <t>ﾔﾏﾓﾘ ｿﾗ</t>
  </si>
  <si>
    <t>岡田　直樹</t>
  </si>
  <si>
    <t>ｵｶﾀﾞ ﾅｵｷ</t>
  </si>
  <si>
    <t>猪野　寛太</t>
  </si>
  <si>
    <t>ｲﾉ ｶﾝﾀ</t>
  </si>
  <si>
    <t>市村　幸志朗</t>
  </si>
  <si>
    <t>清水　豪太</t>
  </si>
  <si>
    <t>ｼﾐｽﾞ ｺﾞｳﾀ</t>
  </si>
  <si>
    <t>山田　健祐</t>
  </si>
  <si>
    <t>ﾔﾏﾀﾞ ｹﾝｽｹ</t>
  </si>
  <si>
    <t>梶西　幸平</t>
  </si>
  <si>
    <t>ｶｼﾞﾆｼ ｺｳﾍｲ</t>
  </si>
  <si>
    <t>八木　光軌</t>
  </si>
  <si>
    <t>ﾔｷﾞ ｺｳｷ</t>
  </si>
  <si>
    <t>中村　弘志郎</t>
  </si>
  <si>
    <t>ﾅｶﾑﾗ ｺｳｼﾛｳ</t>
  </si>
  <si>
    <t>山里　龍輝</t>
  </si>
  <si>
    <t>ﾔﾏｻﾞﾄ ﾀﾂｷ</t>
  </si>
  <si>
    <t>藤山　知樹</t>
  </si>
  <si>
    <t>ﾌｼﾞﾔﾏ ﾄﾓｷ</t>
  </si>
  <si>
    <t>牧　翔太</t>
  </si>
  <si>
    <t>ﾏｷ ｼｮｳﾀ</t>
  </si>
  <si>
    <t>宮地　吾宗</t>
  </si>
  <si>
    <t>ﾐﾔﾁ ｱｿｳ</t>
  </si>
  <si>
    <t>ﾖｼｳﾗ ﾋﾛｷ</t>
  </si>
  <si>
    <t>ﾔﾏｸﾞﾁ ﾀｲｷ</t>
  </si>
  <si>
    <t>ｴｶﾞﾐ ｼﾝﾀﾛｳ</t>
  </si>
  <si>
    <t>ﾔﾏﾓﾄ ｾﾝﾀﾛｳ</t>
  </si>
  <si>
    <t>河野　凌</t>
  </si>
  <si>
    <t>ｺｳﾉ ﾘｮｳ</t>
  </si>
  <si>
    <t>小林　輝</t>
  </si>
  <si>
    <t>ｺﾊﾞﾔｼ ﾋｶﾙ</t>
  </si>
  <si>
    <t>渡邉　聖人</t>
  </si>
  <si>
    <t>ﾜﾀﾅﾍﾞ ｷﾖﾄ</t>
  </si>
  <si>
    <t>中村　颯斗</t>
  </si>
  <si>
    <t>ﾅｶﾑﾗ ﾊﾔﾄ</t>
  </si>
  <si>
    <t>前田　一樹</t>
  </si>
  <si>
    <t>上薗　健生</t>
  </si>
  <si>
    <t>ｳｴｿﾞﾉ ｹﾝｾｲ</t>
  </si>
  <si>
    <t>大町　滉</t>
  </si>
  <si>
    <t>ｵｵﾏﾁ ｱｷﾗ</t>
  </si>
  <si>
    <t>川崎　麗央</t>
  </si>
  <si>
    <t>ｶﾜｻｷ ﾚｵ</t>
  </si>
  <si>
    <t>下釜　悠暉</t>
  </si>
  <si>
    <t>ｼﾓｶﾞﾏ ﾕｳｷ</t>
  </si>
  <si>
    <t>増永　晃弘</t>
  </si>
  <si>
    <t>ﾏｽﾅｶﾞ ｱｷﾋﾛ</t>
  </si>
  <si>
    <t>第一工科大学</t>
  </si>
  <si>
    <t>九州国際大学</t>
  </si>
  <si>
    <t>大分工業高等専門学校</t>
  </si>
  <si>
    <t>北九州工業高等専門学校</t>
  </si>
  <si>
    <t>長崎県立大学</t>
    <phoneticPr fontId="10"/>
  </si>
  <si>
    <t>010720</t>
  </si>
  <si>
    <t>020430</t>
  </si>
  <si>
    <t>010511</t>
  </si>
  <si>
    <t>021009</t>
  </si>
  <si>
    <t>020409</t>
  </si>
  <si>
    <t>020914</t>
  </si>
  <si>
    <t>020416</t>
  </si>
  <si>
    <t>020626</t>
  </si>
  <si>
    <t>021102</t>
  </si>
  <si>
    <t>020623</t>
  </si>
  <si>
    <t>021024</t>
  </si>
  <si>
    <t>020425</t>
  </si>
  <si>
    <t>020521</t>
  </si>
  <si>
    <t>021221</t>
  </si>
  <si>
    <t>010207</t>
  </si>
  <si>
    <t>010717</t>
  </si>
  <si>
    <t>021026</t>
  </si>
  <si>
    <t>021214</t>
  </si>
  <si>
    <t>021211</t>
  </si>
  <si>
    <t>030212</t>
  </si>
  <si>
    <t>021220</t>
  </si>
  <si>
    <t>030330</t>
  </si>
  <si>
    <t>020620</t>
  </si>
  <si>
    <t>020412</t>
  </si>
  <si>
    <t>020607</t>
  </si>
  <si>
    <t>021104</t>
  </si>
  <si>
    <t>021224</t>
  </si>
  <si>
    <t>010424</t>
  </si>
  <si>
    <t>020309</t>
  </si>
  <si>
    <t>021118</t>
  </si>
  <si>
    <t>030102</t>
  </si>
  <si>
    <t>021127</t>
  </si>
  <si>
    <t>020828</t>
  </si>
  <si>
    <t>021105</t>
  </si>
  <si>
    <t>020702</t>
  </si>
  <si>
    <t>020516</t>
  </si>
  <si>
    <t>030218</t>
  </si>
  <si>
    <t>020920</t>
  </si>
  <si>
    <t>010218</t>
  </si>
  <si>
    <t>010519</t>
  </si>
  <si>
    <t>011226</t>
  </si>
  <si>
    <t>010628</t>
  </si>
  <si>
    <t>020808</t>
  </si>
  <si>
    <t>020930</t>
  </si>
  <si>
    <t>021030</t>
  </si>
  <si>
    <t>020531</t>
  </si>
  <si>
    <t>020730</t>
  </si>
  <si>
    <t>020503</t>
  </si>
  <si>
    <t>020925</t>
  </si>
  <si>
    <t>020526</t>
  </si>
  <si>
    <t>020418</t>
  </si>
  <si>
    <t>021228</t>
  </si>
  <si>
    <t>021128</t>
  </si>
  <si>
    <t>021206</t>
  </si>
  <si>
    <t>021004</t>
  </si>
  <si>
    <t>020924</t>
  </si>
  <si>
    <t>021013</t>
  </si>
  <si>
    <t>021213</t>
  </si>
  <si>
    <t>021201</t>
  </si>
  <si>
    <t>020818</t>
  </si>
  <si>
    <t>021115</t>
  </si>
  <si>
    <t>021116</t>
  </si>
  <si>
    <t>021216</t>
  </si>
  <si>
    <t>020807</t>
  </si>
  <si>
    <t>020413</t>
  </si>
  <si>
    <t>021124</t>
  </si>
  <si>
    <t>021101</t>
  </si>
  <si>
    <t>021208</t>
  </si>
  <si>
    <t>030105</t>
  </si>
  <si>
    <t>030123</t>
  </si>
  <si>
    <t>021119</t>
  </si>
  <si>
    <t>030217</t>
  </si>
  <si>
    <t>020803</t>
  </si>
  <si>
    <t>021110</t>
  </si>
  <si>
    <t>021003</t>
  </si>
  <si>
    <t>020621</t>
  </si>
  <si>
    <t>030129</t>
  </si>
  <si>
    <t>030214</t>
  </si>
  <si>
    <t>021205</t>
  </si>
  <si>
    <t>030319</t>
  </si>
  <si>
    <t>030203</t>
  </si>
  <si>
    <t>030314</t>
  </si>
  <si>
    <t>030311</t>
  </si>
  <si>
    <t>021001</t>
  </si>
  <si>
    <t>030221</t>
  </si>
  <si>
    <t>020928</t>
  </si>
  <si>
    <t>020423</t>
  </si>
  <si>
    <t>021005</t>
  </si>
  <si>
    <t>020821</t>
  </si>
  <si>
    <t>020408</t>
  </si>
  <si>
    <t>000502</t>
  </si>
  <si>
    <t>021015</t>
  </si>
  <si>
    <t>030106</t>
  </si>
  <si>
    <t>020426</t>
  </si>
  <si>
    <t>021028</t>
  </si>
  <si>
    <t>030310</t>
  </si>
  <si>
    <t>010806</t>
  </si>
  <si>
    <t>020608</t>
  </si>
  <si>
    <t>020624</t>
  </si>
  <si>
    <t>020322</t>
  </si>
  <si>
    <t>020825</t>
  </si>
  <si>
    <t>020618</t>
  </si>
  <si>
    <t>020817</t>
  </si>
  <si>
    <t>020826</t>
  </si>
  <si>
    <t>020809</t>
  </si>
  <si>
    <t>000715</t>
  </si>
  <si>
    <t>001203</t>
  </si>
  <si>
    <t>020725</t>
  </si>
  <si>
    <t>020927</t>
  </si>
  <si>
    <t>020428</t>
  </si>
  <si>
    <t>020903</t>
  </si>
  <si>
    <t>020726</t>
  </si>
  <si>
    <t>030202</t>
  </si>
  <si>
    <t>021215</t>
  </si>
  <si>
    <t>021029</t>
  </si>
  <si>
    <t>020716</t>
  </si>
  <si>
    <t>020612</t>
  </si>
  <si>
    <t>020415</t>
  </si>
  <si>
    <t>030224</t>
  </si>
  <si>
    <t>020508</t>
  </si>
  <si>
    <t>020614</t>
  </si>
  <si>
    <t>020605</t>
  </si>
  <si>
    <t>020814</t>
  </si>
  <si>
    <t>020404</t>
  </si>
  <si>
    <t>020505</t>
  </si>
  <si>
    <t>020704</t>
  </si>
  <si>
    <t>020519</t>
  </si>
  <si>
    <t>021025</t>
  </si>
  <si>
    <t>020908</t>
  </si>
  <si>
    <t>020417</t>
  </si>
  <si>
    <t>021020</t>
  </si>
  <si>
    <t>020405</t>
  </si>
  <si>
    <t>030205</t>
  </si>
  <si>
    <t>020801</t>
  </si>
  <si>
    <t>030302</t>
  </si>
  <si>
    <t>020719</t>
  </si>
  <si>
    <t>030210</t>
  </si>
  <si>
    <t>020616</t>
  </si>
  <si>
    <t>020715</t>
  </si>
  <si>
    <t>020915</t>
  </si>
  <si>
    <t>030120</t>
  </si>
  <si>
    <t>020810</t>
  </si>
  <si>
    <t>021126</t>
  </si>
  <si>
    <t>020625</t>
  </si>
  <si>
    <t>020410</t>
  </si>
  <si>
    <t>021129</t>
  </si>
  <si>
    <t>030110</t>
  </si>
  <si>
    <t>020420</t>
  </si>
  <si>
    <t>020812</t>
  </si>
  <si>
    <t>020427</t>
  </si>
  <si>
    <t>021202</t>
  </si>
  <si>
    <t>010719</t>
  </si>
  <si>
    <t>030304</t>
  </si>
  <si>
    <t>030128</t>
  </si>
  <si>
    <t>030209</t>
  </si>
  <si>
    <t>021011</t>
  </si>
  <si>
    <t>021203</t>
  </si>
  <si>
    <t>020609</t>
  </si>
  <si>
    <t>020910</t>
  </si>
  <si>
    <t>020429</t>
  </si>
  <si>
    <t>020513</t>
  </si>
  <si>
    <t>020706</t>
  </si>
  <si>
    <t>011108</t>
  </si>
  <si>
    <t>020705</t>
  </si>
  <si>
    <t>020517</t>
  </si>
  <si>
    <t>021022</t>
  </si>
  <si>
    <t>020802</t>
  </si>
  <si>
    <t>030124</t>
  </si>
  <si>
    <t>030115</t>
  </si>
  <si>
    <t>020724</t>
  </si>
  <si>
    <t>020301</t>
  </si>
  <si>
    <t>020402</t>
  </si>
  <si>
    <t>020816</t>
  </si>
  <si>
    <t>020923</t>
  </si>
  <si>
    <t>020514</t>
  </si>
  <si>
    <t>021016</t>
  </si>
  <si>
    <t>020419</t>
  </si>
  <si>
    <t>030118</t>
  </si>
  <si>
    <t>020709</t>
  </si>
  <si>
    <t>011024</t>
  </si>
  <si>
    <t>030322</t>
  </si>
  <si>
    <t>020613</t>
  </si>
  <si>
    <t>Shinnosuke</t>
  </si>
  <si>
    <t>KAMIDOI</t>
  </si>
  <si>
    <t>IDA</t>
  </si>
  <si>
    <t>Kuryu</t>
  </si>
  <si>
    <t>OZONO</t>
  </si>
  <si>
    <t>KOZAKI</t>
  </si>
  <si>
    <t>TAKAMI</t>
  </si>
  <si>
    <t>NAGAO</t>
  </si>
  <si>
    <t>Taido</t>
  </si>
  <si>
    <t>NOZAKI</t>
  </si>
  <si>
    <t>Masahide</t>
  </si>
  <si>
    <t>Ryu</t>
  </si>
  <si>
    <t>Tomoro</t>
  </si>
  <si>
    <t>MOMOTA</t>
  </si>
  <si>
    <t>Sei</t>
  </si>
  <si>
    <t>KATSUTA</t>
  </si>
  <si>
    <t>NOBUTANI</t>
  </si>
  <si>
    <t>Shinta</t>
  </si>
  <si>
    <t>Towa</t>
  </si>
  <si>
    <t>YOSHINAKA</t>
  </si>
  <si>
    <t>KOHAMA</t>
  </si>
  <si>
    <t>Kyota</t>
  </si>
  <si>
    <t>YOSHIURA</t>
  </si>
  <si>
    <t>EGAMI</t>
  </si>
  <si>
    <t>UEZONO</t>
  </si>
  <si>
    <t>活水女子大</t>
  </si>
  <si>
    <t>久留米大</t>
  </si>
  <si>
    <t>宮崎大</t>
  </si>
  <si>
    <t>九州共立大</t>
  </si>
  <si>
    <t>九州情報大</t>
  </si>
  <si>
    <t>佐賀大</t>
  </si>
  <si>
    <t>産業医科大</t>
  </si>
  <si>
    <t>鹿屋体育大</t>
  </si>
  <si>
    <t>鹿児島大</t>
  </si>
  <si>
    <t>西南学院大</t>
  </si>
  <si>
    <t>ﾆｼﾆﾎﾝｺｳｷﾞｮｳﾀﾞｲｶﾞｸ</t>
  </si>
  <si>
    <t>折尾愛真短大</t>
  </si>
  <si>
    <t>491099</t>
  </si>
  <si>
    <t>名桜大</t>
  </si>
  <si>
    <t>熊本大</t>
  </si>
  <si>
    <t>西九州大</t>
  </si>
  <si>
    <t>大分大</t>
  </si>
  <si>
    <t>ﾀﾞｲｲﾁｺｳｶﾀﾞｲｶﾞｸ</t>
  </si>
  <si>
    <t>第一工科大</t>
  </si>
  <si>
    <t>福岡教育大</t>
  </si>
  <si>
    <t>九州工業大</t>
  </si>
  <si>
    <t>九州大</t>
  </si>
  <si>
    <t>ｸﾙﾒｺｳｷﾞｮｳｺｳﾄｳｾﾝﾓﾝｶﾞｯｺｳ</t>
  </si>
  <si>
    <t>久留米工業高専</t>
  </si>
  <si>
    <t>宮崎公立大</t>
  </si>
  <si>
    <t>ｷｭｳｼｭｳｺｸｻｲﾀﾞｲｶﾞｸ</t>
  </si>
  <si>
    <t>ｷｭｳｼｭｳﾎｹﾝﾌｸｼﾀﾞｲｶﾞｸ</t>
  </si>
  <si>
    <t>九州保健福祉大</t>
  </si>
  <si>
    <t>ｻｾﾎﾞｺｳｷﾞｮｳｺｳﾄｳｾﾝﾓﾝｶﾞｯｺｳ</t>
  </si>
  <si>
    <t>鹿児島工業高専</t>
  </si>
  <si>
    <t>ｵｵｲﾀｺｳｷﾞｮｳｺｳﾄｳｾﾝﾓﾝｶﾞｯｺｳ</t>
  </si>
  <si>
    <t>北九州工業高等専門学校</t>
    <phoneticPr fontId="10"/>
  </si>
  <si>
    <t>ｷﾀｷｭｳｼｭｳｺｳｷﾞｮｳｺｳﾄｳｾﾝﾓﾝｶﾞｯｺｳ</t>
    <phoneticPr fontId="10"/>
  </si>
  <si>
    <t>496050</t>
  </si>
  <si>
    <t>大分工業高専</t>
  </si>
  <si>
    <t>北九州市立大学</t>
    <phoneticPr fontId="10"/>
  </si>
  <si>
    <t>ｷﾀｷｭｳｼｭｳｼﾘﾂﾀﾞｲｶﾞｸ</t>
    <phoneticPr fontId="10"/>
  </si>
  <si>
    <t>491028</t>
    <phoneticPr fontId="10"/>
  </si>
  <si>
    <t>北九州市立大</t>
    <phoneticPr fontId="10"/>
  </si>
  <si>
    <t>ﾅｶﾞｻｷｿｳｺﾞｳｶｶﾞｸﾀﾞｲｶﾞｸ</t>
  </si>
  <si>
    <t>ﾅｶﾞｻｷｹﾝﾘﾂﾀﾞｲｶﾞｸ</t>
    <phoneticPr fontId="10"/>
  </si>
  <si>
    <t>491092</t>
    <phoneticPr fontId="10"/>
  </si>
  <si>
    <t>長崎県立大</t>
    <phoneticPr fontId="10"/>
  </si>
  <si>
    <t>001208</t>
  </si>
  <si>
    <t>小池　萌加</t>
  </si>
  <si>
    <t>ｺｲｹ ﾓｴｶ</t>
  </si>
  <si>
    <t>ﾕﾌ ﾓｴ</t>
  </si>
  <si>
    <t>020203</t>
  </si>
  <si>
    <t>橋本　咲歩</t>
  </si>
  <si>
    <t>ﾊｼﾓﾄ ｻﾎ</t>
  </si>
  <si>
    <t>011204</t>
  </si>
  <si>
    <t>猪尾　菜々子</t>
  </si>
  <si>
    <t>010629</t>
  </si>
  <si>
    <t>010415</t>
  </si>
  <si>
    <t>田邉　百花</t>
  </si>
  <si>
    <t>ﾀﾅﾍﾞ ﾓﾓｶ</t>
  </si>
  <si>
    <t>011222</t>
  </si>
  <si>
    <t>寺田　奈津美</t>
  </si>
  <si>
    <t>ﾃﾗﾀﾞ ﾅﾂﾐ</t>
  </si>
  <si>
    <t>020525</t>
  </si>
  <si>
    <t>020922</t>
  </si>
  <si>
    <t>山口　遥</t>
  </si>
  <si>
    <t>板平　遥香</t>
  </si>
  <si>
    <t>田代　恵美</t>
  </si>
  <si>
    <t>城戸　優来</t>
  </si>
  <si>
    <t>髙野　七海</t>
  </si>
  <si>
    <t>橋本　紗希</t>
  </si>
  <si>
    <t>上司　みのり</t>
  </si>
  <si>
    <t>森山　静穂</t>
  </si>
  <si>
    <t>石山　礼菜</t>
  </si>
  <si>
    <t>吉田　美優</t>
  </si>
  <si>
    <t>金子　茉央</t>
  </si>
  <si>
    <t>江口　のぞみ</t>
  </si>
  <si>
    <t>奈須　貴子</t>
  </si>
  <si>
    <t>秋山　愛莉</t>
  </si>
  <si>
    <t>山﨑　柚希</t>
  </si>
  <si>
    <t>ﾔﾏｻﾞｷ ﾕｷ</t>
  </si>
  <si>
    <t>伊藤　彩香</t>
  </si>
  <si>
    <t>ｲﾄｳ ｱﾔｶ</t>
  </si>
  <si>
    <t>020604</t>
  </si>
  <si>
    <t>村岡　芽依</t>
  </si>
  <si>
    <t>ﾑﾗｵｶ ﾒｲ</t>
  </si>
  <si>
    <t>久古　那妃</t>
  </si>
  <si>
    <t>ｷｭｳｺ ﾅｷﾞ</t>
  </si>
  <si>
    <t>秋山　優衣</t>
  </si>
  <si>
    <t>ｱｷﾔﾏ ﾕｲ</t>
  </si>
  <si>
    <t>佐藤　愛海</t>
  </si>
  <si>
    <t>ｻﾄｳ ｱﾐ</t>
  </si>
  <si>
    <t>西野　歩季</t>
  </si>
  <si>
    <t>ﾆｼﾉ ｱﾕｷ</t>
  </si>
  <si>
    <t>亀田　実咲</t>
  </si>
  <si>
    <t>ｶﾒﾀﾞ ﾐｻｷ</t>
  </si>
  <si>
    <t>020918</t>
  </si>
  <si>
    <t>鹿毛　邑嬉乃</t>
  </si>
  <si>
    <t>ｶｹﾞ ﾕｷﾉ</t>
  </si>
  <si>
    <t>030313</t>
  </si>
  <si>
    <t>合沢　実玲</t>
  </si>
  <si>
    <t>ｱｲｻﾞﾜ ﾐﾚｲ</t>
  </si>
  <si>
    <t>日夏　涼香</t>
  </si>
  <si>
    <t>ﾋﾅﾂ ﾘｮｳｶ</t>
  </si>
  <si>
    <t>德留　舞</t>
  </si>
  <si>
    <t>ﾄｸﾄﾞﾒ ﾏｲ</t>
  </si>
  <si>
    <t>020721</t>
  </si>
  <si>
    <t>藤江　愛奈</t>
  </si>
  <si>
    <t>030228</t>
  </si>
  <si>
    <t>戸倉　瑛菜</t>
  </si>
  <si>
    <t>ﾄｸﾗ ｴｲﾅ</t>
  </si>
  <si>
    <t>末永　恋菜</t>
  </si>
  <si>
    <t>ｽｴﾅｶﾞ ｺｺﾅ</t>
  </si>
  <si>
    <t>020822</t>
  </si>
  <si>
    <t>原　あかり</t>
  </si>
  <si>
    <t>高橋　和奏</t>
  </si>
  <si>
    <t>ﾀｶﾊｼ ﾜｶﾅ</t>
  </si>
  <si>
    <t>020520</t>
  </si>
  <si>
    <t>竹上　琴音</t>
  </si>
  <si>
    <t>ﾀｹｳｴ ｺﾄﾈ</t>
  </si>
  <si>
    <t>西川　優</t>
  </si>
  <si>
    <t>東　成美</t>
  </si>
  <si>
    <t>ｱｽﾞﾏ ﾅﾙﾐ</t>
  </si>
  <si>
    <t>居石　彩</t>
  </si>
  <si>
    <t>ｵﾘｲｼ ｱﾔ</t>
  </si>
  <si>
    <t>吉良　瑞希</t>
  </si>
  <si>
    <t>ｷﾗ ﾐｽﾞｷ</t>
  </si>
  <si>
    <t>栗原　悠里子</t>
  </si>
  <si>
    <t>ｸﾘﾊﾗ ﾕﾘｺ</t>
  </si>
  <si>
    <t>010614</t>
  </si>
  <si>
    <t>北村　伶華</t>
  </si>
  <si>
    <t>岡村　彩貴</t>
  </si>
  <si>
    <t>ｵｶﾑﾗ ｻｷ</t>
  </si>
  <si>
    <t>田中　千智</t>
  </si>
  <si>
    <t>ﾀﾅｶ ﾁｻﾄ</t>
  </si>
  <si>
    <t>長久　瑠厘</t>
  </si>
  <si>
    <t>ﾁｮｳｷｭｳ ﾙﾘ</t>
  </si>
  <si>
    <t>土山　知子</t>
  </si>
  <si>
    <t>ﾂﾁﾔﾏ ﾄﾓｺ</t>
  </si>
  <si>
    <t>山下　咲舞</t>
  </si>
  <si>
    <t>ﾔﾏｼﾀ ｴﾏｲ</t>
  </si>
  <si>
    <t>大城　咲羅</t>
  </si>
  <si>
    <t>樫山　妃和</t>
  </si>
  <si>
    <t>ｶｼﾔﾏ ﾋﾖﾘ</t>
  </si>
  <si>
    <t>久保井　さくら</t>
  </si>
  <si>
    <t>ｸﾎﾞｲ ｻｸﾗ</t>
  </si>
  <si>
    <t>白石　悠</t>
  </si>
  <si>
    <t>ｼﾗｲｼ ﾊﾙｶ</t>
  </si>
  <si>
    <t>伊達　美祈</t>
  </si>
  <si>
    <t>ﾀﾞﾃ ﾐﾉﾘ</t>
  </si>
  <si>
    <t>谷口　美愛</t>
  </si>
  <si>
    <t>築地　麻里亜</t>
  </si>
  <si>
    <t>ﾂｷｼﾞ ﾏﾘｱ</t>
  </si>
  <si>
    <t>橋口　采音</t>
  </si>
  <si>
    <t>ﾊｼｸﾞﾁ ｱﾔﾈ</t>
  </si>
  <si>
    <t>原口　舞衣</t>
  </si>
  <si>
    <t>樋渡　結</t>
  </si>
  <si>
    <t>ﾋﾜﾀｼ ﾕｲ</t>
  </si>
  <si>
    <t>020919</t>
  </si>
  <si>
    <t>古堅　茉由子</t>
  </si>
  <si>
    <t>ﾌﾙｹﾞﾝ ﾏﾕｺ</t>
  </si>
  <si>
    <t>021230</t>
  </si>
  <si>
    <t>前山　夏希</t>
  </si>
  <si>
    <t>ﾏｴﾔﾏ ﾅﾂｷ</t>
  </si>
  <si>
    <t>森　優依花</t>
  </si>
  <si>
    <t>ﾓﾘ ﾕｲｶ</t>
  </si>
  <si>
    <t>森山　穂南</t>
  </si>
  <si>
    <t>ﾓﾘﾔﾏ ﾎﾅﾐ</t>
  </si>
  <si>
    <t>山口　真実</t>
  </si>
  <si>
    <t>ﾔﾏｸﾞﾁ ﾏﾐ</t>
  </si>
  <si>
    <t>001011</t>
  </si>
  <si>
    <t>宮崎　望</t>
  </si>
  <si>
    <t>ﾐﾔｻﾞｷ ﾉｿﾞﾐ</t>
  </si>
  <si>
    <t>ｵｵｼﾛ ﾏｱﾔ</t>
  </si>
  <si>
    <t>稲村　早紀</t>
  </si>
  <si>
    <t>ｲﾅﾑﾗ ｻｷ</t>
  </si>
  <si>
    <t>稲田　沙紀</t>
  </si>
  <si>
    <t>ｲﾅﾀﾞ ｻｷ</t>
  </si>
  <si>
    <t>020717</t>
  </si>
  <si>
    <t>松永　彩葉</t>
  </si>
  <si>
    <t>ﾏﾂﾅｶﾞ ｲﾛﾊ</t>
  </si>
  <si>
    <t>山下　玲奈</t>
  </si>
  <si>
    <t>ﾔﾏｼﾀ ﾚｲﾅ</t>
  </si>
  <si>
    <t>錦戸　真菜</t>
  </si>
  <si>
    <t>ﾆｼｷﾄﾞ ﾏﾅ</t>
  </si>
  <si>
    <t>021113</t>
  </si>
  <si>
    <t>大池　英麻</t>
  </si>
  <si>
    <t>ｵｵｲｹ ｴﾏ</t>
  </si>
  <si>
    <t>竹島　佳子</t>
  </si>
  <si>
    <t>ﾀｹｼﾏ ｶｺ</t>
  </si>
  <si>
    <t>030201</t>
  </si>
  <si>
    <t>黒木　向日葵</t>
  </si>
  <si>
    <t>ｸﾛｷ ﾋﾅﾀ</t>
  </si>
  <si>
    <t>牛尾　結香</t>
  </si>
  <si>
    <t>ｳｼｵ ﾕｲｶ</t>
  </si>
  <si>
    <t>垣内　優里</t>
  </si>
  <si>
    <t>ｶｷｳﾁ ﾕﾘ</t>
  </si>
  <si>
    <t>金子　真碧</t>
  </si>
  <si>
    <t>久保　希蘭々</t>
  </si>
  <si>
    <t>ｸﾎﾞ ｷﾗﾗ</t>
  </si>
  <si>
    <t>030321</t>
  </si>
  <si>
    <t>相田　真央</t>
  </si>
  <si>
    <t>ｿｳﾀﾞ ﾏｵ</t>
  </si>
  <si>
    <t>平松　委穂里</t>
  </si>
  <si>
    <t>ﾋﾗﾏﾂ ｲｵﾘ</t>
  </si>
  <si>
    <t>020406</t>
  </si>
  <si>
    <t>渡部　鈴夏</t>
  </si>
  <si>
    <t>ﾜﾀﾅﾍﾞ ｽｽﾞｶ</t>
  </si>
  <si>
    <t>020509</t>
  </si>
  <si>
    <t>岩本　禎子</t>
  </si>
  <si>
    <t>ｲﾜﾓﾄ ﾖｼｺ</t>
  </si>
  <si>
    <t>古野　美咲</t>
  </si>
  <si>
    <t>ﾌﾙﾉ ﾐｻｷ</t>
  </si>
  <si>
    <t>021021</t>
  </si>
  <si>
    <t>中島　瑞歩</t>
  </si>
  <si>
    <t>ﾅｶｼﾏ ﾐｽﾞﾎ</t>
  </si>
  <si>
    <t>丹本　七緒</t>
  </si>
  <si>
    <t>ﾀﾝﾓﾄ ﾅﾅｵ</t>
  </si>
  <si>
    <t>宮路　紗暢</t>
  </si>
  <si>
    <t>ﾐﾔｼﾞ ｽｽﾞﾉ</t>
  </si>
  <si>
    <t>西本　愛璃</t>
  </si>
  <si>
    <t>ﾆｼﾓﾄ ｱｲﾘ</t>
  </si>
  <si>
    <t>中野　萌</t>
  </si>
  <si>
    <t>ﾅｶﾉ ﾓｴ</t>
  </si>
  <si>
    <t>藤井　美月</t>
  </si>
  <si>
    <t>越猪　綾菜</t>
  </si>
  <si>
    <t>ｵｵｲ ｱﾔﾅ</t>
  </si>
  <si>
    <t>020424</t>
  </si>
  <si>
    <t>石井　晶子</t>
  </si>
  <si>
    <t>ｲｼｲ ｱｷｺ</t>
  </si>
  <si>
    <t>小宮　ゆう</t>
  </si>
  <si>
    <t>ｺﾐﾔ ﾕｳ</t>
  </si>
  <si>
    <t>021109</t>
  </si>
  <si>
    <t>山内　レイラ</t>
  </si>
  <si>
    <t>ﾔﾏｳﾁ ﾚｲﾗ</t>
  </si>
  <si>
    <t>坂元　莉歩</t>
  </si>
  <si>
    <t>ｻｶﾓﾄ ﾘﾎ</t>
  </si>
  <si>
    <t>弓削　千夏</t>
  </si>
  <si>
    <t>ﾕｹﾞ ﾁﾅﾂ</t>
  </si>
  <si>
    <t>020813</t>
  </si>
  <si>
    <t>袴田　愛可</t>
  </si>
  <si>
    <t>ﾊｶﾏﾀ ｱｲｶ</t>
  </si>
  <si>
    <t>020504</t>
  </si>
  <si>
    <t>平川　莉沙</t>
  </si>
  <si>
    <t>ﾋﾗｶﾜ ﾘｻ</t>
  </si>
  <si>
    <t>江川　未悠</t>
  </si>
  <si>
    <t>ｴｶﾞﾜ ﾐﾕ</t>
  </si>
  <si>
    <t>020727</t>
  </si>
  <si>
    <t>YUFU</t>
  </si>
  <si>
    <t>IKU</t>
  </si>
  <si>
    <t>TERADA</t>
  </si>
  <si>
    <t>YAMAZAKI</t>
  </si>
  <si>
    <t>MURAOKA</t>
  </si>
  <si>
    <t>KYUKO</t>
  </si>
  <si>
    <t>NISHINO</t>
  </si>
  <si>
    <t>KAGE</t>
  </si>
  <si>
    <t>AIZAWA</t>
  </si>
  <si>
    <t>HINATSU</t>
  </si>
  <si>
    <t>TOKUDOME</t>
  </si>
  <si>
    <t>TOKURA</t>
  </si>
  <si>
    <t>TAKEUE</t>
  </si>
  <si>
    <t>AZUMA</t>
  </si>
  <si>
    <t>ORIISHI</t>
  </si>
  <si>
    <t>KUROSAWA</t>
  </si>
  <si>
    <t>KASHIYAMA</t>
  </si>
  <si>
    <t>KUBOI</t>
  </si>
  <si>
    <t>DATE</t>
  </si>
  <si>
    <t>TSUKIJI</t>
  </si>
  <si>
    <t>HIWATASHI</t>
  </si>
  <si>
    <t>FURUGEN</t>
  </si>
  <si>
    <t>MAEYAMA</t>
  </si>
  <si>
    <t>INAMURA</t>
  </si>
  <si>
    <t>NISHIKIDO</t>
  </si>
  <si>
    <t>OIKE</t>
  </si>
  <si>
    <t>TAKESHIMA</t>
  </si>
  <si>
    <t>USHIO</t>
  </si>
  <si>
    <t>HIRAMATSU</t>
  </si>
  <si>
    <t>MIYAJI</t>
  </si>
  <si>
    <t>NISHIMOTO</t>
  </si>
  <si>
    <t>OI</t>
  </si>
  <si>
    <t>ISHII</t>
  </si>
  <si>
    <t>KOMIYA</t>
  </si>
  <si>
    <t>HAKAMATA</t>
  </si>
  <si>
    <t>EGAWA</t>
  </si>
  <si>
    <t>久留米大学</t>
    <phoneticPr fontId="10"/>
  </si>
  <si>
    <t>ｸﾙﾒﾀﾞｲｶﾞｸ</t>
    <phoneticPr fontId="10"/>
  </si>
  <si>
    <t>492276</t>
    <phoneticPr fontId="10"/>
  </si>
  <si>
    <t>久留米大</t>
    <phoneticPr fontId="10"/>
  </si>
  <si>
    <t>合計</t>
    <rPh sb="0" eb="2">
      <t xml:space="preserve">ゴウケイ </t>
    </rPh>
    <phoneticPr fontId="1"/>
  </si>
  <si>
    <t>同じ選手登録</t>
    <rPh sb="0" eb="1">
      <t xml:space="preserve">オナジセンシュトウロク </t>
    </rPh>
    <phoneticPr fontId="1"/>
  </si>
  <si>
    <t>同じ選手が登録されています。</t>
    <rPh sb="0" eb="1">
      <t>オナ</t>
    </rPh>
    <rPh sb="2" eb="4">
      <t>センシュ</t>
    </rPh>
    <rPh sb="5" eb="7">
      <t>トウロク</t>
    </rPh>
    <phoneticPr fontId="1"/>
  </si>
  <si>
    <t>日野　和馬</t>
  </si>
  <si>
    <t>ﾋﾉ ｶｽﾞﾏ</t>
  </si>
  <si>
    <t>安達　晴海</t>
  </si>
  <si>
    <t>ｱﾀﾞﾁ ﾊﾙﾐ</t>
  </si>
  <si>
    <t>鵜野　晃輔</t>
  </si>
  <si>
    <t>ｳﾉ ｺｳｽｹ</t>
  </si>
  <si>
    <t>高岡　雄大</t>
  </si>
  <si>
    <t>ﾀｶｵｶ ﾕｳﾀﾞｲ</t>
  </si>
  <si>
    <t>030107</t>
  </si>
  <si>
    <t>HIROTA</t>
  </si>
  <si>
    <t>Koki</t>
  </si>
  <si>
    <t>Shun</t>
  </si>
  <si>
    <t>HINO</t>
  </si>
  <si>
    <t>Kazuma</t>
  </si>
  <si>
    <t>ADACHI</t>
  </si>
  <si>
    <t>Harumi</t>
  </si>
  <si>
    <t>UNO</t>
  </si>
  <si>
    <t>Kosuke</t>
  </si>
  <si>
    <t>TAKAOKA</t>
  </si>
  <si>
    <t>山中　天瑚</t>
  </si>
  <si>
    <t>ﾔﾏﾅｶ ｱｺ</t>
  </si>
  <si>
    <t>喜多　ももか</t>
  </si>
  <si>
    <t>ｷﾀ ﾓﾓｶ</t>
  </si>
  <si>
    <t>YAMANAKA</t>
  </si>
  <si>
    <t>Ako</t>
  </si>
  <si>
    <t>KITA</t>
  </si>
  <si>
    <t>Momoka</t>
  </si>
  <si>
    <t>SAGARA</t>
  </si>
  <si>
    <t>TOMITA</t>
  </si>
  <si>
    <t>Natsumi</t>
  </si>
  <si>
    <t>住所</t>
  </si>
  <si>
    <t>メールアドレス</t>
    <phoneticPr fontId="1"/>
  </si>
  <si>
    <t>492296</t>
    <phoneticPr fontId="1"/>
  </si>
  <si>
    <t>HIKIDA</t>
  </si>
  <si>
    <t>Naoki</t>
  </si>
  <si>
    <t>HAYASHIBARA</t>
  </si>
  <si>
    <t>Tomoya</t>
  </si>
  <si>
    <t>ASAHI</t>
  </si>
  <si>
    <t>SUZUKI</t>
  </si>
  <si>
    <t>Ryoma</t>
  </si>
  <si>
    <t>Kotoku</t>
  </si>
  <si>
    <t>Hayato</t>
  </si>
  <si>
    <t>MIYAMOTO</t>
  </si>
  <si>
    <t>Kota</t>
  </si>
  <si>
    <t>アツオビン　ジェイソン</t>
  </si>
  <si>
    <t>ｱﾂｵﾋﾞﾝ ｼﾞｪｲｿﾝ</t>
  </si>
  <si>
    <t>ATUOBENG</t>
  </si>
  <si>
    <t>Jason</t>
  </si>
  <si>
    <t>Takuma</t>
  </si>
  <si>
    <t>Rikuto</t>
  </si>
  <si>
    <t>SASAKI</t>
  </si>
  <si>
    <t>Kento</t>
  </si>
  <si>
    <t>Akira</t>
  </si>
  <si>
    <t>Yutaro</t>
  </si>
  <si>
    <t>ETO</t>
  </si>
  <si>
    <t>ARAMAKI</t>
  </si>
  <si>
    <t>Shinya</t>
  </si>
  <si>
    <t>ARIMURA</t>
  </si>
  <si>
    <t>OTOWA</t>
  </si>
  <si>
    <t>ONO</t>
  </si>
  <si>
    <t>Kanta</t>
  </si>
  <si>
    <t>Soha</t>
  </si>
  <si>
    <t>NAGASHIMA</t>
  </si>
  <si>
    <t>Shoki</t>
  </si>
  <si>
    <t>Hiroyasu</t>
  </si>
  <si>
    <t>HATANO</t>
  </si>
  <si>
    <t>YOH</t>
  </si>
  <si>
    <t>Rowlandshuho</t>
  </si>
  <si>
    <t>OKAME</t>
  </si>
  <si>
    <t>Shimon</t>
  </si>
  <si>
    <t>IMACHI</t>
  </si>
  <si>
    <t>Keitaro</t>
  </si>
  <si>
    <t>SUGIHARA</t>
  </si>
  <si>
    <t>SHIRAI</t>
  </si>
  <si>
    <t>Yoshito</t>
  </si>
  <si>
    <t>MOTOYAMA</t>
  </si>
  <si>
    <t>SAKATE</t>
  </si>
  <si>
    <t>OHASHI</t>
  </si>
  <si>
    <t>Ren</t>
  </si>
  <si>
    <t>SHIMOGAMA</t>
  </si>
  <si>
    <t>Shogo</t>
  </si>
  <si>
    <t>Tatsuki</t>
  </si>
  <si>
    <t>Kaishu</t>
  </si>
  <si>
    <t>HANATANI</t>
  </si>
  <si>
    <t>TOKUNAGA</t>
  </si>
  <si>
    <t>Keisuke</t>
  </si>
  <si>
    <t>TSUTSUMI</t>
  </si>
  <si>
    <t>Kotaro</t>
  </si>
  <si>
    <t>IMAMURA</t>
  </si>
  <si>
    <t>Fumiya</t>
  </si>
  <si>
    <t>Ryuki</t>
  </si>
  <si>
    <t>Yuma</t>
  </si>
  <si>
    <t>Kazuto</t>
  </si>
  <si>
    <t>Yuya</t>
  </si>
  <si>
    <t>Daiki</t>
  </si>
  <si>
    <t>Yuito</t>
  </si>
  <si>
    <t>Hikaru</t>
  </si>
  <si>
    <t>KOBAYASHI</t>
  </si>
  <si>
    <t>Genta</t>
  </si>
  <si>
    <t>KITANO</t>
  </si>
  <si>
    <t>SHIBATA</t>
  </si>
  <si>
    <t>Tatsuya</t>
  </si>
  <si>
    <t>KANNO</t>
  </si>
  <si>
    <t>Yota</t>
  </si>
  <si>
    <t>FUJIWARA</t>
  </si>
  <si>
    <t>Sogo</t>
  </si>
  <si>
    <t>SHIBA</t>
  </si>
  <si>
    <t>Yuzo</t>
  </si>
  <si>
    <t>IMAMIYA</t>
  </si>
  <si>
    <t>OGAWA</t>
  </si>
  <si>
    <t>INAOKA</t>
  </si>
  <si>
    <t>真名子　凌成</t>
  </si>
  <si>
    <t>ﾏﾅｺﾞ ﾘｮｳﾅ</t>
  </si>
  <si>
    <t>030409</t>
  </si>
  <si>
    <t>MANAGO</t>
  </si>
  <si>
    <t>Ryona</t>
  </si>
  <si>
    <t>古野　裕太郎</t>
  </si>
  <si>
    <t>ﾌﾙﾉ ﾕｳﾀﾛｳ</t>
  </si>
  <si>
    <t>030803</t>
  </si>
  <si>
    <t>塚本　好陽</t>
  </si>
  <si>
    <t>ﾂｶﾓﾄ ﾖｼﾊﾙ</t>
  </si>
  <si>
    <t>031029</t>
  </si>
  <si>
    <t>Yoshiharu</t>
  </si>
  <si>
    <t>菅野　翔太</t>
  </si>
  <si>
    <t>ｽｶﾞﾉ ｼｮｳﾀ</t>
  </si>
  <si>
    <t>040116</t>
  </si>
  <si>
    <t>SUGANO</t>
  </si>
  <si>
    <t>岩森　翔</t>
  </si>
  <si>
    <t>ｲﾜﾓﾘ ｼｮｳ</t>
  </si>
  <si>
    <t>031012</t>
  </si>
  <si>
    <t>IWAMORI</t>
  </si>
  <si>
    <t>Sho</t>
  </si>
  <si>
    <t>柴田　竜希</t>
  </si>
  <si>
    <t>ｼﾊﾞﾀ ﾘｭｳｷ</t>
  </si>
  <si>
    <t>030714</t>
  </si>
  <si>
    <t>桃田　三四朗</t>
  </si>
  <si>
    <t>ﾓﾓﾀ ｻﾝｼﾛｳ</t>
  </si>
  <si>
    <t>030826</t>
  </si>
  <si>
    <t>Sanshiro</t>
  </si>
  <si>
    <t>林田　悠吾</t>
  </si>
  <si>
    <t>ﾊﾔｼﾀﾞ ﾕｳｺﾞ</t>
  </si>
  <si>
    <t>040325</t>
  </si>
  <si>
    <t>HAYASHIDA</t>
  </si>
  <si>
    <t>Yugo</t>
  </si>
  <si>
    <t>工藤　壮太</t>
  </si>
  <si>
    <t>ｸﾄﾞｳ ｿｳﾀ</t>
  </si>
  <si>
    <t>040222</t>
  </si>
  <si>
    <t>Sota</t>
  </si>
  <si>
    <t>石隈　啓志</t>
  </si>
  <si>
    <t>ｲｼｸﾞﾏ ｹｲｼ</t>
  </si>
  <si>
    <t>030801</t>
  </si>
  <si>
    <t>ISHIGUMA</t>
  </si>
  <si>
    <t>藤本　唯楓</t>
  </si>
  <si>
    <t>ﾌｼﾞﾓﾄ ｲﾌﾞｷ</t>
  </si>
  <si>
    <t>030527</t>
  </si>
  <si>
    <t>Ibuki</t>
  </si>
  <si>
    <t>樋渡　玲桜</t>
  </si>
  <si>
    <t>ﾋﾜﾀｼ ﾚｵ</t>
  </si>
  <si>
    <t>030412</t>
  </si>
  <si>
    <t>Reo</t>
  </si>
  <si>
    <t>Hiroya</t>
  </si>
  <si>
    <t>FUKUMOTO</t>
  </si>
  <si>
    <t>Kaito</t>
  </si>
  <si>
    <t>BEPPU</t>
  </si>
  <si>
    <t>Akitoshi</t>
  </si>
  <si>
    <t xml:space="preserve">Kodai </t>
  </si>
  <si>
    <t>YOSHIOKA</t>
  </si>
  <si>
    <t>Tomoki</t>
  </si>
  <si>
    <t>MIZUNO</t>
  </si>
  <si>
    <t>Ryuta</t>
  </si>
  <si>
    <t>FUKUDOME</t>
  </si>
  <si>
    <t>MURAHASHI</t>
  </si>
  <si>
    <t>Satoru</t>
  </si>
  <si>
    <t>KAYANO</t>
  </si>
  <si>
    <t>Tomohiro</t>
  </si>
  <si>
    <t>鶴田　寛武</t>
  </si>
  <si>
    <t>ﾂﾙﾀﾞ ﾋﾛﾑ</t>
  </si>
  <si>
    <t>Hiromu</t>
  </si>
  <si>
    <t>NAKAMOTO</t>
  </si>
  <si>
    <t>Kosei</t>
  </si>
  <si>
    <t>KONATSU</t>
  </si>
  <si>
    <t>Satoshi</t>
  </si>
  <si>
    <t>MAKI</t>
  </si>
  <si>
    <t>TORIGOE</t>
  </si>
  <si>
    <t>Rion</t>
  </si>
  <si>
    <t>Masafumi</t>
  </si>
  <si>
    <t>Ryuhei</t>
  </si>
  <si>
    <t>OKURA</t>
  </si>
  <si>
    <t>Ryota</t>
  </si>
  <si>
    <t>Haruto</t>
  </si>
  <si>
    <t>Kakeru</t>
  </si>
  <si>
    <t>NIIDOME</t>
  </si>
  <si>
    <t>KATAMURA</t>
  </si>
  <si>
    <t>Shundai</t>
  </si>
  <si>
    <t>SEKI</t>
  </si>
  <si>
    <t>Rentaro</t>
  </si>
  <si>
    <t>KOBA</t>
  </si>
  <si>
    <t>NAKAO</t>
  </si>
  <si>
    <t>MARUBAYASHI</t>
  </si>
  <si>
    <t>Taketo</t>
  </si>
  <si>
    <t>Shugo</t>
  </si>
  <si>
    <t>Seiya</t>
  </si>
  <si>
    <t>GOHARA</t>
  </si>
  <si>
    <t>TAKAKI</t>
  </si>
  <si>
    <t>FUKAGAWA</t>
  </si>
  <si>
    <t>Ryoichi</t>
  </si>
  <si>
    <t>Daichi</t>
  </si>
  <si>
    <t>YOKOTA</t>
  </si>
  <si>
    <t>IKEDA</t>
  </si>
  <si>
    <t>OKETANI</t>
  </si>
  <si>
    <t>Keigo</t>
  </si>
  <si>
    <t>KASAI</t>
  </si>
  <si>
    <t>KANDA</t>
  </si>
  <si>
    <t>Tsutau</t>
  </si>
  <si>
    <t>Tetsuto</t>
  </si>
  <si>
    <t>Naoya</t>
  </si>
  <si>
    <t>KOTEGAWA</t>
  </si>
  <si>
    <t>Seishu</t>
  </si>
  <si>
    <t>SAITO</t>
  </si>
  <si>
    <t>Shu</t>
  </si>
  <si>
    <t>SERIKAWA</t>
  </si>
  <si>
    <t>TAKAYAMA</t>
  </si>
  <si>
    <t>Akimasa</t>
  </si>
  <si>
    <t>NAKAHARA</t>
  </si>
  <si>
    <t>Toshiki</t>
  </si>
  <si>
    <t>HAMASAKI</t>
  </si>
  <si>
    <t>水野　皓太</t>
  </si>
  <si>
    <t>YAMASAKI</t>
  </si>
  <si>
    <t>Tokiya</t>
  </si>
  <si>
    <t>Taishi</t>
  </si>
  <si>
    <t>Ryunosuke</t>
  </si>
  <si>
    <t>YOSHINAGA</t>
  </si>
  <si>
    <t>YONETA</t>
  </si>
  <si>
    <t>Haruka</t>
  </si>
  <si>
    <t xml:space="preserve">ODA </t>
  </si>
  <si>
    <t>Chihiro</t>
  </si>
  <si>
    <t>KATAOKA</t>
  </si>
  <si>
    <t>GOTO</t>
  </si>
  <si>
    <t>Riku</t>
  </si>
  <si>
    <t>SUGIMOTO</t>
  </si>
  <si>
    <t>Kohei</t>
  </si>
  <si>
    <t>Kaisei</t>
  </si>
  <si>
    <t>Yusaku</t>
  </si>
  <si>
    <t>Shoya</t>
  </si>
  <si>
    <t>HASEGAWA</t>
  </si>
  <si>
    <t>Kan</t>
  </si>
  <si>
    <t>MINAMI</t>
  </si>
  <si>
    <t>MOMOZAKI</t>
  </si>
  <si>
    <t>Yuhei</t>
  </si>
  <si>
    <t>Kenta</t>
  </si>
  <si>
    <t>Takeru</t>
  </si>
  <si>
    <t>URAGUCHI</t>
  </si>
  <si>
    <t>Gai</t>
  </si>
  <si>
    <t>OKAWA</t>
  </si>
  <si>
    <t>KAJIO</t>
  </si>
  <si>
    <t>KUSAKABE</t>
  </si>
  <si>
    <t>小鳥居　勇太</t>
  </si>
  <si>
    <t>KOTORII</t>
  </si>
  <si>
    <t>KOMESU</t>
  </si>
  <si>
    <t>Issei</t>
  </si>
  <si>
    <t>Toichiro</t>
  </si>
  <si>
    <t xml:space="preserve">Ryotaro </t>
  </si>
  <si>
    <t>SHIRAMIZU</t>
  </si>
  <si>
    <t>SHIROMARU</t>
  </si>
  <si>
    <t>SUNAKAWA</t>
  </si>
  <si>
    <t>TAKIYAMA</t>
  </si>
  <si>
    <t>TACHIOKA</t>
  </si>
  <si>
    <t>TANI</t>
  </si>
  <si>
    <t>TSUJINO</t>
  </si>
  <si>
    <t>TOYA</t>
  </si>
  <si>
    <t>Yoshihisa</t>
  </si>
  <si>
    <t>NAGATA</t>
  </si>
  <si>
    <t>NISHIYAMA</t>
  </si>
  <si>
    <t>HARUTA</t>
  </si>
  <si>
    <t>Tetsuya</t>
  </si>
  <si>
    <t>Reon</t>
  </si>
  <si>
    <t>FUKAI</t>
  </si>
  <si>
    <t>Atsuhiro</t>
  </si>
  <si>
    <t>Koshiro</t>
  </si>
  <si>
    <t>FUCHIDA</t>
  </si>
  <si>
    <t>Mizuki</t>
  </si>
  <si>
    <t>MUKAI</t>
  </si>
  <si>
    <t>Souta</t>
  </si>
  <si>
    <t>MUROI</t>
  </si>
  <si>
    <t>Kiito</t>
  </si>
  <si>
    <t>Ban</t>
  </si>
  <si>
    <t>YAMAWAKI</t>
  </si>
  <si>
    <t>Shusuke</t>
  </si>
  <si>
    <t>柚木山　拓</t>
  </si>
  <si>
    <t>YUKIYAMA</t>
  </si>
  <si>
    <t>Hiraku</t>
  </si>
  <si>
    <t>Kippei</t>
  </si>
  <si>
    <t>IWATAKE</t>
  </si>
  <si>
    <t xml:space="preserve">UEMURA </t>
  </si>
  <si>
    <t>OMURA</t>
  </si>
  <si>
    <t>OYAMA</t>
  </si>
  <si>
    <t>KAKU</t>
  </si>
  <si>
    <t>KAMIYA</t>
  </si>
  <si>
    <t>KINOMIYA</t>
  </si>
  <si>
    <t>SHIBUYA</t>
  </si>
  <si>
    <t>Kenshin</t>
  </si>
  <si>
    <t>SHIRANE</t>
  </si>
  <si>
    <t>Rin</t>
  </si>
  <si>
    <t>高以良　裕</t>
  </si>
  <si>
    <t>TAKAIRA</t>
  </si>
  <si>
    <t>Yutaka</t>
  </si>
  <si>
    <t>TAKESHITA</t>
  </si>
  <si>
    <t>Manato</t>
  </si>
  <si>
    <t>CHINEN</t>
  </si>
  <si>
    <t>Rinto</t>
  </si>
  <si>
    <t>DOI</t>
  </si>
  <si>
    <t>Shunya</t>
  </si>
  <si>
    <t>TORII</t>
  </si>
  <si>
    <t>NISHI</t>
  </si>
  <si>
    <t>NISHIHARA</t>
  </si>
  <si>
    <t>NISHIMURA</t>
  </si>
  <si>
    <t>HARUKI</t>
  </si>
  <si>
    <t>Kazuhiko</t>
  </si>
  <si>
    <t>HIRAISHI</t>
  </si>
  <si>
    <t>Tomu</t>
  </si>
  <si>
    <t>Takato</t>
  </si>
  <si>
    <t>MASUDA</t>
  </si>
  <si>
    <t>Kensho</t>
  </si>
  <si>
    <t>MIYAURA</t>
  </si>
  <si>
    <t xml:space="preserve">MIYAZAKI </t>
  </si>
  <si>
    <t>MIYOSHI</t>
  </si>
  <si>
    <t>Ryoya</t>
  </si>
  <si>
    <t>YAMAZOE</t>
  </si>
  <si>
    <t>Haruhi</t>
  </si>
  <si>
    <t>Sotaro</t>
  </si>
  <si>
    <t xml:space="preserve">YOSHINO </t>
  </si>
  <si>
    <t>Ikkei</t>
  </si>
  <si>
    <t>有田　詞音</t>
  </si>
  <si>
    <t>ｱﾘﾀ ｼｵﾝ</t>
  </si>
  <si>
    <t>030531</t>
  </si>
  <si>
    <t>ARITA</t>
  </si>
  <si>
    <t>Shion</t>
  </si>
  <si>
    <t>井上　堅斗</t>
  </si>
  <si>
    <t>ｲﾉｳｴ ｹﾝﾄ</t>
  </si>
  <si>
    <t>030915</t>
  </si>
  <si>
    <t>井上　源禄</t>
  </si>
  <si>
    <t>ｲﾉｳｴ ｹﾞﾝﾛｸ</t>
  </si>
  <si>
    <t>031014</t>
  </si>
  <si>
    <t>Genroku</t>
  </si>
  <si>
    <t>小河　彪</t>
  </si>
  <si>
    <t>ｵｶﾞﾜ ﾋｮｳ</t>
  </si>
  <si>
    <t>031129</t>
  </si>
  <si>
    <t>Hyo</t>
  </si>
  <si>
    <t>菊地　龍馬</t>
  </si>
  <si>
    <t>ｷｸﾁ ﾘｮｳﾏ</t>
  </si>
  <si>
    <t>040209</t>
  </si>
  <si>
    <t>小宮路　大隼</t>
  </si>
  <si>
    <t>040321</t>
  </si>
  <si>
    <t xml:space="preserve">KOMIYAJI </t>
  </si>
  <si>
    <t>Daijun</t>
  </si>
  <si>
    <t>坂根　玄太郎</t>
  </si>
  <si>
    <t>ｻｶﾈ ｹﾞﾝﾀﾛｳ</t>
  </si>
  <si>
    <t>SAKANE</t>
  </si>
  <si>
    <t>Gentaro</t>
  </si>
  <si>
    <t>須山　瑛裕</t>
  </si>
  <si>
    <t>ｽﾔﾏ ﾖｳｽｹ</t>
  </si>
  <si>
    <t>030921</t>
  </si>
  <si>
    <t>SUYAMA</t>
  </si>
  <si>
    <t>Yosuke</t>
  </si>
  <si>
    <t>谷之口　諒斗</t>
  </si>
  <si>
    <t>ﾀﾆﾉｸﾁ ﾘｮｳﾄ</t>
  </si>
  <si>
    <t>030927</t>
  </si>
  <si>
    <t>TANINOKUCHI</t>
  </si>
  <si>
    <t>Ryoto</t>
  </si>
  <si>
    <t>出路　仁斗</t>
  </si>
  <si>
    <t>ﾃﾞｼﾞ ｼﾞﾝﾄ</t>
  </si>
  <si>
    <t>031004</t>
  </si>
  <si>
    <t>DEJI</t>
  </si>
  <si>
    <t>Jinto</t>
  </si>
  <si>
    <t>中松　和斗</t>
  </si>
  <si>
    <t>ﾅｶﾏﾂ ｶｽﾞﾄ</t>
  </si>
  <si>
    <t>040220</t>
  </si>
  <si>
    <t>030911</t>
  </si>
  <si>
    <t>山口　大雅</t>
  </si>
  <si>
    <t>ﾔﾏｸﾞﾁ ﾀｲｶﾞ</t>
  </si>
  <si>
    <t>040217</t>
  </si>
  <si>
    <t>山下　勇陽</t>
  </si>
  <si>
    <t>ﾔﾏｼﾀ ﾕｳﾋ</t>
  </si>
  <si>
    <t>030920</t>
  </si>
  <si>
    <t>Yuhi</t>
  </si>
  <si>
    <t>吉内　渉</t>
  </si>
  <si>
    <t>040118</t>
  </si>
  <si>
    <t xml:space="preserve">YOSHIUCHI </t>
  </si>
  <si>
    <t>Wataru</t>
  </si>
  <si>
    <t>Teppei</t>
  </si>
  <si>
    <t>MATSUDA</t>
  </si>
  <si>
    <t>USHIJIMA</t>
  </si>
  <si>
    <t>Hinata</t>
  </si>
  <si>
    <t>KAWABATA</t>
  </si>
  <si>
    <t>IKESUE</t>
  </si>
  <si>
    <t>Tsukasa</t>
  </si>
  <si>
    <t>MIURA</t>
  </si>
  <si>
    <t>江上　真太郎</t>
  </si>
  <si>
    <t>吉浦　洋紀</t>
  </si>
  <si>
    <t>鬼塚　海任</t>
  </si>
  <si>
    <t>ｵﾆﾂﾞｶ ｶｲﾄ</t>
  </si>
  <si>
    <t>ONIZUKA</t>
  </si>
  <si>
    <t>山口　大貴</t>
  </si>
  <si>
    <t>NAGASAWA</t>
  </si>
  <si>
    <t>ﾓﾄｶﾐ ｼｭﾝﾀﾛｳ</t>
  </si>
  <si>
    <t>MOTOKAMI</t>
  </si>
  <si>
    <t>981128</t>
  </si>
  <si>
    <t>YANO</t>
  </si>
  <si>
    <t>Takayuki</t>
  </si>
  <si>
    <t>970531</t>
  </si>
  <si>
    <t>YOSHIKAI</t>
  </si>
  <si>
    <t>Masahiro</t>
  </si>
  <si>
    <t>北岡　瞬</t>
  </si>
  <si>
    <t>970808</t>
  </si>
  <si>
    <t>KITAOKA</t>
  </si>
  <si>
    <t>SHIGEMATSU</t>
  </si>
  <si>
    <t>中屋敷　隆耀</t>
  </si>
  <si>
    <t>991006</t>
  </si>
  <si>
    <t>NAKAYASHIKI</t>
  </si>
  <si>
    <t>Takaaki</t>
  </si>
  <si>
    <t>970512</t>
  </si>
  <si>
    <t>HIRATA</t>
  </si>
  <si>
    <t>960221</t>
  </si>
  <si>
    <t>YUKINO</t>
  </si>
  <si>
    <t>990704</t>
  </si>
  <si>
    <t>EDAMITSU</t>
  </si>
  <si>
    <t>MANABE</t>
  </si>
  <si>
    <t>990423</t>
  </si>
  <si>
    <t>島田　一磨</t>
  </si>
  <si>
    <t>ｼﾏﾀﾞ ｶｽﾞﾏ</t>
  </si>
  <si>
    <t>Ryutaro</t>
  </si>
  <si>
    <t>Hirotaka</t>
  </si>
  <si>
    <t>髙橋　直希</t>
  </si>
  <si>
    <t>031204</t>
  </si>
  <si>
    <t xml:space="preserve">TAKAHASHI </t>
  </si>
  <si>
    <t>田中　星那</t>
  </si>
  <si>
    <t>ﾀﾅｶ ｾﾅ</t>
  </si>
  <si>
    <t>Sena</t>
  </si>
  <si>
    <t>Kodai</t>
  </si>
  <si>
    <t>村中　洸樹</t>
  </si>
  <si>
    <t>ﾑﾗﾅｶ ｺｳｷ</t>
  </si>
  <si>
    <t>030505</t>
  </si>
  <si>
    <t>MURANAKA</t>
  </si>
  <si>
    <t>境　雄貴</t>
  </si>
  <si>
    <t>ｻｶｲ ﾕｳｷ</t>
  </si>
  <si>
    <t>040210</t>
  </si>
  <si>
    <t>MIIKE</t>
  </si>
  <si>
    <t>Katsunori</t>
  </si>
  <si>
    <t>Riki</t>
  </si>
  <si>
    <t>TACHIBANA</t>
  </si>
  <si>
    <t>松村　直輝</t>
  </si>
  <si>
    <t>MATSUMURA</t>
  </si>
  <si>
    <t>031102</t>
  </si>
  <si>
    <t>NISHIDA</t>
  </si>
  <si>
    <t>URATA</t>
  </si>
  <si>
    <t>Ryosei</t>
  </si>
  <si>
    <t>Mahiro</t>
  </si>
  <si>
    <t>DEGUCHI</t>
  </si>
  <si>
    <t>Yuna</t>
  </si>
  <si>
    <t>NAKA</t>
  </si>
  <si>
    <t>NONAKA</t>
  </si>
  <si>
    <t>KUKITA</t>
  </si>
  <si>
    <t>岸田　聖直</t>
  </si>
  <si>
    <t>ｷｼﾀﾞ ｾﾅ</t>
  </si>
  <si>
    <t>040224</t>
  </si>
  <si>
    <t>KISHIDA</t>
  </si>
  <si>
    <t>Soma</t>
  </si>
  <si>
    <t>小野　絢星</t>
  </si>
  <si>
    <t>ｵﾉ ｼﾞｭﾝｾｲ</t>
  </si>
  <si>
    <t>031030</t>
  </si>
  <si>
    <t>Junsei</t>
  </si>
  <si>
    <t>KONDO</t>
  </si>
  <si>
    <t>Ginga</t>
  </si>
  <si>
    <t>SHIMIZU</t>
  </si>
  <si>
    <t>Gota</t>
  </si>
  <si>
    <t>Rui</t>
  </si>
  <si>
    <t>SAIKI</t>
  </si>
  <si>
    <t>KONO</t>
  </si>
  <si>
    <t>Kaoru</t>
  </si>
  <si>
    <t>OWASHI</t>
  </si>
  <si>
    <t>SHIRAKAMI</t>
  </si>
  <si>
    <t>Takuya</t>
  </si>
  <si>
    <t>SANDA</t>
  </si>
  <si>
    <t>丸山　虹輝</t>
  </si>
  <si>
    <t>ﾏﾙﾔﾏ ｺｳｷ</t>
  </si>
  <si>
    <t>MARUYAMA</t>
  </si>
  <si>
    <t>KAWANOGA</t>
  </si>
  <si>
    <t>KAJINISHI</t>
  </si>
  <si>
    <t>FURUTA</t>
  </si>
  <si>
    <t>Ryoji</t>
  </si>
  <si>
    <t>CHIJIMATSU</t>
  </si>
  <si>
    <t>Koyo</t>
  </si>
  <si>
    <t>Sentaro</t>
  </si>
  <si>
    <t>TASHIMA</t>
  </si>
  <si>
    <t>KAMENO</t>
  </si>
  <si>
    <t>Nagare</t>
  </si>
  <si>
    <t>KASHIMURA</t>
  </si>
  <si>
    <t>Kensuke</t>
  </si>
  <si>
    <t>山口　諒大</t>
  </si>
  <si>
    <t>ﾔﾏｸﾞﾁ ﾘｮｳﾀﾞｲ</t>
  </si>
  <si>
    <t>Ryodai</t>
  </si>
  <si>
    <t>SAKUMA</t>
  </si>
  <si>
    <t>重石　拓郎</t>
  </si>
  <si>
    <t>ｼｹﾞｲｼ ﾀｸﾛｳ</t>
  </si>
  <si>
    <t>SHIGEISHI</t>
  </si>
  <si>
    <t>YAMAMORI</t>
  </si>
  <si>
    <t>ASADA</t>
  </si>
  <si>
    <t>INO</t>
  </si>
  <si>
    <t>KANEMARU</t>
  </si>
  <si>
    <t>ANEGAWA</t>
  </si>
  <si>
    <t>HATAKEYAMA</t>
  </si>
  <si>
    <t>IMADA</t>
  </si>
  <si>
    <t>AKAHOSHI</t>
  </si>
  <si>
    <t>草林　大翔</t>
  </si>
  <si>
    <t>ｸｻﾊﾞﾔｼ ﾋﾛﾄ</t>
  </si>
  <si>
    <t>030204</t>
  </si>
  <si>
    <t>KUSABAYASHI</t>
  </si>
  <si>
    <t>岡本　悠義</t>
  </si>
  <si>
    <t>ｵｶﾓﾄ ﾋｻﾖｼ</t>
  </si>
  <si>
    <t>020118</t>
  </si>
  <si>
    <t>Hisayoshi</t>
  </si>
  <si>
    <t>Kazuhiro</t>
  </si>
  <si>
    <t>ｲﾁﾑﾗ ｺｳｼﾛｳ</t>
  </si>
  <si>
    <t>ICHIMURA</t>
  </si>
  <si>
    <t>LIANG</t>
  </si>
  <si>
    <t>Zitong</t>
  </si>
  <si>
    <t>MURATA</t>
  </si>
  <si>
    <t>Itsuki</t>
  </si>
  <si>
    <t>KAWASAKI</t>
  </si>
  <si>
    <t>SAKATA</t>
  </si>
  <si>
    <t>Kenryo</t>
  </si>
  <si>
    <t>MASUNAGA</t>
  </si>
  <si>
    <t>Takashi</t>
  </si>
  <si>
    <t>Ryusei</t>
  </si>
  <si>
    <t>NAGATOMO</t>
  </si>
  <si>
    <t>KIYONO</t>
  </si>
  <si>
    <t>Eiichiro</t>
  </si>
  <si>
    <t>増見　慶太</t>
  </si>
  <si>
    <t>ﾏｽﾐ ｹｲﾀ</t>
  </si>
  <si>
    <t>030422</t>
  </si>
  <si>
    <t>MASUMI</t>
  </si>
  <si>
    <t>Keita</t>
  </si>
  <si>
    <t>橋口　健志郎</t>
  </si>
  <si>
    <t>ﾊｼｸﾞﾁ ｹﾝｼﾛｳ</t>
  </si>
  <si>
    <t>Kenshiro</t>
  </si>
  <si>
    <t>Hibiki</t>
  </si>
  <si>
    <t>佐藤　勇斗</t>
  </si>
  <si>
    <t>ｻﾄｳ ﾊﾔﾄ</t>
  </si>
  <si>
    <t>030619</t>
  </si>
  <si>
    <t>SAMESHIMA</t>
  </si>
  <si>
    <t>Yu</t>
  </si>
  <si>
    <t>WAKINO</t>
  </si>
  <si>
    <t>HORINOUCHI</t>
  </si>
  <si>
    <t>IGUCHI</t>
  </si>
  <si>
    <t>Kansei</t>
  </si>
  <si>
    <t>満永　脩斗</t>
  </si>
  <si>
    <t>MITSUNAGA</t>
  </si>
  <si>
    <t>Shuto</t>
  </si>
  <si>
    <t>YANAGI</t>
  </si>
  <si>
    <t>佐田　俊太朗</t>
  </si>
  <si>
    <t>ｻﾀ ｼｭﾝﾀﾛｳ</t>
  </si>
  <si>
    <t>SATA</t>
  </si>
  <si>
    <t>荒木　翔瑛</t>
  </si>
  <si>
    <t>ｱﾗｷ ｼｮｳｴｲ</t>
  </si>
  <si>
    <t>040312</t>
  </si>
  <si>
    <t>Shoei</t>
  </si>
  <si>
    <t>YAMAUE</t>
  </si>
  <si>
    <t>MIYACHI</t>
  </si>
  <si>
    <t>Aso</t>
  </si>
  <si>
    <t>Ayato</t>
  </si>
  <si>
    <t>FUJITA</t>
  </si>
  <si>
    <t>SHIGETO</t>
  </si>
  <si>
    <t>IWAKAWA</t>
  </si>
  <si>
    <t>ｶｼﾉﾌﾞ ﾊﾔﾄ</t>
  </si>
  <si>
    <t>KASHINOBU</t>
  </si>
  <si>
    <t>Shosei</t>
  </si>
  <si>
    <t>HIRAYAMA</t>
  </si>
  <si>
    <t>MURASHIMA</t>
  </si>
  <si>
    <t>Nozomi</t>
  </si>
  <si>
    <t>牛之濱　歩</t>
  </si>
  <si>
    <t>USHINOHAMA</t>
  </si>
  <si>
    <t>020102</t>
  </si>
  <si>
    <t>Yohei</t>
  </si>
  <si>
    <t>KAKIHARA</t>
  </si>
  <si>
    <t>TAKEGAMI</t>
  </si>
  <si>
    <t>HIGASHI</t>
  </si>
  <si>
    <t>宮園　天恵</t>
  </si>
  <si>
    <t>MIYAZONO</t>
  </si>
  <si>
    <t>Tenkei</t>
  </si>
  <si>
    <t>青木　鴻太</t>
  </si>
  <si>
    <t>ｱｵｷ ｺｳﾀ</t>
  </si>
  <si>
    <t>AOKI</t>
  </si>
  <si>
    <t>水迫　一輝</t>
  </si>
  <si>
    <t>ﾐｽﾞｻｺ ｲｯｷ</t>
  </si>
  <si>
    <t>031023</t>
  </si>
  <si>
    <t>MIZUSAKO</t>
  </si>
  <si>
    <t>Ikki</t>
  </si>
  <si>
    <t>大藪　優一郎</t>
  </si>
  <si>
    <t>ｵｵﾔﾌﾞ ﾕｳｲﾁﾛｳ</t>
  </si>
  <si>
    <t>040121</t>
  </si>
  <si>
    <t>OYABU</t>
  </si>
  <si>
    <t>Yuichiro</t>
  </si>
  <si>
    <t>中村　凌也</t>
  </si>
  <si>
    <t>ﾅｶﾑﾗ ﾘｮｳﾔ</t>
  </si>
  <si>
    <t>030918</t>
  </si>
  <si>
    <t>出水　愛翔</t>
  </si>
  <si>
    <t>ｲｽﾞﾐ ﾏﾅﾄ</t>
  </si>
  <si>
    <t>040223</t>
  </si>
  <si>
    <t>IZUMI</t>
  </si>
  <si>
    <t>山本　大輔</t>
  </si>
  <si>
    <t>ﾔﾏﾓﾄ ﾀﾞｲｽｹ</t>
  </si>
  <si>
    <t>040218</t>
  </si>
  <si>
    <t>松村　幸亮</t>
  </si>
  <si>
    <t>ﾏﾂﾑﾗ ｺｳｽｹ</t>
  </si>
  <si>
    <t>031213</t>
  </si>
  <si>
    <t>TODOROKI</t>
  </si>
  <si>
    <t>ISHIMARU</t>
  </si>
  <si>
    <t>石田　孝志</t>
  </si>
  <si>
    <t>ｲｼﾀﾞ ﾀｶｼ</t>
  </si>
  <si>
    <t>030519</t>
  </si>
  <si>
    <t>三島　魁斗</t>
  </si>
  <si>
    <t>ﾐｼﾏ ｶｲﾄ</t>
  </si>
  <si>
    <t>031114</t>
  </si>
  <si>
    <t>山本　裕盛</t>
  </si>
  <si>
    <t>Yusei</t>
  </si>
  <si>
    <t>HAYASHI</t>
  </si>
  <si>
    <t>武田　晃太朗</t>
  </si>
  <si>
    <t>OKU</t>
  </si>
  <si>
    <t>ASHIZUKA</t>
  </si>
  <si>
    <t>淺倉　望</t>
  </si>
  <si>
    <t>ASAKURA</t>
  </si>
  <si>
    <t>Nozomu</t>
  </si>
  <si>
    <t>MARUTA</t>
  </si>
  <si>
    <t>KONNO</t>
  </si>
  <si>
    <t>KAKIMURA</t>
  </si>
  <si>
    <t>KASHIMA</t>
  </si>
  <si>
    <t>Daigo</t>
  </si>
  <si>
    <t>大口　優斗</t>
  </si>
  <si>
    <t>ｵｵｸﾞﾁ ﾕｳﾄ</t>
  </si>
  <si>
    <t>030528</t>
  </si>
  <si>
    <t>OGUCHI</t>
  </si>
  <si>
    <t>031205</t>
  </si>
  <si>
    <t>佐藤　聖悟</t>
  </si>
  <si>
    <t>ｻﾄｳ ｾｲｺﾞ</t>
  </si>
  <si>
    <t>030513</t>
  </si>
  <si>
    <t>Seigo</t>
  </si>
  <si>
    <t>篠原　康汰</t>
  </si>
  <si>
    <t>ｼﾉﾊﾗ ｺｳﾀ</t>
  </si>
  <si>
    <t>030717</t>
  </si>
  <si>
    <t>SHINOHARA</t>
  </si>
  <si>
    <t>野尻　一輝</t>
  </si>
  <si>
    <t>ﾉｼﾞﾘ ｲﾂｷ</t>
  </si>
  <si>
    <t>030607</t>
  </si>
  <si>
    <t>NOJIRI</t>
  </si>
  <si>
    <t>フェルナー　英輝</t>
  </si>
  <si>
    <t>ﾌｪﾙﾅｰ ﾋﾃﾞｷ</t>
  </si>
  <si>
    <t>031208</t>
  </si>
  <si>
    <t>FELLNER</t>
  </si>
  <si>
    <t>Hideki</t>
  </si>
  <si>
    <t>守安　七斗</t>
  </si>
  <si>
    <t>ﾓﾘﾔｽ ﾅﾅﾄ</t>
  </si>
  <si>
    <t>030722</t>
  </si>
  <si>
    <t>MORIYASU</t>
  </si>
  <si>
    <t>Nanato</t>
  </si>
  <si>
    <t>八尋　公誠</t>
  </si>
  <si>
    <t>ﾔﾋﾛ ｺｳｾｲ</t>
  </si>
  <si>
    <t>040103</t>
  </si>
  <si>
    <t>YAHIRO</t>
  </si>
  <si>
    <t>山田　侑杜</t>
  </si>
  <si>
    <t>ﾔﾏﾀﾞ ﾕｳﾄ</t>
  </si>
  <si>
    <t>040111</t>
  </si>
  <si>
    <t>吉村　大地</t>
  </si>
  <si>
    <t>ﾖｼﾑﾗ ﾀﾞｲﾁ</t>
  </si>
  <si>
    <t>030418</t>
  </si>
  <si>
    <t>Yuho</t>
  </si>
  <si>
    <t>Jumpei</t>
  </si>
  <si>
    <t>Fumiaki</t>
  </si>
  <si>
    <t>岩崎　良太</t>
  </si>
  <si>
    <t>ｲﾜｻｷ ﾘｮｳﾀ</t>
  </si>
  <si>
    <t>040304</t>
  </si>
  <si>
    <t>IWASAKI</t>
  </si>
  <si>
    <t>NAGAI</t>
  </si>
  <si>
    <t>Hayate</t>
  </si>
  <si>
    <t>Kentaro</t>
  </si>
  <si>
    <t>川副　凌雅</t>
  </si>
  <si>
    <t>ｶﾜｿﾞｴ ﾘｮｳｶﾞ</t>
  </si>
  <si>
    <t>020901</t>
  </si>
  <si>
    <t>KAWAZOE</t>
  </si>
  <si>
    <t>Ryoga</t>
  </si>
  <si>
    <t>FUKUDA</t>
  </si>
  <si>
    <t>Takahito</t>
  </si>
  <si>
    <t>河野　隼人</t>
  </si>
  <si>
    <t>ｶﾜﾉ ﾊﾔﾄ</t>
  </si>
  <si>
    <t>春本　圭祐</t>
  </si>
  <si>
    <t>ﾊﾙﾓﾄ ｹｲｽｹ</t>
  </si>
  <si>
    <t>030616</t>
  </si>
  <si>
    <t>HARUMOTO</t>
  </si>
  <si>
    <t>岩永　祐樹</t>
  </si>
  <si>
    <t>ｲﾜﾅｶﾞ ﾕｳｷ</t>
  </si>
  <si>
    <t>030718</t>
  </si>
  <si>
    <t>IWANAGA</t>
  </si>
  <si>
    <t>福寺　航大</t>
  </si>
  <si>
    <t>ﾌｸﾃﾗ ｺｳﾀ</t>
  </si>
  <si>
    <t>030820</t>
  </si>
  <si>
    <t>FUKUTERA</t>
  </si>
  <si>
    <t>松浦　凌</t>
  </si>
  <si>
    <t>ﾏﾂｳﾗ ﾘｮｳ</t>
  </si>
  <si>
    <t>030924</t>
  </si>
  <si>
    <t>MATSUURA</t>
  </si>
  <si>
    <t>KASAGI</t>
  </si>
  <si>
    <t>丹治　光太郎</t>
  </si>
  <si>
    <t>ﾀﾝｼﾞ ｺｳﾀﾛｳ</t>
  </si>
  <si>
    <t>040225</t>
  </si>
  <si>
    <t>TANJI</t>
  </si>
  <si>
    <t>河野　颯太</t>
  </si>
  <si>
    <t>ｶﾜﾉ ｿｳﾀ</t>
  </si>
  <si>
    <t>Ryosuke</t>
  </si>
  <si>
    <t>亀田　海太郎</t>
  </si>
  <si>
    <t>ｶﾒﾀﾞ ｳﾐﾀﾛｳ</t>
  </si>
  <si>
    <t>010206</t>
  </si>
  <si>
    <t>Umitaro</t>
  </si>
  <si>
    <t>FUJIIE</t>
  </si>
  <si>
    <t>KAWAHARA</t>
  </si>
  <si>
    <t>SHIMAZU</t>
  </si>
  <si>
    <t>Katuhiro</t>
  </si>
  <si>
    <t>井出　飛斗</t>
  </si>
  <si>
    <t>IDE</t>
  </si>
  <si>
    <t>OSHIMA</t>
  </si>
  <si>
    <t>Seima</t>
  </si>
  <si>
    <t>金田　凌</t>
  </si>
  <si>
    <t>ｶﾈﾀﾞ ﾘｮｳ</t>
  </si>
  <si>
    <t>020512</t>
  </si>
  <si>
    <t>KANEDA</t>
  </si>
  <si>
    <t>MORITA</t>
  </si>
  <si>
    <t>Kanato</t>
  </si>
  <si>
    <t>AOI</t>
  </si>
  <si>
    <t>030807</t>
  </si>
  <si>
    <t>Makoto</t>
  </si>
  <si>
    <t>島田　悠将</t>
  </si>
  <si>
    <t>ｼﾏﾀﾞ ﾕｳﾏ</t>
  </si>
  <si>
    <t>040130</t>
  </si>
  <si>
    <t>KIKUTA</t>
  </si>
  <si>
    <t>宮地　佑空</t>
  </si>
  <si>
    <t>Tasuku</t>
  </si>
  <si>
    <t>横山　慎之助</t>
  </si>
  <si>
    <t>ﾖｺﾔﾏ ｼﾝﾉｽｹ</t>
  </si>
  <si>
    <t>030421</t>
  </si>
  <si>
    <t>YOKOYAMA</t>
  </si>
  <si>
    <t>Kiyoto</t>
  </si>
  <si>
    <t>YONEMARU</t>
  </si>
  <si>
    <t>福留　規介</t>
  </si>
  <si>
    <t>ﾌｸﾄﾞﾒ ｷｽｹ</t>
  </si>
  <si>
    <t>Kisuke</t>
  </si>
  <si>
    <t>宮地　翔也</t>
  </si>
  <si>
    <t>ﾐﾔｼﾞ ｼｮｳﾔ</t>
  </si>
  <si>
    <t>030827</t>
  </si>
  <si>
    <t>吉峯　幸翼</t>
  </si>
  <si>
    <t>ﾖｼﾐﾈ ｺｳｽｹ</t>
  </si>
  <si>
    <t>030808</t>
  </si>
  <si>
    <t>YOSHIMINE</t>
  </si>
  <si>
    <t>大島　大青</t>
  </si>
  <si>
    <t>ｵｵｼﾏ ﾀｲｾｲ</t>
  </si>
  <si>
    <t>鮫島　翔太</t>
  </si>
  <si>
    <t>ｻﾒｼﾏ ｼｮｳﾀ</t>
  </si>
  <si>
    <t>太﨑　秀隆</t>
  </si>
  <si>
    <t>ﾀｻｷ ﾎﾀｶ</t>
  </si>
  <si>
    <t>Hotaka</t>
  </si>
  <si>
    <t>井上　康大</t>
  </si>
  <si>
    <t>ｲﾉｳｴ ｺｳﾀﾞｲ</t>
  </si>
  <si>
    <t>040309</t>
  </si>
  <si>
    <t>大串　翔大</t>
  </si>
  <si>
    <t>ｵｵｸﾞｼ ｼｮｳﾀ</t>
  </si>
  <si>
    <t>030706</t>
  </si>
  <si>
    <t>OGUSHI</t>
  </si>
  <si>
    <t>金子　晃大</t>
  </si>
  <si>
    <t>ｶﾈｺ ｱｷﾋﾛ</t>
  </si>
  <si>
    <t>030428</t>
  </si>
  <si>
    <t>河内　祥吾</t>
  </si>
  <si>
    <t>ｶﾜｳﾁ ｼｮｳｺﾞ</t>
  </si>
  <si>
    <t>030508</t>
  </si>
  <si>
    <t>KAWAUCHI</t>
  </si>
  <si>
    <t>川畑　亮瑛</t>
  </si>
  <si>
    <t>ｶﾜﾊﾞﾀ ﾘｮｳｴｲ</t>
  </si>
  <si>
    <t>031116</t>
  </si>
  <si>
    <t>Ryoei</t>
  </si>
  <si>
    <t>桑原　健助</t>
  </si>
  <si>
    <t>ｸﾜﾊﾗ ｹﾝｽｹ</t>
  </si>
  <si>
    <t>030601</t>
  </si>
  <si>
    <t>KUWAHARA</t>
  </si>
  <si>
    <t>郷原　拓海</t>
  </si>
  <si>
    <t>ｺﾞｳﾊﾗ ﾀｸﾐ</t>
  </si>
  <si>
    <t>030609</t>
  </si>
  <si>
    <t>佐藤　元</t>
  </si>
  <si>
    <t>ｻﾄｳ ｹﾞﾝ</t>
  </si>
  <si>
    <t>030424</t>
  </si>
  <si>
    <t>Gen</t>
  </si>
  <si>
    <t>城﨑　翔和</t>
  </si>
  <si>
    <t>ｼﾞｮｳｻﾞｷ ﾄﾜ</t>
  </si>
  <si>
    <t>030622</t>
  </si>
  <si>
    <t>JOZAKI</t>
  </si>
  <si>
    <t>多田　幸生</t>
  </si>
  <si>
    <t>ﾀﾀﾞ ｺｳｷ</t>
  </si>
  <si>
    <t>031225</t>
  </si>
  <si>
    <t>TADA</t>
  </si>
  <si>
    <t>谷口　幸希</t>
  </si>
  <si>
    <t>ﾀﾆｸﾞﾁ ｺｳｷ</t>
  </si>
  <si>
    <t>030509</t>
  </si>
  <si>
    <t>長井　遥斗</t>
  </si>
  <si>
    <t>ﾅｶﾞｲ ﾊﾙﾄ</t>
  </si>
  <si>
    <t>030909</t>
  </si>
  <si>
    <t>永岡　勇次郎</t>
  </si>
  <si>
    <t>ﾅｶﾞｵｶ ﾕｳｼﾞﾛｳ</t>
  </si>
  <si>
    <t>031219</t>
  </si>
  <si>
    <t>NAGAOKA</t>
  </si>
  <si>
    <t>Yujiro</t>
  </si>
  <si>
    <t>羽藤　大輝</t>
  </si>
  <si>
    <t>ﾊﾄｳ ﾋﾛｷ</t>
  </si>
  <si>
    <t>031118</t>
  </si>
  <si>
    <t>HATO</t>
  </si>
  <si>
    <t>早川　周吾</t>
  </si>
  <si>
    <t>ﾊﾔｶﾜ ｼｭｳｺﾞ</t>
  </si>
  <si>
    <t>HAYAKAWA</t>
  </si>
  <si>
    <t>藤森　健伸</t>
  </si>
  <si>
    <t>ﾌｼﾞﾓﾘ ｹﾝｼﾝ</t>
  </si>
  <si>
    <t>FUJIMORI</t>
  </si>
  <si>
    <t>牧　耀祐</t>
  </si>
  <si>
    <t>ﾏｷ ﾖｳｽｹ</t>
  </si>
  <si>
    <t>020523</t>
  </si>
  <si>
    <t>松浦　充輝</t>
  </si>
  <si>
    <t>ﾏﾂｳﾗ ｱﾂｷ</t>
  </si>
  <si>
    <t>030608</t>
  </si>
  <si>
    <t>Atsuki</t>
  </si>
  <si>
    <t>森田　遥也</t>
  </si>
  <si>
    <t>ﾓﾘﾀ ﾊﾙﾔ</t>
  </si>
  <si>
    <t>030819</t>
  </si>
  <si>
    <t>Haruya</t>
  </si>
  <si>
    <t>横田　優太郎</t>
  </si>
  <si>
    <t>ﾖｺﾀ ﾕｳﾀﾛｳ</t>
  </si>
  <si>
    <t>長岡　凪</t>
  </si>
  <si>
    <t>ﾅｶﾞｵｶ ﾅｷﾞ</t>
  </si>
  <si>
    <t>030822</t>
  </si>
  <si>
    <t>Nagi</t>
  </si>
  <si>
    <t>山田　雄大</t>
  </si>
  <si>
    <t xml:space="preserve">YAMADA </t>
  </si>
  <si>
    <t>原田　耕作</t>
  </si>
  <si>
    <t>ﾊﾗﾀﾞ ｺｳｻｸ</t>
  </si>
  <si>
    <t>030705</t>
  </si>
  <si>
    <t>原口　大生</t>
  </si>
  <si>
    <t>ﾊﾗｸﾞﾁ ﾀｲｾｲ</t>
  </si>
  <si>
    <t>030726</t>
  </si>
  <si>
    <t>梅橋　拓也</t>
  </si>
  <si>
    <t>ｳﾒﾊｼ ﾀｸﾔ</t>
  </si>
  <si>
    <t>030522</t>
  </si>
  <si>
    <t>UMEHASHI</t>
  </si>
  <si>
    <t>HIRAKI</t>
  </si>
  <si>
    <t>Yoshinori</t>
  </si>
  <si>
    <t>MAKINO</t>
  </si>
  <si>
    <t>KOMATSU</t>
  </si>
  <si>
    <t>HIGUCHI</t>
  </si>
  <si>
    <t>So</t>
  </si>
  <si>
    <t>Shinichiro</t>
  </si>
  <si>
    <t>関本　圭太郎</t>
  </si>
  <si>
    <t>ｾｷﾓﾄ ｹｲﾀﾛｳ</t>
  </si>
  <si>
    <t>都城工業高等専門学校</t>
  </si>
  <si>
    <t>030610</t>
  </si>
  <si>
    <t>SEKIMOTO</t>
  </si>
  <si>
    <t>吉田　凌世</t>
  </si>
  <si>
    <t>ﾖｼﾀﾞ ﾘｮｳｾｲ</t>
  </si>
  <si>
    <t>Masamune</t>
  </si>
  <si>
    <t>Renta</t>
  </si>
  <si>
    <t>AZAKAMI</t>
  </si>
  <si>
    <t>HORIKIRI</t>
  </si>
  <si>
    <t>Yushin</t>
  </si>
  <si>
    <t>SONDA</t>
  </si>
  <si>
    <t>Ryotaro</t>
  </si>
  <si>
    <t>間嶋　隆善</t>
  </si>
  <si>
    <t>MAJIMA</t>
  </si>
  <si>
    <t>Takayoshi</t>
  </si>
  <si>
    <t>橋本　光世</t>
  </si>
  <si>
    <t>ﾊｼﾓﾄ ｺｳｾｲ</t>
  </si>
  <si>
    <t>Teruki</t>
  </si>
  <si>
    <t>KATSUEDA</t>
  </si>
  <si>
    <t>FUJIKAWA</t>
  </si>
  <si>
    <t>OGASAWARA</t>
  </si>
  <si>
    <t>YAMAZATO</t>
  </si>
  <si>
    <t>越智　岳斗</t>
  </si>
  <si>
    <t>ｵﾁ ｶﾞｸﾄ</t>
  </si>
  <si>
    <t>OCHI</t>
  </si>
  <si>
    <t>Gakuto</t>
  </si>
  <si>
    <t>幡野　壮</t>
  </si>
  <si>
    <t>ﾊﾀﾉ ﾀｹﾙ</t>
  </si>
  <si>
    <t>平仲　竜羽</t>
  </si>
  <si>
    <t>ﾋﾗﾅｶ ﾀﾂﾊ</t>
  </si>
  <si>
    <t>HIRANAKA</t>
  </si>
  <si>
    <t>Tatsuha</t>
  </si>
  <si>
    <t>飯坂　彪人</t>
  </si>
  <si>
    <t>ｲｲｻｶ ﾋｭｳﾄ</t>
  </si>
  <si>
    <t>031229</t>
  </si>
  <si>
    <t>IISAKA</t>
  </si>
  <si>
    <t>Hyuto</t>
  </si>
  <si>
    <t>堀田　駿汰</t>
  </si>
  <si>
    <t>ﾎｯﾀ ｼｭﾝﾀ</t>
  </si>
  <si>
    <t>030723</t>
  </si>
  <si>
    <t>HOTTA</t>
  </si>
  <si>
    <t>Shunta</t>
  </si>
  <si>
    <t>Atsushi</t>
  </si>
  <si>
    <t>方波見　哲</t>
  </si>
  <si>
    <t>ｶﾀﾊﾞﾐ ﾃﾂ</t>
  </si>
  <si>
    <t>030802</t>
  </si>
  <si>
    <t>KATABAMI</t>
  </si>
  <si>
    <t>Tetsu</t>
  </si>
  <si>
    <t>早田　京平</t>
  </si>
  <si>
    <t>ﾊﾔﾀ ｷｮｳﾍｲ</t>
  </si>
  <si>
    <t>HAYATA</t>
  </si>
  <si>
    <t>Kyohei</t>
  </si>
  <si>
    <t>山下　陽平</t>
  </si>
  <si>
    <t>ﾔﾏｼﾀ ﾖｳﾍｲ</t>
  </si>
  <si>
    <t>稲永　宏毅</t>
  </si>
  <si>
    <t>ｲﾅﾅｶﾞ ﾋﾛｷ</t>
  </si>
  <si>
    <t>030919</t>
  </si>
  <si>
    <t>INANAGA</t>
  </si>
  <si>
    <t>丸銭　海人</t>
  </si>
  <si>
    <t>ﾏﾙｾﾞﾆ ｶｲﾄ</t>
  </si>
  <si>
    <t>040303</t>
  </si>
  <si>
    <t>MARUZENI</t>
  </si>
  <si>
    <t>久保田　敦貴</t>
  </si>
  <si>
    <t>ｸﾎﾞﾀ ｱﾂｷ</t>
  </si>
  <si>
    <t>岡　滉貴</t>
  </si>
  <si>
    <t>ｵｶ ｺｳｷ</t>
  </si>
  <si>
    <t>OKA</t>
  </si>
  <si>
    <t>酒匂　大成</t>
  </si>
  <si>
    <t>ｻｺｳ ﾀｲｾｲ</t>
  </si>
  <si>
    <t>030502</t>
  </si>
  <si>
    <t>SAKO</t>
  </si>
  <si>
    <t>水﨑　歩睦</t>
  </si>
  <si>
    <t>ﾐｽﾞｻｷ ｱﾕﾑ</t>
  </si>
  <si>
    <t>MIZUSAKI</t>
  </si>
  <si>
    <t>邦本　航希</t>
  </si>
  <si>
    <t>ｸﾆﾓﾄ ｺｳｷ</t>
  </si>
  <si>
    <t>030828</t>
  </si>
  <si>
    <t>KUNIMOTO</t>
  </si>
  <si>
    <t>上妻　海翔</t>
  </si>
  <si>
    <t>040311</t>
  </si>
  <si>
    <t>KOZUMA</t>
  </si>
  <si>
    <t>031123</t>
  </si>
  <si>
    <t>Taro</t>
  </si>
  <si>
    <t>山下　英太郎</t>
  </si>
  <si>
    <t>ﾔﾏｼﾀ ｴｲﾀﾛｳ</t>
  </si>
  <si>
    <t>030625</t>
  </si>
  <si>
    <t>Eitaro</t>
  </si>
  <si>
    <t>040202</t>
  </si>
  <si>
    <t>HAYAMA</t>
  </si>
  <si>
    <t>池田　理人</t>
  </si>
  <si>
    <t>ｲｹﾀﾞ ﾘﾄ</t>
  </si>
  <si>
    <t>031002</t>
  </si>
  <si>
    <t>Rito</t>
  </si>
  <si>
    <t>桑野　豊大</t>
  </si>
  <si>
    <t>ｸﾜﾉ ﾕﾀｶ</t>
  </si>
  <si>
    <t>040125</t>
  </si>
  <si>
    <t>KUWANO</t>
  </si>
  <si>
    <t>石丸　徳一</t>
  </si>
  <si>
    <t>ｲｼﾏﾙ ﾄｸｲﾁ</t>
  </si>
  <si>
    <t>Tokuichi</t>
  </si>
  <si>
    <t>植木　弥陸</t>
  </si>
  <si>
    <t>ｳｴｷ ﾐﾛｸ</t>
  </si>
  <si>
    <t>UEKI</t>
  </si>
  <si>
    <t>Miroku</t>
  </si>
  <si>
    <t>荒野　大粋</t>
  </si>
  <si>
    <t>ｱﾗﾉ ﾀﾞｲｷ</t>
  </si>
  <si>
    <t>ARANO</t>
  </si>
  <si>
    <t>徳永　開成</t>
  </si>
  <si>
    <t>ﾄｸﾅｶﾞ ｶｲｾｲ</t>
  </si>
  <si>
    <t>Eito</t>
  </si>
  <si>
    <t>TAMASHIRO</t>
  </si>
  <si>
    <t>ISHINAKA</t>
  </si>
  <si>
    <t>KANAHATA</t>
  </si>
  <si>
    <t>仲里　響喜</t>
  </si>
  <si>
    <t>ﾅｶｻﾞﾄ ﾋﾋﾞｷ</t>
  </si>
  <si>
    <t>040128</t>
  </si>
  <si>
    <t>NAKAZATO</t>
  </si>
  <si>
    <t>宮里　洸</t>
  </si>
  <si>
    <t>ﾐﾔｻﾞﾄ ｺｳ</t>
  </si>
  <si>
    <t>MIYAZATO</t>
  </si>
  <si>
    <t>Kou</t>
  </si>
  <si>
    <t xml:space="preserve">SHIBUYA </t>
  </si>
  <si>
    <t>森谷　颯</t>
  </si>
  <si>
    <t>ﾓﾘﾀﾆ ﾊﾔﾃ</t>
  </si>
  <si>
    <t>031216</t>
  </si>
  <si>
    <t>MORITANI</t>
  </si>
  <si>
    <t>市山　心音</t>
  </si>
  <si>
    <t>ｲﾁﾔﾏ ｼｵﾝ</t>
  </si>
  <si>
    <t>040226</t>
  </si>
  <si>
    <t>ICHIYAMA</t>
  </si>
  <si>
    <t>NAGAMINE</t>
  </si>
  <si>
    <t>桃崎　郁弥</t>
  </si>
  <si>
    <t>ﾓﾓｻﾞｷ ﾌﾐﾔ</t>
  </si>
  <si>
    <t>030917</t>
  </si>
  <si>
    <t>Teruaki</t>
  </si>
  <si>
    <t>YAGI</t>
  </si>
  <si>
    <t>AKUI</t>
  </si>
  <si>
    <t>Tsuyoshi</t>
  </si>
  <si>
    <t>ARIMA</t>
  </si>
  <si>
    <t>Akihide</t>
  </si>
  <si>
    <t>INATSUKI</t>
  </si>
  <si>
    <t>ONUKI</t>
  </si>
  <si>
    <t>SOKI</t>
  </si>
  <si>
    <t>Toya</t>
  </si>
  <si>
    <t>IDETA</t>
  </si>
  <si>
    <t>OGO</t>
  </si>
  <si>
    <t>KAWAGOE</t>
  </si>
  <si>
    <t>020120</t>
  </si>
  <si>
    <t>011221</t>
  </si>
  <si>
    <t>SHIGENOBU</t>
  </si>
  <si>
    <t>相原　知典</t>
  </si>
  <si>
    <t>AIHARA</t>
  </si>
  <si>
    <t>Tomonori</t>
  </si>
  <si>
    <t>SO</t>
  </si>
  <si>
    <t>Hitoshi</t>
  </si>
  <si>
    <t>Keiichiro</t>
  </si>
  <si>
    <t>FUCHIGAMI</t>
  </si>
  <si>
    <t>Nao</t>
  </si>
  <si>
    <t>GOROMARU</t>
  </si>
  <si>
    <t>NAGAMURA</t>
  </si>
  <si>
    <t>Ayuto</t>
  </si>
  <si>
    <t>ｲﾜｼﾀ ﾚｵ</t>
  </si>
  <si>
    <t>IWASHITA</t>
  </si>
  <si>
    <t>羽山　英伸</t>
  </si>
  <si>
    <t>ﾊﾔﾏ ｴｲｼﾝ</t>
  </si>
  <si>
    <t>030605</t>
  </si>
  <si>
    <t>Eishin</t>
  </si>
  <si>
    <t>本田　光</t>
  </si>
  <si>
    <t>ﾎﾝﾀﾞ ﾋｶﾘ</t>
  </si>
  <si>
    <t>031231</t>
  </si>
  <si>
    <t>Hikari</t>
  </si>
  <si>
    <t>永椎　純世</t>
  </si>
  <si>
    <t>ﾅｶﾞｼｲ ｼﾞｭﾝｾｲ</t>
  </si>
  <si>
    <t>030423</t>
  </si>
  <si>
    <t>NAGASHII</t>
  </si>
  <si>
    <t>UEHARA</t>
  </si>
  <si>
    <t>Naoto</t>
  </si>
  <si>
    <t>010906</t>
  </si>
  <si>
    <t>TSURU</t>
  </si>
  <si>
    <t>TOJO</t>
  </si>
  <si>
    <t>NONOUE</t>
  </si>
  <si>
    <t>KONISHI</t>
  </si>
  <si>
    <t>Akinori</t>
  </si>
  <si>
    <t>MORIGA</t>
  </si>
  <si>
    <t>Ryuto</t>
  </si>
  <si>
    <t>福田　椋太</t>
  </si>
  <si>
    <t>髙木　慶介</t>
  </si>
  <si>
    <t>TAKAGI</t>
  </si>
  <si>
    <t>KOBATA</t>
  </si>
  <si>
    <t>志垣　歩</t>
  </si>
  <si>
    <t>ｼｶﾞｷ ｱﾕﾑ</t>
  </si>
  <si>
    <t>SHIGAKI</t>
  </si>
  <si>
    <t>HIMENO</t>
  </si>
  <si>
    <t>羽田　新世</t>
  </si>
  <si>
    <t>ﾊﾀﾞ ｼﾝｾｲ</t>
  </si>
  <si>
    <t>040129</t>
  </si>
  <si>
    <t>HADA</t>
  </si>
  <si>
    <t>Shinsei</t>
  </si>
  <si>
    <t>031212</t>
  </si>
  <si>
    <t>衛藤　健太</t>
  </si>
  <si>
    <t>ｴﾄｳ ｹﾝﾀ</t>
  </si>
  <si>
    <t>030814</t>
  </si>
  <si>
    <t>木佐木　虹空</t>
  </si>
  <si>
    <t>ｷｻｷ ｺﾊｸ</t>
  </si>
  <si>
    <t>KISAKI</t>
  </si>
  <si>
    <t>Kohaku</t>
  </si>
  <si>
    <t>中熊　力輝</t>
  </si>
  <si>
    <t>ﾅｶｸﾞﾏ ﾘｷ</t>
  </si>
  <si>
    <t>NAKAGUMA</t>
  </si>
  <si>
    <t>畑田　拓海</t>
  </si>
  <si>
    <t>ﾊﾀﾀﾞ ﾀｸﾐ</t>
  </si>
  <si>
    <t>030708</t>
  </si>
  <si>
    <t>HATADA</t>
  </si>
  <si>
    <t>山内　健宏</t>
  </si>
  <si>
    <t>ﾔﾏｳﾁ ﾀｹﾋﾛ</t>
  </si>
  <si>
    <t>Takehiro</t>
  </si>
  <si>
    <t>森田　琉斗</t>
  </si>
  <si>
    <t>ﾓﾘﾀ ﾘｭｳﾄ</t>
  </si>
  <si>
    <t>山下　大翔</t>
  </si>
  <si>
    <t>ﾔﾏｼﾀ ﾋﾛﾄ</t>
  </si>
  <si>
    <t>河津　尚希</t>
  </si>
  <si>
    <t>ｶﾜﾂﾞ ﾅｵｷ</t>
  </si>
  <si>
    <t>KAWAZU</t>
  </si>
  <si>
    <t>林　駿甫</t>
  </si>
  <si>
    <t>ﾊﾔｼ ｼｭﾝｽｹ</t>
  </si>
  <si>
    <t>040329</t>
  </si>
  <si>
    <t>山﨑　悠平</t>
  </si>
  <si>
    <t>ﾔﾏｻﾞｷ ﾕｳﾍｲ</t>
  </si>
  <si>
    <t>中前　吉広</t>
  </si>
  <si>
    <t>ﾅｶﾏｴ ﾖｼﾋﾛ</t>
  </si>
  <si>
    <t>030430</t>
  </si>
  <si>
    <t>NAKAMAE</t>
  </si>
  <si>
    <t>030620</t>
  </si>
  <si>
    <t>NAKAHASHI</t>
  </si>
  <si>
    <t>北野　琳平</t>
  </si>
  <si>
    <t>ｷﾀﾉ ﾘﾝﾍﾟｲ</t>
  </si>
  <si>
    <t>031211</t>
  </si>
  <si>
    <t>岡松　大樹</t>
  </si>
  <si>
    <t>ｵｶﾏﾂ ﾀﾞｲｷ</t>
  </si>
  <si>
    <t>030825</t>
  </si>
  <si>
    <t>030713</t>
  </si>
  <si>
    <t>030716</t>
  </si>
  <si>
    <t>MOTOMURA</t>
  </si>
  <si>
    <t>Koto</t>
  </si>
  <si>
    <t>ASATO</t>
  </si>
  <si>
    <t>ﾅｶｻﾞﾄ ﾋﾄｼ</t>
  </si>
  <si>
    <t>ｶﾐﾔ ｼｭｳﾄ</t>
  </si>
  <si>
    <t>HOMMA</t>
  </si>
  <si>
    <t>長濱　瑠希斗</t>
  </si>
  <si>
    <t>NAGAHAMA</t>
  </si>
  <si>
    <t>Rukito</t>
  </si>
  <si>
    <t>ﾅｶﾎﾄﾞ ﾀｲﾖｳ</t>
  </si>
  <si>
    <t>NAKAHODO</t>
  </si>
  <si>
    <t>Taiyo</t>
  </si>
  <si>
    <t>當間　秀吾</t>
  </si>
  <si>
    <t>ﾄｳﾏ ｼｭｳｺﾞ</t>
  </si>
  <si>
    <t>030829</t>
  </si>
  <si>
    <t>TOMA</t>
  </si>
  <si>
    <t>赤嶺　翔</t>
  </si>
  <si>
    <t>ｱｶﾐﾈ ｼｮｳ</t>
  </si>
  <si>
    <t>031215</t>
  </si>
  <si>
    <t>AKAMINE</t>
  </si>
  <si>
    <t>阿波根　宏哉</t>
  </si>
  <si>
    <t>ｱﾊｺﾞﾝ ﾋﾛﾔ</t>
  </si>
  <si>
    <t>040203</t>
  </si>
  <si>
    <t>伊波　慧哉</t>
  </si>
  <si>
    <t>ｲﾊ ｹｲﾔ</t>
  </si>
  <si>
    <t>031221</t>
  </si>
  <si>
    <t>IHA</t>
  </si>
  <si>
    <t>Keiya</t>
  </si>
  <si>
    <t>伊波　諒哉</t>
  </si>
  <si>
    <t>ｲﾊ ﾘｮｳﾔ</t>
  </si>
  <si>
    <t>031027</t>
  </si>
  <si>
    <t>MORISAKI</t>
  </si>
  <si>
    <t>Yukihiro</t>
  </si>
  <si>
    <t>HAMADA</t>
  </si>
  <si>
    <t>Kazunori</t>
  </si>
  <si>
    <t>ﾏｴﾀﾞ ｲﾂｷ</t>
  </si>
  <si>
    <t>江浦　伶音</t>
  </si>
  <si>
    <t>ｴｳﾗ ﾚｵﾄ</t>
  </si>
  <si>
    <t>030416</t>
  </si>
  <si>
    <t>EURA</t>
  </si>
  <si>
    <t>Reoto</t>
  </si>
  <si>
    <t>040306</t>
  </si>
  <si>
    <t>Ko</t>
  </si>
  <si>
    <t>冨野　大地</t>
  </si>
  <si>
    <t>ﾄﾐﾉ ﾀﾞｲﾁ</t>
  </si>
  <si>
    <t>TOMINO</t>
  </si>
  <si>
    <t>山口　義斗</t>
  </si>
  <si>
    <t>ﾔﾏｸﾞﾁ ﾖｼﾄ</t>
  </si>
  <si>
    <t>030910</t>
  </si>
  <si>
    <t>MATSUZAKI</t>
  </si>
  <si>
    <t>MATSUSE</t>
  </si>
  <si>
    <t>Haruma</t>
  </si>
  <si>
    <t>TOKUYAMA</t>
  </si>
  <si>
    <t>Kazuaki</t>
  </si>
  <si>
    <t>ﾀｼﾛ ﾐｽﾞｷ</t>
  </si>
  <si>
    <t>Katsuhiko</t>
  </si>
  <si>
    <t>40</t>
  </si>
  <si>
    <t>NOMURA</t>
  </si>
  <si>
    <t>原田　匠</t>
  </si>
  <si>
    <t>ﾊﾗﾀﾞ ﾀｸﾐ</t>
  </si>
  <si>
    <t>031021</t>
  </si>
  <si>
    <t>JPN</t>
    <phoneticPr fontId="10"/>
  </si>
  <si>
    <t>久富　大輝</t>
  </si>
  <si>
    <t>ﾋｻﾄﾐ ﾀﾞｲｷ</t>
  </si>
  <si>
    <t>020722</t>
  </si>
  <si>
    <t>平岡　知大</t>
  </si>
  <si>
    <t>ﾋﾗｵｶ ﾁﾋﾛ</t>
  </si>
  <si>
    <t>小林　亮太</t>
  </si>
  <si>
    <t>ｺﾊﾞﾔｼ ﾘｮｳﾀ</t>
  </si>
  <si>
    <t>030604</t>
  </si>
  <si>
    <t>吉田　壮汰</t>
  </si>
  <si>
    <t>ﾖｼﾀﾞ ｿｳﾀ</t>
  </si>
  <si>
    <t>030815</t>
  </si>
  <si>
    <t>宮本　若英</t>
  </si>
  <si>
    <t>ﾐﾔﾓﾄ ｼｴｲ</t>
  </si>
  <si>
    <t>竹下　拓希</t>
  </si>
  <si>
    <t>ﾀｹｼﾀ ﾋﾛｷ</t>
  </si>
  <si>
    <t>030804</t>
  </si>
  <si>
    <t>一尾　昌史</t>
  </si>
  <si>
    <t>ｲﾁｵ ﾏｻﾌﾐ</t>
  </si>
  <si>
    <t>030730</t>
  </si>
  <si>
    <t>冨永　幸佑</t>
  </si>
  <si>
    <t>ﾄﾐﾅｶﾞ ｺｳｽｹ</t>
  </si>
  <si>
    <t>040301</t>
  </si>
  <si>
    <t>古田　一臣</t>
  </si>
  <si>
    <t>ﾌﾙﾀ ｲｯｼﾝ</t>
  </si>
  <si>
    <t>030526</t>
  </si>
  <si>
    <t>志村　悠樹</t>
  </si>
  <si>
    <t>ｼﾑﾗ ﾕｳｷ</t>
  </si>
  <si>
    <t>030503</t>
  </si>
  <si>
    <t>清本　未知</t>
  </si>
  <si>
    <t>ｷﾖﾓﾄ ﾐﾁ</t>
  </si>
  <si>
    <t>水口　渉</t>
  </si>
  <si>
    <t>ﾐﾅｸﾁ ｼｮｳ</t>
  </si>
  <si>
    <t>030613</t>
  </si>
  <si>
    <t>松﨑　太郎</t>
  </si>
  <si>
    <t>ﾏﾂｻﾞｷ ﾀﾛｳ</t>
  </si>
  <si>
    <t>030702</t>
  </si>
  <si>
    <t>奈須　翔</t>
  </si>
  <si>
    <t>ﾅｽ ｶｹﾙ</t>
  </si>
  <si>
    <t>橋本　真大</t>
  </si>
  <si>
    <t>ﾊｼﾓﾄ ﾏﾋﾛ</t>
  </si>
  <si>
    <t>大里　修也</t>
  </si>
  <si>
    <t>ｵｵｻﾄ ｼｭｳﾔ</t>
  </si>
  <si>
    <t>030623</t>
  </si>
  <si>
    <t>柏田　恵治</t>
  </si>
  <si>
    <t>ｶｼﾜﾀﾞ ｹｲｼﾞ</t>
  </si>
  <si>
    <t>031017</t>
  </si>
  <si>
    <t>鳥井　天陽</t>
  </si>
  <si>
    <t>ﾄﾘｲ ﾀｶﾊﾙ</t>
  </si>
  <si>
    <t>030928</t>
  </si>
  <si>
    <t>浜田　浩太朗</t>
  </si>
  <si>
    <t>ﾊﾏﾀﾞ ｺｳﾀﾛｳ</t>
  </si>
  <si>
    <t>乗冨　賢太</t>
  </si>
  <si>
    <t>ﾉﾘﾄﾐ ｹﾝﾀ</t>
  </si>
  <si>
    <t>緒方　勇信</t>
  </si>
  <si>
    <t>ｵｶﾞﾀ ﾕｳｼﾝ</t>
  </si>
  <si>
    <t>030507</t>
  </si>
  <si>
    <t>杉野　翔</t>
  </si>
  <si>
    <t>ｽｷﾞﾉ ｼｮｳ</t>
  </si>
  <si>
    <t>田上　駿</t>
  </si>
  <si>
    <t>ﾀﾉｳｴ ｼｭﾝ</t>
  </si>
  <si>
    <t>永峰　涼太郎</t>
  </si>
  <si>
    <t>ﾅｶﾞﾐﾈ ﾘｮｳﾀﾛｳ</t>
  </si>
  <si>
    <t>西野　徹</t>
  </si>
  <si>
    <t>ﾆｼﾉ ﾄｵﾙ</t>
  </si>
  <si>
    <t>原　迅杜</t>
  </si>
  <si>
    <t>ﾊﾗ ﾊﾔﾄ</t>
  </si>
  <si>
    <t>030603</t>
  </si>
  <si>
    <t>福倉　昌哉</t>
  </si>
  <si>
    <t>ﾌｸｸﾗ ﾏｻﾔ</t>
  </si>
  <si>
    <t>船津　輝人</t>
  </si>
  <si>
    <t>ﾌﾅﾂ ｱｷﾄ</t>
  </si>
  <si>
    <t>040115</t>
  </si>
  <si>
    <t>山田　春杜</t>
  </si>
  <si>
    <t>ﾔﾏﾀﾞ ﾊﾙﾄ</t>
  </si>
  <si>
    <t>040319</t>
  </si>
  <si>
    <t>中山　大地</t>
  </si>
  <si>
    <t>ﾅｶﾔﾏ ﾀﾞｲﾁ</t>
  </si>
  <si>
    <t>030429</t>
  </si>
  <si>
    <t>西原　颯汰</t>
  </si>
  <si>
    <t>ﾆｼﾊﾗ ﾊﾔﾀ</t>
  </si>
  <si>
    <t>031031</t>
  </si>
  <si>
    <t>阿部　裕太</t>
  </si>
  <si>
    <t>ｱﾍﾞ ﾕｳﾀ</t>
  </si>
  <si>
    <t>040212</t>
  </si>
  <si>
    <t>藤田　晃成</t>
  </si>
  <si>
    <t>ﾌｼﾞﾀ ｺｳｾｲ</t>
  </si>
  <si>
    <t>030916</t>
  </si>
  <si>
    <t>中野　颯也</t>
  </si>
  <si>
    <t>ﾅｶﾉ ｿｳﾔ</t>
  </si>
  <si>
    <t>城下　匠生</t>
  </si>
  <si>
    <t>ｼﾞｮｳﾉｼﾀ ﾀｸﾐ</t>
  </si>
  <si>
    <t>030611</t>
  </si>
  <si>
    <t>塩出　颯舞</t>
  </si>
  <si>
    <t>ｼｵﾃﾞ ｿｳﾏ</t>
  </si>
  <si>
    <t>031022</t>
  </si>
  <si>
    <t>西迫　和希</t>
  </si>
  <si>
    <t>ﾆｼｻﾞｺ ｶｽﾞｷ</t>
  </si>
  <si>
    <t>田村　友人</t>
  </si>
  <si>
    <t>ﾀﾑﾗ ﾄﾓﾋﾄ</t>
  </si>
  <si>
    <t>030612</t>
  </si>
  <si>
    <t>前田　涼輔</t>
  </si>
  <si>
    <t>ﾏｴﾀﾞ ﾘｮｳｽｹ</t>
  </si>
  <si>
    <t>宮坂　渉</t>
  </si>
  <si>
    <t>ﾐﾔｻｶ ﾜﾀﾙ</t>
  </si>
  <si>
    <t>040113</t>
  </si>
  <si>
    <t>段吉　遼大</t>
  </si>
  <si>
    <t>ﾀﾞﾝﾖｼ ﾘｮｳﾀ</t>
  </si>
  <si>
    <t>飯盛　駿人</t>
  </si>
  <si>
    <t>ｲｲﾓﾘ ﾊﾔﾄ</t>
  </si>
  <si>
    <t>030914</t>
  </si>
  <si>
    <t>渡邉　裕太</t>
  </si>
  <si>
    <t>ﾜﾀﾅﾍﾞ ﾕｳﾀ</t>
  </si>
  <si>
    <t>031110</t>
  </si>
  <si>
    <t>高野　智紀</t>
  </si>
  <si>
    <t>ﾀｶﾉ ﾄﾓｷ</t>
  </si>
  <si>
    <t>那須　大永</t>
  </si>
  <si>
    <t>ﾅｽ ﾀｲﾖｳ</t>
  </si>
  <si>
    <t>030427</t>
  </si>
  <si>
    <t>和田　将晴</t>
  </si>
  <si>
    <t>ﾜﾀﾞ ﾏｻﾊﾙ</t>
  </si>
  <si>
    <t>990808</t>
  </si>
  <si>
    <t>神保　啓太</t>
  </si>
  <si>
    <t>ｼﾞﾝﾎﾞ ｹｲﾀ</t>
  </si>
  <si>
    <t>031117</t>
  </si>
  <si>
    <t>金丸　真也</t>
  </si>
  <si>
    <t>ｶﾈﾏﾙ ｼﾝﾔ</t>
  </si>
  <si>
    <t>杉原　虎太郎</t>
  </si>
  <si>
    <t>ｽｷﾞﾊﾗ ｺﾀﾛｳ</t>
  </si>
  <si>
    <t>岩永　俊介</t>
  </si>
  <si>
    <t>ｲﾜﾅｶﾞ ｼｭﾝｽｹ</t>
  </si>
  <si>
    <t>伊藤　優</t>
  </si>
  <si>
    <t>ｲﾄｳ ﾕｳ</t>
  </si>
  <si>
    <t>040119</t>
  </si>
  <si>
    <t>上野　奎吾</t>
  </si>
  <si>
    <t>ｳｴﾉ ｹｲｺﾞ</t>
  </si>
  <si>
    <t>020527</t>
  </si>
  <si>
    <t>石山　友輝</t>
  </si>
  <si>
    <t>ｲｼﾔﾏ ﾄﾓｷ</t>
  </si>
  <si>
    <t>仲里　拓真</t>
  </si>
  <si>
    <t>ﾅｶｻﾞﾄ ﾀｸﾏ</t>
  </si>
  <si>
    <t>030812</t>
  </si>
  <si>
    <t>下原　士侑</t>
  </si>
  <si>
    <t>ｼﾓﾊﾗ ｼｭｳ</t>
  </si>
  <si>
    <t>守長　晃我</t>
  </si>
  <si>
    <t>ﾓﾘﾅｶﾞ ｺｳｶﾞ</t>
  </si>
  <si>
    <t>坂元　海斗</t>
  </si>
  <si>
    <t>ｻｶﾓﾄ ｶｲﾄ</t>
  </si>
  <si>
    <t>長岡　祐月</t>
  </si>
  <si>
    <t>ﾅｶﾞｵｶ ﾕﾂﾞｷ</t>
  </si>
  <si>
    <t>池田　雅大</t>
  </si>
  <si>
    <t>ｲｹﾀﾞ ﾏｻﾋﾛ</t>
  </si>
  <si>
    <t>030831</t>
  </si>
  <si>
    <t>今村　知椰</t>
  </si>
  <si>
    <t>ｲﾏﾑﾗ ﾄﾓﾔ</t>
  </si>
  <si>
    <t>松本　幸樹</t>
  </si>
  <si>
    <t>ﾏﾂﾓﾄ ｺｳｷ</t>
  </si>
  <si>
    <t>古城　敬士</t>
  </si>
  <si>
    <t>ｺｼﾞｮｳ ｹｲｼ</t>
  </si>
  <si>
    <t>040127</t>
  </si>
  <si>
    <t>片村　凌大</t>
  </si>
  <si>
    <t>030525</t>
  </si>
  <si>
    <t>緒方　颯太</t>
  </si>
  <si>
    <t>ｵｶﾞﾀ ｿｳﾀ</t>
  </si>
  <si>
    <t>040131</t>
  </si>
  <si>
    <t>OGATA</t>
  </si>
  <si>
    <t>Akito</t>
  </si>
  <si>
    <t>七星　彰宏</t>
  </si>
  <si>
    <t>ﾅﾅﾎｼ ｱｷﾋﾛ</t>
  </si>
  <si>
    <t>010524</t>
  </si>
  <si>
    <t>NANAHOSHI</t>
  </si>
  <si>
    <t>堀越　光</t>
  </si>
  <si>
    <t>ﾎﾘｺｼ ﾋｶﾙ</t>
  </si>
  <si>
    <t>HORIKOSHI</t>
  </si>
  <si>
    <t>巣山　侑聖</t>
  </si>
  <si>
    <t>ｽﾔﾏ ﾕｳｾｲ</t>
  </si>
  <si>
    <t>030901</t>
  </si>
  <si>
    <t>高橋　周作</t>
  </si>
  <si>
    <t>ﾀｶﾊｼ ｼｭｳｻｸ</t>
  </si>
  <si>
    <t>980712</t>
  </si>
  <si>
    <t>Shusaku</t>
  </si>
  <si>
    <t>薮本　駿</t>
  </si>
  <si>
    <t>ﾔﾌﾞﾓﾄ ｼｭﾝ</t>
  </si>
  <si>
    <t>FUKUTA</t>
  </si>
  <si>
    <t>中山　歩紀</t>
  </si>
  <si>
    <t>ﾅｶﾔﾏ ｲﾌﾞｷ</t>
  </si>
  <si>
    <t>NAKAYAMA</t>
  </si>
  <si>
    <t>田窪　大地</t>
  </si>
  <si>
    <t>ﾀｸﾎﾞ ﾀﾞｲﾁ</t>
  </si>
  <si>
    <t>TAKUBO</t>
  </si>
  <si>
    <t>内藤　信尊</t>
  </si>
  <si>
    <t>ﾅｲﾄｳ ﾉﾌﾞﾀｶ</t>
  </si>
  <si>
    <t>NAITO</t>
  </si>
  <si>
    <t>Nobutaka</t>
  </si>
  <si>
    <t>夏目　廉太郎</t>
  </si>
  <si>
    <t>ﾅﾂﾒ ﾚﾝﾀﾛｳ</t>
  </si>
  <si>
    <t>030425</t>
  </si>
  <si>
    <t>NATSUME</t>
  </si>
  <si>
    <t>HONJI</t>
  </si>
  <si>
    <t>Sumitaka</t>
  </si>
  <si>
    <t>MIYAKE</t>
  </si>
  <si>
    <t>久保谷　康平</t>
  </si>
  <si>
    <t>ｸﾎﾞﾀﾆ ｺｳﾍｲ</t>
  </si>
  <si>
    <t>020823</t>
  </si>
  <si>
    <t>KUBOTANI</t>
  </si>
  <si>
    <t>中島　聡哉</t>
  </si>
  <si>
    <t>ﾅｶｼﾏ ｿｳﾔ</t>
  </si>
  <si>
    <t>Soya</t>
  </si>
  <si>
    <t>林　大翔</t>
  </si>
  <si>
    <t>中條　愛登</t>
  </si>
  <si>
    <t>ﾁｭｳｼﾞｮｳ ﾏﾅﾄ</t>
  </si>
  <si>
    <t>CHUJO</t>
  </si>
  <si>
    <t>川根　大輝</t>
  </si>
  <si>
    <t>ｶﾜﾈ ﾀﾞｲｷ</t>
  </si>
  <si>
    <t>031220</t>
  </si>
  <si>
    <t>KAWANE</t>
  </si>
  <si>
    <t>海地　博斗</t>
  </si>
  <si>
    <t>ｶｲﾁ ﾊｸﾄ</t>
  </si>
  <si>
    <t>KAICHI</t>
  </si>
  <si>
    <t>Hakuto</t>
  </si>
  <si>
    <t>久保　泰斗</t>
  </si>
  <si>
    <t>ｸﾎﾞ ﾀｲﾄ</t>
  </si>
  <si>
    <t>Taito</t>
  </si>
  <si>
    <t>小柳　友哉</t>
  </si>
  <si>
    <t>ｺﾔﾅｷﾞ ﾄﾓﾔ</t>
  </si>
  <si>
    <t>KOYANAGI</t>
  </si>
  <si>
    <t>宇梶　聡也</t>
  </si>
  <si>
    <t>ｳｶｼﾞ ｻﾄﾔ</t>
  </si>
  <si>
    <t>UKAJI</t>
  </si>
  <si>
    <t>Satoya</t>
  </si>
  <si>
    <t>熊野　耀也</t>
  </si>
  <si>
    <t>ｸﾏﾉ ﾃﾙﾔ</t>
  </si>
  <si>
    <t>030506</t>
  </si>
  <si>
    <t>KUMANO</t>
  </si>
  <si>
    <t>Teruya</t>
  </si>
  <si>
    <t>池内　謙介</t>
  </si>
  <si>
    <t>ｲｹｳﾁ ｹﾝｽｹ</t>
  </si>
  <si>
    <t>030824</t>
  </si>
  <si>
    <t>IKEUCHI</t>
  </si>
  <si>
    <t>吉留　皓平</t>
  </si>
  <si>
    <t>ﾖｼﾄﾞﾒ ｺｳﾍｲ</t>
  </si>
  <si>
    <t>YOSHIDOME</t>
  </si>
  <si>
    <t>今田　敬士</t>
  </si>
  <si>
    <t>ｲﾏﾀﾞ ｹｲﾄ</t>
  </si>
  <si>
    <t>髙倉　宗嗣</t>
  </si>
  <si>
    <t>ﾀｶｸﾗ ｿｳｼ</t>
  </si>
  <si>
    <t>030813</t>
  </si>
  <si>
    <t>TAKAKURA</t>
  </si>
  <si>
    <t>Soshi</t>
  </si>
  <si>
    <t>山根　晃静</t>
  </si>
  <si>
    <t>ﾔﾏﾈ ｺｳｾｲ</t>
  </si>
  <si>
    <t>中脇　周大</t>
  </si>
  <si>
    <t>ﾅｶﾜｷ ｼｭｳﾀ</t>
  </si>
  <si>
    <t>040117</t>
  </si>
  <si>
    <t>NAKAWAKI</t>
  </si>
  <si>
    <t>大保　洋希</t>
  </si>
  <si>
    <t>ｵｵﾎﾞ ﾋﾛｷ</t>
  </si>
  <si>
    <t>吹上　結斗</t>
  </si>
  <si>
    <t>ﾌｷｱｹﾞ ﾕｲﾄ</t>
  </si>
  <si>
    <t>040221</t>
  </si>
  <si>
    <t>FUKIAGE</t>
  </si>
  <si>
    <t>駒木　雅峻</t>
  </si>
  <si>
    <t>ｺﾏｷ ﾏｻﾀｶ</t>
  </si>
  <si>
    <t>030912</t>
  </si>
  <si>
    <t>KOMAKI</t>
  </si>
  <si>
    <t>秋吉　爽瑠</t>
  </si>
  <si>
    <t>ｱｷﾖｼ ﾀｹﾙ</t>
  </si>
  <si>
    <t>030515</t>
  </si>
  <si>
    <t>大湾　政和</t>
  </si>
  <si>
    <t>ｵｵﾜﾝ ｾｲﾜ</t>
  </si>
  <si>
    <t>Seiwa</t>
  </si>
  <si>
    <t>波多　隆成</t>
  </si>
  <si>
    <t>HATA</t>
  </si>
  <si>
    <t>江口　友斗</t>
  </si>
  <si>
    <t>ｴｸﾞﾁ ﾕｳﾄ</t>
  </si>
  <si>
    <t>040124</t>
  </si>
  <si>
    <t>近藤　晴斗</t>
  </si>
  <si>
    <t>ｺﾝﾄﾞｳ ﾊﾙﾄ</t>
  </si>
  <si>
    <t>030504</t>
  </si>
  <si>
    <t>植坂　岳寛</t>
  </si>
  <si>
    <t>ｳｴｻｶ ﾀｹﾋﾛ</t>
  </si>
  <si>
    <t>030727</t>
  </si>
  <si>
    <t>UESAKA</t>
  </si>
  <si>
    <t>真中　貴与史</t>
  </si>
  <si>
    <t>ﾏﾅｶ ｷﾖﾌﾐ</t>
  </si>
  <si>
    <t>MANAKA</t>
  </si>
  <si>
    <t>上長者　大地</t>
  </si>
  <si>
    <t>ｶﾐﾁｮｳｼﾞｬ ﾀｲﾁ</t>
  </si>
  <si>
    <t>990811</t>
  </si>
  <si>
    <t>三好　崇文</t>
  </si>
  <si>
    <t>ﾐﾖｼ ﾀｶﾌﾐ</t>
  </si>
  <si>
    <t>Takafumi</t>
  </si>
  <si>
    <t>上村　健翔</t>
  </si>
  <si>
    <t>ｳｴﾑﾗ ｹﾝﾄ</t>
  </si>
  <si>
    <t>UEMURA</t>
  </si>
  <si>
    <t>安藤　祐介</t>
  </si>
  <si>
    <t>ｱﾝﾄﾞｳ ﾕｳｽｹ</t>
  </si>
  <si>
    <t>040112</t>
  </si>
  <si>
    <t>川畑　柊人</t>
  </si>
  <si>
    <t>ｶﾜﾊﾞﾀ ｼｭｳﾄ</t>
  </si>
  <si>
    <t>見勢井　泰介</t>
  </si>
  <si>
    <t>ﾐｾｲ ﾀｲｽｹ</t>
  </si>
  <si>
    <t>030704</t>
  </si>
  <si>
    <t>MISEI</t>
  </si>
  <si>
    <t>Taisuke</t>
  </si>
  <si>
    <t>深水　一</t>
  </si>
  <si>
    <t>ﾌｶﾐｽﾞ ﾊｼﾞﾒ</t>
  </si>
  <si>
    <t>031228</t>
  </si>
  <si>
    <t>FUKAMIZU</t>
  </si>
  <si>
    <t>Hajime</t>
  </si>
  <si>
    <t>平山　耕翔</t>
  </si>
  <si>
    <t>ﾋﾗﾔﾏ ｺｳﾄ</t>
  </si>
  <si>
    <t>Mana</t>
  </si>
  <si>
    <t>Airi</t>
  </si>
  <si>
    <t>Mayu</t>
  </si>
  <si>
    <t>Kaede</t>
  </si>
  <si>
    <t>Natsuki</t>
  </si>
  <si>
    <t xml:space="preserve">FUJIE </t>
  </si>
  <si>
    <t>Aina</t>
  </si>
  <si>
    <t>Eina</t>
  </si>
  <si>
    <t>Kokona</t>
  </si>
  <si>
    <t>Mai</t>
  </si>
  <si>
    <t xml:space="preserve">HARA </t>
  </si>
  <si>
    <t>Akari</t>
  </si>
  <si>
    <t>Mami</t>
  </si>
  <si>
    <t>Takako</t>
  </si>
  <si>
    <t>Ayuki</t>
  </si>
  <si>
    <t>Wakana</t>
  </si>
  <si>
    <t>Yukino</t>
  </si>
  <si>
    <t>Ryoka</t>
  </si>
  <si>
    <t>Reina</t>
  </si>
  <si>
    <t>Mao</t>
  </si>
  <si>
    <t>Miyu</t>
  </si>
  <si>
    <t>Aya</t>
  </si>
  <si>
    <t>Misaki</t>
  </si>
  <si>
    <t>Yui</t>
  </si>
  <si>
    <t>Kotone</t>
  </si>
  <si>
    <t>Ami</t>
  </si>
  <si>
    <t>Amane</t>
  </si>
  <si>
    <t>Yuka</t>
  </si>
  <si>
    <t>Shizuho</t>
  </si>
  <si>
    <t>Minori</t>
  </si>
  <si>
    <t>Shiori</t>
  </si>
  <si>
    <t>Nanami</t>
  </si>
  <si>
    <t>Saki</t>
  </si>
  <si>
    <t>Megumi</t>
  </si>
  <si>
    <t>Ayaka</t>
  </si>
  <si>
    <t>Mei</t>
  </si>
  <si>
    <t>Narumi</t>
  </si>
  <si>
    <t>Mirei</t>
  </si>
  <si>
    <t>山下　紗弥</t>
  </si>
  <si>
    <t>ﾔﾏｼﾀ ｻﾔ</t>
  </si>
  <si>
    <t>031125</t>
  </si>
  <si>
    <t>Saya</t>
  </si>
  <si>
    <t>尾﨑　七海</t>
  </si>
  <si>
    <t>ｵｻﾞｷ ﾅﾅﾐ</t>
  </si>
  <si>
    <t>040207</t>
  </si>
  <si>
    <t>OZAKI</t>
  </si>
  <si>
    <t>明日山　理子</t>
  </si>
  <si>
    <t>ｱｹﾋﾞﾔﾏ ﾉﾘｺ</t>
  </si>
  <si>
    <t>030710</t>
  </si>
  <si>
    <t>AKEBIYAMA</t>
  </si>
  <si>
    <t>Noriko</t>
  </si>
  <si>
    <t>坂元　葵衣</t>
  </si>
  <si>
    <t>ｻｶﾓﾄ ｱｵｲ</t>
  </si>
  <si>
    <t>040120</t>
  </si>
  <si>
    <t>Aoi</t>
  </si>
  <si>
    <t>平島　ゆゆ</t>
  </si>
  <si>
    <t>ﾋﾗｼﾏ ﾕﾕ</t>
  </si>
  <si>
    <t>030725</t>
  </si>
  <si>
    <t>HIRASHIMA</t>
  </si>
  <si>
    <t>Yuyu</t>
  </si>
  <si>
    <t>赤星　綺季</t>
  </si>
  <si>
    <t>ｱｶﾎｼ ｷｷ</t>
  </si>
  <si>
    <t>040326</t>
  </si>
  <si>
    <t>Kiki</t>
  </si>
  <si>
    <t>宮原　なな佳</t>
  </si>
  <si>
    <t>ﾐﾔﾊﾗ ﾅﾅｶ</t>
  </si>
  <si>
    <t>Nanaka</t>
  </si>
  <si>
    <t>西園　萌花</t>
  </si>
  <si>
    <t>ﾆｼｿﾞﾉ ﾓｴｶ</t>
  </si>
  <si>
    <t>NISHIZONO</t>
  </si>
  <si>
    <t>Moeka</t>
  </si>
  <si>
    <t>040104</t>
  </si>
  <si>
    <t>Kokoro</t>
  </si>
  <si>
    <t>酒井　日菜美</t>
  </si>
  <si>
    <t>ｻｶｲ ﾋﾅﾐ</t>
  </si>
  <si>
    <t>Hinami</t>
  </si>
  <si>
    <t>山本　千菜</t>
  </si>
  <si>
    <t>ﾔﾏﾓﾄ ﾁﾅ</t>
  </si>
  <si>
    <t>China</t>
  </si>
  <si>
    <t>中尾　優花</t>
  </si>
  <si>
    <t>030614</t>
  </si>
  <si>
    <t>信岡　優那</t>
  </si>
  <si>
    <t>ﾉﾌﾞｵｶ ﾕﾅ</t>
  </si>
  <si>
    <t>NOBUOKA</t>
  </si>
  <si>
    <t>髙見　冬羽</t>
  </si>
  <si>
    <t>ﾀｶﾐ ﾄﾜ</t>
  </si>
  <si>
    <t>峰岡　萌華</t>
  </si>
  <si>
    <t>ﾐﾈｵｶ ﾓｴｶ</t>
  </si>
  <si>
    <t>MINEOKA</t>
  </si>
  <si>
    <t>石井　那奈</t>
  </si>
  <si>
    <t>ｲｼｲ ﾅﾅ</t>
  </si>
  <si>
    <t>040318</t>
  </si>
  <si>
    <t>Nana</t>
  </si>
  <si>
    <t>中山　芽依</t>
  </si>
  <si>
    <t>ﾅｶﾔﾏ ﾒｲ</t>
  </si>
  <si>
    <t>田島　美春</t>
  </si>
  <si>
    <t>ﾀｼﾞﾏ ﾐﾊﾙ</t>
  </si>
  <si>
    <t>TAJIMA</t>
  </si>
  <si>
    <t>Miharu</t>
  </si>
  <si>
    <t>治武　杏祈</t>
  </si>
  <si>
    <t>ｼﾞﾌﾞ ｱｽﾞｷ</t>
  </si>
  <si>
    <t>JIBU</t>
  </si>
  <si>
    <t>Azuki</t>
  </si>
  <si>
    <t>中西　由</t>
  </si>
  <si>
    <t>ﾅｶﾆｼ ﾕｷ</t>
  </si>
  <si>
    <t>NAKANISHI</t>
  </si>
  <si>
    <t>ハッサン　リナ</t>
  </si>
  <si>
    <t>ﾊｯｻﾝ ﾘﾅ</t>
  </si>
  <si>
    <t>HASSAN</t>
  </si>
  <si>
    <t>Rina</t>
  </si>
  <si>
    <t>萩本　莉帆</t>
  </si>
  <si>
    <t>ﾊｷﾞﾓﾄ ﾘﾎ</t>
  </si>
  <si>
    <t>030719</t>
  </si>
  <si>
    <t>HAGIMOTO</t>
  </si>
  <si>
    <t>Riho</t>
  </si>
  <si>
    <t>豊嶋　美咲</t>
  </si>
  <si>
    <t>ﾄﾖｼﾏ ﾐｻｷ</t>
  </si>
  <si>
    <t>030707</t>
  </si>
  <si>
    <t>TOYOSHIMA</t>
  </si>
  <si>
    <t>葉　マンディ梨紗</t>
  </si>
  <si>
    <t>ﾖｳ ﾏﾝﾃﾞｨﾘｻ</t>
  </si>
  <si>
    <t>031218</t>
  </si>
  <si>
    <t>Mandyrisa</t>
  </si>
  <si>
    <t>Chiaki</t>
  </si>
  <si>
    <t>Maho</t>
  </si>
  <si>
    <t>Rika</t>
  </si>
  <si>
    <t>Risa</t>
  </si>
  <si>
    <t>Mizuho</t>
  </si>
  <si>
    <t>Aika</t>
  </si>
  <si>
    <t>松本　小花</t>
  </si>
  <si>
    <t>ﾏﾂﾓﾄ ｺﾊﾅ</t>
  </si>
  <si>
    <t>Kohana</t>
  </si>
  <si>
    <t>Kae</t>
  </si>
  <si>
    <t>Kasumi</t>
  </si>
  <si>
    <t>Kako</t>
  </si>
  <si>
    <t>Yuri</t>
  </si>
  <si>
    <t>Hinase</t>
  </si>
  <si>
    <t>Suzuha</t>
  </si>
  <si>
    <t>Yuika</t>
  </si>
  <si>
    <t>Kirara</t>
  </si>
  <si>
    <t>Suzuka</t>
  </si>
  <si>
    <t>Kaho</t>
  </si>
  <si>
    <t>Hana</t>
  </si>
  <si>
    <t>Marino</t>
  </si>
  <si>
    <t>Honoka</t>
  </si>
  <si>
    <t>Ayano</t>
  </si>
  <si>
    <t>Maki</t>
  </si>
  <si>
    <t>Ririka</t>
  </si>
  <si>
    <t>Remi</t>
  </si>
  <si>
    <t>Ayu</t>
  </si>
  <si>
    <t>髙橋　奈々</t>
  </si>
  <si>
    <t>Nonoka</t>
  </si>
  <si>
    <t>Shiina</t>
  </si>
  <si>
    <t>Hiyori</t>
  </si>
  <si>
    <t>Sakura</t>
  </si>
  <si>
    <t xml:space="preserve">TANIGUCHI </t>
  </si>
  <si>
    <t>Mia</t>
  </si>
  <si>
    <t>Maria</t>
  </si>
  <si>
    <t>Ayane</t>
  </si>
  <si>
    <t>Mayuko</t>
  </si>
  <si>
    <t>Akane</t>
  </si>
  <si>
    <t>Honami</t>
  </si>
  <si>
    <t>石郷　夢来</t>
  </si>
  <si>
    <t>ｲｼｺﾞｳ ﾕﾗ</t>
  </si>
  <si>
    <t>031217</t>
  </si>
  <si>
    <t>Yura</t>
  </si>
  <si>
    <t>板橋　美月</t>
  </si>
  <si>
    <t>ｲﾀﾊｼ ﾐﾂﾞｷ</t>
  </si>
  <si>
    <t>ITAHASHI</t>
  </si>
  <si>
    <t>今西　あかり</t>
  </si>
  <si>
    <t>ｲﾏﾆｼ ｱｶﾘ</t>
  </si>
  <si>
    <t>030410</t>
  </si>
  <si>
    <t>IMANISHI</t>
  </si>
  <si>
    <t>金丸　まりの</t>
  </si>
  <si>
    <t>ｶﾅﾏﾙ ﾏﾘﾉ</t>
  </si>
  <si>
    <t>030617</t>
  </si>
  <si>
    <t>KANAMARU</t>
  </si>
  <si>
    <t>久保山　聖奈</t>
  </si>
  <si>
    <t>ｸﾎﾞﾔﾏ ｾｲﾅ</t>
  </si>
  <si>
    <t>KUBOYAMA</t>
  </si>
  <si>
    <t>Seina</t>
  </si>
  <si>
    <t>田中　杏実</t>
  </si>
  <si>
    <t>ﾀﾅｶ ｱﾐ</t>
  </si>
  <si>
    <t>030729</t>
  </si>
  <si>
    <t>田中　美優</t>
  </si>
  <si>
    <t>ﾀﾅｶ ﾐﾕ</t>
  </si>
  <si>
    <t>谷門　花菜</t>
  </si>
  <si>
    <t>ﾀﾆｶﾄﾞ ｶﾅ</t>
  </si>
  <si>
    <t>031115</t>
  </si>
  <si>
    <t>TANIKADO</t>
  </si>
  <si>
    <t>Kana</t>
  </si>
  <si>
    <t>田之頭　あかり</t>
  </si>
  <si>
    <t>ﾀﾉｶﾞｼﾗ ｱｶﾘ</t>
  </si>
  <si>
    <t>TANOGASHIRA</t>
  </si>
  <si>
    <t>辻　萌々子</t>
  </si>
  <si>
    <t>ﾂｼﾞ ﾓﾓｺ</t>
  </si>
  <si>
    <t>TSUJI</t>
  </si>
  <si>
    <t>Momoko</t>
  </si>
  <si>
    <t>村上　来花</t>
  </si>
  <si>
    <t>ﾑﾗｶﾐ ﾗｲｶ</t>
  </si>
  <si>
    <t>Raika</t>
  </si>
  <si>
    <t>森　愛里</t>
  </si>
  <si>
    <t>ﾓﾘ ｱｲﾘ</t>
  </si>
  <si>
    <t>安永　彩未</t>
  </si>
  <si>
    <t>030904</t>
  </si>
  <si>
    <t xml:space="preserve">YASUNAGA </t>
  </si>
  <si>
    <t>渡辺　梨央</t>
  </si>
  <si>
    <t>ﾜﾀﾅﾍﾞ ﾘｵ</t>
  </si>
  <si>
    <t>030411</t>
  </si>
  <si>
    <t>Rio</t>
  </si>
  <si>
    <t>油布　望愛</t>
  </si>
  <si>
    <t>Moe</t>
  </si>
  <si>
    <t>990429</t>
  </si>
  <si>
    <t>Reika</t>
  </si>
  <si>
    <t>970719</t>
  </si>
  <si>
    <t>Yuko</t>
  </si>
  <si>
    <t>ｸﾘﾀ ﾒｸﾞﾐ</t>
  </si>
  <si>
    <t>981201</t>
  </si>
  <si>
    <t>Chisato</t>
  </si>
  <si>
    <t>Ruri</t>
  </si>
  <si>
    <t>Tomoko</t>
  </si>
  <si>
    <t>Emai</t>
  </si>
  <si>
    <t>Saho</t>
  </si>
  <si>
    <t>森尾　望</t>
  </si>
  <si>
    <t>ﾓﾘｵ ﾉｿﾞﾐ</t>
  </si>
  <si>
    <t>MORIO</t>
  </si>
  <si>
    <t>村田　美咲</t>
  </si>
  <si>
    <t>ﾑﾗﾀ ﾐｻｷ</t>
  </si>
  <si>
    <t>Nanako</t>
  </si>
  <si>
    <t>Riko</t>
  </si>
  <si>
    <t>藤原　倫</t>
  </si>
  <si>
    <t>ﾌｼﾞﾜﾗ ﾘﾝ</t>
  </si>
  <si>
    <t>030517</t>
  </si>
  <si>
    <t>Etsuko</t>
  </si>
  <si>
    <t>Akiko</t>
  </si>
  <si>
    <t>030307</t>
  </si>
  <si>
    <t>Iroha</t>
  </si>
  <si>
    <t>Chinatsu</t>
  </si>
  <si>
    <t>Yoshiko</t>
  </si>
  <si>
    <t>Ema</t>
  </si>
  <si>
    <t>Aki</t>
  </si>
  <si>
    <t>藤原　奈央</t>
  </si>
  <si>
    <t>ﾌｼﾞﾜﾗ ﾅｵ</t>
  </si>
  <si>
    <t>Hanako</t>
  </si>
  <si>
    <t>麓　芽衣</t>
  </si>
  <si>
    <t>ﾌﾓﾄ ﾒｲ</t>
  </si>
  <si>
    <t>031226</t>
  </si>
  <si>
    <t>FUMOTO</t>
  </si>
  <si>
    <t>Kurumi</t>
  </si>
  <si>
    <t>Naoko</t>
  </si>
  <si>
    <t>大城　末愛優</t>
  </si>
  <si>
    <t>Aoka</t>
  </si>
  <si>
    <t>Nanao</t>
  </si>
  <si>
    <t>Reira</t>
  </si>
  <si>
    <t>冨田　星葉</t>
  </si>
  <si>
    <t>ﾄﾐﾀ ﾎｼﾊ</t>
  </si>
  <si>
    <t>030618</t>
  </si>
  <si>
    <t>Hoshiha</t>
  </si>
  <si>
    <t>Yuriko</t>
  </si>
  <si>
    <t>中村　綺宥</t>
  </si>
  <si>
    <t>ﾅｶﾑﾗ ｷﾕ</t>
  </si>
  <si>
    <t>Kiyu</t>
  </si>
  <si>
    <t>峰松　翠</t>
  </si>
  <si>
    <t>ﾐﾈﾏﾂ ﾐﾄﾞﾘ</t>
  </si>
  <si>
    <t>MINEMATSU</t>
  </si>
  <si>
    <t>Midori</t>
  </si>
  <si>
    <t>澤田　爽</t>
  </si>
  <si>
    <t>ｻﾜﾀﾞ ｱｷ</t>
  </si>
  <si>
    <t>SAWADA</t>
  </si>
  <si>
    <t>三反田　理央</t>
  </si>
  <si>
    <t>ｻﾝﾀﾝﾀﾞ ﾘｵ</t>
  </si>
  <si>
    <t>030514</t>
  </si>
  <si>
    <t>SANTANDA</t>
  </si>
  <si>
    <t>ﾀｶﾔﾏ ｻｷ</t>
  </si>
  <si>
    <t>廣井　楓</t>
  </si>
  <si>
    <t>ﾋﾛｲ ｶｴﾃﾞ</t>
  </si>
  <si>
    <t>031001</t>
  </si>
  <si>
    <t>HIROI</t>
  </si>
  <si>
    <t>山本　華</t>
  </si>
  <si>
    <t>ﾔﾏﾓﾄ ﾊﾅ</t>
  </si>
  <si>
    <t>040324</t>
  </si>
  <si>
    <t>橋口　心暖</t>
  </si>
  <si>
    <t>ﾊｼｸﾞﾁ ｺｺﾉ</t>
  </si>
  <si>
    <t>Kokono</t>
  </si>
  <si>
    <t>納富　千夏</t>
  </si>
  <si>
    <t>ﾉｳﾄﾐ ﾁﾅﾂ</t>
  </si>
  <si>
    <t>NOTOMI</t>
  </si>
  <si>
    <t>名嘉山　水涼</t>
  </si>
  <si>
    <t>ﾅｶﾔﾏ ﾐｽｽﾞ</t>
  </si>
  <si>
    <t>Misuzu</t>
  </si>
  <si>
    <t>山下　愛莉</t>
  </si>
  <si>
    <t>ﾔﾏｼﾀ ｱｲﾘ</t>
  </si>
  <si>
    <t>030715</t>
  </si>
  <si>
    <t>寺内　海里</t>
  </si>
  <si>
    <t>ﾃﾗｳﾁ ｶｲﾘ</t>
  </si>
  <si>
    <t>030806</t>
  </si>
  <si>
    <t>TERAUCHI</t>
  </si>
  <si>
    <t>Kairi</t>
  </si>
  <si>
    <t>若林　人生</t>
  </si>
  <si>
    <t>ﾜｶﾊﾞﾔｼ ﾋﾄｾ</t>
  </si>
  <si>
    <t>WAKABAYASHI</t>
  </si>
  <si>
    <t>Hitose</t>
  </si>
  <si>
    <t>豊後　笑美</t>
  </si>
  <si>
    <t>ﾌﾞﾝｺﾞ ｴﾐ</t>
  </si>
  <si>
    <t>BUNGO</t>
  </si>
  <si>
    <t>Emi</t>
  </si>
  <si>
    <t>Suzuno</t>
  </si>
  <si>
    <t>001028</t>
  </si>
  <si>
    <t xml:space="preserve">NAMIHIRA </t>
  </si>
  <si>
    <t>Mako</t>
  </si>
  <si>
    <t>中下　実玲</t>
  </si>
  <si>
    <t>ﾅｶｼﾀ ﾐﾚ</t>
  </si>
  <si>
    <t>030902</t>
  </si>
  <si>
    <t>NAKASHITA</t>
  </si>
  <si>
    <t>Mire</t>
  </si>
  <si>
    <t>白水　莉子</t>
  </si>
  <si>
    <t>ｼﾗﾐｽﾞ ﾘｺ</t>
  </si>
  <si>
    <t>ｱｻﾅｶﾞ ｼﾞｭﾘ</t>
  </si>
  <si>
    <t>Juri</t>
  </si>
  <si>
    <t>羽隅　莉里</t>
  </si>
  <si>
    <t>ﾊｽﾞﾐ ﾘﾘｰ</t>
  </si>
  <si>
    <t>031122</t>
  </si>
  <si>
    <t>HAZUMI</t>
  </si>
  <si>
    <t>Riri</t>
  </si>
  <si>
    <t>Miku</t>
  </si>
  <si>
    <t>Miki</t>
  </si>
  <si>
    <t>Koyuki</t>
  </si>
  <si>
    <t>Ayana</t>
  </si>
  <si>
    <t>ﾅｶﾏ ﾒｸﾞ</t>
  </si>
  <si>
    <t>ｵｵｼﾛ ｻｸﾗ</t>
  </si>
  <si>
    <t>奥浜　ゆい</t>
  </si>
  <si>
    <t>ｵｸﾊﾏ ﾕｲ</t>
  </si>
  <si>
    <t>020507</t>
  </si>
  <si>
    <t>OKUHAMA</t>
  </si>
  <si>
    <t>石原　麻理奈</t>
  </si>
  <si>
    <t>ｲｼﾊﾗ ﾏﾘﾅ</t>
  </si>
  <si>
    <t>ISHIHARA</t>
  </si>
  <si>
    <t>Marina</t>
  </si>
  <si>
    <t>阿波根　美笑</t>
  </si>
  <si>
    <t>ｱﾊｺﾞﾝ ﾆｺ</t>
  </si>
  <si>
    <t>031007</t>
  </si>
  <si>
    <t>Niko</t>
  </si>
  <si>
    <t>Sumire</t>
  </si>
  <si>
    <t>Kyoka</t>
  </si>
  <si>
    <t>黒木　友比奈</t>
  </si>
  <si>
    <t>ｸﾛｷ ﾕｲﾅ</t>
  </si>
  <si>
    <t>Yuina</t>
  </si>
  <si>
    <t>伊東　桃香</t>
  </si>
  <si>
    <t>ｲﾄｳ ﾓﾓｶ</t>
  </si>
  <si>
    <t>040307</t>
  </si>
  <si>
    <t>岡村　彩里</t>
  </si>
  <si>
    <t>ｵｶﾑﾗ ｻﾘ</t>
  </si>
  <si>
    <t>021019</t>
  </si>
  <si>
    <t>Sari</t>
  </si>
  <si>
    <t>文野　陽向</t>
  </si>
  <si>
    <t>ﾌﾞﾝﾉ ﾋﾅﾀ</t>
  </si>
  <si>
    <t>BUNNO</t>
  </si>
  <si>
    <t>中嶋　佐和子</t>
  </si>
  <si>
    <t>ﾅｶｼﾏ ｻﾜｺ</t>
  </si>
  <si>
    <t>030728</t>
  </si>
  <si>
    <t>Sawako</t>
  </si>
  <si>
    <t>鹿毛　由紀菜</t>
  </si>
  <si>
    <t>ｶｹﾞ ﾕｷﾅ</t>
  </si>
  <si>
    <t>031010</t>
  </si>
  <si>
    <t>Yukina</t>
  </si>
  <si>
    <t>冨満　優女</t>
  </si>
  <si>
    <t>ﾄﾐﾐﾂ ﾕｳﾅ</t>
  </si>
  <si>
    <t>TOMIMITSU</t>
  </si>
  <si>
    <t>Rena</t>
  </si>
  <si>
    <t>横山　夏奈江</t>
  </si>
  <si>
    <t>ﾖｺﾔﾏ ｶﾅｴ</t>
  </si>
  <si>
    <t>030629</t>
  </si>
  <si>
    <t>Kanae</t>
  </si>
  <si>
    <t>近藤　萌々葉</t>
  </si>
  <si>
    <t>ｺﾝﾄﾞｳ ﾓﾓﾊ</t>
  </si>
  <si>
    <t>Momoha</t>
  </si>
  <si>
    <t>早田　光織</t>
  </si>
  <si>
    <t>ｿｳﾀﾞ ﾐｵﾘ</t>
  </si>
  <si>
    <t>Miori</t>
  </si>
  <si>
    <t>塩出　胡都子</t>
  </si>
  <si>
    <t>ｼｵﾃﾞ ｺﾄｺ</t>
  </si>
  <si>
    <t>SHIODE</t>
  </si>
  <si>
    <t>Kotoko</t>
  </si>
  <si>
    <t>松田　紗和</t>
  </si>
  <si>
    <t>ﾏﾂﾀﾞ ｻﾜ</t>
  </si>
  <si>
    <t>Sawa</t>
  </si>
  <si>
    <t>川原　真優</t>
  </si>
  <si>
    <t>ｶﾜﾊﾗ ﾏﾕ</t>
  </si>
  <si>
    <t>菅本　爽帆</t>
  </si>
  <si>
    <t>ｽｶﾞﾓﾄ ｻﾎ</t>
  </si>
  <si>
    <t>030925</t>
  </si>
  <si>
    <t>SUGAMOTO</t>
  </si>
  <si>
    <t>廣田　杏奈</t>
  </si>
  <si>
    <t>ﾋﾛﾀ ｱﾝﾅ</t>
  </si>
  <si>
    <t>Anna</t>
  </si>
  <si>
    <t>工藤　琉楠</t>
  </si>
  <si>
    <t>ｸﾄﾞｳ ﾙﾅ</t>
  </si>
  <si>
    <t>Runa</t>
  </si>
  <si>
    <t>本田　萌佳</t>
  </si>
  <si>
    <t>ﾎﾝﾀﾞ ﾓｴｶ</t>
  </si>
  <si>
    <t>951114</t>
  </si>
  <si>
    <t>中野　舞</t>
  </si>
  <si>
    <t>ﾅｶﾉ ﾏｲ</t>
  </si>
  <si>
    <t>四元　蒼菜</t>
  </si>
  <si>
    <t>ﾖﾂﾓﾄ ｿﾅ</t>
  </si>
  <si>
    <t>040317</t>
  </si>
  <si>
    <t>YOTSUMOTO</t>
  </si>
  <si>
    <t>Sona</t>
  </si>
  <si>
    <t>宮内　深加</t>
  </si>
  <si>
    <t>ﾐﾔｳﾁ ﾐｶ</t>
  </si>
  <si>
    <t>MIYAUCHI</t>
  </si>
  <si>
    <t>Mika</t>
  </si>
  <si>
    <t>鶴　綾乃</t>
  </si>
  <si>
    <t>ﾂﾙ ｱﾔﾉ</t>
  </si>
  <si>
    <t>020110</t>
  </si>
  <si>
    <t>ｲｼﾉ ﾏﾅｶ</t>
  </si>
  <si>
    <t>ISHINO</t>
  </si>
  <si>
    <t>Manaka</t>
  </si>
  <si>
    <t>吉森　いそら</t>
  </si>
  <si>
    <t>ﾖｼﾓﾘ ｲｿﾗ</t>
  </si>
  <si>
    <t>030712</t>
  </si>
  <si>
    <t>YOSHIMORI</t>
  </si>
  <si>
    <t>Isora</t>
  </si>
  <si>
    <t>八木　香澄</t>
  </si>
  <si>
    <t>ﾔｷﾞ ｶｽﾐ</t>
  </si>
  <si>
    <t>塗木　さくら</t>
  </si>
  <si>
    <t>ﾇﾙｷ ｻｸﾗ</t>
  </si>
  <si>
    <t>園田　楓</t>
  </si>
  <si>
    <t>ｿﾉﾀﾞ ｶｴﾃﾞ</t>
  </si>
  <si>
    <t>031011</t>
  </si>
  <si>
    <t>小鉢　ひなた</t>
  </si>
  <si>
    <t>ｺﾊﾞﾁ ﾋﾅﾀ</t>
  </si>
  <si>
    <t>030930</t>
  </si>
  <si>
    <t>KOBACHI</t>
  </si>
  <si>
    <t>中園　心晴</t>
  </si>
  <si>
    <t>ﾅｶｿﾞﾉ ｺﾊﾙ</t>
  </si>
  <si>
    <t>030523</t>
  </si>
  <si>
    <t>NAKAZONO</t>
  </si>
  <si>
    <t>Koharu</t>
  </si>
  <si>
    <t>ｲﾃﾞ ﾘｻｺ</t>
  </si>
  <si>
    <t>Risako</t>
  </si>
  <si>
    <t>本多　里奈</t>
  </si>
  <si>
    <t>ﾎﾝﾀﾞ ﾘﾅ</t>
  </si>
  <si>
    <t>Manami</t>
  </si>
  <si>
    <t>浦田　佳子</t>
  </si>
  <si>
    <t>ｳﾗﾀ ｶｺ</t>
  </si>
  <si>
    <t>河津　遥架</t>
  </si>
  <si>
    <t>Sakurako</t>
  </si>
  <si>
    <t>田尾　理咲子</t>
  </si>
  <si>
    <t>ﾀｵ ﾘｻｺ</t>
  </si>
  <si>
    <t>000122</t>
  </si>
  <si>
    <t>TAO</t>
  </si>
  <si>
    <t>友寄　日咲麗</t>
  </si>
  <si>
    <t>ﾄﾓﾖｾ ﾋｻﾘ</t>
  </si>
  <si>
    <t>011128</t>
  </si>
  <si>
    <t>TOMOYOSE</t>
  </si>
  <si>
    <t>Hisari</t>
  </si>
  <si>
    <t>山田　千尋</t>
  </si>
  <si>
    <t>ﾔﾏﾀﾞ ﾁﾋﾛ</t>
  </si>
  <si>
    <t>持永　明音</t>
  </si>
  <si>
    <t>ﾓﾁﾅｶﾞ ｱｶﾈ</t>
  </si>
  <si>
    <t>MOCHINAGA</t>
  </si>
  <si>
    <t>宇都　美葵</t>
  </si>
  <si>
    <t>ｳﾄ ﾐｽﾞｷ</t>
  </si>
  <si>
    <t>UTO</t>
  </si>
  <si>
    <t>森　遥花</t>
  </si>
  <si>
    <t>ﾓﾘ ﾊﾙｶ</t>
  </si>
  <si>
    <t>Hina</t>
  </si>
  <si>
    <t>西村　映音</t>
  </si>
  <si>
    <t>ﾆｼﾑﾗ ﾊﾙﾈ</t>
  </si>
  <si>
    <t>040227</t>
  </si>
  <si>
    <t>片岡　聡一郎</t>
  </si>
  <si>
    <t>ｶﾀｵｶ ｿｳｲﾁﾛｳ</t>
  </si>
  <si>
    <t>延命　賢一</t>
  </si>
  <si>
    <t>ｴﾝﾒｲ ｹﾝｲﾁ</t>
  </si>
  <si>
    <t>ASANO</t>
  </si>
  <si>
    <t>小出　直樹</t>
  </si>
  <si>
    <t>ｺｲﾃﾞ ﾅｵｷ</t>
  </si>
  <si>
    <t>931009</t>
  </si>
  <si>
    <t>和知　陸斗</t>
  </si>
  <si>
    <t>ﾜﾁ ﾘｸﾄ</t>
  </si>
  <si>
    <t>020518</t>
  </si>
  <si>
    <t>WACHI</t>
  </si>
  <si>
    <t>坂口　朝飛</t>
  </si>
  <si>
    <t>ｻｶｸﾞﾁ ﾄﾓﾀｶ</t>
  </si>
  <si>
    <t>030529</t>
  </si>
  <si>
    <t>SAKAGUCHI</t>
  </si>
  <si>
    <t>Tomotaka</t>
  </si>
  <si>
    <t>出雲　正浩</t>
  </si>
  <si>
    <t>ｲｽﾞﾓ ﾏｻﾋﾛ</t>
  </si>
  <si>
    <t>IZUMO</t>
  </si>
  <si>
    <t>古川　脩資</t>
  </si>
  <si>
    <t>ﾌﾙｶﾜ ﾕｳｽｹ</t>
  </si>
  <si>
    <t>040315</t>
  </si>
  <si>
    <t>吉村　崚太</t>
  </si>
  <si>
    <t>ﾖｼﾑﾗ ﾘｮｳﾀ</t>
  </si>
  <si>
    <t>宮原　慧真</t>
  </si>
  <si>
    <t>ﾐﾔﾊﾗ ｹｲｼﾝ</t>
  </si>
  <si>
    <t>Keishin</t>
  </si>
  <si>
    <t>圓尾　優斗</t>
  </si>
  <si>
    <t>ﾏﾙｵ ﾕｳﾄ</t>
  </si>
  <si>
    <t>020515</t>
  </si>
  <si>
    <t>MARUO</t>
  </si>
  <si>
    <t>茂幾　天琉</t>
  </si>
  <si>
    <t>ﾓｲｸ ｱﾏﾙ</t>
  </si>
  <si>
    <t>MOIKU</t>
  </si>
  <si>
    <t>Amaru</t>
  </si>
  <si>
    <t>岩尾　和樹</t>
  </si>
  <si>
    <t>ｲﾜｵ ｶｽﾞｷ</t>
  </si>
  <si>
    <t>IWAO</t>
  </si>
  <si>
    <t>村田　逸早</t>
  </si>
  <si>
    <t>ﾑﾗﾀ ｲｯｻ</t>
  </si>
  <si>
    <t>Issa</t>
  </si>
  <si>
    <t>入江　友晟</t>
  </si>
  <si>
    <t>ｲﾘｴ ﾄﾓｱｷ</t>
  </si>
  <si>
    <t>Tomoaki</t>
  </si>
  <si>
    <t>森脇　知哉</t>
  </si>
  <si>
    <t>ﾓﾘﾜｷ ﾄﾓﾔ</t>
  </si>
  <si>
    <t>MORIWAKI</t>
  </si>
  <si>
    <t>鬼頭　拓矢</t>
  </si>
  <si>
    <t>ｷﾄｳ ﾀｸﾔ</t>
  </si>
  <si>
    <t>030419</t>
  </si>
  <si>
    <t>酒井　雄介</t>
  </si>
  <si>
    <t>ｻｶｲ ﾕｳｽｹ</t>
  </si>
  <si>
    <t>小島　駿</t>
  </si>
  <si>
    <t>ｺｼﾞﾏ ｼｭﾝ</t>
  </si>
  <si>
    <t>030414</t>
  </si>
  <si>
    <t>KOJIMA</t>
  </si>
  <si>
    <t>三池　温大</t>
  </si>
  <si>
    <t>ﾐｲｹ ｱﾂﾋﾛ</t>
  </si>
  <si>
    <t>原島　太陽</t>
  </si>
  <si>
    <t>ﾊﾗｼﾏ ﾀｲﾖｳ</t>
  </si>
  <si>
    <t>HARASHIMA</t>
  </si>
  <si>
    <t>山本　陽介</t>
  </si>
  <si>
    <t>ﾔﾏﾓﾄ ﾖｳｽｹ</t>
  </si>
  <si>
    <t>花田　晋太郎</t>
  </si>
  <si>
    <t>ﾊﾅﾀﾞ ｼﾝﾀﾛｳ</t>
  </si>
  <si>
    <t>HANADA</t>
  </si>
  <si>
    <t>福岡工業大学</t>
    <rPh sb="0" eb="6">
      <t>フクオカコウギョウダイガク</t>
    </rPh>
    <phoneticPr fontId="1"/>
  </si>
  <si>
    <t>九州歯科大学</t>
    <rPh sb="0" eb="6">
      <t>キュウシュウシカダイガク</t>
    </rPh>
    <phoneticPr fontId="1"/>
  </si>
  <si>
    <t>ﾌｸｵｶｺｳｷﾞｮｳﾀﾞｲｶﾞｸ</t>
    <phoneticPr fontId="1"/>
  </si>
  <si>
    <t>ｷｭｳｼｭｳｼｶﾀﾞｲｶﾞｸ</t>
    <phoneticPr fontId="1"/>
  </si>
  <si>
    <t>福岡工業大</t>
    <rPh sb="0" eb="5">
      <t>フクオカコウギョウダイ</t>
    </rPh>
    <phoneticPr fontId="1"/>
  </si>
  <si>
    <t>492284</t>
    <phoneticPr fontId="1"/>
  </si>
  <si>
    <t>第51回九州学生陸上競技選手権大会　十種競技個票</t>
    <rPh sb="4" eb="6">
      <t>キュウシュウ</t>
    </rPh>
    <rPh sb="6" eb="8">
      <t>ガクセイ</t>
    </rPh>
    <rPh sb="8" eb="10">
      <t>リクジョウ</t>
    </rPh>
    <rPh sb="10" eb="12">
      <t>キョウギ</t>
    </rPh>
    <rPh sb="12" eb="15">
      <t>センシュケン</t>
    </rPh>
    <rPh sb="15" eb="17">
      <t>タイカイ</t>
    </rPh>
    <rPh sb="18" eb="20">
      <t>ジュッシュ</t>
    </rPh>
    <rPh sb="20" eb="22">
      <t>キョウギ</t>
    </rPh>
    <rPh sb="22" eb="24">
      <t>コヒョウ</t>
    </rPh>
    <phoneticPr fontId="1"/>
  </si>
  <si>
    <t>第51回九州学生陸上競技選手権大会　七種競技個票</t>
    <rPh sb="4" eb="5">
      <t>キュウ</t>
    </rPh>
    <rPh sb="5" eb="6">
      <t>シュウ</t>
    </rPh>
    <rPh sb="6" eb="8">
      <t>ガクセイ</t>
    </rPh>
    <rPh sb="8" eb="10">
      <t>リクジョウ</t>
    </rPh>
    <rPh sb="10" eb="12">
      <t>キョウギ</t>
    </rPh>
    <rPh sb="12" eb="15">
      <t>センシュケン</t>
    </rPh>
    <rPh sb="15" eb="17">
      <t>タイカイ</t>
    </rPh>
    <rPh sb="18" eb="20">
      <t>ナナシュ</t>
    </rPh>
    <rPh sb="20" eb="22">
      <t>キョウギ</t>
    </rPh>
    <rPh sb="22" eb="24">
      <t>コヒョウ</t>
    </rPh>
    <phoneticPr fontId="1"/>
  </si>
  <si>
    <t>第51回九州学生陸上競技選手権大会　七種競技個票</t>
    <rPh sb="4" eb="6">
      <t>キュウシュウ</t>
    </rPh>
    <rPh sb="6" eb="8">
      <t>ガクセイ</t>
    </rPh>
    <rPh sb="8" eb="10">
      <t>リクジョウ</t>
    </rPh>
    <rPh sb="10" eb="12">
      <t>キョウギ</t>
    </rPh>
    <rPh sb="12" eb="15">
      <t>センシュケン</t>
    </rPh>
    <rPh sb="15" eb="17">
      <t>タイカイ</t>
    </rPh>
    <rPh sb="18" eb="20">
      <t>ナナシュ</t>
    </rPh>
    <rPh sb="20" eb="22">
      <t>キョウギ</t>
    </rPh>
    <rPh sb="22" eb="24">
      <t>コヒョウ</t>
    </rPh>
    <phoneticPr fontId="1"/>
  </si>
  <si>
    <t>立花　典汰</t>
  </si>
  <si>
    <t>原　直哉</t>
  </si>
  <si>
    <t>石原　稜真</t>
  </si>
  <si>
    <t>平松　空大</t>
  </si>
  <si>
    <t>小川　竜弥</t>
  </si>
  <si>
    <t>原田　泰佑</t>
  </si>
  <si>
    <t>津田　恭兵</t>
  </si>
  <si>
    <t>津田　龍兵</t>
  </si>
  <si>
    <t>江藤　陽輝</t>
  </si>
  <si>
    <t>中村　嘉仁</t>
  </si>
  <si>
    <t>山本　陽真</t>
  </si>
  <si>
    <t>永留　正開</t>
  </si>
  <si>
    <t>山本　竜晴</t>
  </si>
  <si>
    <t>石井　祐三</t>
  </si>
  <si>
    <t>堤　麟</t>
  </si>
  <si>
    <t>清藤　悠里</t>
  </si>
  <si>
    <t>出水田　怜緒</t>
  </si>
  <si>
    <t>葉　ローランド秀峰</t>
  </si>
  <si>
    <t>本多　利悠</t>
  </si>
  <si>
    <t>田内　怜磨</t>
  </si>
  <si>
    <t>出雲　雄也</t>
  </si>
  <si>
    <t>金増　大翔</t>
  </si>
  <si>
    <t>松嶋　碧士</t>
  </si>
  <si>
    <t>髙坂　蓮</t>
  </si>
  <si>
    <t>青井　颯汰</t>
  </si>
  <si>
    <t>竹内　郁登</t>
  </si>
  <si>
    <t>和辻　雄大</t>
  </si>
  <si>
    <t>大畑　和葉</t>
  </si>
  <si>
    <t>落合　華七斗</t>
  </si>
  <si>
    <t>東海林　慎也</t>
  </si>
  <si>
    <t>水野　瑛太</t>
  </si>
  <si>
    <t>北原　大雅</t>
  </si>
  <si>
    <t>福元　敦士</t>
  </si>
  <si>
    <t>満井　海統</t>
  </si>
  <si>
    <t>藤原　寧大</t>
  </si>
  <si>
    <t>山岸　千隼</t>
  </si>
  <si>
    <t>牧　叶</t>
  </si>
  <si>
    <t>小栁　諒馬</t>
  </si>
  <si>
    <t>沖　千翔</t>
  </si>
  <si>
    <t>長谷川　軍治</t>
  </si>
  <si>
    <t>竹村　一平</t>
  </si>
  <si>
    <t>山口　響</t>
  </si>
  <si>
    <t>野村　洸太</t>
  </si>
  <si>
    <t>大原　颯太</t>
  </si>
  <si>
    <t>河津　皓大</t>
  </si>
  <si>
    <t>光安　悠河</t>
  </si>
  <si>
    <t>小田原　大翔</t>
  </si>
  <si>
    <t>宗安　幸誠</t>
  </si>
  <si>
    <t>中園　真史</t>
  </si>
  <si>
    <t>スミス　仁</t>
  </si>
  <si>
    <t>浜田　理温</t>
  </si>
  <si>
    <t>板山　光太朗</t>
  </si>
  <si>
    <t>市村　翼</t>
  </si>
  <si>
    <t>坂田　陽</t>
  </si>
  <si>
    <t>水野　敬翔</t>
  </si>
  <si>
    <t>安永　壮汰</t>
  </si>
  <si>
    <t>平野　星舟</t>
  </si>
  <si>
    <t>出﨑　太朗</t>
  </si>
  <si>
    <t>赤嶺　慧</t>
  </si>
  <si>
    <t>島袋　航</t>
  </si>
  <si>
    <t>嘉村　秋音</t>
  </si>
  <si>
    <t>池末　龍ノ介</t>
  </si>
  <si>
    <t>山内　優毅</t>
  </si>
  <si>
    <t>筋田　皓太</t>
  </si>
  <si>
    <t>吉田　光佑</t>
  </si>
  <si>
    <t>山本　宣太朗</t>
    <rPh sb="4" eb="6">
      <t>タロウ</t>
    </rPh>
    <phoneticPr fontId="2"/>
  </si>
  <si>
    <t>東　エンジェル</t>
  </si>
  <si>
    <t>栩野　皓成</t>
  </si>
  <si>
    <t>松永　昂大</t>
  </si>
  <si>
    <t>塚田　和樹</t>
  </si>
  <si>
    <t>永田　翔</t>
  </si>
  <si>
    <t>中村　晃斗</t>
  </si>
  <si>
    <t>有山　龍宝</t>
  </si>
  <si>
    <t>栁　俊輔</t>
  </si>
  <si>
    <t>田中　空</t>
  </si>
  <si>
    <t>山﨑　誠也</t>
  </si>
  <si>
    <t>古谷　大翔</t>
  </si>
  <si>
    <t>澤勢　青空</t>
  </si>
  <si>
    <t>森　大空</t>
  </si>
  <si>
    <t>徳留　洸</t>
  </si>
  <si>
    <t>清水　喜一郎</t>
  </si>
  <si>
    <t>チェボティビン　サイラス　キプラガト</t>
  </si>
  <si>
    <t>井　彰啓</t>
  </si>
  <si>
    <t>吉岡　剛志</t>
  </si>
  <si>
    <t>小水　知朗</t>
  </si>
  <si>
    <t>入口　汰地</t>
  </si>
  <si>
    <t>西浦　雄真</t>
  </si>
  <si>
    <t>藤本　駿介</t>
  </si>
  <si>
    <t>佐藤　那地</t>
  </si>
  <si>
    <t>河本　篤哉</t>
  </si>
  <si>
    <t>清原　琢磨</t>
  </si>
  <si>
    <t>清田　和希</t>
  </si>
  <si>
    <t>田中　秀紀</t>
  </si>
  <si>
    <t>塩月　雄稀</t>
  </si>
  <si>
    <t>槐島　光莉</t>
  </si>
  <si>
    <t>橋口　翔</t>
  </si>
  <si>
    <t>伊波　颯</t>
  </si>
  <si>
    <t>金城　偲生</t>
  </si>
  <si>
    <t>奥山　和磨</t>
  </si>
  <si>
    <t>上地　富美也</t>
  </si>
  <si>
    <t>古謝　開仁</t>
  </si>
  <si>
    <t>座間味　凜玖</t>
  </si>
  <si>
    <t>安里　直樹</t>
  </si>
  <si>
    <t>田代　大河</t>
  </si>
  <si>
    <t>中山　颯太</t>
  </si>
  <si>
    <t>武田　恵輔</t>
  </si>
  <si>
    <t>吉松　裕二</t>
  </si>
  <si>
    <t>田中　優二</t>
  </si>
  <si>
    <t>土生　廉</t>
  </si>
  <si>
    <t>渋谷　泰太郎</t>
  </si>
  <si>
    <t>玉城　海斗</t>
  </si>
  <si>
    <t>小島　大輝</t>
  </si>
  <si>
    <t>森　士門</t>
  </si>
  <si>
    <t>立神　健史朗</t>
  </si>
  <si>
    <t>諸藤　大</t>
  </si>
  <si>
    <t>赤澤　諒一</t>
  </si>
  <si>
    <t>小林　空太</t>
  </si>
  <si>
    <t>浅野　束颯</t>
  </si>
  <si>
    <t>東　正真</t>
  </si>
  <si>
    <t>宮下　大起</t>
  </si>
  <si>
    <t>吉田　竜三</t>
  </si>
  <si>
    <t>向井　優剛</t>
  </si>
  <si>
    <t>積明　大河</t>
  </si>
  <si>
    <t>岩下　怜央</t>
  </si>
  <si>
    <t>浦島　大晟</t>
  </si>
  <si>
    <t>永廣　滉太郎</t>
  </si>
  <si>
    <t>橋本　瑶</t>
  </si>
  <si>
    <t>小松　勇斗</t>
  </si>
  <si>
    <t>末原　守</t>
  </si>
  <si>
    <t>西村　優一朗</t>
  </si>
  <si>
    <t>林　みこと</t>
  </si>
  <si>
    <t>木野　峻</t>
  </si>
  <si>
    <t>知花　偉織</t>
  </si>
  <si>
    <t>稲本　皓太</t>
  </si>
  <si>
    <t>末松　拓郎</t>
  </si>
  <si>
    <t>樋口　輝流斗</t>
  </si>
  <si>
    <t>上原　晴樹</t>
  </si>
  <si>
    <t>坂田　遥海</t>
  </si>
  <si>
    <t>江藤　陽稀</t>
  </si>
  <si>
    <t>佐藤　慧</t>
  </si>
  <si>
    <t>上井　翼</t>
  </si>
  <si>
    <t>綿貫　詠真</t>
  </si>
  <si>
    <t>岸原　磯心</t>
  </si>
  <si>
    <t>古屋　孔誠</t>
  </si>
  <si>
    <t>吉川　颯斗</t>
  </si>
  <si>
    <t>青木　拓真</t>
  </si>
  <si>
    <t>久保　光平</t>
  </si>
  <si>
    <t>植木　帆希</t>
  </si>
  <si>
    <t>杉山　丈一郎</t>
  </si>
  <si>
    <t>藤井　悠平</t>
  </si>
  <si>
    <t>髙口　凌</t>
  </si>
  <si>
    <t>小川　椋右</t>
  </si>
  <si>
    <t>末松　透多</t>
  </si>
  <si>
    <t>木谷　仁</t>
  </si>
  <si>
    <t>長友　蒼葉</t>
  </si>
  <si>
    <t>岡村　颯太</t>
  </si>
  <si>
    <t>ジネリ　誠治</t>
  </si>
  <si>
    <t>田中　隆誠</t>
  </si>
  <si>
    <t>山内　康平</t>
  </si>
  <si>
    <t>遠藤　一護</t>
  </si>
  <si>
    <t>大浦　宏文</t>
  </si>
  <si>
    <t>城代　三四郎</t>
  </si>
  <si>
    <t>平野　邑征</t>
  </si>
  <si>
    <t>町田　光己</t>
  </si>
  <si>
    <t>泉野　伶太</t>
  </si>
  <si>
    <t>川崎　秀智</t>
  </si>
  <si>
    <t>大江田　琉偉</t>
  </si>
  <si>
    <t>濱田　玲将</t>
  </si>
  <si>
    <t>田辺　海士</t>
  </si>
  <si>
    <t>植田　耀仁</t>
  </si>
  <si>
    <t>今村　祐貴</t>
  </si>
  <si>
    <t>東　純大</t>
  </si>
  <si>
    <t>松村　浩希</t>
  </si>
  <si>
    <t>兵藤　颯太</t>
  </si>
  <si>
    <t>田部　佑</t>
  </si>
  <si>
    <t>神河　悠真</t>
  </si>
  <si>
    <t>外園　康進</t>
  </si>
  <si>
    <t>川野　優陽</t>
    <rPh sb="0" eb="2">
      <t>カワノ</t>
    </rPh>
    <rPh sb="3" eb="4">
      <t>ユウ</t>
    </rPh>
    <rPh sb="4" eb="5">
      <t>ヨウ</t>
    </rPh>
    <phoneticPr fontId="2"/>
  </si>
  <si>
    <t>石倉　周也</t>
  </si>
  <si>
    <t>山本　創史</t>
  </si>
  <si>
    <t>長峯　泰士</t>
  </si>
  <si>
    <t>松本　大智</t>
  </si>
  <si>
    <t>近藤　竜之祐</t>
  </si>
  <si>
    <t>福田　雅治</t>
    <rPh sb="0" eb="2">
      <t>フクタ</t>
    </rPh>
    <rPh sb="3" eb="5">
      <t>マサハル</t>
    </rPh>
    <phoneticPr fontId="2"/>
  </si>
  <si>
    <t>瑞慶覧　一星</t>
  </si>
  <si>
    <t>宮城　新来</t>
  </si>
  <si>
    <t>平山　優羽</t>
  </si>
  <si>
    <t>吉村　勇気</t>
  </si>
  <si>
    <t>石飛　雄基</t>
  </si>
  <si>
    <t>中村　大翔</t>
  </si>
  <si>
    <t>宮里　朝大</t>
  </si>
  <si>
    <t>大島　ブルースリー</t>
  </si>
  <si>
    <t>仁尾　勇希</t>
  </si>
  <si>
    <t>丸山　渉太</t>
  </si>
  <si>
    <t>南　海斗</t>
  </si>
  <si>
    <t>久間　晴心</t>
  </si>
  <si>
    <t>坂本　迅太</t>
  </si>
  <si>
    <t>松瀨　優慎</t>
  </si>
  <si>
    <t>戸田　颯人</t>
  </si>
  <si>
    <t>柴田　虹郎</t>
  </si>
  <si>
    <t>副島　凌空</t>
  </si>
  <si>
    <t>牧山　真太朗</t>
  </si>
  <si>
    <t>大山　望夢</t>
  </si>
  <si>
    <t>藤井　陸</t>
  </si>
  <si>
    <t>赤木　要太</t>
  </si>
  <si>
    <t>米崎　千裕</t>
  </si>
  <si>
    <t>宮本　丈瑠</t>
  </si>
  <si>
    <t>那須　健太郎</t>
  </si>
  <si>
    <t>欠番</t>
    <rPh sb="0" eb="2">
      <t>ケツバン</t>
    </rPh>
    <phoneticPr fontId="2"/>
  </si>
  <si>
    <t>古里　一樹</t>
  </si>
  <si>
    <t>勝山　翔太郎</t>
  </si>
  <si>
    <t>小橋川　蓮太</t>
  </si>
  <si>
    <t>大城　吏士</t>
  </si>
  <si>
    <t>阿部　竜成</t>
  </si>
  <si>
    <t>水谷　太</t>
  </si>
  <si>
    <t>中島　和輝</t>
  </si>
  <si>
    <t>田中　脩貴</t>
  </si>
  <si>
    <t>遠矢　陸</t>
  </si>
  <si>
    <t>竹森　友哉</t>
  </si>
  <si>
    <t>福田　航平</t>
  </si>
  <si>
    <t>高瀨　貴実矢</t>
  </si>
  <si>
    <t>稲田　健真</t>
  </si>
  <si>
    <t>淵脇　大轟</t>
  </si>
  <si>
    <t>大久保　拓己</t>
  </si>
  <si>
    <t>木口　善太郎</t>
  </si>
  <si>
    <t>長尾　辰郎</t>
  </si>
  <si>
    <t>吉田　敬一</t>
  </si>
  <si>
    <t>竹野　晃輔</t>
  </si>
  <si>
    <t>吉田　兵悟</t>
  </si>
  <si>
    <t>田中　慎也</t>
  </si>
  <si>
    <t>武田　篤典</t>
  </si>
  <si>
    <t>荒木　謙太</t>
  </si>
  <si>
    <t>児玉　暁</t>
  </si>
  <si>
    <t>繁永　樹</t>
  </si>
  <si>
    <t>北浦　琥生大</t>
  </si>
  <si>
    <t>三保　裕介</t>
  </si>
  <si>
    <t>吉屋　正義</t>
  </si>
  <si>
    <t>岡　慧知</t>
  </si>
  <si>
    <t>西田　大帥</t>
  </si>
  <si>
    <t>川久保　賢斗</t>
  </si>
  <si>
    <t>元村　康生</t>
  </si>
  <si>
    <t>藤﨑　陽睦</t>
  </si>
  <si>
    <t>大野　聡</t>
  </si>
  <si>
    <t>中嶋　麻惺</t>
  </si>
  <si>
    <t>山下　蓮央</t>
  </si>
  <si>
    <t>広城　芳樹</t>
  </si>
  <si>
    <t>池田　環</t>
  </si>
  <si>
    <t>柴田　凌空</t>
  </si>
  <si>
    <t>武田　颯介</t>
  </si>
  <si>
    <t>天野　海斗</t>
  </si>
  <si>
    <t>米原　大翔</t>
  </si>
  <si>
    <t>岩村　勇希</t>
  </si>
  <si>
    <t>渕上　海斗</t>
  </si>
  <si>
    <t>乙成　翔太</t>
  </si>
  <si>
    <t>一鬼　丞傑</t>
  </si>
  <si>
    <t>田上　颯馬</t>
  </si>
  <si>
    <t>東　侑成</t>
  </si>
  <si>
    <t>森　優和</t>
  </si>
  <si>
    <t>新美　朋彦</t>
  </si>
  <si>
    <t>宮原　一樹</t>
  </si>
  <si>
    <t>宮本　泰地</t>
  </si>
  <si>
    <t>大塚　優斗</t>
  </si>
  <si>
    <t>山田　将大</t>
  </si>
  <si>
    <t>藤本　大至</t>
  </si>
  <si>
    <t>室原　碧人</t>
  </si>
  <si>
    <t>浅野　琢翔</t>
  </si>
  <si>
    <t>小野　慧大</t>
  </si>
  <si>
    <t>梶谷　忠弘</t>
  </si>
  <si>
    <t>髙木　淳匡</t>
  </si>
  <si>
    <t>濱　太洋</t>
  </si>
  <si>
    <t>有川　翔基</t>
  </si>
  <si>
    <t>岩本　浩二</t>
  </si>
  <si>
    <t>佐甲　晋大</t>
  </si>
  <si>
    <t>元田　浩太郎</t>
  </si>
  <si>
    <t>牛嶋　駆</t>
  </si>
  <si>
    <t>浅海　敬一郎</t>
  </si>
  <si>
    <t>石渡　陽介</t>
  </si>
  <si>
    <t>松尾　玲玖</t>
  </si>
  <si>
    <t>久保田　匠</t>
  </si>
  <si>
    <t>野中　慎一郎</t>
  </si>
  <si>
    <t>儀保　賀丸</t>
  </si>
  <si>
    <t>田室　興企</t>
  </si>
  <si>
    <t>内藤　十</t>
  </si>
  <si>
    <t>尾方　香心</t>
  </si>
  <si>
    <t>川坂　湧嗣</t>
  </si>
  <si>
    <t>宏洲　真心</t>
  </si>
  <si>
    <t>内田　有哉</t>
  </si>
  <si>
    <t>齋藤　歩夢</t>
  </si>
  <si>
    <t>鎌田　爽矢</t>
  </si>
  <si>
    <t>三重野　光平</t>
  </si>
  <si>
    <t>廣瀬　優貴</t>
  </si>
  <si>
    <t>山﨑　充眞</t>
  </si>
  <si>
    <t>西内　惟裕</t>
  </si>
  <si>
    <t>新妻　直樹</t>
  </si>
  <si>
    <t>秋永　智紀</t>
  </si>
  <si>
    <t>田﨑　裕太</t>
  </si>
  <si>
    <t>杉本　鴻太郎</t>
  </si>
  <si>
    <t>三浦　淳広</t>
  </si>
  <si>
    <t>重松　宗誠</t>
  </si>
  <si>
    <t>久保　竜晟</t>
  </si>
  <si>
    <t>松本　青海</t>
  </si>
  <si>
    <t>山田　琉誠</t>
  </si>
  <si>
    <t>藤原　昌槻</t>
  </si>
  <si>
    <t>阿南　颯馬</t>
  </si>
  <si>
    <t>中山　隆之介</t>
  </si>
  <si>
    <t>小﨑　康志郎</t>
  </si>
  <si>
    <t>森口　凌太朗</t>
  </si>
  <si>
    <t>川﨑　大成</t>
  </si>
  <si>
    <t>尾﨑　蘭真</t>
  </si>
  <si>
    <t>山縣　謙晶</t>
  </si>
  <si>
    <t>鮫島　銀太朗</t>
  </si>
  <si>
    <t>久保田　陽大</t>
  </si>
  <si>
    <t>高倉　千智</t>
  </si>
  <si>
    <t>中尾　真登</t>
  </si>
  <si>
    <t>中野　康平</t>
  </si>
  <si>
    <t>佐藤　央乙</t>
  </si>
  <si>
    <t>松原　昂大</t>
  </si>
  <si>
    <t>城門　蒼生</t>
  </si>
  <si>
    <t>川邊　真生</t>
  </si>
  <si>
    <t>枦山　司</t>
  </si>
  <si>
    <t>副島　康平</t>
  </si>
  <si>
    <t>太田　晋作</t>
  </si>
  <si>
    <t>綱　捷太</t>
  </si>
  <si>
    <t>橋口　昂平</t>
  </si>
  <si>
    <t>徳久　幸佑</t>
  </si>
  <si>
    <t>桜井　雄太</t>
  </si>
  <si>
    <t>佐々木　涼</t>
  </si>
  <si>
    <t>成田　祐天</t>
  </si>
  <si>
    <t>吉居　央祐</t>
  </si>
  <si>
    <t>田中　柊士</t>
  </si>
  <si>
    <t>河野　圭汰</t>
  </si>
  <si>
    <t>熊懐　聖那</t>
  </si>
  <si>
    <t>品川　稜侑</t>
  </si>
  <si>
    <t>椿山　竜之介</t>
  </si>
  <si>
    <t>成田　圭吾</t>
  </si>
  <si>
    <t>土井　貴斗</t>
  </si>
  <si>
    <t>北岡　京也</t>
  </si>
  <si>
    <t>百崎　航平</t>
  </si>
  <si>
    <t>津田　七希</t>
  </si>
  <si>
    <t>新尾　拓人</t>
  </si>
  <si>
    <t>上田　拓海</t>
  </si>
  <si>
    <t>山口　源太郎</t>
  </si>
  <si>
    <t>岡野　蒼大</t>
  </si>
  <si>
    <t>齋藤　舞人</t>
  </si>
  <si>
    <t>新井　裕太</t>
  </si>
  <si>
    <t>松田　航</t>
  </si>
  <si>
    <t>沖田　悠希</t>
  </si>
  <si>
    <t>大野　峻太郎</t>
  </si>
  <si>
    <t>朝部　数也</t>
  </si>
  <si>
    <t>本間　怜緒</t>
  </si>
  <si>
    <t>四辻　京亮</t>
  </si>
  <si>
    <t>國武　幸生</t>
  </si>
  <si>
    <t>早野　光</t>
  </si>
  <si>
    <t>曽我　眞矢</t>
  </si>
  <si>
    <t>松崎　想</t>
  </si>
  <si>
    <t>岡田　真翔</t>
  </si>
  <si>
    <t>田川　未来</t>
  </si>
  <si>
    <t>竹山　栄一朗</t>
  </si>
  <si>
    <t>矢木　聖一郎</t>
  </si>
  <si>
    <t>米田　陸人</t>
  </si>
  <si>
    <t>久間　聡明</t>
  </si>
  <si>
    <t>佐野　陽平</t>
  </si>
  <si>
    <t>姫野　蓮</t>
  </si>
  <si>
    <t>山本　旺佑</t>
  </si>
  <si>
    <t>柳原　大輝</t>
  </si>
  <si>
    <t>金丸　祥多</t>
  </si>
  <si>
    <t>梅本　蓮</t>
  </si>
  <si>
    <t>前田　貫汰</t>
  </si>
  <si>
    <t>野田　涼月</t>
  </si>
  <si>
    <t>ｶﾀﾑﾗ ﾘｮｳﾀ</t>
  </si>
  <si>
    <t>ﾀﾁﾊﾞﾅ ﾃﾞﾝﾀ</t>
  </si>
  <si>
    <t>ﾊﾗ ﾅｵﾔ</t>
  </si>
  <si>
    <t>ｲｼﾊﾗ ﾘｮｳﾏ</t>
  </si>
  <si>
    <t>ﾋﾗﾏﾂ ｸｳﾀﾞｲ</t>
  </si>
  <si>
    <t>ｵｶﾞﾜ ﾘｭｳﾔ</t>
  </si>
  <si>
    <t>ﾊﾗﾀﾞ ﾀｲｽｹ</t>
  </si>
  <si>
    <t>ﾂﾀﾞ ｷｮｳﾍｲ</t>
  </si>
  <si>
    <t>ﾂﾀﾞ ﾘｭｳﾍｲ</t>
  </si>
  <si>
    <t>ｴﾄｳ ﾊﾙｷ</t>
  </si>
  <si>
    <t>ﾅｶﾑﾗ ﾖｼﾄ</t>
  </si>
  <si>
    <t>ﾀｶﾊｼ  ﾅｵｷ</t>
  </si>
  <si>
    <t>ﾔﾏﾓﾄ ﾊﾙﾏ</t>
  </si>
  <si>
    <t>ﾊﾏｻｷ ｼﾝぺｲ</t>
  </si>
  <si>
    <t>ﾅｶﾞﾄﾞﾒ ﾏｻﾊﾙ</t>
  </si>
  <si>
    <t>ﾔﾏﾓﾄ ﾘｭｳｾｲ</t>
  </si>
  <si>
    <t>ｲｼｲ ﾕｳｿﾞｳ</t>
  </si>
  <si>
    <t>ﾂﾂﾐ ﾘﾝ</t>
  </si>
  <si>
    <t>ｷﾖﾌｼﾞ ﾕｳﾘ</t>
  </si>
  <si>
    <t xml:space="preserve">ﾋﾗﾉ ｺｳﾀﾞｲ </t>
  </si>
  <si>
    <t>ｲｽﾞﾐﾀﾞ ﾚｵ</t>
  </si>
  <si>
    <t>ﾖｳ ﾛｰﾗﾝﾄﾞｼｭｳﾎｳ</t>
  </si>
  <si>
    <t>ﾔﾏｸﾞﾁ ｼﾞｭﾝぺｲ</t>
  </si>
  <si>
    <t>ｺｽﾞﾏ ﾋﾛﾄ</t>
  </si>
  <si>
    <t>ﾎﾝﾀﾞ ﾘｭｳ</t>
  </si>
  <si>
    <t>ﾀｳﾁ ﾘｮｳﾏ</t>
  </si>
  <si>
    <t>ｲｽﾞﾓ ﾕｳﾔ</t>
  </si>
  <si>
    <t>ｶﾈﾏｽ ﾊﾙﾄ</t>
  </si>
  <si>
    <t>ﾏﾂｼﾏ ｱｵﾄ</t>
  </si>
  <si>
    <t>ﾀｶｻｶ ﾚﾝ</t>
  </si>
  <si>
    <t>ｱｵｲ ｿｳﾀ</t>
  </si>
  <si>
    <t>ﾀｹｳﾁ ｲｸﾄ</t>
  </si>
  <si>
    <t>ﾜﾂｼﾞ ﾕｳﾀﾞｲ</t>
  </si>
  <si>
    <t>ｵｵﾊﾀ ｶｽﾞﾊ</t>
  </si>
  <si>
    <t>ｵﾁｱｲ ｶﾅﾄ</t>
  </si>
  <si>
    <t>ﾄｳｶｲﾘﾝ ｼﾝﾔ</t>
  </si>
  <si>
    <t>ﾐｽﾞﾉ ｴｲﾀ</t>
  </si>
  <si>
    <t>ｷﾀﾊﾗ ﾀｲｶﾞ</t>
  </si>
  <si>
    <t>ﾌｸﾓﾄ ｱﾂｼ</t>
  </si>
  <si>
    <t>ﾐﾂｲ ｳﾐﾄ</t>
  </si>
  <si>
    <t>ﾌｼﾞﾜﾗ ﾈｵ</t>
  </si>
  <si>
    <t>ﾔﾏｷﾞｼ ﾁﾊﾔ</t>
  </si>
  <si>
    <t>ﾏｷ ｶﾅﾄ</t>
  </si>
  <si>
    <t>ｺﾔﾅｷﾞ ﾘｮｳﾏ</t>
  </si>
  <si>
    <t>ｵｷ ｾﾝｼｮｳ</t>
  </si>
  <si>
    <t xml:space="preserve">ｻｶﾓﾄ ﾘｮｳﾀﾛｳ </t>
  </si>
  <si>
    <t>ｻｶﾓﾄ ﾄｲﾁﾛｳ</t>
  </si>
  <si>
    <t>ｳｴﾑﾗ  ﾘｸﾄ</t>
  </si>
  <si>
    <t>ｵﾀﾞ  ｺｳﾍｲ</t>
  </si>
  <si>
    <t>ﾅｶﾞﾀ ｿﾏ</t>
  </si>
  <si>
    <t>ﾖｼｳﾁ  ﾜﾀﾙ</t>
  </si>
  <si>
    <t>ｺﾐﾔｼﾞ  ﾀﾞｲｼﾞｭﾝ</t>
  </si>
  <si>
    <t>ﾊｾｶﾞﾜ ｸﾞﾝｼﾞ</t>
  </si>
  <si>
    <t>ﾀｹﾑﾗ ｲｯﾍﾟｲ</t>
  </si>
  <si>
    <t>ﾔﾏｸﾞﾁ ﾋﾋﾞｷ</t>
  </si>
  <si>
    <t>ﾉﾑﾗ ｺｳﾀ</t>
  </si>
  <si>
    <t>ｵｵﾊﾗ ｿｳﾀ</t>
  </si>
  <si>
    <t>ｶﾜﾂﾞ ｺｳﾀﾞｲ</t>
  </si>
  <si>
    <t>ﾐﾂﾔｽ ﾕｳｶﾞ</t>
  </si>
  <si>
    <t>ｵﾀﾞﾊﾗ ﾀｲﾄ</t>
  </si>
  <si>
    <t>ﾑﾈﾔｽ ｺｳｾｲ</t>
  </si>
  <si>
    <t>ﾅｶｿﾞﾉ ﾏｻﾌﾐ</t>
  </si>
  <si>
    <t>ｽﾐｽ ｼﾞﾝ</t>
  </si>
  <si>
    <t>ﾊﾏﾀﾞ ﾘｵﾝ</t>
  </si>
  <si>
    <t>ｲﾀﾔﾏ ｺｳﾀﾛｳ</t>
  </si>
  <si>
    <t>ｲﾁﾑﾗ ﾂﾊﾞｻ</t>
  </si>
  <si>
    <t>ｻｶﾀ ﾊﾙ</t>
  </si>
  <si>
    <t>ﾖｼﾉ  ｲｯｹｲ</t>
  </si>
  <si>
    <t>ﾐｽﾞﾉ ｹｲｼｮｳ</t>
  </si>
  <si>
    <t>ﾔｽﾅｶﾞ ｿｳﾀ</t>
  </si>
  <si>
    <t>ﾋﾗﾉ ｾｲｼｭｳ</t>
  </si>
  <si>
    <t>ﾃﾞｻﾞｷ ﾀﾛｳ</t>
  </si>
  <si>
    <t>ｱｶﾐﾈ ｹｲ</t>
  </si>
  <si>
    <t>ｼﾏﾌﾞｸﾛ ｺｳ</t>
  </si>
  <si>
    <t>ｲﾄ ｼｮｳﾀ</t>
  </si>
  <si>
    <t>ﾐﾔｻﾞｷ  ﾋﾛﾄ</t>
  </si>
  <si>
    <t>ｶﾑﾗ ｱｷﾄ</t>
  </si>
  <si>
    <t>ﾀｹﾀﾞ ｶﾝぺｲ</t>
  </si>
  <si>
    <t>ｽｼﾞﾀ ｺｳﾀ</t>
  </si>
  <si>
    <t>ﾖｼﾀﾞ ｺｳｽｹ</t>
  </si>
  <si>
    <t>ﾘｬﾝ ｽﾞﾄﾝ</t>
  </si>
  <si>
    <t>ｻｲｷ ｼﾝﾀ</t>
  </si>
  <si>
    <t>ｱｽﾞﾏ ｴﾝｼﾞｪﾙ</t>
  </si>
  <si>
    <t>ﾄﾁﾉ ｺｳｾｲ</t>
  </si>
  <si>
    <t>ﾏﾂﾅｶﾞ ｺｳﾀ</t>
  </si>
  <si>
    <t>ﾂｶﾀﾞ ｶｽﾞｷ</t>
  </si>
  <si>
    <t>ﾅｶﾞﾀ ｶｹﾙ</t>
  </si>
  <si>
    <t>ﾅｶﾑﾗ ｱｷﾄ</t>
  </si>
  <si>
    <t>ｱﾘﾔﾏ ﾘｭｳﾎｳ</t>
  </si>
  <si>
    <t>ﾔﾏﾀﾞ  ﾕｳﾀﾞｲ</t>
  </si>
  <si>
    <t>ﾀﾅｶ ﾋﾛ</t>
  </si>
  <si>
    <t>ﾔﾏｻﾞｷ ｾｲﾔ</t>
  </si>
  <si>
    <t>ﾌﾙﾔ ﾀﾞｲﾄ</t>
  </si>
  <si>
    <t>ｻﾜｾ ｿﾗ</t>
  </si>
  <si>
    <t>ﾓﾘ ｿﾗ</t>
  </si>
  <si>
    <t>ﾄｸﾄﾞﾒ ｺｳ</t>
  </si>
  <si>
    <t>ｷﾖﾐｽﾞ ｷｲﾁﾛｳ</t>
  </si>
  <si>
    <t>ﾁｪﾎﾞﾃｨﾋﾞﾝ ｻｲﾗｽ ｷﾌﾟﾗｶﾞﾄ</t>
  </si>
  <si>
    <t>ｲ ｼｮｳｹｲ</t>
  </si>
  <si>
    <t>ﾖｼｵｶ ﾂﾖｼ</t>
  </si>
  <si>
    <t>ｺﾐｽﾞ ﾄﾓﾛｳ</t>
  </si>
  <si>
    <t>ｲﾘｸﾞﾁ ﾀｲﾁ</t>
  </si>
  <si>
    <t>ﾆｼｳﾗ ﾕｳﾏ</t>
  </si>
  <si>
    <t>ﾌｼﾞﾓﾄ ｼｭﾝｽｹ</t>
  </si>
  <si>
    <t>ｻﾄｳ ﾅﾁ</t>
  </si>
  <si>
    <t>ｺｳﾓﾄ ｱﾂﾔ</t>
  </si>
  <si>
    <t>ｷﾖﾊﾗ ﾀｸﾏ</t>
  </si>
  <si>
    <t>ｷﾖﾀ ｶｽﾞｷ</t>
  </si>
  <si>
    <t>ﾀﾅｶ ﾋﾃﾞﾉﾘ</t>
  </si>
  <si>
    <t>ｼｵﾂｷ ﾕｳｷ</t>
  </si>
  <si>
    <t>ｹﾞｼﾞﾏ ﾋｶﾘ</t>
  </si>
  <si>
    <t>ﾊｼｸﾞﾁ ｼｮｳ</t>
  </si>
  <si>
    <t>ｲﾊ ﾊﾔﾃ</t>
  </si>
  <si>
    <t>ｷﾝｼﾞｮｳ ｻｲｷ</t>
  </si>
  <si>
    <t>ｵｸﾔﾏ ｶｽﾞﾏ</t>
  </si>
  <si>
    <t>ｳｴﾁ ﾌﾐﾔ</t>
  </si>
  <si>
    <t>ｺｼﾞｬ ｶｲﾄ</t>
  </si>
  <si>
    <t>ｻﾞﾏﾐ ﾘﾝｸ</t>
  </si>
  <si>
    <t>ｱｻﾄ ﾅｵｷ</t>
  </si>
  <si>
    <t>ﾀｼﾛ ﾀｲｶﾞ</t>
  </si>
  <si>
    <t>ﾅｶﾔﾏ ｿｳﾀ</t>
  </si>
  <si>
    <t>ﾀｹﾀﾞ ｹｲｽｹ</t>
  </si>
  <si>
    <t>ﾖｼﾏﾂ ﾕｳｼﾞ</t>
  </si>
  <si>
    <t>ﾀﾅｶ ﾕｳｼﾞ</t>
  </si>
  <si>
    <t>ﾊﾌﾞ ﾚﾝ</t>
  </si>
  <si>
    <t>ｼﾌﾞﾀﾆ ﾔｽﾀﾛｳ</t>
  </si>
  <si>
    <t>ﾀﾏｷ ｶｲﾄ</t>
  </si>
  <si>
    <t>ｺｼﾞﾏ ﾀﾞｲｷ</t>
  </si>
  <si>
    <t>ﾓﾘ ｼﾓﾝ</t>
  </si>
  <si>
    <t>ﾀﾃｶﾞﾐ ｹﾝｼﾛｳ</t>
  </si>
  <si>
    <t>ﾓﾛﾌｼﾞ ﾀﾞｲ</t>
  </si>
  <si>
    <t>ｼﾌﾞﾔ  ﾘｭｳｾｲ</t>
  </si>
  <si>
    <t>ｱｶｻﾞﾜ ﾘｮｳｲﾁ</t>
  </si>
  <si>
    <t>ｺﾊﾞﾔｼ ｿﾅﾀ</t>
  </si>
  <si>
    <t>ｱｻﾉ ﾂｶｻ</t>
  </si>
  <si>
    <t>ﾋｶﾞｼ ｼｮｳﾏ</t>
  </si>
  <si>
    <t>ﾐﾔｼﾀ ﾀﾞｲｷ</t>
  </si>
  <si>
    <t>ﾖｼﾀﾞ ﾘｭｳｿﾞｳ</t>
  </si>
  <si>
    <t>ﾑｶｲ ﾕｳｺﾞ</t>
  </si>
  <si>
    <t>ｼﾞｬｸﾐｮｳ ﾀｲｶﾞ</t>
  </si>
  <si>
    <t>ｳﾗｼﾏ ﾀｲｾｲ</t>
  </si>
  <si>
    <t>ﾅｶﾞﾋﾛ ｺｳﾀﾛｳ</t>
  </si>
  <si>
    <t>ﾊｼﾓﾄ ﾖｳ</t>
  </si>
  <si>
    <t>ｺﾏﾂ ﾊﾔﾄ</t>
  </si>
  <si>
    <t>ｽｴﾊﾗ ﾏﾓﾙ</t>
  </si>
  <si>
    <t>ﾆｼﾑﾗ ﾕｳｲﾁﾛｳ</t>
  </si>
  <si>
    <t>ﾊﾔｼ ﾐｺﾄ</t>
  </si>
  <si>
    <t>ｷﾉ ｼｭﾝ</t>
  </si>
  <si>
    <t>ﾁﾊﾞﾅ ｲｵﾘ</t>
  </si>
  <si>
    <t>ｲﾅﾓﾄ ｺｳﾀ</t>
  </si>
  <si>
    <t>ｽｴﾏﾂ ﾀｸﾛｳ</t>
  </si>
  <si>
    <t>ﾋｸﾞﾁ ｷﾘﾄ</t>
  </si>
  <si>
    <t>ｳｴﾊﾗ ﾊﾙｷ</t>
  </si>
  <si>
    <t>ｻｶﾀ ﾊﾙﾐ</t>
  </si>
  <si>
    <t>ｻﾄｳ ｹｲ</t>
  </si>
  <si>
    <t>ｳﾜｲ ﾂﾊﾞｻ</t>
  </si>
  <si>
    <t>ﾜﾀﾇｷ ｴｲﾏ</t>
  </si>
  <si>
    <t>ｷｼﾊﾗ ｷｲﾁ</t>
  </si>
  <si>
    <t>ﾌﾙﾔ ｺｳｾｲ</t>
  </si>
  <si>
    <t>ﾖｼｶﾜ ﾊﾕﾄ</t>
  </si>
  <si>
    <t>ｱｵｷ ﾀｸﾏ</t>
  </si>
  <si>
    <t>ｸﾎﾞ ｺｳﾍｲ</t>
  </si>
  <si>
    <t>ｳｴｷ ﾎﾏﾚ</t>
  </si>
  <si>
    <t>ｽｷﾞﾔﾏ ｼﾞｮｳｲﾁﾛｳ</t>
  </si>
  <si>
    <t>ﾌｼﾞｲ ﾕｳﾍｲ</t>
  </si>
  <si>
    <t>ｺｳｸﾞﾁ ﾘｮｳ</t>
  </si>
  <si>
    <t>ｵｶﾞﾜ ﾘｮｳｽｹ</t>
  </si>
  <si>
    <t>ｽｴﾏﾂ ﾄｳﾀ</t>
  </si>
  <si>
    <t>ｷﾀﾆ ｼﾞﾝ</t>
  </si>
  <si>
    <t>ﾅｶﾞﾄﾓ ｱｵﾊﾞ</t>
  </si>
  <si>
    <t>ｵｶﾑﾗ ｿｳﾀ</t>
  </si>
  <si>
    <t>ｼﾞﾈﾘ ｾｲｼﾞ</t>
  </si>
  <si>
    <t>ﾀﾅｶ ﾘｭｳｾｲ</t>
  </si>
  <si>
    <t>ﾔﾏｳﾁ ｺｳﾍｲ</t>
  </si>
  <si>
    <t>ｴﾝﾄﾞｳ ｲﾁｺﾞ</t>
  </si>
  <si>
    <t>ｵｵｳﾗ ﾋﾛﾌﾐ</t>
  </si>
  <si>
    <t>ｼﾞｮｳﾀﾞｲ ｻﾝｼﾛｳ</t>
  </si>
  <si>
    <t>ﾋﾗﾉ ﾕｳｾｲ</t>
  </si>
  <si>
    <t>ﾏﾁﾀﾞ ﾐﾂｷ</t>
  </si>
  <si>
    <t>ｲｽﾞﾐﾉ ﾘｮｳﾀ</t>
  </si>
  <si>
    <t>ｶﾜｻｷ ﾋﾃﾞﾄﾓ</t>
  </si>
  <si>
    <t>ｵｵｴﾀﾞ ﾙｲ</t>
  </si>
  <si>
    <t>ﾊﾏﾀﾞ ﾚｵ</t>
  </si>
  <si>
    <t>ﾀﾅﾍﾞ ｶｲｼ</t>
  </si>
  <si>
    <t>ｳｴﾀﾞ ｱｷﾋﾄ</t>
  </si>
  <si>
    <t>ｲﾏﾑﾗ ﾕｳｷ</t>
  </si>
  <si>
    <t>ﾋｶﾞｼ ｼﾞｭﾝﾀﾞｲ</t>
  </si>
  <si>
    <t>ﾏﾂﾑﾗ ﾋﾛｷ</t>
  </si>
  <si>
    <t>ﾋｮｳﾄﾞｳ ｿｳﾀ</t>
  </si>
  <si>
    <t>ﾀﾅﾍﾞ ﾀｽｸ</t>
  </si>
  <si>
    <t>ｶﾐｶﾜ ﾕｳﾏ</t>
  </si>
  <si>
    <t>ﾎｶｿﾞﾉ ｺｳｼﾝ</t>
  </si>
  <si>
    <t>ｶﾜﾉ ﾕｳﾋ</t>
  </si>
  <si>
    <t>ｲｼｸﾗ ｼｭｳﾔ</t>
  </si>
  <si>
    <t>ﾔﾏﾓﾄ ｿｳｼ</t>
  </si>
  <si>
    <t>ﾅｶﾞﾐﾈ ﾀｲｼ</t>
  </si>
  <si>
    <t>ﾏﾂﾓﾄ ﾀﾞｲﾁ</t>
  </si>
  <si>
    <t>ｺﾝﾄﾞｳ ﾘｭｳﾉｽｹ</t>
  </si>
  <si>
    <t>ﾌｸﾀ ﾏｻﾊﾙ</t>
  </si>
  <si>
    <t>ｽﾞｹﾗﾝ ｲｯｾｲ</t>
  </si>
  <si>
    <t>ﾐﾔｷﾞ ﾆﾗｲ</t>
  </si>
  <si>
    <t>ﾊﾀ ﾘｭｳｾｲ</t>
    <phoneticPr fontId="1"/>
  </si>
  <si>
    <t>ﾋﾗﾔﾏ ﾕﾜ</t>
  </si>
  <si>
    <t>ﾖｼﾑﾗ ﾕｳｷ</t>
  </si>
  <si>
    <t>ｲｼﾄﾋﾞ ﾕｳｷ</t>
  </si>
  <si>
    <t>ﾅｶﾑﾗ ﾀﾞｲﾄ</t>
  </si>
  <si>
    <t>ﾐﾔｻﾞﾄ ﾁｮｳﾀ</t>
  </si>
  <si>
    <t>ｵｵｼﾏ ﾌﾞﾙｰｽﾘｰ</t>
  </si>
  <si>
    <t>ﾆｵ ﾕｳｷ</t>
  </si>
  <si>
    <t>ﾏﾙﾔﾏ ｼｮｳﾀ</t>
  </si>
  <si>
    <t>ﾐﾅﾐ ｶｲﾄ</t>
  </si>
  <si>
    <t>ｸﾏ ｾｲｼﾝ</t>
  </si>
  <si>
    <t>ｻｶﾓﾄ ｼﾝﾀ</t>
  </si>
  <si>
    <t>ﾏﾂｾ ﾕｳﾏ</t>
  </si>
  <si>
    <t>ﾄﾀﾞ ﾊﾔﾄ</t>
  </si>
  <si>
    <t>ｼﾊﾞﾀ ﾆｼﾞﾛｳ</t>
  </si>
  <si>
    <t>ｿｴｼﾞﾏ ﾘｸ</t>
  </si>
  <si>
    <t>ﾏｷﾔﾏ ｼﾝﾀﾛｳ</t>
  </si>
  <si>
    <t>ｵｵﾔﾏ ﾉｿﾞﾑ</t>
  </si>
  <si>
    <t>ﾌｼﾞｲ ﾘｸ</t>
  </si>
  <si>
    <t>ｱｶｷﾞ ﾖｳﾀ</t>
  </si>
  <si>
    <t>ﾖﾈｻﾞｷ ﾁﾋﾛ</t>
  </si>
  <si>
    <t>ﾐﾔﾓﾄ ﾀｹﾙ</t>
  </si>
  <si>
    <t>ﾅｽ ｹﾝﾀﾛｳ</t>
  </si>
  <si>
    <t>ｺｻﾞﾄ ｶｽﾞｷ</t>
  </si>
  <si>
    <t>ｶﾂﾔﾏ ｼｮｳﾀﾛｳ</t>
  </si>
  <si>
    <t>ｺﾊﾞｼｶﾞﾜ ﾚﾝﾀ</t>
  </si>
  <si>
    <t>ｵｵｼﾛ ﾘｵ</t>
  </si>
  <si>
    <t>ｱﾍﾞ ﾘｭｳｾｲ</t>
  </si>
  <si>
    <t>ﾐｽﾞﾀﾆ ﾌﾄｼ</t>
  </si>
  <si>
    <t>ﾅｶｼﾏ ｶｽﾞｷ</t>
  </si>
  <si>
    <t>ﾀﾅｶ ｼｭｳｷ</t>
  </si>
  <si>
    <t>ﾄｵﾔ ﾘｸ</t>
  </si>
  <si>
    <t>ﾀｹﾓﾘ ﾄﾓﾔ</t>
  </si>
  <si>
    <t>ﾌｸﾀﾞ ｺｳﾍｲ</t>
  </si>
  <si>
    <t>ﾀｶｾ ｷﾐﾔ</t>
  </si>
  <si>
    <t>ｲﾅﾀﾞ ｹﾝｼﾝ</t>
  </si>
  <si>
    <t>ﾌﾁﾜｷ ﾀﾞｲｺﾞ</t>
  </si>
  <si>
    <t>ｵｵｸﾎﾞ ﾀｸﾐ</t>
  </si>
  <si>
    <t>ｷｸﾞﾁ ｾﾞﾝﾀﾛｳ</t>
  </si>
  <si>
    <t>ﾅｶﾞｵ ﾀﾂﾛｳ</t>
  </si>
  <si>
    <t>ﾖｼﾀﾞ ｹｲｲﾁ</t>
  </si>
  <si>
    <t>ﾀｹﾉ ｺｳｽｹ</t>
  </si>
  <si>
    <t>ﾖｼﾀﾞ ﾋｮｳｺﾞ</t>
  </si>
  <si>
    <t>ﾀﾅｶ ｼﾝﾔ</t>
  </si>
  <si>
    <t>ﾀｹﾀﾞ ｱﾂﾉﾘ</t>
  </si>
  <si>
    <t>ｱﾗｷ ｹﾝﾀ</t>
  </si>
  <si>
    <t>ｺﾀﾞﾏ ｻﾄｼ</t>
  </si>
  <si>
    <t>ｼｹﾞﾅｶﾞ ｲﾂｷ</t>
  </si>
  <si>
    <t>ｷﾀｳﾗ ｺｳﾀ</t>
  </si>
  <si>
    <t>ﾐﾎ ﾕｳｽｹ</t>
  </si>
  <si>
    <t>ﾖｼﾔ ﾏｻﾖｼ</t>
  </si>
  <si>
    <t>ｵｶ ｻﾄｼ</t>
  </si>
  <si>
    <t>ﾆｼﾀﾞ ﾀｲｾｲ</t>
  </si>
  <si>
    <t>ｶﾜｸﾎﾞ ｹﾝﾄ</t>
  </si>
  <si>
    <t>ﾓﾄﾑﾗ ｺｳｾｲ</t>
  </si>
  <si>
    <t>ﾌｼﾞｻｷ ﾊﾙﾉﾌﾞ</t>
  </si>
  <si>
    <t>ｵｵﾉ ｻﾄｼ</t>
  </si>
  <si>
    <t>ﾅｶｼﾞﾏ ｱｻﾄ</t>
  </si>
  <si>
    <t>ﾔﾏｼﾀ ﾚｵ</t>
  </si>
  <si>
    <t>ﾋﾛｼﾛ ﾖｼｷ</t>
  </si>
  <si>
    <t>ｲｹﾀﾞ ｶﾝ</t>
  </si>
  <si>
    <t>ｼﾊﾞﾀ ﾘｸ</t>
  </si>
  <si>
    <t>ﾀｹﾀﾞ ｿｳｽｹ</t>
  </si>
  <si>
    <t>ｱﾏﾉ ｶｲﾄ</t>
  </si>
  <si>
    <t>ﾖﾈﾊﾗ ﾋﾛﾄ</t>
  </si>
  <si>
    <t xml:space="preserve">ｲﾜﾑﾗ ﾕｳｷ </t>
  </si>
  <si>
    <t>ﾌﾁｶﾞﾐ ｶｲﾄ</t>
  </si>
  <si>
    <t>ｵﾄﾅﾘ ｼｮｳﾀ</t>
  </si>
  <si>
    <t>ｲﾁｷ ｼﾞｮｳｹﾂ</t>
  </si>
  <si>
    <t>ﾀﾉｳｴ ｿｳﾏ</t>
  </si>
  <si>
    <t>ﾋｶﾞｼ ﾕｳｾｲ</t>
  </si>
  <si>
    <t>ﾓﾘ ﾋﾛｶｽﾞ</t>
  </si>
  <si>
    <t>ﾆｲﾐ ﾄﾓﾋｺ</t>
  </si>
  <si>
    <t>ﾐﾔﾊﾗ ｶｽﾞｷ</t>
  </si>
  <si>
    <t>ﾐﾔﾓﾄ ﾀｲﾁ</t>
  </si>
  <si>
    <t>ｵｵﾂｶ ﾕｳﾄ</t>
  </si>
  <si>
    <t>ﾔﾏﾀﾞ ﾏｻﾋﾛ</t>
  </si>
  <si>
    <t>ﾌｼﾞﾓﾄ ﾀｲｼ</t>
  </si>
  <si>
    <t>ﾑﾛﾊﾗ ｱｵﾄ</t>
  </si>
  <si>
    <t>ｱｻﾉ ﾀｸﾄ</t>
  </si>
  <si>
    <t>ｵﾉ ｹｲﾀ</t>
  </si>
  <si>
    <t>ｶｼﾞﾀﾆ ﾀﾀﾞﾋﾛ</t>
  </si>
  <si>
    <t>ﾀｶｷ ｱﾂﾏｻ</t>
  </si>
  <si>
    <t>ﾊﾏ ﾀｲﾖｳ</t>
  </si>
  <si>
    <t>ｱﾘｶﾜ ｼｮｳｷ</t>
  </si>
  <si>
    <t>ｲﾜﾓﾄ ｺｳｼﾞ</t>
  </si>
  <si>
    <t>ｻｺｳ ﾕｷﾋﾛ</t>
  </si>
  <si>
    <t>ﾓﾄﾀﾞ ｺｳﾀﾛｳ</t>
  </si>
  <si>
    <t>ｳｼｼﾞﾏ ｶｹﾙ</t>
  </si>
  <si>
    <t>ｱｻｳﾐ ｹｲｲﾁﾛｳ</t>
  </si>
  <si>
    <t>ｲｼﾜﾀﾘ ﾖｳｽｹ</t>
  </si>
  <si>
    <t>ﾏﾂｵ ﾘｸ</t>
  </si>
  <si>
    <t>ｸﾎﾞﾀ ﾀｸﾐ</t>
  </si>
  <si>
    <t>ｷﾞﾎﾞ ﾖｼﾏﾙ</t>
  </si>
  <si>
    <t>ﾀﾑﾛ ｺｳｷ</t>
  </si>
  <si>
    <t>ﾅｲﾄｳ ﾃﾝ</t>
  </si>
  <si>
    <t>ｵｶﾞﾀ ｷｮｳｺﾞ</t>
  </si>
  <si>
    <t>ｶﾜｻｶ ﾕｳｼ</t>
  </si>
  <si>
    <t>ﾋﾛｼﾏ ﾏｺﾄ</t>
  </si>
  <si>
    <t>ｳﾁﾀﾞ ﾕｳﾔ</t>
  </si>
  <si>
    <t>ｻｲﾄｳ ｱﾕﾑ</t>
  </si>
  <si>
    <t>ｶﾏﾀ ｿｳﾔ</t>
  </si>
  <si>
    <t>ﾐｴﾉ ｺｳﾍｲ</t>
  </si>
  <si>
    <t>ﾋﾛｾ ﾕｳｷ</t>
  </si>
  <si>
    <t>ﾔﾏｻﾞｷ ﾐﾂﾏｻ</t>
  </si>
  <si>
    <t>ﾆｼｳﾁ ﾀﾀﾞﾋﾛ</t>
  </si>
  <si>
    <t>ﾆｲﾂﾏ ﾅｵｷ</t>
  </si>
  <si>
    <t>ｱｷﾅｶﾞ ﾄﾓﾉﾘ</t>
  </si>
  <si>
    <t>ﾀｻｷ ﾕｳﾀ</t>
  </si>
  <si>
    <t>ｽｷﾞﾓﾄ ｺｳﾀﾛｳ</t>
  </si>
  <si>
    <t>ﾐｳﾗ ｱﾂﾋﾛ</t>
  </si>
  <si>
    <t>ｼｹﾞﾏﾂ ｼｭｳｾｲ</t>
  </si>
  <si>
    <t>ｸﾎﾞ ﾘｭｳｾｲ</t>
  </si>
  <si>
    <t>ﾏﾂﾓﾄ ｾｲｶｲ</t>
  </si>
  <si>
    <t>ﾔﾏﾀﾞ ﾘｭｳｾｲ</t>
  </si>
  <si>
    <t>ﾌｼﾞﾜﾗ ﾏｻｷ</t>
  </si>
  <si>
    <t>ｱﾅﾝ ｿｳﾏ</t>
  </si>
  <si>
    <t>ﾅｶﾔﾏ ﾘｭｳﾉｽｹ</t>
  </si>
  <si>
    <t>ｺｻﾞｷ ｺｳｼﾛｳ</t>
  </si>
  <si>
    <t>ﾓﾘｸﾞﾁ ﾘｮｳﾀﾛｳ</t>
  </si>
  <si>
    <t>ｶﾜｻｷ ﾀｲｾｲ</t>
  </si>
  <si>
    <t>ｵｻﾞｷ ﾗﾝﾏ</t>
  </si>
  <si>
    <t>ﾔﾏｶﾞﾀ ｹﾝｼｮｳ</t>
  </si>
  <si>
    <t>ｻﾒｼﾏ ｷﾞﾝﾀﾛｳ</t>
  </si>
  <si>
    <t>ｸﾎﾞﾀ ﾊﾙﾄ</t>
  </si>
  <si>
    <t>ﾀｶｸﾗ ﾁｻﾄ</t>
  </si>
  <si>
    <t>ﾅｶｵ ﾏﾅﾄ</t>
  </si>
  <si>
    <t>ﾅｶﾉ ｺｳﾍｲ</t>
  </si>
  <si>
    <t>ｻﾄｳ ﾋﾛｵ</t>
  </si>
  <si>
    <t>ﾏﾂﾊﾞﾗ ｺｳﾀﾞｲ</t>
  </si>
  <si>
    <t>ｷﾄﾞ ｱｵｲ</t>
  </si>
  <si>
    <t>ｶﾜﾍﾞ ﾏｲｸ</t>
  </si>
  <si>
    <t>ﾊｼﾔﾏ ﾂｶｻ</t>
  </si>
  <si>
    <t>ｿｴｼﾞﾏ ｺｳﾍｲ</t>
  </si>
  <si>
    <t>ｵｵﾀ ｼﾝｻｸ</t>
  </si>
  <si>
    <t>ﾂﾅ ｼｮｳﾀ</t>
  </si>
  <si>
    <t>ﾊｼｸﾞﾁ ｺｳﾍｲ</t>
  </si>
  <si>
    <t>ﾄｸﾋｻ ｺｳｽｹ</t>
  </si>
  <si>
    <t>ｻｸﾗｲ ﾕｳﾀ</t>
  </si>
  <si>
    <t>ｻｻｷ ﾘｮｳ</t>
  </si>
  <si>
    <t>ﾅﾘﾀ ﾕｳﾃﾝ</t>
  </si>
  <si>
    <t>ﾖｼｲ ｵｳｽｹ</t>
  </si>
  <si>
    <t>ﾀﾅｶ ｼｭｳｼﾞ</t>
  </si>
  <si>
    <t>ｺｳﾉ ｹｲﾀ</t>
  </si>
  <si>
    <t>ｸﾏﾀﾞｷ ｾﾅ</t>
  </si>
  <si>
    <t>ｼﾅｶﾞﾜ ﾘｮｳｽｹ</t>
  </si>
  <si>
    <t>ﾂﾊﾞｷﾔﾏ ﾘｭｳﾉｽｹ</t>
  </si>
  <si>
    <t>ﾅﾘﾀ ｹｲｺﾞ</t>
  </si>
  <si>
    <t>ﾄﾞｲ ﾀｶﾄ</t>
  </si>
  <si>
    <t>ｷﾀｵｶ ｱﾂﾔ</t>
  </si>
  <si>
    <t>ﾓﾓｻｷ ｺｳﾍｲ</t>
  </si>
  <si>
    <t>ﾂﾀﾞ ﾅｵｷ</t>
  </si>
  <si>
    <t>ｱﾗｵ ﾀｸﾄ</t>
  </si>
  <si>
    <t>ｳｴﾀﾞ ﾀｸﾐ</t>
  </si>
  <si>
    <t>ﾔﾏｸﾞﾁ ｹﾞﾝﾀﾛｳ</t>
  </si>
  <si>
    <t>ｵｶﾉ ｿｳﾀ</t>
  </si>
  <si>
    <t>ｻｲﾄｳ ﾏｲﾄ</t>
  </si>
  <si>
    <t>ﾆｲ ﾕｳﾀ</t>
  </si>
  <si>
    <t>ﾏﾂﾀﾞ ｺｳ</t>
  </si>
  <si>
    <t>ｵｷﾀ ﾕｳｷ</t>
  </si>
  <si>
    <t>ｵｵﾉ ｼｭﾝﾀﾛｳ</t>
  </si>
  <si>
    <t>ｱｻﾍﾞ ｶｽﾞﾔ</t>
  </si>
  <si>
    <t>ﾎﾝﾏ ﾚｵ</t>
  </si>
  <si>
    <t>ﾖｯﾂｼﾞ ｷｮｳｽｹ</t>
  </si>
  <si>
    <t>ｸﾆﾀｹ ｺｳｾｲ</t>
  </si>
  <si>
    <t>ﾊﾔﾉ ﾋｶﾙ</t>
  </si>
  <si>
    <t>ｿｶﾞ ｼﾝﾔ</t>
  </si>
  <si>
    <t>ﾏﾂｻﾞｷ ｿｳ</t>
  </si>
  <si>
    <t>ｵｶﾀﾞ ﾏﾅﾄ</t>
  </si>
  <si>
    <t>ﾀｶﾞﾜ ﾐﾗｲ</t>
  </si>
  <si>
    <t>ﾀｹﾔﾏ ｴｲｲﾁﾛｳ</t>
  </si>
  <si>
    <t>ﾔｷﾞ ｾｲｲﾁﾛｳ</t>
  </si>
  <si>
    <t>ﾖﾈﾀﾞ ﾘｸﾄ</t>
  </si>
  <si>
    <t>ｸﾏ ｿｳﾒｲ</t>
  </si>
  <si>
    <t>ｻﾉ ﾖｳﾍｲ</t>
  </si>
  <si>
    <t>ﾋﾒﾉ ﾚﾝ</t>
  </si>
  <si>
    <t>ﾔﾏﾓﾄ ｵｳｽｹ</t>
  </si>
  <si>
    <t>ﾔﾅｷﾞﾊﾗ ﾀﾞｲｷ</t>
  </si>
  <si>
    <t>ｶﾈﾏﾙ ｼｮｳﾀ</t>
  </si>
  <si>
    <t>ｳﾒﾓﾄ ﾚﾝ</t>
  </si>
  <si>
    <t>ﾏｴﾀﾞ ｶﾝﾀ</t>
  </si>
  <si>
    <t>ﾉﾀﾞ ﾘｮｳｶﾞ</t>
  </si>
  <si>
    <t>西南学院大学</t>
    <rPh sb="0" eb="6">
      <t>セイナンガクインダイガク</t>
    </rPh>
    <phoneticPr fontId="2"/>
  </si>
  <si>
    <t>九州情報大学</t>
    <rPh sb="0" eb="5">
      <t>キュウシュウジョウホウダイ</t>
    </rPh>
    <rPh sb="5" eb="6">
      <t>ガク</t>
    </rPh>
    <phoneticPr fontId="2"/>
  </si>
  <si>
    <t>鹿屋体育大学</t>
    <rPh sb="0" eb="6">
      <t>カノヤタイイクダイガク</t>
    </rPh>
    <phoneticPr fontId="2"/>
  </si>
  <si>
    <t>佐賀大学</t>
    <rPh sb="0" eb="3">
      <t>サガダイ</t>
    </rPh>
    <rPh sb="3" eb="4">
      <t>ガク</t>
    </rPh>
    <phoneticPr fontId="2"/>
  </si>
  <si>
    <t>鹿児島大学</t>
    <rPh sb="0" eb="5">
      <t>カゴシマダイガク</t>
    </rPh>
    <phoneticPr fontId="2"/>
  </si>
  <si>
    <t>福岡大学</t>
    <rPh sb="0" eb="4">
      <t>フクオカダイガク</t>
    </rPh>
    <phoneticPr fontId="2"/>
  </si>
  <si>
    <t>名桜大学</t>
    <rPh sb="0" eb="4">
      <t>メイオウダイガク</t>
    </rPh>
    <phoneticPr fontId="2"/>
  </si>
  <si>
    <t>九州共立大学</t>
    <rPh sb="0" eb="6">
      <t>キュウシュウキョウリツダイガク</t>
    </rPh>
    <phoneticPr fontId="2"/>
  </si>
  <si>
    <t>熊本大学</t>
    <rPh sb="0" eb="2">
      <t>クマモト</t>
    </rPh>
    <rPh sb="2" eb="4">
      <t>ダイガク</t>
    </rPh>
    <phoneticPr fontId="2"/>
  </si>
  <si>
    <t>宮崎大学</t>
    <rPh sb="0" eb="4">
      <t>ミヤザキダイガク</t>
    </rPh>
    <phoneticPr fontId="2"/>
  </si>
  <si>
    <t>大分大学</t>
    <rPh sb="0" eb="4">
      <t>オオイタダイガク</t>
    </rPh>
    <phoneticPr fontId="2"/>
  </si>
  <si>
    <t>西日本工業大学</t>
    <rPh sb="0" eb="7">
      <t>ニシニホンコウギョウダイガク</t>
    </rPh>
    <phoneticPr fontId="2"/>
  </si>
  <si>
    <t>東海大学九州</t>
    <rPh sb="0" eb="2">
      <t>トウカイ</t>
    </rPh>
    <rPh sb="2" eb="4">
      <t>ダイガク</t>
    </rPh>
    <rPh sb="4" eb="6">
      <t>キュウシュウ</t>
    </rPh>
    <phoneticPr fontId="2"/>
  </si>
  <si>
    <t>九州大学</t>
    <rPh sb="0" eb="4">
      <t>キュウシュウダイガク</t>
    </rPh>
    <phoneticPr fontId="2"/>
  </si>
  <si>
    <t>志學館大学</t>
    <rPh sb="0" eb="5">
      <t>シガクカンダイガク</t>
    </rPh>
    <phoneticPr fontId="2"/>
  </si>
  <si>
    <t>鹿児島国際大学</t>
    <rPh sb="0" eb="7">
      <t>カゴシマコクサイダイガク</t>
    </rPh>
    <phoneticPr fontId="2"/>
  </si>
  <si>
    <t>日本経済大学</t>
    <rPh sb="0" eb="6">
      <t>ニホンケイザイダイガク</t>
    </rPh>
    <phoneticPr fontId="2"/>
  </si>
  <si>
    <t>福岡教育大学</t>
    <rPh sb="0" eb="6">
      <t>フクオカキョウイクダイガク</t>
    </rPh>
    <phoneticPr fontId="2"/>
  </si>
  <si>
    <t>北九州市立大学</t>
    <rPh sb="0" eb="7">
      <t>キタキュウシュウイチリツダイガク</t>
    </rPh>
    <phoneticPr fontId="2"/>
  </si>
  <si>
    <t>第一工科大学</t>
    <rPh sb="0" eb="5">
      <t>ダイイチコウカダイ</t>
    </rPh>
    <rPh sb="5" eb="6">
      <t>ガク</t>
    </rPh>
    <phoneticPr fontId="2"/>
  </si>
  <si>
    <t>佐賀大学</t>
    <rPh sb="0" eb="4">
      <t>サガダイガク</t>
    </rPh>
    <phoneticPr fontId="2"/>
  </si>
  <si>
    <t>九州国際大学</t>
    <rPh sb="0" eb="6">
      <t>キュウシュウコクサイダイガク</t>
    </rPh>
    <phoneticPr fontId="2"/>
  </si>
  <si>
    <t>熊本学園大学</t>
    <rPh sb="0" eb="6">
      <t>クマモトガクエンダイガク</t>
    </rPh>
    <phoneticPr fontId="2"/>
  </si>
  <si>
    <t>産業医科大学</t>
    <rPh sb="0" eb="6">
      <t>サンギョウイカダイガク</t>
    </rPh>
    <phoneticPr fontId="2"/>
  </si>
  <si>
    <t>琉球大学</t>
    <rPh sb="0" eb="4">
      <t>リュウキュウダイガク</t>
    </rPh>
    <phoneticPr fontId="2"/>
  </si>
  <si>
    <t>九州産業大学</t>
    <rPh sb="0" eb="6">
      <t>キュウシュウサンギョウダイガク</t>
    </rPh>
    <phoneticPr fontId="2"/>
  </si>
  <si>
    <t>沖縄国際大学</t>
    <rPh sb="0" eb="2">
      <t>オキナワ</t>
    </rPh>
    <rPh sb="2" eb="6">
      <t>コクサイダイガク</t>
    </rPh>
    <phoneticPr fontId="2"/>
  </si>
  <si>
    <t>久留米大学</t>
    <rPh sb="0" eb="5">
      <t>クルメダイガク</t>
    </rPh>
    <phoneticPr fontId="2"/>
  </si>
  <si>
    <t>九州工業大学</t>
    <rPh sb="0" eb="6">
      <t>キュウシュウコウギョウダイガク</t>
    </rPh>
    <phoneticPr fontId="2"/>
  </si>
  <si>
    <t>福岡大学</t>
    <rPh sb="0" eb="4">
      <t>フクオカダイガク</t>
    </rPh>
    <phoneticPr fontId="1"/>
  </si>
  <si>
    <t>大分大学</t>
    <rPh sb="0" eb="4">
      <t>オオイタダイガク</t>
    </rPh>
    <phoneticPr fontId="1"/>
  </si>
  <si>
    <t>九州歯科大学</t>
    <rPh sb="0" eb="5">
      <t>キュウシュウシカダイ</t>
    </rPh>
    <rPh sb="5" eb="6">
      <t>ガク</t>
    </rPh>
    <phoneticPr fontId="1"/>
  </si>
  <si>
    <t>九州大学</t>
    <rPh sb="0" eb="4">
      <t>キュウシュウダイガク</t>
    </rPh>
    <phoneticPr fontId="1"/>
  </si>
  <si>
    <t>北九州市立大学</t>
    <rPh sb="0" eb="5">
      <t>キタキュウシュウシリツ</t>
    </rPh>
    <rPh sb="5" eb="7">
      <t>ダイガク</t>
    </rPh>
    <phoneticPr fontId="1"/>
  </si>
  <si>
    <t>九州共立大学</t>
    <rPh sb="0" eb="6">
      <t>キュウシュウキョウリツダイガク</t>
    </rPh>
    <phoneticPr fontId="1"/>
  </si>
  <si>
    <t>九州工業大学</t>
    <rPh sb="0" eb="6">
      <t>キュウシュウコウギョウダイガク</t>
    </rPh>
    <phoneticPr fontId="1"/>
  </si>
  <si>
    <t>熊本学園大学</t>
    <rPh sb="0" eb="6">
      <t>クマモトガクエンダイガク</t>
    </rPh>
    <phoneticPr fontId="1"/>
  </si>
  <si>
    <t>熊本大学</t>
    <rPh sb="0" eb="4">
      <t>クマモトダイガク</t>
    </rPh>
    <phoneticPr fontId="1"/>
  </si>
  <si>
    <t>産業医科大学</t>
    <rPh sb="0" eb="6">
      <t>サンギョウイカダイガク</t>
    </rPh>
    <phoneticPr fontId="1"/>
  </si>
  <si>
    <t>長崎大学</t>
    <rPh sb="0" eb="4">
      <t>ナガサキダイガク</t>
    </rPh>
    <phoneticPr fontId="1"/>
  </si>
  <si>
    <t>沖縄大学</t>
    <rPh sb="0" eb="4">
      <t>オキナワダイガク</t>
    </rPh>
    <phoneticPr fontId="3"/>
  </si>
  <si>
    <t>鹿児島国際大学</t>
    <rPh sb="0" eb="7">
      <t>カゴシマコクサイダイガク</t>
    </rPh>
    <phoneticPr fontId="3"/>
  </si>
  <si>
    <t>鹿児島大学</t>
    <rPh sb="0" eb="5">
      <t>カゴシマダイガク</t>
    </rPh>
    <phoneticPr fontId="3"/>
  </si>
  <si>
    <t>九州産業大学</t>
    <rPh sb="0" eb="6">
      <t>キュウシュウサンギョウダイガク</t>
    </rPh>
    <phoneticPr fontId="3"/>
  </si>
  <si>
    <t>九州大学</t>
    <rPh sb="0" eb="4">
      <t>キュウシュウダイガク</t>
    </rPh>
    <phoneticPr fontId="3"/>
  </si>
  <si>
    <t>熊本学園大学</t>
    <rPh sb="0" eb="6">
      <t>クマモトガクエンダイガク</t>
    </rPh>
    <phoneticPr fontId="3"/>
  </si>
  <si>
    <t>熊本大学</t>
    <rPh sb="0" eb="4">
      <t>クマモトダイガク</t>
    </rPh>
    <phoneticPr fontId="3"/>
  </si>
  <si>
    <t>久留米大学</t>
    <rPh sb="0" eb="5">
      <t>クルメダイガク</t>
    </rPh>
    <phoneticPr fontId="3"/>
  </si>
  <si>
    <t>西南学院大学</t>
    <rPh sb="0" eb="6">
      <t>セイナンガクインダイガク</t>
    </rPh>
    <phoneticPr fontId="3"/>
  </si>
  <si>
    <t>長崎県立大学</t>
    <rPh sb="0" eb="6">
      <t>ナガサキケンリツダイガク</t>
    </rPh>
    <phoneticPr fontId="3"/>
  </si>
  <si>
    <t>長崎県立大学</t>
    <phoneticPr fontId="1"/>
  </si>
  <si>
    <t>宮崎大学</t>
    <rPh sb="0" eb="4">
      <t>ミヤザキダイガク</t>
    </rPh>
    <phoneticPr fontId="3"/>
  </si>
  <si>
    <t>名桜大学</t>
    <rPh sb="0" eb="4">
      <t>メイオウダイガク</t>
    </rPh>
    <phoneticPr fontId="3"/>
  </si>
  <si>
    <t>長崎大学</t>
    <rPh sb="0" eb="4">
      <t>ナガサキダイガク</t>
    </rPh>
    <phoneticPr fontId="2"/>
  </si>
  <si>
    <t>熊本大学</t>
    <rPh sb="0" eb="4">
      <t>クマモトダイガク</t>
    </rPh>
    <phoneticPr fontId="2"/>
  </si>
  <si>
    <t>九州歯科大学</t>
    <rPh sb="0" eb="6">
      <t>キュウシュウシカダイガク</t>
    </rPh>
    <phoneticPr fontId="2"/>
  </si>
  <si>
    <t>高専5</t>
    <rPh sb="0" eb="2">
      <t>コウセン</t>
    </rPh>
    <phoneticPr fontId="2"/>
  </si>
  <si>
    <t>040729</t>
  </si>
  <si>
    <t>041012</t>
  </si>
  <si>
    <t>040914</t>
  </si>
  <si>
    <t>041011</t>
  </si>
  <si>
    <t>041120</t>
  </si>
  <si>
    <t>040613</t>
  </si>
  <si>
    <t>040421</t>
  </si>
  <si>
    <t>040909</t>
  </si>
  <si>
    <t>040915</t>
  </si>
  <si>
    <t>020701</t>
  </si>
  <si>
    <t>021120</t>
  </si>
  <si>
    <t>050322</t>
  </si>
  <si>
    <t>040908</t>
  </si>
  <si>
    <t>040424</t>
  </si>
  <si>
    <t>041217</t>
  </si>
  <si>
    <t>040529</t>
  </si>
  <si>
    <t>040410</t>
  </si>
  <si>
    <t>040528</t>
  </si>
  <si>
    <t>050301</t>
  </si>
  <si>
    <t>040526</t>
  </si>
  <si>
    <t>041030</t>
  </si>
  <si>
    <t>050223</t>
  </si>
  <si>
    <t>040530</t>
  </si>
  <si>
    <t>040408</t>
  </si>
  <si>
    <t>040604</t>
  </si>
  <si>
    <t>040714</t>
  </si>
  <si>
    <t>050320</t>
  </si>
  <si>
    <t>040918</t>
  </si>
  <si>
    <t>050111</t>
  </si>
  <si>
    <t>040809</t>
  </si>
  <si>
    <t>050114</t>
  </si>
  <si>
    <t>041225</t>
  </si>
  <si>
    <t>040709</t>
  </si>
  <si>
    <t>020209</t>
  </si>
  <si>
    <t>040522</t>
  </si>
  <si>
    <t>040419</t>
  </si>
  <si>
    <t>040506</t>
  </si>
  <si>
    <t>050107</t>
  </si>
  <si>
    <t>041207</t>
  </si>
  <si>
    <t>041122</t>
  </si>
  <si>
    <t>050123</t>
  </si>
  <si>
    <t>040813</t>
  </si>
  <si>
    <t>040624</t>
  </si>
  <si>
    <t>040611</t>
  </si>
  <si>
    <t>040802</t>
  </si>
  <si>
    <t>040906</t>
  </si>
  <si>
    <t>041023</t>
  </si>
  <si>
    <t>041103</t>
  </si>
  <si>
    <t>041006</t>
  </si>
  <si>
    <t>040511</t>
  </si>
  <si>
    <t>041106</t>
  </si>
  <si>
    <t>021108</t>
  </si>
  <si>
    <t>970924</t>
  </si>
  <si>
    <t>041108</t>
  </si>
  <si>
    <t>050205</t>
  </si>
  <si>
    <t>050329</t>
  </si>
  <si>
    <t>040504</t>
  </si>
  <si>
    <t>050108</t>
  </si>
  <si>
    <t>041211</t>
  </si>
  <si>
    <t>040521</t>
  </si>
  <si>
    <t>041210</t>
  </si>
  <si>
    <t>041105</t>
  </si>
  <si>
    <t>040404</t>
  </si>
  <si>
    <t>041205</t>
  </si>
  <si>
    <t>041027</t>
  </si>
  <si>
    <t>041112</t>
  </si>
  <si>
    <t>050206</t>
  </si>
  <si>
    <t>050323</t>
  </si>
  <si>
    <t>040701</t>
  </si>
  <si>
    <t>041216</t>
  </si>
  <si>
    <t>050128</t>
  </si>
  <si>
    <t>050312</t>
  </si>
  <si>
    <t>040829</t>
  </si>
  <si>
    <t>050308</t>
  </si>
  <si>
    <t>040916</t>
  </si>
  <si>
    <t>040812</t>
  </si>
  <si>
    <t>040717</t>
  </si>
  <si>
    <t>高専4</t>
    <rPh sb="0" eb="2">
      <t>コウセン</t>
    </rPh>
    <phoneticPr fontId="2"/>
  </si>
  <si>
    <t>040814</t>
  </si>
  <si>
    <t>041215</t>
  </si>
  <si>
    <t>050226</t>
  </si>
  <si>
    <t>041025</t>
  </si>
  <si>
    <t>040731</t>
  </si>
  <si>
    <t>040422</t>
  </si>
  <si>
    <t>040505</t>
  </si>
  <si>
    <t>040912</t>
  </si>
  <si>
    <t>040418</t>
  </si>
  <si>
    <t>041020</t>
  </si>
  <si>
    <t>041119</t>
  </si>
  <si>
    <t>040904</t>
  </si>
  <si>
    <t>050216</t>
  </si>
  <si>
    <t>040520</t>
  </si>
  <si>
    <t>960727</t>
  </si>
  <si>
    <t>000304</t>
  </si>
  <si>
    <t>040531</t>
  </si>
  <si>
    <t>030117</t>
  </si>
  <si>
    <t>991008</t>
  </si>
  <si>
    <t>990628</t>
  </si>
  <si>
    <t>041116</t>
  </si>
  <si>
    <t>040605</t>
  </si>
  <si>
    <t>040721</t>
  </si>
  <si>
    <t>040626</t>
  </si>
  <si>
    <t>040630</t>
  </si>
  <si>
    <t>050203</t>
  </si>
  <si>
    <t>040826</t>
  </si>
  <si>
    <t>041222</t>
  </si>
  <si>
    <t>040416</t>
  </si>
  <si>
    <t>040614</t>
  </si>
  <si>
    <t>041129</t>
  </si>
  <si>
    <t>050115</t>
  </si>
  <si>
    <t>050305</t>
  </si>
  <si>
    <t>040811</t>
  </si>
  <si>
    <t>050218</t>
  </si>
  <si>
    <t>050331</t>
  </si>
  <si>
    <t>041001</t>
  </si>
  <si>
    <t>050117</t>
  </si>
  <si>
    <t>021122</t>
  </si>
  <si>
    <t>040426</t>
  </si>
  <si>
    <t>031227</t>
  </si>
  <si>
    <t>040508</t>
  </si>
  <si>
    <t>041219</t>
  </si>
  <si>
    <t>040607</t>
  </si>
  <si>
    <t>020603</t>
  </si>
  <si>
    <t>041126</t>
  </si>
  <si>
    <t>040716</t>
  </si>
  <si>
    <t>050101</t>
  </si>
  <si>
    <t>041208</t>
  </si>
  <si>
    <t>041110</t>
  </si>
  <si>
    <t>040722</t>
  </si>
  <si>
    <t>050106</t>
  </si>
  <si>
    <t>050102</t>
  </si>
  <si>
    <t>040828</t>
  </si>
  <si>
    <t>041128</t>
  </si>
  <si>
    <t>040617</t>
  </si>
  <si>
    <t>040929</t>
  </si>
  <si>
    <t>040910</t>
  </si>
  <si>
    <t>041014</t>
  </si>
  <si>
    <t>050309</t>
  </si>
  <si>
    <t>040403</t>
  </si>
  <si>
    <t>041026</t>
  </si>
  <si>
    <t>030615</t>
  </si>
  <si>
    <t>991031</t>
  </si>
  <si>
    <t>030624</t>
  </si>
  <si>
    <t>040602</t>
    <phoneticPr fontId="1"/>
  </si>
  <si>
    <t>041213</t>
    <phoneticPr fontId="1"/>
  </si>
  <si>
    <t>040516</t>
    <phoneticPr fontId="1"/>
  </si>
  <si>
    <t>041102</t>
    <phoneticPr fontId="1"/>
  </si>
  <si>
    <t>040503</t>
    <phoneticPr fontId="1"/>
  </si>
  <si>
    <t>040726</t>
    <phoneticPr fontId="1"/>
  </si>
  <si>
    <t>010528</t>
    <phoneticPr fontId="1"/>
  </si>
  <si>
    <t>041203</t>
    <phoneticPr fontId="1"/>
  </si>
  <si>
    <t>050104</t>
    <phoneticPr fontId="1"/>
  </si>
  <si>
    <t>021101</t>
    <phoneticPr fontId="1"/>
  </si>
  <si>
    <t>050125</t>
    <phoneticPr fontId="1"/>
  </si>
  <si>
    <t>030416</t>
    <phoneticPr fontId="1"/>
  </si>
  <si>
    <t>041022</t>
    <phoneticPr fontId="1"/>
  </si>
  <si>
    <t>040604</t>
    <phoneticPr fontId="1"/>
  </si>
  <si>
    <t>040510</t>
    <phoneticPr fontId="1"/>
  </si>
  <si>
    <t>040826</t>
    <phoneticPr fontId="1"/>
  </si>
  <si>
    <t>041025</t>
    <phoneticPr fontId="1"/>
  </si>
  <si>
    <t>050105</t>
    <phoneticPr fontId="1"/>
  </si>
  <si>
    <t>030621</t>
    <phoneticPr fontId="1"/>
  </si>
  <si>
    <t>040922</t>
  </si>
  <si>
    <t>041019</t>
  </si>
  <si>
    <t>040518</t>
  </si>
  <si>
    <t>050212</t>
  </si>
  <si>
    <t>040822</t>
  </si>
  <si>
    <t>980909</t>
  </si>
  <si>
    <t>040804</t>
  </si>
  <si>
    <t>041229</t>
  </si>
  <si>
    <t>040924</t>
  </si>
  <si>
    <t>050310</t>
  </si>
  <si>
    <t>980811</t>
  </si>
  <si>
    <t>040417</t>
  </si>
  <si>
    <t>040825</t>
  </si>
  <si>
    <t>050220</t>
  </si>
  <si>
    <t>040905</t>
  </si>
  <si>
    <t>050125</t>
  </si>
  <si>
    <t>040723</t>
  </si>
  <si>
    <t>050311</t>
  </si>
  <si>
    <t>040414</t>
  </si>
  <si>
    <t>050304</t>
  </si>
  <si>
    <t>041013</t>
  </si>
  <si>
    <t>040818</t>
  </si>
  <si>
    <t>040827</t>
  </si>
  <si>
    <t>040801</t>
  </si>
  <si>
    <t>040925</t>
  </si>
  <si>
    <t>040402</t>
  </si>
  <si>
    <t>050119</t>
  </si>
  <si>
    <t>030906</t>
  </si>
  <si>
    <t>040619</t>
  </si>
  <si>
    <t>041109</t>
  </si>
  <si>
    <t>040429</t>
  </si>
  <si>
    <t>041007</t>
  </si>
  <si>
    <t>041213</t>
  </si>
  <si>
    <t>040509</t>
  </si>
  <si>
    <t>050207</t>
  </si>
  <si>
    <t>041212</t>
  </si>
  <si>
    <t>040409</t>
  </si>
  <si>
    <t>020731</t>
  </si>
  <si>
    <t>040718</t>
  </si>
  <si>
    <t>040928</t>
  </si>
  <si>
    <t>020913</t>
  </si>
  <si>
    <t>050317</t>
  </si>
  <si>
    <t>041123</t>
  </si>
  <si>
    <t>040629</t>
  </si>
  <si>
    <t>041010</t>
  </si>
  <si>
    <t>050324</t>
  </si>
  <si>
    <t>040515</t>
  </si>
  <si>
    <t>050214</t>
  </si>
  <si>
    <t>040423</t>
  </si>
  <si>
    <t>050227</t>
  </si>
  <si>
    <t>040428</t>
  </si>
  <si>
    <t>040927</t>
  </si>
  <si>
    <t>041016</t>
  </si>
  <si>
    <t>031202</t>
  </si>
  <si>
    <t>041101</t>
  </si>
  <si>
    <t>040628</t>
  </si>
  <si>
    <t>040110</t>
  </si>
  <si>
    <t>040513</t>
  </si>
  <si>
    <t>041002</t>
  </si>
  <si>
    <t>050314</t>
  </si>
  <si>
    <t>040602</t>
  </si>
  <si>
    <t>041204</t>
  </si>
  <si>
    <t>040627</t>
  </si>
  <si>
    <t>050122</t>
  </si>
  <si>
    <t>040901</t>
  </si>
  <si>
    <t>040817</t>
  </si>
  <si>
    <t>041008</t>
  </si>
  <si>
    <t>041203</t>
  </si>
  <si>
    <t>D3</t>
  </si>
  <si>
    <t>040501</t>
  </si>
  <si>
    <t>040711</t>
  </si>
  <si>
    <t>040727</t>
  </si>
  <si>
    <t>050120</t>
  </si>
  <si>
    <t>040601</t>
  </si>
  <si>
    <t>Denta</t>
  </si>
  <si>
    <t>Kudai</t>
  </si>
  <si>
    <t>Ryuya</t>
  </si>
  <si>
    <t>TSUDA</t>
  </si>
  <si>
    <t>TEMMA</t>
  </si>
  <si>
    <t>Shimpei</t>
  </si>
  <si>
    <t>KAMICHOJA</t>
  </si>
  <si>
    <t>NAGADOME</t>
  </si>
  <si>
    <t>Masaharu</t>
  </si>
  <si>
    <t>Kiyofumi</t>
  </si>
  <si>
    <t>Takahiro</t>
  </si>
  <si>
    <t>KIYOFUJI</t>
  </si>
  <si>
    <t>IMAI</t>
  </si>
  <si>
    <t>MINAKUCHI</t>
  </si>
  <si>
    <t>IZUMIDA</t>
  </si>
  <si>
    <t>Kosaku</t>
  </si>
  <si>
    <t>FUKUSHIMA</t>
  </si>
  <si>
    <t>Fumito</t>
  </si>
  <si>
    <t>NISHIZAKO</t>
  </si>
  <si>
    <t>Shunto</t>
  </si>
  <si>
    <t>TAUCHI</t>
  </si>
  <si>
    <t>KANEMASU</t>
  </si>
  <si>
    <t>Aoto</t>
  </si>
  <si>
    <t>TAKASAKA</t>
  </si>
  <si>
    <t>TAKEUCHI</t>
  </si>
  <si>
    <t>Ikuto</t>
  </si>
  <si>
    <t>WATSUJI</t>
  </si>
  <si>
    <t>OHATA</t>
  </si>
  <si>
    <t>Kazuha</t>
  </si>
  <si>
    <t>OCHIAI</t>
  </si>
  <si>
    <t>TOKAIRIN</t>
  </si>
  <si>
    <t>Eita</t>
  </si>
  <si>
    <t>KITAHARA</t>
  </si>
  <si>
    <t>MITSUI</t>
  </si>
  <si>
    <t>Umito</t>
  </si>
  <si>
    <t>Neo</t>
  </si>
  <si>
    <t>YAMAGISHI</t>
  </si>
  <si>
    <t>Chihaya</t>
  </si>
  <si>
    <t>OKI</t>
  </si>
  <si>
    <t>Sensho</t>
  </si>
  <si>
    <t>NAKAMATSU</t>
  </si>
  <si>
    <t>Gunji</t>
  </si>
  <si>
    <t>TAKEMURA</t>
  </si>
  <si>
    <t>Ippei</t>
  </si>
  <si>
    <t>OHARA</t>
  </si>
  <si>
    <t>MITSUYASU</t>
  </si>
  <si>
    <t>Yuga</t>
  </si>
  <si>
    <t>ODAHARA</t>
  </si>
  <si>
    <t>MUNEYASU</t>
  </si>
  <si>
    <t>SMITH</t>
  </si>
  <si>
    <t>Jin</t>
  </si>
  <si>
    <t>ITAYAMA</t>
  </si>
  <si>
    <t>Haru</t>
  </si>
  <si>
    <t>Keisho</t>
  </si>
  <si>
    <t>OWAN</t>
  </si>
  <si>
    <t>YASUNAGA</t>
  </si>
  <si>
    <t>DEZAKI</t>
  </si>
  <si>
    <t>Kei</t>
  </si>
  <si>
    <t>SHIMABUKURO</t>
  </si>
  <si>
    <t>UENO</t>
  </si>
  <si>
    <t>KAMURA</t>
  </si>
  <si>
    <t>SHIMOHARA</t>
  </si>
  <si>
    <t>OMACHI</t>
  </si>
  <si>
    <t>JIMBO</t>
  </si>
  <si>
    <t>SUJITA</t>
  </si>
  <si>
    <t>KOJO</t>
  </si>
  <si>
    <t>DANYOSHI</t>
  </si>
  <si>
    <t>Tomohito</t>
  </si>
  <si>
    <t>MIYASAKA</t>
  </si>
  <si>
    <t>Enjeru</t>
  </si>
  <si>
    <t>TOCHINO</t>
  </si>
  <si>
    <t>Shuta</t>
  </si>
  <si>
    <t>TSUKADA</t>
  </si>
  <si>
    <t>ARIYAMA</t>
  </si>
  <si>
    <t>Ryuho</t>
  </si>
  <si>
    <t>JONOSHITA</t>
  </si>
  <si>
    <t>Shuntaro</t>
  </si>
  <si>
    <t>FUKUTOMI</t>
  </si>
  <si>
    <t>TAKEFUJI</t>
  </si>
  <si>
    <t>FUKUKURA</t>
  </si>
  <si>
    <t>Masaya</t>
  </si>
  <si>
    <t>FUNATSU</t>
  </si>
  <si>
    <t>Toru</t>
  </si>
  <si>
    <t>TANOUE</t>
  </si>
  <si>
    <t>SUGINO</t>
  </si>
  <si>
    <t>NORITOMI</t>
  </si>
  <si>
    <t>Shumpei</t>
  </si>
  <si>
    <t>Hiro</t>
  </si>
  <si>
    <t>Hayata</t>
  </si>
  <si>
    <t>OBO</t>
  </si>
  <si>
    <t>FURUYA</t>
  </si>
  <si>
    <t>Daito</t>
  </si>
  <si>
    <t>SAWASE</t>
  </si>
  <si>
    <t>KIYOMIZU</t>
  </si>
  <si>
    <t>Kiichiro</t>
  </si>
  <si>
    <t>CHEBOTIBIN</t>
  </si>
  <si>
    <t>Silaskiplagat</t>
  </si>
  <si>
    <t>Yusho</t>
  </si>
  <si>
    <t>Rimpei</t>
  </si>
  <si>
    <t>OKAMATSU</t>
  </si>
  <si>
    <t>I</t>
  </si>
  <si>
    <t>Shokei</t>
  </si>
  <si>
    <t>KOMIZU</t>
  </si>
  <si>
    <t>IRIGUCHI</t>
  </si>
  <si>
    <t>NISHIURA</t>
  </si>
  <si>
    <t>Nachi</t>
  </si>
  <si>
    <t>KOMOTO</t>
  </si>
  <si>
    <t>KIYOHARA</t>
  </si>
  <si>
    <t>Hidenori</t>
  </si>
  <si>
    <t>SHIOTSUKI</t>
  </si>
  <si>
    <t>GEJIMA</t>
  </si>
  <si>
    <t>Saiki</t>
  </si>
  <si>
    <t>OKUYAMA</t>
  </si>
  <si>
    <t>UECHI</t>
  </si>
  <si>
    <t>KOJA</t>
  </si>
  <si>
    <t>ZAMAMI</t>
  </si>
  <si>
    <t>Rinku</t>
  </si>
  <si>
    <t>MORINAGA</t>
  </si>
  <si>
    <t>Koga</t>
  </si>
  <si>
    <t>YOSHIMATSU</t>
  </si>
  <si>
    <t>Yuji</t>
  </si>
  <si>
    <t>HABU</t>
  </si>
  <si>
    <t>SHIBUTANI</t>
  </si>
  <si>
    <t>Yasutaro</t>
  </si>
  <si>
    <t>TAMAKI</t>
  </si>
  <si>
    <t>TATEGAMI</t>
  </si>
  <si>
    <t>MOROFUJI</t>
  </si>
  <si>
    <t>Dai</t>
  </si>
  <si>
    <t>AKAZAWA</t>
  </si>
  <si>
    <t>Sonata</t>
  </si>
  <si>
    <t>MIYASHITA</t>
  </si>
  <si>
    <t>Ryuzo</t>
  </si>
  <si>
    <t>JAKUMYO</t>
  </si>
  <si>
    <t>TOMINAGA</t>
  </si>
  <si>
    <t>ICHIO</t>
  </si>
  <si>
    <t>Isshin</t>
  </si>
  <si>
    <t>URASHIMA</t>
  </si>
  <si>
    <t>Shuji</t>
  </si>
  <si>
    <t>KIYOMOTO</t>
  </si>
  <si>
    <t>Michi</t>
  </si>
  <si>
    <t>NAGAHIRO</t>
  </si>
  <si>
    <t>SHIMURA</t>
  </si>
  <si>
    <t>Yo</t>
  </si>
  <si>
    <t>SUEHARA</t>
  </si>
  <si>
    <t>Mamoru</t>
  </si>
  <si>
    <t>Mikoto</t>
  </si>
  <si>
    <t>KINO</t>
  </si>
  <si>
    <t>CHIBANA</t>
  </si>
  <si>
    <t>INAMOTO</t>
  </si>
  <si>
    <t>SUEMATSU</t>
  </si>
  <si>
    <t>Kirito</t>
  </si>
  <si>
    <t>UWAI</t>
  </si>
  <si>
    <t>WATANUKI</t>
  </si>
  <si>
    <t>Eima</t>
  </si>
  <si>
    <t>KISHIHARA</t>
  </si>
  <si>
    <t>Kiichi</t>
  </si>
  <si>
    <t>YOSHIKAWA</t>
  </si>
  <si>
    <t>Hayuto</t>
  </si>
  <si>
    <t>Homare</t>
  </si>
  <si>
    <t>SUGIYAMA</t>
  </si>
  <si>
    <t>Joichiro</t>
  </si>
  <si>
    <t>KOGUCHI</t>
  </si>
  <si>
    <t>Tota</t>
  </si>
  <si>
    <t>Shiei</t>
  </si>
  <si>
    <t>KITANI</t>
  </si>
  <si>
    <t>Aoba</t>
  </si>
  <si>
    <t>JINERI</t>
  </si>
  <si>
    <t>Seiji</t>
  </si>
  <si>
    <t>kohei</t>
  </si>
  <si>
    <t>ENDO</t>
  </si>
  <si>
    <t>Ichigo</t>
  </si>
  <si>
    <t>OURA</t>
  </si>
  <si>
    <t>Hirofumi</t>
  </si>
  <si>
    <t>JODAI</t>
  </si>
  <si>
    <t>MACHIDA</t>
  </si>
  <si>
    <t>Mitsuki</t>
  </si>
  <si>
    <t>IZUMINO</t>
  </si>
  <si>
    <t>Hidetomo</t>
  </si>
  <si>
    <t>OEDA</t>
  </si>
  <si>
    <t>Kaishi</t>
  </si>
  <si>
    <t>Akihito</t>
  </si>
  <si>
    <t>Jundai</t>
  </si>
  <si>
    <t>HYODO</t>
  </si>
  <si>
    <t>KAMIKAWA</t>
  </si>
  <si>
    <t>HOKAZONO</t>
  </si>
  <si>
    <t>Koshin</t>
  </si>
  <si>
    <t>ISHIKURA</t>
  </si>
  <si>
    <t>Shuya</t>
  </si>
  <si>
    <t>KAYO</t>
  </si>
  <si>
    <t>Kyosuke</t>
  </si>
  <si>
    <t>ZUKERAN</t>
  </si>
  <si>
    <t>Nirai</t>
  </si>
  <si>
    <t>Takaharu</t>
  </si>
  <si>
    <t>IIMORI</t>
  </si>
  <si>
    <t>KASHIWADA</t>
  </si>
  <si>
    <t>Keiji</t>
  </si>
  <si>
    <t>FURUSHO</t>
  </si>
  <si>
    <t>OSATO</t>
  </si>
  <si>
    <t>TOKUNO</t>
  </si>
  <si>
    <t>Hidefumi</t>
  </si>
  <si>
    <t>EMMEI</t>
  </si>
  <si>
    <t>Kenichi</t>
  </si>
  <si>
    <t>Yuwa</t>
  </si>
  <si>
    <t>ISHITOBI</t>
  </si>
  <si>
    <t>Chota</t>
  </si>
  <si>
    <t>Blueslee</t>
  </si>
  <si>
    <t>NIO</t>
  </si>
  <si>
    <t>KUMA</t>
  </si>
  <si>
    <t>Seishin</t>
  </si>
  <si>
    <t>TODA</t>
  </si>
  <si>
    <t>Nijiro</t>
  </si>
  <si>
    <t>SOEJIMA</t>
  </si>
  <si>
    <t>MAKIYAMA</t>
  </si>
  <si>
    <t>KITO</t>
  </si>
  <si>
    <t>AKAGI</t>
  </si>
  <si>
    <t>YONEZAKI</t>
  </si>
  <si>
    <t>KOZATO</t>
  </si>
  <si>
    <t>KATSUYAMA</t>
  </si>
  <si>
    <t>KOBASHIGAWA</t>
  </si>
  <si>
    <t>Futoshi</t>
  </si>
  <si>
    <t>Shuki</t>
  </si>
  <si>
    <t>TAKEMORI</t>
  </si>
  <si>
    <t>TAKASE</t>
  </si>
  <si>
    <t>Kimiya</t>
  </si>
  <si>
    <t>FUCHIWAKI</t>
  </si>
  <si>
    <t>KIGUCHI</t>
  </si>
  <si>
    <t>Zentaro</t>
  </si>
  <si>
    <t>Tatsuro</t>
  </si>
  <si>
    <t>Keiichi</t>
  </si>
  <si>
    <t>TAKENO</t>
  </si>
  <si>
    <t>Hyogo</t>
  </si>
  <si>
    <t>Atsunori</t>
  </si>
  <si>
    <t>YABUMOTO</t>
  </si>
  <si>
    <t>SHIGENAGA</t>
  </si>
  <si>
    <t>KITAURA</t>
  </si>
  <si>
    <t>MIHO</t>
  </si>
  <si>
    <t>YOSHIYA</t>
  </si>
  <si>
    <t>Masayoshi</t>
  </si>
  <si>
    <t>KAWAKUBO</t>
  </si>
  <si>
    <t>FUJISAKI</t>
  </si>
  <si>
    <t>Harunobu</t>
  </si>
  <si>
    <t>NAKAJIMA</t>
  </si>
  <si>
    <t>Asato</t>
  </si>
  <si>
    <t>HIROSHIRO</t>
  </si>
  <si>
    <t>Sosuke</t>
  </si>
  <si>
    <t>AMANO</t>
  </si>
  <si>
    <t>YONEHARA</t>
  </si>
  <si>
    <t>IWAMURA</t>
  </si>
  <si>
    <t>OTONARI</t>
  </si>
  <si>
    <t>ICHIKI</t>
  </si>
  <si>
    <t>Joketsu</t>
  </si>
  <si>
    <t>Hirokazu</t>
  </si>
  <si>
    <t>NIIMI</t>
  </si>
  <si>
    <t>MUROHARA</t>
  </si>
  <si>
    <t>KAJITANI</t>
  </si>
  <si>
    <t>Tadahiro</t>
  </si>
  <si>
    <t>Atsumasa</t>
  </si>
  <si>
    <t>HAMA</t>
  </si>
  <si>
    <t>ARIKAWA</t>
  </si>
  <si>
    <t>Koji</t>
  </si>
  <si>
    <t>Yuzuki</t>
  </si>
  <si>
    <t>MOTODA</t>
  </si>
  <si>
    <t>ASAUMI</t>
  </si>
  <si>
    <t>ISHIWATARI</t>
  </si>
  <si>
    <t>GIBO</t>
  </si>
  <si>
    <t>Yoshimaru</t>
  </si>
  <si>
    <t>TAMURO</t>
  </si>
  <si>
    <t>Ten</t>
  </si>
  <si>
    <t>Kyogo</t>
  </si>
  <si>
    <t>KAWASAKA</t>
  </si>
  <si>
    <t>Yushi</t>
  </si>
  <si>
    <t>HIROSHIMA</t>
  </si>
  <si>
    <t>KAMATA</t>
  </si>
  <si>
    <t>MIENO</t>
  </si>
  <si>
    <t>HIROSE</t>
  </si>
  <si>
    <t>Mitsumasa</t>
  </si>
  <si>
    <t>NISHIUCHI</t>
  </si>
  <si>
    <t>NIITSUMA</t>
  </si>
  <si>
    <t>AKINAGA</t>
  </si>
  <si>
    <t>Shusei</t>
  </si>
  <si>
    <t>Seikai</t>
  </si>
  <si>
    <t>Masaki</t>
  </si>
  <si>
    <t>ANAN</t>
  </si>
  <si>
    <t>MORIGUCHI</t>
  </si>
  <si>
    <t>Ramma</t>
  </si>
  <si>
    <t>YAMAGATA</t>
  </si>
  <si>
    <t>Gintaro</t>
  </si>
  <si>
    <t>Hiroo</t>
  </si>
  <si>
    <t>KAWABE</t>
  </si>
  <si>
    <t>Maiku</t>
  </si>
  <si>
    <t>HASHIYAMA</t>
  </si>
  <si>
    <t>Shinsaku</t>
  </si>
  <si>
    <t>TSUNA</t>
  </si>
  <si>
    <t>TOKUHISA</t>
  </si>
  <si>
    <t>SAKURAI</t>
  </si>
  <si>
    <t>NARITA</t>
  </si>
  <si>
    <t>Yuten</t>
  </si>
  <si>
    <t>YOSHII</t>
  </si>
  <si>
    <t>Osuke</t>
  </si>
  <si>
    <t>KUMADAKI</t>
  </si>
  <si>
    <t>SHINAGAWA</t>
  </si>
  <si>
    <t>TSUBAKIYAMA</t>
  </si>
  <si>
    <t>MOMOSAKI</t>
  </si>
  <si>
    <t>ARAO</t>
  </si>
  <si>
    <t>OKANO</t>
  </si>
  <si>
    <t>Maito</t>
  </si>
  <si>
    <t>NII</t>
  </si>
  <si>
    <t>OKITA</t>
  </si>
  <si>
    <t>ASABE</t>
  </si>
  <si>
    <t>YOTTSUJI</t>
  </si>
  <si>
    <t>KUNITAKE</t>
  </si>
  <si>
    <t>HAYANO</t>
  </si>
  <si>
    <t>SOGA</t>
  </si>
  <si>
    <t>TAGAWA</t>
  </si>
  <si>
    <t>Mirai</t>
  </si>
  <si>
    <t>TAKEYAMA</t>
  </si>
  <si>
    <t>Seiichiro</t>
  </si>
  <si>
    <t>YONEDA</t>
  </si>
  <si>
    <t>Somei</t>
  </si>
  <si>
    <t>SANO</t>
  </si>
  <si>
    <t>YANAGIHARA</t>
  </si>
  <si>
    <t>UMEMOTO</t>
  </si>
  <si>
    <t>登録番号下3桁</t>
    <rPh sb="0" eb="5">
      <t>トウロクバンゴウシタ</t>
    </rPh>
    <rPh sb="6" eb="7">
      <t>ケタ</t>
    </rPh>
    <phoneticPr fontId="1"/>
  </si>
  <si>
    <t>001</t>
    <phoneticPr fontId="1"/>
  </si>
  <si>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</si>
  <si>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</si>
  <si>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</si>
  <si>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</si>
  <si>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</si>
  <si>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</si>
  <si>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</si>
  <si>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</si>
  <si>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</si>
  <si>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</si>
  <si>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</si>
  <si>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</si>
  <si>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</si>
  <si>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</si>
  <si>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</si>
  <si>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</si>
  <si>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</si>
  <si>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</si>
  <si>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</si>
  <si>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</si>
  <si>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</si>
  <si>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</si>
  <si>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</si>
  <si>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</si>
  <si>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</si>
  <si>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</si>
  <si>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</si>
  <si>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</si>
  <si>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</si>
  <si>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</si>
  <si>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</si>
  <si>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</si>
  <si>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</si>
  <si>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</si>
  <si>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</si>
  <si>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</si>
  <si>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</si>
  <si>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</si>
  <si>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</si>
  <si>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</si>
  <si>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</si>
  <si>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</si>
  <si>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</si>
  <si>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</si>
  <si>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</si>
  <si>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</si>
  <si>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</si>
  <si>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</si>
  <si>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</si>
  <si>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</si>
  <si>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</si>
  <si>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</si>
  <si>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</si>
  <si>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</si>
  <si>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</si>
  <si>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</si>
  <si>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</si>
  <si>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</si>
  <si>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</si>
  <si>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</si>
  <si>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</si>
  <si>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</si>
  <si>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</si>
  <si>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</si>
  <si>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</si>
  <si>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</si>
  <si>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</si>
  <si>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</si>
  <si>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</si>
  <si>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</si>
  <si>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</si>
  <si>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</si>
  <si>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</si>
  <si>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</si>
  <si>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</si>
  <si>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</si>
  <si>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</si>
  <si>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</si>
  <si>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</si>
  <si>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</si>
  <si>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</si>
  <si>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</si>
  <si>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</si>
  <si>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</si>
  <si>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</si>
  <si>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</si>
  <si>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</si>
  <si>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</si>
  <si>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</si>
  <si>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</si>
  <si>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</si>
  <si>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</si>
  <si>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</si>
  <si>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</si>
  <si>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</si>
  <si>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</si>
  <si>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</si>
  <si>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</si>
  <si>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</si>
  <si>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</si>
  <si>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</si>
  <si>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</si>
  <si>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</si>
  <si>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</si>
  <si>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</si>
  <si>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</si>
  <si>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</si>
  <si>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</si>
  <si>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</si>
  <si>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</si>
  <si>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</si>
  <si>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</si>
  <si>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</si>
  <si>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</si>
  <si>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</si>
  <si>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</si>
  <si>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</si>
  <si>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</si>
  <si>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</si>
  <si>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</si>
  <si>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</si>
  <si>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</si>
  <si>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</si>
  <si>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</si>
  <si>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</si>
  <si>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</si>
  <si>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</si>
  <si>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</si>
  <si>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</si>
  <si>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</si>
  <si>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</si>
  <si>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</si>
  <si>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</si>
  <si>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</si>
  <si>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</si>
  <si>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</si>
  <si>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</si>
  <si>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</si>
  <si>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</si>
  <si>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</si>
  <si>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</si>
  <si>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</si>
  <si>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</si>
  <si>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</si>
  <si>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</si>
  <si>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</si>
  <si>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</si>
  <si>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</si>
  <si>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</si>
  <si>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</si>
  <si>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</si>
  <si>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</si>
  <si>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</si>
  <si>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</si>
  <si>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</si>
  <si>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</si>
  <si>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</si>
  <si>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</si>
  <si>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</si>
  <si>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</si>
  <si>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</si>
  <si>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</si>
  <si>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</si>
  <si>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</si>
  <si>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</si>
  <si>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</si>
  <si>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</si>
  <si>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</si>
  <si>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</si>
  <si>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</si>
  <si>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</si>
  <si>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</si>
  <si>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</si>
  <si>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</si>
  <si>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</si>
  <si>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</si>
  <si>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</si>
  <si>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</si>
  <si>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</si>
  <si>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</si>
  <si>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</si>
  <si>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</si>
  <si>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</si>
  <si>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</si>
  <si>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</si>
  <si>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</si>
  <si>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</si>
  <si>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</si>
  <si>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</si>
  <si>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</si>
  <si>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</si>
  <si>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</si>
  <si>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</si>
  <si>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</si>
  <si>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</si>
  <si>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</si>
  <si>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</si>
  <si>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</si>
  <si>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</si>
  <si>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</si>
  <si>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</si>
  <si>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</si>
  <si>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</si>
  <si>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</si>
  <si>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</si>
  <si>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</si>
  <si>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</si>
  <si>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</si>
  <si>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</si>
  <si>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</si>
  <si>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</si>
  <si>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</si>
  <si>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</si>
  <si>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</si>
  <si>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</si>
  <si>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</si>
  <si>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</si>
  <si>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</si>
  <si>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</si>
  <si>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</si>
  <si>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</si>
  <si>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</si>
  <si>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</si>
  <si>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</si>
  <si>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</si>
  <si>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</si>
  <si>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</si>
  <si>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</si>
  <si>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</si>
  <si>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</si>
  <si>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</si>
  <si>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</si>
  <si>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</si>
  <si>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</si>
  <si>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</si>
  <si>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</si>
  <si>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</si>
  <si>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</si>
  <si>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</si>
  <si>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</si>
  <si>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</si>
  <si>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</si>
  <si>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</si>
  <si>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</si>
  <si>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</si>
  <si>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</si>
  <si>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</si>
  <si>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</si>
  <si>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</si>
  <si>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</si>
  <si>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</si>
  <si>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</si>
  <si>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</si>
  <si>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</si>
  <si>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</si>
  <si>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</si>
  <si>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</si>
  <si>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</si>
  <si>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</si>
  <si>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</si>
  <si>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</si>
  <si>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</si>
  <si>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</si>
  <si>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</si>
  <si>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</si>
  <si>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</si>
  <si>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</si>
  <si>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</si>
  <si>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</si>
  <si>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</si>
  <si>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</si>
  <si>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</si>
  <si>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</si>
  <si>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</si>
  <si>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</si>
  <si>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</si>
  <si>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</si>
  <si>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</si>
  <si>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</si>
  <si>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</si>
  <si>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</si>
  <si>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</si>
  <si>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</si>
  <si>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</si>
  <si>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</si>
  <si>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</si>
  <si>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</si>
  <si>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</si>
  <si>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</si>
  <si>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</si>
  <si>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</si>
  <si>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</si>
  <si>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</si>
  <si>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</si>
  <si>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</si>
  <si>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</si>
  <si>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</si>
  <si>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</si>
  <si>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</si>
  <si>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</si>
  <si>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</si>
  <si>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</si>
  <si>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</si>
  <si>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</si>
  <si>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</si>
  <si>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</si>
  <si>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</si>
  <si>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</si>
  <si>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</si>
  <si>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</si>
  <si>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</si>
  <si>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</si>
  <si>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</si>
  <si>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</si>
  <si>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</si>
  <si>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</si>
  <si>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</si>
  <si>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</si>
  <si>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</si>
  <si>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</si>
  <si>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</si>
  <si>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</si>
  <si>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</si>
  <si>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</si>
  <si>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</si>
  <si>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</si>
  <si>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</si>
  <si>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</si>
  <si>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</si>
  <si>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</si>
  <si>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</si>
  <si>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</si>
  <si>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</si>
  <si>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</si>
  <si>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</si>
  <si>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</si>
  <si>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</si>
  <si>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</si>
  <si>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</si>
  <si>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</si>
  <si>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</si>
  <si>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</si>
  <si>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</si>
  <si>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</si>
  <si>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</si>
  <si>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</si>
  <si>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</si>
  <si>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</si>
  <si>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</si>
  <si>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</si>
  <si>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</si>
  <si>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</si>
  <si>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</si>
  <si>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</si>
  <si>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</si>
  <si>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</si>
  <si>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</si>
  <si>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</si>
  <si>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</si>
  <si>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</si>
  <si>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</si>
  <si>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</si>
  <si>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</si>
  <si>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</si>
  <si>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</si>
  <si>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</si>
  <si>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</si>
  <si>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</si>
  <si>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</si>
  <si>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</si>
  <si>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</si>
  <si>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</si>
  <si>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</si>
  <si>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</si>
  <si>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</si>
  <si>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</si>
  <si>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</si>
  <si>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</si>
  <si>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</si>
  <si>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</si>
  <si>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</si>
  <si>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</si>
  <si>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</si>
  <si>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</si>
  <si>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</si>
  <si>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</si>
  <si>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</si>
  <si>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</si>
  <si>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</si>
  <si>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</si>
  <si>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</si>
  <si>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</si>
  <si>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</si>
  <si>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</si>
  <si>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</si>
  <si>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</si>
  <si>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</si>
  <si>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</si>
  <si>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</si>
  <si>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</si>
  <si>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</si>
  <si>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</si>
  <si>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</si>
  <si>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</si>
  <si>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</si>
  <si>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</si>
  <si>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</si>
  <si>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</si>
  <si>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</si>
  <si>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</si>
  <si>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</si>
  <si>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</si>
  <si>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</si>
  <si>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</si>
  <si>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</si>
  <si>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</si>
  <si>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</si>
  <si>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</si>
  <si>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</si>
  <si>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</si>
  <si>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</si>
  <si>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</si>
  <si>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</si>
  <si>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</si>
  <si>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</si>
  <si>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</si>
  <si>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</si>
  <si>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</si>
  <si>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</si>
  <si>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</si>
  <si>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</si>
  <si>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</si>
  <si>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</si>
  <si>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</si>
  <si>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</si>
  <si>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</si>
  <si>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</si>
  <si>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</si>
  <si>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</si>
  <si>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</si>
  <si>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</si>
  <si>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</si>
  <si>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</si>
  <si>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</si>
  <si>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</si>
  <si>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</si>
  <si>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</si>
  <si>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</si>
  <si>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</si>
  <si>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</si>
  <si>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</si>
  <si>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</si>
  <si>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</si>
  <si>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</si>
  <si>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</si>
  <si>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</si>
  <si>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</si>
  <si>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</si>
  <si>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</si>
  <si>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</si>
  <si>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</si>
  <si>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</si>
  <si>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</si>
  <si>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</si>
  <si>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</si>
  <si>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</si>
  <si>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</si>
  <si>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</si>
  <si>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</si>
  <si>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</si>
  <si>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</si>
  <si>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</si>
  <si>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</si>
  <si>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</si>
  <si>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</si>
  <si>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</si>
  <si>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</si>
  <si>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</si>
  <si>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</si>
  <si>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</si>
  <si>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</si>
  <si>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</si>
  <si>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</si>
  <si>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</si>
  <si>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</si>
  <si>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</si>
  <si>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</si>
  <si>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</si>
  <si>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</si>
  <si>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</si>
  <si>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</si>
  <si>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</si>
  <si>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</si>
  <si>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</si>
  <si>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</si>
  <si>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</si>
  <si>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</si>
  <si>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</si>
  <si>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</si>
  <si>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</si>
  <si>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</si>
  <si>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</si>
  <si>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</si>
  <si>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</si>
  <si>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</si>
  <si>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</si>
  <si>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</si>
  <si>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</si>
  <si>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</si>
  <si>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</si>
  <si>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</si>
  <si>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</si>
  <si>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</si>
  <si>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</si>
  <si>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</si>
  <si>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</si>
  <si>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</si>
  <si>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</si>
  <si>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</si>
  <si>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</si>
  <si>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</si>
  <si>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</si>
  <si>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</si>
  <si>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</si>
  <si>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</si>
  <si>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</si>
  <si>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</si>
  <si>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</si>
  <si>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</si>
  <si>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</si>
  <si>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</si>
  <si>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</si>
  <si>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</si>
  <si>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</si>
  <si>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</si>
  <si>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</si>
  <si>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</si>
  <si>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</si>
  <si>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</si>
  <si>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</si>
  <si>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</si>
  <si>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</si>
  <si>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</si>
  <si>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</si>
  <si>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</si>
  <si>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</si>
  <si>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</si>
  <si>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</si>
  <si>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</si>
  <si>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</si>
  <si>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</si>
  <si>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</si>
  <si>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</si>
  <si>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</si>
  <si>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</si>
  <si>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</si>
  <si>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</si>
  <si>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</si>
  <si>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</si>
  <si>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</si>
  <si>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</si>
  <si>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</si>
  <si>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</si>
  <si>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</si>
  <si>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</si>
  <si>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</si>
  <si>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</si>
  <si>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</si>
  <si>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</si>
  <si>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</si>
  <si>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</si>
  <si>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</si>
  <si>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</si>
  <si>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</si>
  <si>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</si>
  <si>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</si>
  <si>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</si>
  <si>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</si>
  <si>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</si>
  <si>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</si>
  <si>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</si>
  <si>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</si>
  <si>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</si>
  <si>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</si>
  <si>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</si>
  <si>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</si>
  <si>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</si>
  <si>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</si>
  <si>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</si>
  <si>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</si>
  <si>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</si>
  <si>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</si>
  <si>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</si>
  <si>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</si>
  <si>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</si>
  <si>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</si>
  <si>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</si>
  <si>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</si>
  <si>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</si>
  <si>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</si>
  <si>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</si>
  <si>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</si>
  <si>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</si>
  <si>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</si>
  <si>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</si>
  <si>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</si>
  <si>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</si>
  <si>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</si>
  <si>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</si>
  <si>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</si>
  <si>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</si>
  <si>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</si>
  <si>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</si>
  <si>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</si>
  <si>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</si>
  <si>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</si>
  <si>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</si>
  <si>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</si>
  <si>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</si>
  <si>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</si>
  <si>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</si>
  <si>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</si>
  <si>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</si>
  <si>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</si>
  <si>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</si>
  <si>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</si>
  <si>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</si>
  <si>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</si>
  <si>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</si>
  <si>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</si>
  <si>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</si>
  <si>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</si>
  <si>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</si>
  <si>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</si>
  <si>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</si>
  <si>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</si>
  <si>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</si>
  <si>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</si>
  <si>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</si>
  <si>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</si>
  <si>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</si>
  <si>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</si>
  <si>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</si>
  <si>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</si>
  <si>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</si>
  <si>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</si>
  <si>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</si>
  <si>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</si>
  <si>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</si>
  <si>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</si>
  <si>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</si>
  <si>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</si>
  <si>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</si>
  <si>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</si>
  <si>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</si>
  <si>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</si>
  <si>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</si>
  <si>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</si>
  <si>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</si>
  <si>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</si>
  <si>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</si>
  <si>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</si>
  <si>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</si>
  <si>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</si>
  <si>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</si>
  <si>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</si>
  <si>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</si>
  <si>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</si>
  <si>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</si>
  <si>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</si>
  <si>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</si>
  <si>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</si>
  <si>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</si>
  <si>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</si>
  <si>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</si>
  <si>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</si>
  <si>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</si>
  <si>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</si>
  <si>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</si>
  <si>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</si>
  <si>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</si>
  <si>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</si>
  <si>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</si>
  <si>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</si>
  <si>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</si>
  <si>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</si>
  <si>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</si>
  <si>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</si>
  <si>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</si>
  <si>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</si>
  <si>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</si>
  <si>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</si>
  <si>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</si>
  <si>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</si>
  <si>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</si>
  <si>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</si>
  <si>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</si>
  <si>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</si>
  <si>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</si>
  <si>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</si>
  <si>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</si>
  <si>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</si>
  <si>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</si>
  <si>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</si>
  <si>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</si>
  <si>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</si>
  <si>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</si>
  <si>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</si>
  <si>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</si>
  <si>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</si>
  <si>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</si>
  <si>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</si>
  <si>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</si>
  <si>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</si>
  <si>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</si>
  <si>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</si>
  <si>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</si>
  <si>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</si>
  <si>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</si>
  <si>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</si>
  <si>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</si>
  <si>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</si>
  <si>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</si>
  <si>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</si>
  <si>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</si>
  <si>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</si>
  <si>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</si>
  <si>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</si>
  <si>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</si>
  <si>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</si>
  <si>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</si>
  <si>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</si>
  <si>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</si>
  <si>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</si>
  <si>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</si>
  <si>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</si>
  <si>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</si>
  <si>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</si>
  <si>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</si>
  <si>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</si>
  <si>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</si>
  <si>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</si>
  <si>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</si>
  <si>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</si>
  <si>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</si>
  <si>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</si>
  <si>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</si>
  <si>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</si>
  <si>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</si>
  <si>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</si>
  <si>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</si>
  <si>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</si>
  <si>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</si>
  <si>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</si>
  <si>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</si>
  <si>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</si>
  <si>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</si>
  <si>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</si>
  <si>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</si>
  <si>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</si>
  <si>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</si>
  <si>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</si>
  <si>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</si>
  <si>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</si>
  <si>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</si>
  <si>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</si>
  <si>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</si>
  <si>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</si>
  <si>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</si>
  <si>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</si>
  <si>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</si>
  <si>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</si>
  <si>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</si>
  <si>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</si>
  <si>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</si>
  <si>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</si>
  <si>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</si>
  <si>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</si>
  <si>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</si>
  <si>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</si>
  <si>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</si>
  <si>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</si>
  <si>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</si>
  <si>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</si>
  <si>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</si>
  <si>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</si>
  <si>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</si>
  <si>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</si>
  <si>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</si>
  <si>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</si>
  <si>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</si>
  <si>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</si>
  <si>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</si>
  <si>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</si>
  <si>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</si>
  <si>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</si>
  <si>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</si>
  <si>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</si>
  <si>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</si>
  <si>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</si>
  <si>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</si>
  <si>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</si>
  <si>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</si>
  <si>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</si>
  <si>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</si>
  <si>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</si>
  <si>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</si>
  <si>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</si>
  <si>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</si>
  <si>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</si>
  <si>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</si>
  <si>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</si>
  <si>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</si>
  <si>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</si>
  <si>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</si>
  <si>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</si>
  <si>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</si>
  <si>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</si>
  <si>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</si>
  <si>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</si>
  <si>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</si>
  <si>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</si>
  <si>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</si>
  <si>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</si>
  <si>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</si>
  <si>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</si>
  <si>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</si>
  <si>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</si>
  <si>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</si>
  <si>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</si>
  <si>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</si>
  <si>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</si>
  <si>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</si>
  <si>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</si>
  <si>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</si>
  <si>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</si>
  <si>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</si>
  <si>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</si>
  <si>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</si>
  <si>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</si>
  <si>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</si>
  <si>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</si>
  <si>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</si>
  <si>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</si>
  <si>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</si>
  <si>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</si>
  <si>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</si>
  <si>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</si>
  <si>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</si>
  <si>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</si>
  <si>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</si>
  <si>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</si>
  <si>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</si>
  <si>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</si>
  <si>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</si>
  <si>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</si>
  <si>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</si>
  <si>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</si>
  <si>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</si>
  <si>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</si>
  <si>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</si>
  <si>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</si>
  <si>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</si>
  <si>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</si>
  <si>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</si>
  <si>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</si>
  <si>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</si>
  <si>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</si>
  <si>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</si>
  <si>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</si>
  <si>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</si>
  <si>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</si>
  <si>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</si>
  <si>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</si>
  <si>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</si>
  <si>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</si>
  <si>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</si>
  <si>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</si>
  <si>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</si>
  <si>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</si>
  <si>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</si>
  <si>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</si>
  <si>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</si>
  <si>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</si>
  <si>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</si>
  <si>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</si>
  <si>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</si>
  <si>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</si>
  <si>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</si>
  <si>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</si>
  <si>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</si>
  <si>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</si>
  <si>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</si>
  <si>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</si>
  <si>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</si>
  <si>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</si>
  <si>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</si>
  <si>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</si>
  <si>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</si>
  <si>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</si>
  <si>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</si>
  <si>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</si>
  <si>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</si>
  <si>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</si>
  <si>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</si>
  <si>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</si>
  <si>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</si>
  <si>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</si>
  <si>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</si>
  <si>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</si>
  <si>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</si>
  <si>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</si>
  <si>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</si>
  <si>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</si>
  <si>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</si>
  <si>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</si>
  <si>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</si>
  <si>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</si>
  <si>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</si>
  <si>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</si>
  <si>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</si>
  <si>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</si>
  <si>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</si>
  <si>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</si>
  <si>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</si>
  <si>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</si>
  <si>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</si>
  <si>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</si>
  <si>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</si>
  <si>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</si>
  <si>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</si>
  <si>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</si>
  <si>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</si>
  <si>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</si>
  <si>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</si>
  <si>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</si>
  <si>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</si>
  <si>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</si>
  <si>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</si>
  <si>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</si>
  <si>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</si>
  <si>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</si>
  <si>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</si>
  <si>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</si>
  <si>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</si>
  <si>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</si>
  <si>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</si>
  <si>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</si>
  <si>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</si>
  <si>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</si>
  <si>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</si>
  <si>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</si>
  <si>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</si>
  <si>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</si>
  <si>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</si>
  <si>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</si>
  <si>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</si>
  <si>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</si>
  <si>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</si>
  <si>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</si>
  <si>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</si>
  <si>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</si>
  <si>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</si>
  <si>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</si>
  <si>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</si>
  <si>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</si>
  <si>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</si>
  <si>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</si>
  <si>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</si>
  <si>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</si>
  <si>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</si>
  <si>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</si>
  <si>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</si>
  <si>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</si>
  <si>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</si>
  <si>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</si>
  <si>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</si>
  <si>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</si>
  <si>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</si>
  <si>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</si>
  <si>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</si>
  <si>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</si>
  <si>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</si>
  <si>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</si>
  <si>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</si>
  <si>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</si>
  <si>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</si>
  <si>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</si>
  <si>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</si>
  <si>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</si>
  <si>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</si>
  <si>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</si>
  <si>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</si>
  <si>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</si>
  <si>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</si>
  <si>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</si>
  <si>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</si>
  <si>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</si>
  <si>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000</t>
    <phoneticPr fontId="1"/>
  </si>
  <si>
    <t>001</t>
  </si>
  <si>
    <t>492286</t>
    <phoneticPr fontId="1"/>
  </si>
  <si>
    <t>九州国際大</t>
    <rPh sb="0" eb="2">
      <t>キュウシュウ</t>
    </rPh>
    <rPh sb="2" eb="4">
      <t>コクサイ</t>
    </rPh>
    <rPh sb="4" eb="5">
      <t>ダイ</t>
    </rPh>
    <phoneticPr fontId="1"/>
  </si>
  <si>
    <t>496050</t>
    <phoneticPr fontId="1"/>
  </si>
  <si>
    <t>496047</t>
    <phoneticPr fontId="1"/>
  </si>
  <si>
    <t>北九州高専</t>
    <rPh sb="3" eb="5">
      <t>コウセン</t>
    </rPh>
    <phoneticPr fontId="10"/>
  </si>
  <si>
    <t>都城工業高等専門学校</t>
    <rPh sb="0" eb="1">
      <t>ミヤコ</t>
    </rPh>
    <rPh sb="1" eb="2">
      <t>ジョウ</t>
    </rPh>
    <rPh sb="2" eb="4">
      <t>コウギョウ</t>
    </rPh>
    <rPh sb="4" eb="6">
      <t>コウトウ</t>
    </rPh>
    <rPh sb="6" eb="10">
      <t>センモンガッコウ</t>
    </rPh>
    <phoneticPr fontId="1"/>
  </si>
  <si>
    <t>ﾐﾔｺﾉｼﾞｮｳｺｳｷﾞｮｳｾﾝﾓﾝｺｳﾄｳｶﾞｯｺｳ</t>
    <phoneticPr fontId="1"/>
  </si>
  <si>
    <t>496051</t>
    <phoneticPr fontId="1"/>
  </si>
  <si>
    <t>都城工業高専</t>
    <rPh sb="0" eb="2">
      <t>ミヤコノジョウ</t>
    </rPh>
    <rPh sb="2" eb="6">
      <t>コウギョウコウセン</t>
    </rPh>
    <phoneticPr fontId="1"/>
  </si>
  <si>
    <t>東海大学九州</t>
    <rPh sb="0" eb="4">
      <t>トウカイダイガク</t>
    </rPh>
    <rPh sb="4" eb="6">
      <t>キュウシュウ</t>
    </rPh>
    <phoneticPr fontId="1"/>
  </si>
  <si>
    <t>ﾄｳｶｲﾀﾞｲｶﾞｸｷｭｳｼｭｳ</t>
    <phoneticPr fontId="1"/>
  </si>
  <si>
    <t>499802</t>
    <phoneticPr fontId="1"/>
  </si>
  <si>
    <t>東海大九州</t>
    <rPh sb="0" eb="3">
      <t>トウカイダイ</t>
    </rPh>
    <rPh sb="3" eb="5">
      <t>キュウシュウ</t>
    </rPh>
    <phoneticPr fontId="1"/>
  </si>
  <si>
    <t>熊本県立大学</t>
    <rPh sb="0" eb="6">
      <t>クマモトケンリツダイガク</t>
    </rPh>
    <phoneticPr fontId="1"/>
  </si>
  <si>
    <t>ｸﾏﾓﾄｹﾝﾘﾂﾀﾞｲｶﾞｸ</t>
    <phoneticPr fontId="1"/>
  </si>
  <si>
    <t>491032</t>
    <phoneticPr fontId="1"/>
  </si>
  <si>
    <t>熊本県立大</t>
    <rPh sb="0" eb="5">
      <t>クマモトケンリツダイ</t>
    </rPh>
    <phoneticPr fontId="1"/>
  </si>
  <si>
    <t>九州女子大学</t>
    <phoneticPr fontId="1"/>
  </si>
  <si>
    <t>ｷｭｳｼｭｳｼﾞｮｼﾀﾞｲｶﾞｸ</t>
  </si>
  <si>
    <t>492275</t>
    <phoneticPr fontId="1"/>
  </si>
  <si>
    <t>九州女子大</t>
    <rPh sb="0" eb="5">
      <t>キュウシュウジョシダイ</t>
    </rPh>
    <phoneticPr fontId="1"/>
  </si>
  <si>
    <t>493188</t>
    <phoneticPr fontId="1"/>
  </si>
  <si>
    <t>九州歯科大</t>
    <rPh sb="0" eb="5">
      <t>キュウシュウシカダイ</t>
    </rPh>
    <phoneticPr fontId="1"/>
  </si>
  <si>
    <t>生年月日</t>
    <rPh sb="0" eb="4">
      <t>セイネンガッピ</t>
    </rPh>
    <phoneticPr fontId="1"/>
  </si>
  <si>
    <t>登録番号下3桁</t>
    <rPh sb="0" eb="4">
      <t>トウロクバンゴウ</t>
    </rPh>
    <rPh sb="4" eb="5">
      <t>シタ</t>
    </rPh>
    <rPh sb="6" eb="7">
      <t>ケタ</t>
    </rPh>
    <phoneticPr fontId="1"/>
  </si>
  <si>
    <t>生年月日</t>
    <rPh sb="0" eb="4">
      <t>セイネンガッピ</t>
    </rPh>
    <phoneticPr fontId="1"/>
  </si>
  <si>
    <t>登録番号下3桁</t>
    <rPh sb="0" eb="5">
      <t>トウロクバンゴウシタ</t>
    </rPh>
    <rPh sb="6" eb="7">
      <t>ケタ</t>
    </rPh>
    <phoneticPr fontId="1"/>
  </si>
  <si>
    <t>DB</t>
    <phoneticPr fontId="1"/>
  </si>
  <si>
    <t>ｶﾜｽﾞ ﾊﾙｶ</t>
  </si>
  <si>
    <t>上野　茜美</t>
  </si>
  <si>
    <t>ｳｴﾉ ｱﾐ</t>
  </si>
  <si>
    <t>040413</t>
  </si>
  <si>
    <t>福岡女子大学</t>
    <rPh sb="0" eb="4">
      <t>フクオカジョシ</t>
    </rPh>
    <rPh sb="4" eb="5">
      <t>ダイ</t>
    </rPh>
    <rPh sb="5" eb="6">
      <t>ガク</t>
    </rPh>
    <phoneticPr fontId="2"/>
  </si>
  <si>
    <t>坂木　海優</t>
  </si>
  <si>
    <t>ｻｶｷ ﾐﾕ</t>
  </si>
  <si>
    <t>SAKAKI</t>
  </si>
  <si>
    <t>中村　杏香</t>
  </si>
  <si>
    <t>ﾅｶﾑﾗ ｷｮｳｶ</t>
  </si>
  <si>
    <t>040405</t>
  </si>
  <si>
    <t>田中　ひなの</t>
  </si>
  <si>
    <t>ﾀﾅｶ ﾋﾅﾉ</t>
  </si>
  <si>
    <t>041214</t>
  </si>
  <si>
    <t>Hinano</t>
  </si>
  <si>
    <t>九州女子大学</t>
    <rPh sb="0" eb="5">
      <t>キュウシュウジョシダイ</t>
    </rPh>
    <rPh sb="5" eb="6">
      <t>ガク</t>
    </rPh>
    <phoneticPr fontId="2"/>
  </si>
  <si>
    <t>竹下　百音</t>
  </si>
  <si>
    <t>ﾀｹｼﾀ ﾓﾈ</t>
  </si>
  <si>
    <t>Mone</t>
  </si>
  <si>
    <t>高山　咲輝</t>
  </si>
  <si>
    <t>030119</t>
  </si>
  <si>
    <t>河人　美貴</t>
    <rPh sb="0" eb="2">
      <t>カワヒト</t>
    </rPh>
    <rPh sb="3" eb="5">
      <t>ミキ</t>
    </rPh>
    <phoneticPr fontId="2"/>
  </si>
  <si>
    <t>ｶﾜﾋﾄ ﾐｷ</t>
  </si>
  <si>
    <t>040702</t>
  </si>
  <si>
    <t>KAWAHITO</t>
  </si>
  <si>
    <t>井手　理沙子</t>
  </si>
  <si>
    <t>中橋　高帆</t>
  </si>
  <si>
    <t>ﾅｶﾊｼ ﾀｶﾎ</t>
  </si>
  <si>
    <t>Takaho</t>
  </si>
  <si>
    <t>ﾌｼﾞｴ  ｱｲﾅ</t>
  </si>
  <si>
    <t>ﾊﾗ  ｱｶﾘ</t>
  </si>
  <si>
    <t>ﾅｶｵ ﾕｶ</t>
  </si>
  <si>
    <t>前田　穂乃香</t>
  </si>
  <si>
    <t>ﾏｴﾀﾞ ﾎﾉｶ</t>
  </si>
  <si>
    <t>石井　蒼彩</t>
  </si>
  <si>
    <t>ｲｼｲ ｱｵｲ</t>
  </si>
  <si>
    <t>飛鷹　愛</t>
  </si>
  <si>
    <t>ﾋﾀﾞｶ ﾏﾅ</t>
  </si>
  <si>
    <t>松元　凜</t>
  </si>
  <si>
    <t>ﾏﾂﾓﾄ ﾘﾝ</t>
  </si>
  <si>
    <t>050112</t>
  </si>
  <si>
    <t>畠山　紗瑛</t>
  </si>
  <si>
    <t>ﾊﾀｹﾔﾏ ｻｴ</t>
  </si>
  <si>
    <t>041111</t>
  </si>
  <si>
    <t>Sae</t>
  </si>
  <si>
    <t>濱砂　愛美</t>
  </si>
  <si>
    <t>ﾊﾏｽﾅ ﾏﾅﾐ</t>
  </si>
  <si>
    <t>HAMASUNA</t>
  </si>
  <si>
    <t>津田　みずき</t>
  </si>
  <si>
    <t>ﾂﾀﾞ ﾐｽﾞｷ</t>
  </si>
  <si>
    <t>050201</t>
  </si>
  <si>
    <t>北村　優衣</t>
  </si>
  <si>
    <t>ｷﾀﾑﾗ ﾕｲ</t>
  </si>
  <si>
    <t>鍜冶屋　朋華</t>
  </si>
  <si>
    <t>ｶｼﾞﾔ ﾎﾉｶ</t>
  </si>
  <si>
    <t>040706</t>
  </si>
  <si>
    <t>KAJIYA</t>
  </si>
  <si>
    <t>上嶋　夏希</t>
  </si>
  <si>
    <t>ｳｴｼﾞﾏ ﾅﾂｷ</t>
  </si>
  <si>
    <t>040621</t>
  </si>
  <si>
    <t>UEJIMA</t>
  </si>
  <si>
    <t>佐野　陽菜</t>
  </si>
  <si>
    <t>ｻﾉ ﾋﾅ</t>
  </si>
  <si>
    <t>多賀　遥香</t>
  </si>
  <si>
    <t>ﾀｶﾞ ﾊﾙｶ</t>
  </si>
  <si>
    <t>050325</t>
  </si>
  <si>
    <t>TAGA</t>
  </si>
  <si>
    <t>中村　和花</t>
  </si>
  <si>
    <t>ﾅｶﾑﾗ ﾜｶ</t>
  </si>
  <si>
    <t>Waka</t>
  </si>
  <si>
    <t>加来　さくら</t>
  </si>
  <si>
    <t>ｶｸ ｻｸﾗ</t>
  </si>
  <si>
    <t>宮本　紗弥</t>
  </si>
  <si>
    <t>ﾐﾔﾓﾄ ｻﾔ</t>
  </si>
  <si>
    <t>山田　芽依</t>
  </si>
  <si>
    <t>ﾔﾏﾀﾞ ﾒｲ</t>
  </si>
  <si>
    <t>040923</t>
  </si>
  <si>
    <t>小笠原　光咲</t>
  </si>
  <si>
    <t>ｵｶﾞｻﾜﾗ ｱﾘｻ</t>
  </si>
  <si>
    <t>Arisa</t>
  </si>
  <si>
    <t>前田　美結子</t>
  </si>
  <si>
    <t>ﾏｴﾀﾞ ﾐﾕｺ</t>
  </si>
  <si>
    <t>040806</t>
  </si>
  <si>
    <t>Miyuko</t>
  </si>
  <si>
    <t>Maaya</t>
  </si>
  <si>
    <t>TAMMOTO</t>
  </si>
  <si>
    <t>MISHIMURA</t>
  </si>
  <si>
    <t>Harune</t>
  </si>
  <si>
    <t>ﾜﾀﾅﾍﾞ ﾐｸ</t>
  </si>
  <si>
    <t>活水女子大学</t>
    <rPh sb="0" eb="6">
      <t>カッスイジョシダイガク</t>
    </rPh>
    <phoneticPr fontId="2"/>
  </si>
  <si>
    <t>ﾀﾆｸﾞﾁ  ﾐｱ</t>
  </si>
  <si>
    <t>ISHIGO</t>
  </si>
  <si>
    <t>ﾔｽﾅｶﾞ  ｱﾐ</t>
  </si>
  <si>
    <t>桑島　弥々</t>
  </si>
  <si>
    <t>ｸﾜｼﾞﾏ ﾔﾔ</t>
  </si>
  <si>
    <t>KUWAJIMA</t>
  </si>
  <si>
    <t>Yaya</t>
  </si>
  <si>
    <t>永原　由梨奈</t>
  </si>
  <si>
    <t>ﾅｶﾞﾊﾗ ﾕﾘﾅ</t>
  </si>
  <si>
    <t>040503</t>
  </si>
  <si>
    <t>NAGAHARA</t>
  </si>
  <si>
    <t>Yurina</t>
  </si>
  <si>
    <t>熊添　萌</t>
  </si>
  <si>
    <t>ｸﾏｿﾞｴ ﾓｴ</t>
  </si>
  <si>
    <t>KUMAZOE</t>
  </si>
  <si>
    <t>鈴木　聖菜</t>
  </si>
  <si>
    <t>ｽｽﾞｷ ｾﾅ</t>
  </si>
  <si>
    <t>上野山　真白</t>
  </si>
  <si>
    <t>ｳｴﾉﾔﾏ ﾏｼﾛ</t>
  </si>
  <si>
    <t>040715</t>
  </si>
  <si>
    <t>UENOYAMA</t>
  </si>
  <si>
    <t>Mashiro</t>
  </si>
  <si>
    <t>松隈　晴美</t>
  </si>
  <si>
    <t>ﾏﾂｸﾞﾏ ﾊﾙﾐ</t>
  </si>
  <si>
    <t>040913</t>
  </si>
  <si>
    <t>MATSUGUMA</t>
  </si>
  <si>
    <t>尾形　実穂</t>
  </si>
  <si>
    <t>ｵｶﾞﾀ ﾐﾎ</t>
  </si>
  <si>
    <t>040616</t>
  </si>
  <si>
    <t>Miho</t>
  </si>
  <si>
    <t>鈴木　珊瑚</t>
  </si>
  <si>
    <t>ｽｽﾞｷ ｻﾝｺﾞ</t>
  </si>
  <si>
    <t>Sango</t>
  </si>
  <si>
    <t>山本　佳弥</t>
  </si>
  <si>
    <t>ﾔﾏﾓﾄ ｶﾔ</t>
  </si>
  <si>
    <t>Kaya</t>
  </si>
  <si>
    <t>富里　璃紗</t>
  </si>
  <si>
    <t>ﾄﾐｻﾄ ﾘｻ</t>
  </si>
  <si>
    <t>050124</t>
  </si>
  <si>
    <t>TOMISATO</t>
  </si>
  <si>
    <t>友利　晟弓</t>
  </si>
  <si>
    <t>ﾄﾓﾘ ﾅﾙﾐ</t>
  </si>
  <si>
    <t>050104</t>
  </si>
  <si>
    <t>TOMORI</t>
  </si>
  <si>
    <t>飯田　華鈴</t>
  </si>
  <si>
    <t>ｲｲﾀﾞ ｶﾘﾝ</t>
  </si>
  <si>
    <t>Karin</t>
  </si>
  <si>
    <t>村瀬　にこ</t>
  </si>
  <si>
    <t>ﾑﾗｾ ﾆｺ</t>
  </si>
  <si>
    <t>050113</t>
  </si>
  <si>
    <t>MURASE</t>
  </si>
  <si>
    <t>向井　友世</t>
  </si>
  <si>
    <t>ﾑｶｲ ﾄﾓﾖ</t>
  </si>
  <si>
    <t>Tomoyo</t>
  </si>
  <si>
    <t>本夛　佑衣</t>
  </si>
  <si>
    <t>ﾎﾝﾀﾞ ﾕｲ</t>
  </si>
  <si>
    <t>041223</t>
  </si>
  <si>
    <t>柏木　櫻花</t>
  </si>
  <si>
    <t>ｶｼﾜｷﾞ ｵｳｶ</t>
  </si>
  <si>
    <t>KASHIWAGI</t>
  </si>
  <si>
    <t>Oka</t>
  </si>
  <si>
    <t>ﾊﾗｸﾞﾁ ﾏｲ</t>
  </si>
  <si>
    <t>KONDOU</t>
  </si>
  <si>
    <t>ﾌｼﾞｲ ﾐｽﾞｷ</t>
  </si>
  <si>
    <t>朝永　樹里</t>
  </si>
  <si>
    <t>ASANAGA</t>
  </si>
  <si>
    <t>ﾅﾐﾋﾗ  ﾏｺ</t>
  </si>
  <si>
    <t>西下　育子</t>
  </si>
  <si>
    <t>ﾆｼｼﾀ ｲｸｺ</t>
  </si>
  <si>
    <t>NISHISHITA</t>
  </si>
  <si>
    <t>Ikuko</t>
  </si>
  <si>
    <t>平賀　麗奈</t>
  </si>
  <si>
    <t>ﾋﾗｶ ﾚﾅ</t>
  </si>
  <si>
    <t>HIRAKA</t>
  </si>
  <si>
    <t>上地　愛花</t>
  </si>
  <si>
    <t>ｳｴﾁ ﾏﾅｶ</t>
  </si>
  <si>
    <t>長嶺　涼風</t>
  </si>
  <si>
    <t>ﾅｶﾞﾐﾈ ﾋｭｳｶ</t>
  </si>
  <si>
    <t>Hyuka</t>
  </si>
  <si>
    <t xml:space="preserve">OSHIRO </t>
  </si>
  <si>
    <t>名嘉眞　メグ</t>
  </si>
  <si>
    <t>Megu</t>
  </si>
  <si>
    <t>古堅　希颯</t>
  </si>
  <si>
    <t>ﾌﾙｹﾞﾝ ﾉﾉｶ</t>
  </si>
  <si>
    <t>金城　志桜里</t>
  </si>
  <si>
    <t>ｷﾝｼﾞｮｳ ｼｵﾘ</t>
  </si>
  <si>
    <t>小橋川　晃和</t>
  </si>
  <si>
    <t>ｺﾊﾞｼｶﾞﾜ ﾋﾖﾘ</t>
  </si>
  <si>
    <t>041017</t>
  </si>
  <si>
    <t>有江　小春</t>
  </si>
  <si>
    <t>ｱﾘｴ ｺﾊﾙ</t>
  </si>
  <si>
    <t>ARIE</t>
  </si>
  <si>
    <t>釜崎　暢々</t>
  </si>
  <si>
    <t>ｶﾏｻｷ ﾉﾉ</t>
  </si>
  <si>
    <t>KAMASAKI</t>
  </si>
  <si>
    <t>Nono</t>
  </si>
  <si>
    <t>永田　侑希</t>
  </si>
  <si>
    <t>ﾅｶﾞﾀ ﾕｷ</t>
  </si>
  <si>
    <t>高橋　桜子</t>
  </si>
  <si>
    <t>ﾀｶﾊｼ ｻｸﾗｺ</t>
  </si>
  <si>
    <t>三井　百萌</t>
  </si>
  <si>
    <t>ﾐﾂｲ ﾓﾓｴ</t>
  </si>
  <si>
    <t>Momoe</t>
  </si>
  <si>
    <t>和田　唯花</t>
  </si>
  <si>
    <t>ﾜﾀﾞ ﾕｲｶ</t>
  </si>
  <si>
    <t>渡部　由莉</t>
  </si>
  <si>
    <t>ﾜﾀﾅﾍﾞ ﾕﾘ</t>
  </si>
  <si>
    <t>上原　千明</t>
  </si>
  <si>
    <t>ｳｴﾊﾗ ﾁｱｷ</t>
  </si>
  <si>
    <t>040712</t>
  </si>
  <si>
    <t>三宅　瑛乃</t>
  </si>
  <si>
    <t>ﾐﾔｹ ｱｷﾉ</t>
  </si>
  <si>
    <t>040930</t>
  </si>
  <si>
    <t>Akino</t>
  </si>
  <si>
    <t>和田　葵衣</t>
  </si>
  <si>
    <t>ﾜﾀﾞ ｱｵｲ</t>
  </si>
  <si>
    <t>041227</t>
  </si>
  <si>
    <t>津田　菜乃</t>
  </si>
  <si>
    <t>ﾂﾀﾞ ﾅﾉ</t>
  </si>
  <si>
    <t>040820</t>
  </si>
  <si>
    <t>Nano</t>
  </si>
  <si>
    <t>田中　愛美</t>
  </si>
  <si>
    <t>ﾀﾅｶ ﾏﾅﾐ</t>
  </si>
  <si>
    <t>鎌田　華子</t>
  </si>
  <si>
    <t>ｶﾏﾀﾞ ﾊﾅｺ</t>
  </si>
  <si>
    <t>KAMADA</t>
  </si>
  <si>
    <t>波江野　碧羽</t>
  </si>
  <si>
    <t>ﾊｴﾉ ｱｵﾊ</t>
  </si>
  <si>
    <t>HAENO</t>
  </si>
  <si>
    <t>Aoha</t>
  </si>
  <si>
    <t>後藤　芹凛</t>
  </si>
  <si>
    <t>ｺﾞﾄｳ ｾﾘﾝ</t>
  </si>
  <si>
    <t>Serin</t>
  </si>
  <si>
    <t>乾　栞奈</t>
  </si>
  <si>
    <t>ｲﾇｲ ｶﾝﾅ</t>
  </si>
  <si>
    <t>INUI</t>
  </si>
  <si>
    <t>Kanna</t>
  </si>
  <si>
    <t>甲斐　倖菜</t>
  </si>
  <si>
    <t>ｶｲ ﾕｷﾅ</t>
  </si>
  <si>
    <t>KAI</t>
  </si>
  <si>
    <t>西　葉月姫</t>
  </si>
  <si>
    <t>ﾆｼ ﾊﾂﾞｷ</t>
  </si>
  <si>
    <t>Hazuki</t>
  </si>
  <si>
    <t>伊丹　樹里</t>
  </si>
  <si>
    <t>ｲﾀﾐ ｼﾞｭﾘ</t>
  </si>
  <si>
    <t>ITAMI</t>
  </si>
  <si>
    <t>JIMBAYASHI</t>
  </si>
  <si>
    <t>CHOKYU</t>
  </si>
  <si>
    <t>TSUCHIYAMA</t>
  </si>
  <si>
    <t>福原　真奈</t>
  </si>
  <si>
    <t>ﾌｸﾊﾗ ﾏﾅ</t>
  </si>
  <si>
    <t>870823</t>
  </si>
  <si>
    <t>FUKUHARA</t>
  </si>
  <si>
    <t>MANA</t>
  </si>
  <si>
    <t>小川　由愛</t>
  </si>
  <si>
    <t>ｵｶﾞﾜ ﾕｱ</t>
  </si>
  <si>
    <t>041102</t>
  </si>
  <si>
    <t>Yua</t>
  </si>
  <si>
    <t>樋口　叶羽</t>
  </si>
  <si>
    <t>ﾋｸﾞﾁ ﾄﾜ</t>
  </si>
  <si>
    <t>041226</t>
  </si>
  <si>
    <t>本梅　侑那</t>
  </si>
  <si>
    <t>ﾓﾄｳﾒ ﾕｳﾅ</t>
  </si>
  <si>
    <t>MOTOUME</t>
  </si>
  <si>
    <t>阪元　向日葵</t>
  </si>
  <si>
    <t>ｻｶﾓﾄ ﾋﾏﾜﾘ</t>
  </si>
  <si>
    <t>Himawari</t>
  </si>
  <si>
    <t>柏木　直子</t>
  </si>
  <si>
    <t>ｶｼﾜｷﾞ ﾅｵｺ</t>
  </si>
  <si>
    <t>岩崎　はる</t>
  </si>
  <si>
    <t>ｲﾜｻｷ ﾊﾙ</t>
  </si>
  <si>
    <t>040407</t>
  </si>
  <si>
    <t>田浦　和珠</t>
  </si>
  <si>
    <t>ﾀｳﾗ ﾅｺﾞﾐ</t>
  </si>
  <si>
    <t>040921</t>
  </si>
  <si>
    <t>TAURA</t>
  </si>
  <si>
    <t>Nagomi</t>
  </si>
  <si>
    <t>吉村　小晴</t>
  </si>
  <si>
    <t>ﾖｼﾑﾗ ｺﾊﾙ</t>
  </si>
  <si>
    <t>加藤　千晶</t>
  </si>
  <si>
    <t>ｶﾄｳ ﾁｱｷ</t>
  </si>
  <si>
    <t>井手　麻保子</t>
  </si>
  <si>
    <t>ｲﾃﾞ ﾏﾎｺ</t>
  </si>
  <si>
    <t>040519</t>
  </si>
  <si>
    <t>Mahoko</t>
  </si>
  <si>
    <t>竹元　千咲</t>
  </si>
  <si>
    <t>ﾀｹﾓﾄ ﾁｻｷ</t>
  </si>
  <si>
    <t>Chisaki</t>
  </si>
  <si>
    <t>新名主　葵子</t>
  </si>
  <si>
    <t>ｼﾝﾐｮｳｽﾞ ｱｺ</t>
  </si>
  <si>
    <t>SHIMMYOZU</t>
  </si>
  <si>
    <t>広川　采矢子</t>
  </si>
  <si>
    <t>ﾋﾛｶﾜ ｱﾔｺ</t>
  </si>
  <si>
    <t>HIROKAWA</t>
  </si>
  <si>
    <t>Ayako</t>
  </si>
  <si>
    <t>山上　遥</t>
  </si>
  <si>
    <t>ﾔﾏｳｴ ﾊﾙ</t>
  </si>
  <si>
    <t>040411</t>
  </si>
  <si>
    <t>植山　真心</t>
  </si>
  <si>
    <t>ｳｴﾔﾏ ｺｺﾛ</t>
  </si>
  <si>
    <t>UEYAMA</t>
  </si>
  <si>
    <t>山口　春花</t>
  </si>
  <si>
    <t>五十嵐　暖華</t>
  </si>
  <si>
    <t>ｲｶﾞﾗｼ ﾊﾙｶ</t>
  </si>
  <si>
    <t>IGARASHI</t>
  </si>
  <si>
    <t>岩下　来未</t>
  </si>
  <si>
    <t>ｲﾜｼﾀ ｸﾙﾐ</t>
  </si>
  <si>
    <t>長岡　幸奈</t>
  </si>
  <si>
    <t>ﾅｶﾞｵｶ ﾕｷﾅ</t>
  </si>
  <si>
    <t>野嶋　香里</t>
  </si>
  <si>
    <t>ﾉｼﾏ ｶｵﾘ</t>
  </si>
  <si>
    <t>050131</t>
  </si>
  <si>
    <t>NOSHIMA</t>
  </si>
  <si>
    <t>Kaori</t>
  </si>
  <si>
    <t>石野　愛佳</t>
  </si>
  <si>
    <t>脇﨑　葉月</t>
  </si>
  <si>
    <t>ﾜｷｻﾞｷ ﾊﾂﾞｷ</t>
  </si>
  <si>
    <t>WAKIZAKI</t>
  </si>
  <si>
    <t>河野　美怜</t>
  </si>
  <si>
    <t>ｶﾜﾉ ﾐｻﾄ</t>
  </si>
  <si>
    <t>040728</t>
  </si>
  <si>
    <t>Misato</t>
  </si>
  <si>
    <t>高道　友愛</t>
  </si>
  <si>
    <t>ﾀｶﾐﾁ ﾕｳｱ</t>
  </si>
  <si>
    <t>九州国際大学</t>
    <rPh sb="0" eb="6">
      <t>キュウシュウコクサイダイガク</t>
    </rPh>
    <phoneticPr fontId="1"/>
  </si>
  <si>
    <t>TAKAMICHI</t>
  </si>
  <si>
    <t>福井　三希子</t>
  </si>
  <si>
    <t>ﾌｸｲ ﾐｷｺ</t>
  </si>
  <si>
    <t>FUKUI</t>
  </si>
  <si>
    <t>Mikiko</t>
  </si>
  <si>
    <t>田嶋　胡都里</t>
  </si>
  <si>
    <t>ﾀｼﾏ ｺﾄﾘ</t>
  </si>
  <si>
    <t>Kotori</t>
  </si>
  <si>
    <t>長友　美陽</t>
  </si>
  <si>
    <t>ﾅｶﾞﾄﾓ ﾐﾊﾙ</t>
  </si>
  <si>
    <t>中島　梨花</t>
  </si>
  <si>
    <t>ﾅｶｼﾏ ﾘｶ</t>
  </si>
  <si>
    <t>平原　美和子</t>
  </si>
  <si>
    <t>ﾋﾗﾊﾞﾗ ﾐﾜｺ</t>
  </si>
  <si>
    <t>HIRABARA</t>
  </si>
  <si>
    <t>Miwako</t>
  </si>
  <si>
    <t>川崎　未紘</t>
  </si>
  <si>
    <t>ｶﾜｻｷ ﾐﾋﾛ</t>
  </si>
  <si>
    <t>Mihiro</t>
  </si>
  <si>
    <t>植田　優菜</t>
  </si>
  <si>
    <t>ｳｴﾀﾞ ﾕｳﾅ</t>
  </si>
  <si>
    <t>本田　捺子</t>
  </si>
  <si>
    <t>ﾎﾝﾀﾞ ﾅﾂﾐ</t>
  </si>
  <si>
    <t>岩谷　侑奈</t>
  </si>
  <si>
    <t>ｲﾜﾀﾆ ﾕｳﾅ</t>
  </si>
  <si>
    <t>福岡教育大学</t>
    <rPh sb="0" eb="6">
      <t>フクオカキョウイクダイガク</t>
    </rPh>
    <phoneticPr fontId="1"/>
  </si>
  <si>
    <t>041009</t>
  </si>
  <si>
    <t>IWATANI</t>
  </si>
  <si>
    <t>山田　珠遥</t>
  </si>
  <si>
    <t>ﾔﾏﾀﾞ ﾐﾊﾙ</t>
  </si>
  <si>
    <t>星屋　果歩</t>
  </si>
  <si>
    <t>ﾎｼﾔ ｶﾎ</t>
  </si>
  <si>
    <t>HOSHIYA</t>
  </si>
  <si>
    <t>下田　葉月</t>
  </si>
  <si>
    <t>ｼﾓﾀﾞ ﾊﾂﾞｷ</t>
  </si>
  <si>
    <t>040816</t>
  </si>
  <si>
    <t>SHIMODA</t>
  </si>
  <si>
    <t>森　詩央里</t>
  </si>
  <si>
    <t>ﾓﾘ ｼｵﾘ</t>
  </si>
  <si>
    <t>福岡女子大学</t>
    <rPh sb="0" eb="6">
      <t>フクオカジョシダイガク</t>
    </rPh>
    <phoneticPr fontId="2"/>
  </si>
  <si>
    <t>宮崎公立大学</t>
    <rPh sb="0" eb="6">
      <t>ミヤザキコウリツダイガク</t>
    </rPh>
    <phoneticPr fontId="2"/>
  </si>
  <si>
    <t>尾上　礼夏</t>
  </si>
  <si>
    <t>ｵﾉｳｴ ﾚｲｶ</t>
  </si>
  <si>
    <t>ONOUE</t>
  </si>
  <si>
    <t>平岡　七海</t>
  </si>
  <si>
    <t>ﾋﾗｵｶ ﾅﾅﾐ</t>
  </si>
  <si>
    <t>投山　璃桜</t>
  </si>
  <si>
    <t>ﾅｹﾞﾔﾏ ﾘｵ</t>
  </si>
  <si>
    <t>NAGEOKA</t>
  </si>
  <si>
    <t>三口　愛夢</t>
  </si>
  <si>
    <t>ﾐｸﾁ ﾏﾅﾐ</t>
  </si>
  <si>
    <t>MIKUCHI</t>
  </si>
  <si>
    <t>村上　桃菜</t>
  </si>
  <si>
    <t>ﾑﾗｶﾐ ﾓﾓﾅ</t>
  </si>
  <si>
    <t>040726</t>
  </si>
  <si>
    <t>Momona</t>
  </si>
  <si>
    <t>数山　純礼</t>
  </si>
  <si>
    <t>ｽﾔﾏ ｽﾐﾚ</t>
  </si>
  <si>
    <t>030510</t>
  </si>
  <si>
    <t>藤本　有理沙</t>
  </si>
  <si>
    <t>ﾌｼﾞﾓﾄ ｱﾘｻ</t>
  </si>
  <si>
    <t>田邊　凜</t>
  </si>
  <si>
    <t>ﾀﾅﾍﾞ ﾘﾝ</t>
  </si>
  <si>
    <t>041113</t>
  </si>
  <si>
    <t>遠藤　己理可</t>
  </si>
  <si>
    <t>ｴﾝﾄﾞｳ ｷﾘｶ</t>
  </si>
  <si>
    <t>長崎県立大学</t>
    <rPh sb="0" eb="6">
      <t>ナガサキケンリツダイガク</t>
    </rPh>
    <phoneticPr fontId="2"/>
  </si>
  <si>
    <t>040830</t>
  </si>
  <si>
    <t>Kirika</t>
  </si>
  <si>
    <t>彌吉　理沙子</t>
  </si>
  <si>
    <t>ﾔﾖｼ ﾘｻｺ</t>
  </si>
  <si>
    <t>YAYOSHI</t>
  </si>
  <si>
    <t>黒田　千景</t>
  </si>
  <si>
    <t>ｸﾛﾀﾞ ﾁｶｹﾞ</t>
  </si>
  <si>
    <t>KURODA</t>
  </si>
  <si>
    <t>Chikage</t>
  </si>
  <si>
    <t>鵜木　優羽</t>
  </si>
  <si>
    <t>ｳﾉｷ ﾕｳ</t>
  </si>
  <si>
    <t>UNOKI</t>
  </si>
  <si>
    <t>N3</t>
    <phoneticPr fontId="1"/>
  </si>
  <si>
    <t>大学名英字</t>
    <rPh sb="0" eb="5">
      <t>ダイガクメイエイジ</t>
    </rPh>
    <phoneticPr fontId="1"/>
  </si>
  <si>
    <t>42</t>
  </si>
  <si>
    <t>45</t>
  </si>
  <si>
    <t>41</t>
  </si>
  <si>
    <t>46</t>
  </si>
  <si>
    <t>47</t>
  </si>
  <si>
    <t>43</t>
  </si>
  <si>
    <t>44</t>
  </si>
  <si>
    <t>Kwassui Women’s University</t>
  </si>
  <si>
    <t>Kurume University</t>
  </si>
  <si>
    <t>University of Miyazaki</t>
  </si>
  <si>
    <t>Kyushu Kyoritsu University</t>
  </si>
  <si>
    <t>Kyushu Institute of Information Sciences</t>
  </si>
  <si>
    <t>Saga University</t>
  </si>
  <si>
    <t>University of Occupational and Environmental Health, Japan</t>
  </si>
  <si>
    <t>National Institute of Fitness and Sports in Kanoya</t>
  </si>
  <si>
    <t>Kagoshima University</t>
  </si>
  <si>
    <t>Seinan Gakuin University</t>
  </si>
  <si>
    <t>Nishinippon Institute of Technology</t>
  </si>
  <si>
    <t>Orio Aishin Junior College</t>
  </si>
  <si>
    <t>Meio University</t>
  </si>
  <si>
    <t>Fukuoka University</t>
  </si>
  <si>
    <t>Kumamoto Gakuen University</t>
  </si>
  <si>
    <t>Kumamoto University</t>
  </si>
  <si>
    <t>Nishikyushu University</t>
  </si>
  <si>
    <t>Oita University</t>
  </si>
  <si>
    <t>492296</t>
  </si>
  <si>
    <t>Daiichi Institute of Technology</t>
  </si>
  <si>
    <t>Japan University of Economics</t>
  </si>
  <si>
    <t>University of Teacher Education Fukuoka</t>
  </si>
  <si>
    <t>Fukuoka Women’s University</t>
  </si>
  <si>
    <t>Kyushu Institute of Technology</t>
  </si>
  <si>
    <t>Kyushu University</t>
  </si>
  <si>
    <t>National Institute of Technology, Kurume College</t>
  </si>
  <si>
    <t>Miyazaki Municipal University</t>
  </si>
  <si>
    <t>Miyazaki Sangyo-keiei University</t>
  </si>
  <si>
    <t>Okinawa International University</t>
  </si>
  <si>
    <t>Okinawa University</t>
  </si>
  <si>
    <t>九州国際大</t>
    <rPh sb="2" eb="4">
      <t>コクサイ</t>
    </rPh>
    <phoneticPr fontId="1"/>
  </si>
  <si>
    <t>Kyushu International University</t>
  </si>
  <si>
    <t>Kyushu University of Health and Welfare</t>
  </si>
  <si>
    <t>National Institute of Technology, Sasebo College</t>
  </si>
  <si>
    <t>Shigakukan University</t>
  </si>
  <si>
    <t>National Institute of Technology, Kagoshima College</t>
  </si>
  <si>
    <t>大分県</t>
    <rPh sb="0" eb="2">
      <t>オオイタ</t>
    </rPh>
    <phoneticPr fontId="1"/>
  </si>
  <si>
    <t>National Institute of Technology, Oita College</t>
  </si>
  <si>
    <t>ｷﾀｷｭｳｼｭｳｺｳｷﾞｮｳｺｳﾄｳｾﾝﾓﾝｶﾞｯｺｳ</t>
  </si>
  <si>
    <t>北九州工業高専</t>
    <rPh sb="0" eb="3">
      <t>キタキュウシュウ</t>
    </rPh>
    <phoneticPr fontId="1"/>
  </si>
  <si>
    <t>National Institute of Technology, Kitakyushu College</t>
  </si>
  <si>
    <t>ｷﾀｷｭｳｼｭｳｼﾘﾂﾀﾞｲｶﾞｸ</t>
  </si>
  <si>
    <t>北九州市立大</t>
  </si>
  <si>
    <t>491028</t>
  </si>
  <si>
    <t>The University of Kitakyushu</t>
  </si>
  <si>
    <t>Nagasaki International University</t>
  </si>
  <si>
    <t>Kyushu Sangyo University</t>
  </si>
  <si>
    <t>The International University of Kagoshima</t>
  </si>
  <si>
    <t>Nagasaki Institute of Applied Science</t>
  </si>
  <si>
    <t>Nagasaki University</t>
  </si>
  <si>
    <t>Nippon Bunri University</t>
  </si>
  <si>
    <t>University of Nagasaki</t>
  </si>
  <si>
    <t>University of the Ryukyus</t>
  </si>
  <si>
    <t>ﾐﾔｺﾉｼﾞｮｳｺｳｷﾞｮｳｾﾝﾓﾝｺｳﾄｳｶﾞｯｺｳ</t>
  </si>
  <si>
    <t>496051</t>
  </si>
  <si>
    <t>Tokai Univ. Kumamoto</t>
  </si>
  <si>
    <t>ﾄｳｶｲﾀﾞｲｶﾞｸｷｭｳｼｭｳ</t>
  </si>
  <si>
    <t>499802</t>
  </si>
  <si>
    <t>National Institute of Technology, Miyakonojo College</t>
  </si>
  <si>
    <t>ｸﾏﾓﾄｹﾝﾘﾂﾀﾞｲｶﾞｸ</t>
  </si>
  <si>
    <t>491032</t>
  </si>
  <si>
    <t>Prefectural University of Kumamoto</t>
  </si>
  <si>
    <t>ﾌｸｵｶｺｳｷﾞｮｳﾀﾞｲｶﾞｸ</t>
  </si>
  <si>
    <t>492284</t>
  </si>
  <si>
    <t>Fukuoka Institute of Technology</t>
  </si>
  <si>
    <t>九州女子大学</t>
  </si>
  <si>
    <t>492275</t>
  </si>
  <si>
    <t>Kyushu Women’s University</t>
  </si>
  <si>
    <t>ｷｭｳｼｭｳｼｶﾀﾞｲｶﾞｸ</t>
  </si>
  <si>
    <t>493188</t>
  </si>
  <si>
    <t>Kyushu Dental University</t>
  </si>
  <si>
    <t>都道府県コード</t>
    <rPh sb="0" eb="4">
      <t>トドウフケン</t>
    </rPh>
    <phoneticPr fontId="1"/>
  </si>
  <si>
    <t>北海道</t>
    <rPh sb="0" eb="3">
      <t>ホッカイドウ</t>
    </rPh>
    <phoneticPr fontId="1"/>
  </si>
  <si>
    <t>01</t>
  </si>
  <si>
    <t>青森県</t>
    <rPh sb="0" eb="2">
      <t>アオモリ</t>
    </rPh>
    <rPh sb="2" eb="3">
      <t>ケン</t>
    </rPh>
    <phoneticPr fontId="1"/>
  </si>
  <si>
    <t>02</t>
  </si>
  <si>
    <t>岩手県</t>
    <rPh sb="0" eb="3">
      <t>イワテケン</t>
    </rPh>
    <phoneticPr fontId="1"/>
  </si>
  <si>
    <t>03</t>
  </si>
  <si>
    <t>宮城県</t>
    <rPh sb="0" eb="3">
      <t>ミヤギケン</t>
    </rPh>
    <phoneticPr fontId="1"/>
  </si>
  <si>
    <t>04</t>
  </si>
  <si>
    <t>秋田県</t>
    <rPh sb="0" eb="3">
      <t>アキタケン</t>
    </rPh>
    <phoneticPr fontId="1"/>
  </si>
  <si>
    <t>05</t>
  </si>
  <si>
    <t>山形県</t>
    <rPh sb="0" eb="3">
      <t>ヤマガタケン</t>
    </rPh>
    <phoneticPr fontId="1"/>
  </si>
  <si>
    <t>06</t>
  </si>
  <si>
    <t>福島県</t>
    <rPh sb="0" eb="3">
      <t>フクシマケン</t>
    </rPh>
    <phoneticPr fontId="1"/>
  </si>
  <si>
    <t>07</t>
  </si>
  <si>
    <t>茨城県</t>
    <rPh sb="0" eb="3">
      <t>イバラキケン</t>
    </rPh>
    <phoneticPr fontId="1"/>
  </si>
  <si>
    <t>08</t>
  </si>
  <si>
    <t>栃木県</t>
    <rPh sb="0" eb="3">
      <t>トチギケン</t>
    </rPh>
    <phoneticPr fontId="1"/>
  </si>
  <si>
    <t>09</t>
  </si>
  <si>
    <t>群馬県</t>
    <rPh sb="0" eb="2">
      <t>グンマ</t>
    </rPh>
    <rPh sb="2" eb="3">
      <t>ケン</t>
    </rPh>
    <phoneticPr fontId="1"/>
  </si>
  <si>
    <t>10</t>
  </si>
  <si>
    <t>埼玉県</t>
    <rPh sb="0" eb="2">
      <t>サイタマ</t>
    </rPh>
    <rPh sb="2" eb="3">
      <t>ケン</t>
    </rPh>
    <phoneticPr fontId="1"/>
  </si>
  <si>
    <t>11</t>
  </si>
  <si>
    <t>千葉県</t>
    <rPh sb="0" eb="3">
      <t>チバケン</t>
    </rPh>
    <phoneticPr fontId="1"/>
  </si>
  <si>
    <t>12</t>
  </si>
  <si>
    <t>東京都</t>
    <rPh sb="0" eb="3">
      <t>トウキョウト</t>
    </rPh>
    <phoneticPr fontId="1"/>
  </si>
  <si>
    <t>13</t>
  </si>
  <si>
    <t>神奈川県</t>
    <rPh sb="0" eb="4">
      <t>カナガワケン</t>
    </rPh>
    <phoneticPr fontId="1"/>
  </si>
  <si>
    <t>14</t>
  </si>
  <si>
    <t>新潟県</t>
    <rPh sb="0" eb="3">
      <t>ニイガタケン</t>
    </rPh>
    <phoneticPr fontId="1"/>
  </si>
  <si>
    <t>15</t>
  </si>
  <si>
    <t>富山県</t>
    <rPh sb="0" eb="3">
      <t>トヤマケン</t>
    </rPh>
    <phoneticPr fontId="1"/>
  </si>
  <si>
    <t>16</t>
  </si>
  <si>
    <t>石川県</t>
    <rPh sb="0" eb="3">
      <t>イシカワケン</t>
    </rPh>
    <phoneticPr fontId="1"/>
  </si>
  <si>
    <t>17</t>
  </si>
  <si>
    <t>福井県</t>
    <rPh sb="0" eb="2">
      <t>フクイ</t>
    </rPh>
    <rPh sb="2" eb="3">
      <t>ケン</t>
    </rPh>
    <phoneticPr fontId="1"/>
  </si>
  <si>
    <t>18</t>
  </si>
  <si>
    <t>山梨県</t>
    <rPh sb="0" eb="2">
      <t>ヤマナシ</t>
    </rPh>
    <rPh sb="2" eb="3">
      <t>ケン</t>
    </rPh>
    <phoneticPr fontId="1"/>
  </si>
  <si>
    <t>19</t>
  </si>
  <si>
    <t>長野県</t>
    <rPh sb="0" eb="3">
      <t>ナガノケン</t>
    </rPh>
    <phoneticPr fontId="1"/>
  </si>
  <si>
    <t>20</t>
  </si>
  <si>
    <t>岐阜県</t>
    <rPh sb="0" eb="3">
      <t>ギフケン</t>
    </rPh>
    <phoneticPr fontId="1"/>
  </si>
  <si>
    <t>21</t>
  </si>
  <si>
    <t>静岡県</t>
    <rPh sb="0" eb="3">
      <t>シズオカケン</t>
    </rPh>
    <phoneticPr fontId="1"/>
  </si>
  <si>
    <t>22</t>
  </si>
  <si>
    <t>愛知県</t>
    <rPh sb="0" eb="3">
      <t>アイチケン</t>
    </rPh>
    <phoneticPr fontId="1"/>
  </si>
  <si>
    <t>23</t>
  </si>
  <si>
    <t>三重県</t>
    <rPh sb="0" eb="3">
      <t>ミエケン</t>
    </rPh>
    <phoneticPr fontId="1"/>
  </si>
  <si>
    <t>24</t>
  </si>
  <si>
    <t>滋賀県</t>
    <rPh sb="0" eb="3">
      <t>シガケン</t>
    </rPh>
    <phoneticPr fontId="1"/>
  </si>
  <si>
    <t>25</t>
  </si>
  <si>
    <t>京都府</t>
    <rPh sb="0" eb="3">
      <t>キョウトフ</t>
    </rPh>
    <phoneticPr fontId="1"/>
  </si>
  <si>
    <t>26</t>
  </si>
  <si>
    <t>大阪府</t>
    <rPh sb="0" eb="3">
      <t>オオサカフ</t>
    </rPh>
    <phoneticPr fontId="1"/>
  </si>
  <si>
    <t>27</t>
  </si>
  <si>
    <t>兵庫県</t>
    <rPh sb="0" eb="3">
      <t>ヒョウゴケン</t>
    </rPh>
    <phoneticPr fontId="1"/>
  </si>
  <si>
    <t>28</t>
  </si>
  <si>
    <t>奈良県</t>
    <rPh sb="0" eb="3">
      <t>ナラケン</t>
    </rPh>
    <phoneticPr fontId="1"/>
  </si>
  <si>
    <t>29</t>
  </si>
  <si>
    <t>和歌山県</t>
    <rPh sb="0" eb="4">
      <t>ワカヤマケン</t>
    </rPh>
    <phoneticPr fontId="1"/>
  </si>
  <si>
    <t>30</t>
  </si>
  <si>
    <t>鳥取県</t>
    <rPh sb="0" eb="3">
      <t>トットリケン</t>
    </rPh>
    <phoneticPr fontId="1"/>
  </si>
  <si>
    <t>31</t>
  </si>
  <si>
    <t>島根県</t>
    <rPh sb="0" eb="3">
      <t>シマネケン</t>
    </rPh>
    <phoneticPr fontId="1"/>
  </si>
  <si>
    <t>32</t>
  </si>
  <si>
    <t>岡山県</t>
    <rPh sb="0" eb="3">
      <t>オカヤマケン</t>
    </rPh>
    <phoneticPr fontId="1"/>
  </si>
  <si>
    <t>33</t>
  </si>
  <si>
    <t>広島県</t>
    <rPh sb="0" eb="3">
      <t>ヒロシマケン</t>
    </rPh>
    <phoneticPr fontId="1"/>
  </si>
  <si>
    <t>34</t>
  </si>
  <si>
    <t>山口県</t>
    <rPh sb="0" eb="3">
      <t>ヤマグチケン</t>
    </rPh>
    <phoneticPr fontId="1"/>
  </si>
  <si>
    <t>35</t>
  </si>
  <si>
    <t>徳島県</t>
    <rPh sb="0" eb="3">
      <t>トクシマケン</t>
    </rPh>
    <phoneticPr fontId="1"/>
  </si>
  <si>
    <t>36</t>
  </si>
  <si>
    <t>香川県</t>
    <rPh sb="0" eb="3">
      <t>カガワケン</t>
    </rPh>
    <phoneticPr fontId="1"/>
  </si>
  <si>
    <t>37</t>
  </si>
  <si>
    <t>愛媛県</t>
    <rPh sb="0" eb="3">
      <t>エヒメケン</t>
    </rPh>
    <phoneticPr fontId="1"/>
  </si>
  <si>
    <t>38</t>
  </si>
  <si>
    <t>高知県</t>
    <rPh sb="0" eb="3">
      <t>コウチケン</t>
    </rPh>
    <phoneticPr fontId="1"/>
  </si>
  <si>
    <t>39</t>
  </si>
  <si>
    <t>佐賀県</t>
    <rPh sb="0" eb="2">
      <t>サガ</t>
    </rPh>
    <rPh sb="2" eb="3">
      <t>ケン</t>
    </rPh>
    <phoneticPr fontId="1"/>
  </si>
  <si>
    <t>長崎県</t>
    <rPh sb="0" eb="3">
      <t>ナガサキケン</t>
    </rPh>
    <phoneticPr fontId="1"/>
  </si>
  <si>
    <t>熊本県</t>
    <rPh sb="0" eb="3">
      <t>クマモトケン</t>
    </rPh>
    <phoneticPr fontId="1"/>
  </si>
  <si>
    <t>大分県</t>
    <rPh sb="0" eb="3">
      <t>オオイタケン</t>
    </rPh>
    <phoneticPr fontId="1"/>
  </si>
  <si>
    <t>宮崎県</t>
    <rPh sb="0" eb="3">
      <t>ミヤザキケン</t>
    </rPh>
    <phoneticPr fontId="1"/>
  </si>
  <si>
    <t>鹿児島県</t>
    <rPh sb="0" eb="4">
      <t>カゴシマケン</t>
    </rPh>
    <phoneticPr fontId="1"/>
  </si>
  <si>
    <t>沖縄県</t>
    <rPh sb="0" eb="3">
      <t>オキナワケン</t>
    </rPh>
    <phoneticPr fontId="1"/>
  </si>
  <si>
    <t>学連</t>
    <rPh sb="0" eb="2">
      <t>ガクレン</t>
    </rPh>
    <phoneticPr fontId="1"/>
  </si>
  <si>
    <t>学連競技会</t>
    <rPh sb="0" eb="2">
      <t>ガクレン</t>
    </rPh>
    <rPh sb="2" eb="5">
      <t>キョウギカイ</t>
    </rPh>
    <phoneticPr fontId="1"/>
  </si>
  <si>
    <t>23/3/18</t>
    <phoneticPr fontId="1"/>
  </si>
  <si>
    <t>23/5/7</t>
    <phoneticPr fontId="1"/>
  </si>
  <si>
    <t>第93回九州IC</t>
    <rPh sb="0" eb="1">
      <t>ダイ</t>
    </rPh>
    <rPh sb="3" eb="4">
      <t>カイ</t>
    </rPh>
    <rPh sb="4" eb="5">
      <t>キュウ</t>
    </rPh>
    <rPh sb="5" eb="6">
      <t>シュウ</t>
    </rPh>
    <phoneticPr fontId="1"/>
  </si>
  <si>
    <t>上別府　凌都</t>
  </si>
  <si>
    <t>仙田　拓也</t>
  </si>
  <si>
    <t>濱村　洋斗</t>
  </si>
  <si>
    <t>黒木　浩輔</t>
  </si>
  <si>
    <t>赤瀬川　瞬平</t>
  </si>
  <si>
    <t>有留　岳志</t>
  </si>
  <si>
    <t>林田　莉空</t>
  </si>
  <si>
    <t>下田　達樹</t>
  </si>
  <si>
    <t>谷口　翔哉</t>
  </si>
  <si>
    <t>山口　敦</t>
  </si>
  <si>
    <t>森　浩樹</t>
  </si>
  <si>
    <t>興膳　雅大</t>
  </si>
  <si>
    <t>西　洸人</t>
  </si>
  <si>
    <t>前山　十郎</t>
  </si>
  <si>
    <t>辻󠄀　勇夢</t>
  </si>
  <si>
    <t>武内　優樹</t>
  </si>
  <si>
    <t>橋口　悠祐</t>
  </si>
  <si>
    <t>松尾　弦樹</t>
  </si>
  <si>
    <t>中山　凌輔</t>
  </si>
  <si>
    <t>田山　大介</t>
    <rPh sb="0" eb="2">
      <t>タヤマ</t>
    </rPh>
    <phoneticPr fontId="1"/>
  </si>
  <si>
    <t>小野　凪斗</t>
  </si>
  <si>
    <t>土屋　佑徳</t>
  </si>
  <si>
    <t>西村　颯馬</t>
  </si>
  <si>
    <t>ｶﾐﾍﾞｯﾌﾟ ﾘｮｳﾄ</t>
  </si>
  <si>
    <t>ｾﾝﾀﾞ ﾀｸﾔ</t>
  </si>
  <si>
    <t>ﾊﾏﾑﾗ ﾋﾛﾄ</t>
  </si>
  <si>
    <t>ｸﾛｷ ｺｳｽｹ</t>
  </si>
  <si>
    <t>ｱｶｾｶﾞﾜ ｼｭﾝﾍﾟｲ</t>
  </si>
  <si>
    <t>ｱﾘﾄﾞﾒ ｶﾞｸｼ</t>
  </si>
  <si>
    <t>ﾊﾔｼﾀﾞ ﾘｸ</t>
  </si>
  <si>
    <t>ｼﾓﾀﾞ ﾀﾂｷ</t>
  </si>
  <si>
    <t>ﾀﾆｸﾞﾁ ｼｮｳﾔ</t>
  </si>
  <si>
    <t>ﾔﾏｸﾞﾁ ｱﾂｼ</t>
  </si>
  <si>
    <t>ﾓﾘ ｺｳｷ</t>
  </si>
  <si>
    <t>ｺｳｾﾞﾝ ﾏｻﾋﾛ</t>
  </si>
  <si>
    <t>ﾆｼ ﾋﾛﾄ</t>
  </si>
  <si>
    <t>ﾏｴﾔﾏ ｼﾞｭｳﾛｳ</t>
  </si>
  <si>
    <t>ﾂｼﾞ ｲｻﾑ</t>
  </si>
  <si>
    <t>ﾀｹｳﾁ ﾕｳｷ</t>
  </si>
  <si>
    <t>ﾏﾂｵ ｹﾞﾝｷ</t>
  </si>
  <si>
    <t>ﾅｶﾔﾏ ﾘｮｳｽｹ</t>
  </si>
  <si>
    <t>ﾀﾔﾏ ﾀﾞｲｽｹ</t>
  </si>
  <si>
    <t>ｵﾉ ﾅｷﾞﾄ</t>
  </si>
  <si>
    <t>ﾂﾁﾔ ﾕｳﾄｸ</t>
  </si>
  <si>
    <t>ﾆｼﾑﾗ ｿｳﾏ</t>
  </si>
  <si>
    <t>北九州市立大学</t>
    <rPh sb="0" eb="5">
      <t>キタキュウシュウイチリツ</t>
    </rPh>
    <rPh sb="5" eb="7">
      <t>ダイガク</t>
    </rPh>
    <phoneticPr fontId="1"/>
  </si>
  <si>
    <t>九州産業大学</t>
    <rPh sb="0" eb="6">
      <t>キュウシュウサンギョウダイガク</t>
    </rPh>
    <phoneticPr fontId="1"/>
  </si>
  <si>
    <t>九州保健福祉大学</t>
    <rPh sb="0" eb="8">
      <t>キュウシュウホケンフクシダイガク</t>
    </rPh>
    <phoneticPr fontId="1"/>
  </si>
  <si>
    <t>志學館大学</t>
    <rPh sb="0" eb="5">
      <t>シガクカンダイガク</t>
    </rPh>
    <phoneticPr fontId="1"/>
  </si>
  <si>
    <t>長崎県立大学</t>
    <rPh sb="0" eb="6">
      <t>ナガサキケンリツダイガク</t>
    </rPh>
    <phoneticPr fontId="1"/>
  </si>
  <si>
    <t>佐賀大学</t>
    <rPh sb="0" eb="4">
      <t>サガダイガク</t>
    </rPh>
    <phoneticPr fontId="1"/>
  </si>
  <si>
    <t>久留米大学</t>
    <rPh sb="0" eb="5">
      <t>クルメダイガク</t>
    </rPh>
    <phoneticPr fontId="1"/>
  </si>
  <si>
    <t>KAMIBEPPU</t>
  </si>
  <si>
    <t>SENDA</t>
  </si>
  <si>
    <t>HAMAMURA</t>
  </si>
  <si>
    <t>AKASEGAWA</t>
  </si>
  <si>
    <t>ARIDOME</t>
  </si>
  <si>
    <t>Gakushi</t>
  </si>
  <si>
    <t>KOZEN</t>
  </si>
  <si>
    <t>Juro</t>
  </si>
  <si>
    <t>Isamu</t>
  </si>
  <si>
    <t>Genki</t>
  </si>
  <si>
    <t>TAYAMA</t>
  </si>
  <si>
    <t>Nagito</t>
  </si>
  <si>
    <t>TSUCHIYA</t>
  </si>
  <si>
    <t>Yutoku</t>
  </si>
  <si>
    <t>050208</t>
  </si>
  <si>
    <t>050110</t>
  </si>
  <si>
    <t>010406</t>
  </si>
  <si>
    <t>050116</t>
  </si>
  <si>
    <t>040713</t>
  </si>
  <si>
    <t>040420</t>
  </si>
  <si>
    <t>040704</t>
  </si>
  <si>
    <t>010506</t>
  </si>
  <si>
    <t>030501</t>
  </si>
  <si>
    <t>021212</t>
  </si>
  <si>
    <t>廣田　友紀</t>
  </si>
  <si>
    <t>白石　知佳子</t>
  </si>
  <si>
    <t>熊副　望美</t>
  </si>
  <si>
    <t>浅野　寿佳</t>
  </si>
  <si>
    <t>大久保　夏美</t>
  </si>
  <si>
    <t>宮崎　菜々</t>
  </si>
  <si>
    <t>坂口　菜楠子</t>
  </si>
  <si>
    <t>ﾋﾛﾀ ﾕｷ</t>
  </si>
  <si>
    <t>ｼﾗｲｼ ﾁｶｺ</t>
  </si>
  <si>
    <t>ｸﾏｿﾞｴ ﾉｿﾞﾐ</t>
  </si>
  <si>
    <t>ｱｻﾉ ﾄｼｶ</t>
  </si>
  <si>
    <t>ｵｵｸﾎﾞ ﾅﾂﾐ</t>
  </si>
  <si>
    <t>ﾐﾔｻﾞｷ ﾅﾅ</t>
  </si>
  <si>
    <t>ｻｶｸﾞﾁ ﾅﾅｺ</t>
  </si>
  <si>
    <t>001109</t>
  </si>
  <si>
    <t>031130</t>
  </si>
  <si>
    <t>Chikako</t>
  </si>
  <si>
    <t>Toshika</t>
  </si>
  <si>
    <t>渡邉　翔也</t>
  </si>
  <si>
    <t>鹿島　叶至</t>
  </si>
  <si>
    <t>山下　稜</t>
  </si>
  <si>
    <t>牧　洋平</t>
  </si>
  <si>
    <t>田崎　壮</t>
  </si>
  <si>
    <t>戸町　優太</t>
  </si>
  <si>
    <t>執柄　翔輝</t>
  </si>
  <si>
    <t>藤井　稜</t>
  </si>
  <si>
    <t>山口　修志</t>
  </si>
  <si>
    <t>麥　家禧</t>
  </si>
  <si>
    <t>マーガ　マルセル</t>
  </si>
  <si>
    <t>佐藤　結希</t>
  </si>
  <si>
    <t>河野　匠哉</t>
  </si>
  <si>
    <t>砂川　陽斗</t>
  </si>
  <si>
    <t>久高　康靖</t>
  </si>
  <si>
    <t>ﾜﾀﾅﾍﾞ ｼｮｳﾔ</t>
  </si>
  <si>
    <t>ｶｼﾏ ｷｮｳｼﾞ</t>
  </si>
  <si>
    <t>ﾔﾏｼﾀ ﾘｮｳ</t>
  </si>
  <si>
    <t>ﾏｷ ｷｮｳﾍｲ</t>
  </si>
  <si>
    <t>ﾀｻｷ ｿｳ</t>
  </si>
  <si>
    <t>ﾄﾏﾁ ﾕｳﾀ</t>
  </si>
  <si>
    <t>ﾄﾘｴ ｼｮｳｷ</t>
  </si>
  <si>
    <t>ﾌｼﾞｲ ﾘｮｳ</t>
  </si>
  <si>
    <t>ﾔﾏｸﾞﾁ ｼｭｳｼﾞ</t>
  </si>
  <si>
    <t>ﾏｸ ｶﾍｲ</t>
  </si>
  <si>
    <t>ﾏｰｶﾞ ﾏﾙｾﾙ</t>
  </si>
  <si>
    <t>ｻﾄｳ ﾕｳｷ</t>
  </si>
  <si>
    <t>ｶﾜﾉ ｼｮｳﾔ</t>
  </si>
  <si>
    <t>ｽﾅｶﾞﾜ ﾊﾙﾄ</t>
  </si>
  <si>
    <t>ｸﾀﾞｶ ｺｳｾｲ</t>
  </si>
  <si>
    <t>北九州市立大学</t>
    <rPh sb="0" eb="7">
      <t>キタキュウシュウイチリツダイガク</t>
    </rPh>
    <phoneticPr fontId="1"/>
  </si>
  <si>
    <t>宮崎大学</t>
    <rPh sb="0" eb="4">
      <t>ミヤザキダイガク</t>
    </rPh>
    <phoneticPr fontId="1"/>
  </si>
  <si>
    <t>琉球大学</t>
    <rPh sb="0" eb="4">
      <t>リュウキュウダイガク</t>
    </rPh>
    <phoneticPr fontId="1"/>
  </si>
  <si>
    <t>991029</t>
  </si>
  <si>
    <t>020121</t>
  </si>
  <si>
    <t>950813</t>
  </si>
  <si>
    <t>990611</t>
  </si>
  <si>
    <t>050326</t>
  </si>
  <si>
    <t>Kyoji</t>
  </si>
  <si>
    <t>TOMACHI</t>
  </si>
  <si>
    <t>TORIE</t>
  </si>
  <si>
    <t>MAK</t>
  </si>
  <si>
    <t>Kahei</t>
  </si>
  <si>
    <t>MAGER</t>
  </si>
  <si>
    <t>Marcel</t>
  </si>
  <si>
    <t>SUNAGAWA</t>
  </si>
  <si>
    <t>KUDAKA</t>
  </si>
  <si>
    <t>松田　果子</t>
  </si>
  <si>
    <t>下　楓花</t>
  </si>
  <si>
    <t>ﾏﾂﾀﾞ ｶｺ</t>
  </si>
  <si>
    <t>ﾖｼｶﾜ ｻﾔｶ</t>
  </si>
  <si>
    <t>ｼﾓ ﾌｳｶ</t>
  </si>
  <si>
    <t>𠮷川　采花</t>
    <rPh sb="0" eb="3">
      <t>ヨシカワ</t>
    </rPh>
    <phoneticPr fontId="1"/>
  </si>
  <si>
    <t>西南学院大学</t>
    <rPh sb="0" eb="6">
      <t>セイナンガクインダイガク</t>
    </rPh>
    <phoneticPr fontId="1"/>
  </si>
  <si>
    <t>Sayaka</t>
  </si>
  <si>
    <t>SHIMO</t>
  </si>
  <si>
    <t>Fuka</t>
  </si>
  <si>
    <t>※登録番号を入力すると、氏名・ﾌﾘｶﾞﾅ・学年は自動的に表示されます。登録陸協は選択してください。</t>
    <rPh sb="1" eb="5">
      <t>トウロクバンゴウ</t>
    </rPh>
    <rPh sb="6" eb="8">
      <t>ニュウリョク</t>
    </rPh>
    <rPh sb="12" eb="14">
      <t>シメイ</t>
    </rPh>
    <rPh sb="21" eb="23">
      <t>ガクネン</t>
    </rPh>
    <rPh sb="24" eb="27">
      <t>ジドウテキ</t>
    </rPh>
    <rPh sb="28" eb="30">
      <t>ヒョウジ</t>
    </rPh>
    <rPh sb="35" eb="37">
      <t>トウロク</t>
    </rPh>
    <rPh sb="37" eb="39">
      <t>リクキョウ</t>
    </rPh>
    <rPh sb="40" eb="42">
      <t>センタク</t>
    </rPh>
    <phoneticPr fontId="1"/>
  </si>
  <si>
    <t>※備考：</t>
    <phoneticPr fontId="1"/>
  </si>
  <si>
    <t>登録選手</t>
    <phoneticPr fontId="1"/>
  </si>
  <si>
    <t>第8回九州学生陸上競技新人選手権大会　男子4×100mR　②</t>
    <rPh sb="11" eb="13">
      <t>シンジン</t>
    </rPh>
    <phoneticPr fontId="1"/>
  </si>
  <si>
    <t>第8回九州学生陸上競技新人選手権大会　男子4×100mR　③</t>
    <rPh sb="11" eb="13">
      <t>シンジン</t>
    </rPh>
    <phoneticPr fontId="1"/>
  </si>
  <si>
    <t>第8回九州学生陸上競技新人選手権大会　男子リレー個票</t>
    <rPh sb="3" eb="5">
      <t>キュウシュウ</t>
    </rPh>
    <rPh sb="5" eb="7">
      <t>ガクセイ</t>
    </rPh>
    <rPh sb="7" eb="9">
      <t>リクジョウ</t>
    </rPh>
    <rPh sb="9" eb="11">
      <t>キョウギ</t>
    </rPh>
    <rPh sb="11" eb="13">
      <t>シンジン</t>
    </rPh>
    <rPh sb="13" eb="16">
      <t>センシュケン</t>
    </rPh>
    <rPh sb="16" eb="18">
      <t>タイカイ</t>
    </rPh>
    <rPh sb="19" eb="21">
      <t>ダンシ</t>
    </rPh>
    <rPh sb="24" eb="26">
      <t>コヒョウ</t>
    </rPh>
    <phoneticPr fontId="1"/>
  </si>
  <si>
    <t>第8回九州学生陸上競技新人選手権大会　男子4×400mR　①</t>
    <rPh sb="11" eb="13">
      <t>シンジン</t>
    </rPh>
    <phoneticPr fontId="1"/>
  </si>
  <si>
    <t>第8回九州学生陸上競技新人選手権大会　男子リレー個票</t>
    <rPh sb="11" eb="13">
      <t>シンジン</t>
    </rPh>
    <phoneticPr fontId="1"/>
  </si>
  <si>
    <t>第8回九州学生陸上競技新人選手権大会　男子4×400mR　②</t>
    <rPh sb="11" eb="13">
      <t>シンジン</t>
    </rPh>
    <phoneticPr fontId="1"/>
  </si>
  <si>
    <t>第8回九州学生陸上競技新人選手権大会　男子4×400mR　③</t>
    <rPh sb="11" eb="13">
      <t>シンジン</t>
    </rPh>
    <phoneticPr fontId="1"/>
  </si>
  <si>
    <t>※備考欄</t>
    <phoneticPr fontId="1"/>
  </si>
  <si>
    <t>第8回九州学生陸上競技新人選手権大会　女子リレー個票</t>
    <rPh sb="3" eb="5">
      <t>キュウシュウ</t>
    </rPh>
    <rPh sb="5" eb="7">
      <t>ガクセイ</t>
    </rPh>
    <rPh sb="7" eb="9">
      <t>リクジョウ</t>
    </rPh>
    <rPh sb="9" eb="11">
      <t>キョウギ</t>
    </rPh>
    <rPh sb="11" eb="13">
      <t>シンジン</t>
    </rPh>
    <rPh sb="13" eb="16">
      <t>センシュケン</t>
    </rPh>
    <rPh sb="16" eb="18">
      <t>タイカイ</t>
    </rPh>
    <rPh sb="24" eb="26">
      <t>コヒョウ</t>
    </rPh>
    <phoneticPr fontId="1"/>
  </si>
  <si>
    <t>第8回九州学生陸上競技新人選手権大会　女子4×100mR　①</t>
    <rPh sb="11" eb="13">
      <t>シンジン</t>
    </rPh>
    <phoneticPr fontId="1"/>
  </si>
  <si>
    <t>第8回九州学生陸上競技新人選手権大会　女子4×100mR　②</t>
    <rPh sb="11" eb="13">
      <t>シンジン</t>
    </rPh>
    <phoneticPr fontId="1"/>
  </si>
  <si>
    <t>第8回九州学生陸上競技新人選手権大会　女子4×100mR　③</t>
    <rPh sb="11" eb="13">
      <t>シンジン</t>
    </rPh>
    <phoneticPr fontId="1"/>
  </si>
  <si>
    <t>第8回九州学生陸上競技新人選手権大会　女子4×400mR　①</t>
    <rPh sb="11" eb="13">
      <t>シンジン</t>
    </rPh>
    <phoneticPr fontId="1"/>
  </si>
  <si>
    <t>第8回九州学生陸上競技新人選手権大会　女子4×400mR　②</t>
    <rPh sb="11" eb="13">
      <t>シンジン</t>
    </rPh>
    <phoneticPr fontId="1"/>
  </si>
  <si>
    <t>第8回九州学生陸上競技新人選手権大会　女子4×400mR　③</t>
    <rPh sb="11" eb="13">
      <t>シンジン</t>
    </rPh>
    <phoneticPr fontId="1"/>
  </si>
  <si>
    <t>5000mW</t>
    <phoneticPr fontId="1"/>
  </si>
  <si>
    <t>06100</t>
    <phoneticPr fontId="1"/>
  </si>
  <si>
    <t>OP</t>
    <phoneticPr fontId="1"/>
  </si>
  <si>
    <t>〇</t>
    <phoneticPr fontId="1"/>
  </si>
  <si>
    <t>OP判定</t>
    <rPh sb="2" eb="4">
      <t>ハンテイ</t>
    </rPh>
    <phoneticPr fontId="1"/>
  </si>
  <si>
    <t>判定</t>
    <rPh sb="0" eb="2">
      <t>ハンテイ</t>
    </rPh>
    <phoneticPr fontId="1"/>
  </si>
  <si>
    <t>定村　航希</t>
  </si>
  <si>
    <t>澤山　雄多</t>
  </si>
  <si>
    <t>溝江　智</t>
  </si>
  <si>
    <t>田中　康暉</t>
  </si>
  <si>
    <t>ｻﾀﾞﾑﾗ ｺｳｷ</t>
  </si>
  <si>
    <t>ｻﾜﾔﾏ ﾕｳﾀ</t>
  </si>
  <si>
    <t>ﾐｿﾞｴ ｻﾄｼ</t>
  </si>
  <si>
    <t>ﾀﾅｶ ｺｳｷ</t>
  </si>
  <si>
    <t>SADAMURA</t>
  </si>
  <si>
    <t>SAWAYAMA</t>
  </si>
  <si>
    <t>TANAKA　</t>
  </si>
  <si>
    <t>040510</t>
  </si>
  <si>
    <t>040612</t>
  </si>
  <si>
    <t>学連競技会　申込</t>
    <rPh sb="0" eb="5">
      <t>ガクレンキョウギカイ</t>
    </rPh>
    <rPh sb="6" eb="8">
      <t>モウシコミ</t>
    </rPh>
    <phoneticPr fontId="1"/>
  </si>
  <si>
    <t>学連競技会　男子申込様式Ⅰ</t>
    <rPh sb="0" eb="5">
      <t>ガクレンキョウギカイ</t>
    </rPh>
    <rPh sb="6" eb="8">
      <t>ダンシ</t>
    </rPh>
    <rPh sb="8" eb="10">
      <t>モウシコミ</t>
    </rPh>
    <rPh sb="10" eb="12">
      <t>ヨウシキ</t>
    </rPh>
    <phoneticPr fontId="1"/>
  </si>
  <si>
    <t>学連競技会　男子リレー個票</t>
    <rPh sb="0" eb="5">
      <t>ガクレンキョウギカイ</t>
    </rPh>
    <rPh sb="6" eb="8">
      <t>ダンシ</t>
    </rPh>
    <rPh sb="11" eb="13">
      <t>コヒョウ</t>
    </rPh>
    <phoneticPr fontId="1"/>
  </si>
  <si>
    <t>学連競技会　男子4×100mR　①</t>
    <rPh sb="0" eb="5">
      <t>ガクレンキョウギカイ</t>
    </rPh>
    <phoneticPr fontId="1"/>
  </si>
  <si>
    <t>砲丸投(ｼﾞｭﾆｱ)</t>
    <rPh sb="0" eb="3">
      <t>ホウガンナゲ</t>
    </rPh>
    <phoneticPr fontId="1"/>
  </si>
  <si>
    <t>08200</t>
    <phoneticPr fontId="1"/>
  </si>
  <si>
    <t>円盤投(ｼﾞｭﾆｱ)</t>
    <rPh sb="0" eb="3">
      <t>エンバンナ</t>
    </rPh>
    <phoneticPr fontId="1"/>
  </si>
  <si>
    <t>08700</t>
    <phoneticPr fontId="1"/>
  </si>
  <si>
    <t>ハンマー投(ｼﾞｭﾆｱ)</t>
    <rPh sb="4" eb="5">
      <t>トウ</t>
    </rPh>
    <phoneticPr fontId="1"/>
  </si>
  <si>
    <t>09100</t>
    <phoneticPr fontId="1"/>
  </si>
  <si>
    <t>学連競技会　女子申込様式Ⅰ</t>
    <rPh sb="0" eb="5">
      <t>ガクレンキョウギカイ</t>
    </rPh>
    <rPh sb="6" eb="8">
      <t>ジョシ</t>
    </rPh>
    <rPh sb="8" eb="10">
      <t>モウシコミ</t>
    </rPh>
    <rPh sb="10" eb="12">
      <t>ヨウシキ</t>
    </rPh>
    <phoneticPr fontId="1"/>
  </si>
  <si>
    <t>学連競技会　人数チェックシート</t>
    <rPh sb="0" eb="5">
      <t>ガクレンキョウギカイ</t>
    </rPh>
    <rPh sb="6" eb="8">
      <t>ニンズウ</t>
    </rPh>
    <phoneticPr fontId="1"/>
  </si>
  <si>
    <t>学連競技会　明細書</t>
    <rPh sb="0" eb="5">
      <t>ガクレンキョウギカイ</t>
    </rPh>
    <rPh sb="6" eb="9">
      <t>メイサイショ</t>
    </rPh>
    <phoneticPr fontId="1"/>
  </si>
  <si>
    <t>口座番号　3088885</t>
    <rPh sb="0" eb="1">
      <t xml:space="preserve">コウザバンゴウ </t>
    </rPh>
    <phoneticPr fontId="1"/>
  </si>
  <si>
    <t>九州学生陸上競技連盟　会計　前田　涼輔</t>
    <rPh sb="0" eb="2">
      <t xml:space="preserve">キュウシュウリクジョウ </t>
    </rPh>
    <rPh sb="2" eb="4">
      <t xml:space="preserve">ガクセイ </t>
    </rPh>
    <rPh sb="4" eb="8">
      <t xml:space="preserve">リクジョウキョウギレンメ </t>
    </rPh>
    <rPh sb="8" eb="10">
      <t xml:space="preserve">レンメイ </t>
    </rPh>
    <rPh sb="11" eb="13">
      <t xml:space="preserve">カイケイ </t>
    </rPh>
    <rPh sb="14" eb="16">
      <t>マエダ</t>
    </rPh>
    <rPh sb="17" eb="19">
      <t>リョウスケ</t>
    </rPh>
    <phoneticPr fontId="1"/>
  </si>
  <si>
    <t>鮫島　悠</t>
  </si>
  <si>
    <t>ｻﾒｼﾏ ﾕｳ</t>
  </si>
  <si>
    <t>020201</t>
  </si>
  <si>
    <t>馬越　雄大</t>
  </si>
  <si>
    <t>ｳﾏｺｼ ﾀｹﾋﾛ</t>
  </si>
  <si>
    <t>長崎大学</t>
    <rPh sb="0" eb="4">
      <t>ナガサキダイガク</t>
    </rPh>
    <phoneticPr fontId="3"/>
  </si>
  <si>
    <t>030402</t>
  </si>
  <si>
    <t>UMAKOSHI</t>
  </si>
  <si>
    <t>深水　琳太</t>
  </si>
  <si>
    <t>ﾌｶﾐ ﾘﾝﾀ</t>
  </si>
  <si>
    <t>FUKAMI</t>
  </si>
  <si>
    <t>Rinta</t>
  </si>
  <si>
    <t>田場　大輝</t>
  </si>
  <si>
    <t>ﾀﾊﾞ ﾀｲｷ</t>
  </si>
  <si>
    <t>沖縄国際大学</t>
    <rPh sb="0" eb="6">
      <t>オキナワコクサイダイガク</t>
    </rPh>
    <phoneticPr fontId="3"/>
  </si>
  <si>
    <t>031009</t>
  </si>
  <si>
    <t>TABA</t>
  </si>
  <si>
    <t>本田　春都</t>
  </si>
  <si>
    <t>ﾎﾝﾀﾞ ﾊﾙﾄ</t>
  </si>
  <si>
    <t>熊本保健科学大学</t>
    <rPh sb="0" eb="8">
      <t>クマモトホケンカガクダイガク</t>
    </rPh>
    <phoneticPr fontId="3"/>
  </si>
  <si>
    <t>湯川　璃々咲</t>
  </si>
  <si>
    <t>ﾕｶﾜ ﾘﾘｻ</t>
  </si>
  <si>
    <t>020326</t>
  </si>
  <si>
    <t>YUKAWA</t>
  </si>
  <si>
    <t>Ririsa</t>
  </si>
  <si>
    <t>岡　夢乃</t>
  </si>
  <si>
    <t>ｵｶ ﾕﾒﾉ</t>
  </si>
  <si>
    <t>Yumeno</t>
  </si>
  <si>
    <t>辻田　麗奈</t>
  </si>
  <si>
    <t>TSUJITA</t>
  </si>
  <si>
    <t>ﾂｼﾞﾀ ﾚｲﾅ</t>
  </si>
  <si>
    <t>050211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</si>
</sst>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quot;¥&quot;* #,##0_ ;_ &quot;¥&quot;* \-#,##0_ ;_ &quot;¥&quot;* &quot;-&quot;_ ;_ @_ "/>
    <numFmt numFmtId="176" formatCode="0_);[Red]\(0\)"/>
    <numFmt numFmtId="177" formatCode="#,###&quot;人&quot;"/>
    <numFmt numFmtId="178" formatCode="_ &quot;¥&quot;* #,##0_ ;[Red]_ &quot;¥&quot;* \-#,##0_ ;_ &quot;¥&quot;* &quot; - &quot;_ ;_ @_ "/>
    <numFmt numFmtId="179" formatCode="0&quot;人&quot;"/>
    <numFmt numFmtId="180" formatCode="0&quot;チーム&quot;"/>
    <numFmt numFmtId="181" formatCode="0_ "/>
    <numFmt numFmtId="182" formatCode="&quot;¥&quot;#,##0_);[Red]\(&quot;¥&quot;#,##0\)"/>
  </numFmts>
  <fonts count="57">
    <font>
      <sz val="11"/>
      <color theme="1"/>
      <name val="Yu Gothic"/>
      <family val="2"/>
      <charset val="128"/>
      <scheme val="minor"/>
    </font>
    <font>
      <sz val="6"/>
      <name val="Yu Gothic"/>
      <family val="2"/>
      <charset val="128"/>
      <scheme val="minor"/>
    </font>
    <font>
      <sz val="11"/>
      <name val="ＭＳ Ｐゴシック"/>
      <family val="3"/>
      <charset val="128"/>
    </font>
    <font>
      <sz val="11"/>
      <color theme="1"/>
      <name val="メイリオ"/>
      <family val="3"/>
      <charset val="128"/>
    </font>
    <font>
      <sz val="12"/>
      <color theme="1"/>
      <name val="メイリオ"/>
      <family val="3"/>
      <charset val="128"/>
    </font>
    <font>
      <sz val="20"/>
      <color theme="1"/>
      <name val="メイリオ"/>
      <family val="3"/>
      <charset val="128"/>
    </font>
    <font>
      <sz val="9"/>
      <color theme="1"/>
      <name val="メイリオ"/>
      <family val="3"/>
      <charset val="128"/>
    </font>
    <font>
      <sz val="14"/>
      <color theme="1"/>
      <name val="メイリオ"/>
      <family val="3"/>
      <charset val="128"/>
    </font>
    <font>
      <sz val="10"/>
      <color theme="1"/>
      <name val="メイリオ"/>
      <family val="3"/>
      <charset val="128"/>
    </font>
    <font>
      <sz val="11"/>
      <name val="ＭＳ ゴシック"/>
      <family val="3"/>
      <charset val="128"/>
    </font>
    <font>
      <sz val="6"/>
      <name val="ＭＳ Ｐゴシック"/>
      <family val="3"/>
      <charset val="128"/>
    </font>
    <font>
      <sz val="11"/>
      <name val="ＭＳ Ｐ明朝"/>
      <family val="1"/>
      <charset val="128"/>
    </font>
    <font>
      <sz val="11"/>
      <color theme="1"/>
      <name val="Yu Gothic"/>
      <family val="2"/>
      <charset val="128"/>
      <scheme val="minor"/>
    </font>
    <font>
      <sz val="36"/>
      <color theme="1"/>
      <name val="メイリオ"/>
      <family val="3"/>
      <charset val="128"/>
    </font>
    <font>
      <b/>
      <sz val="18"/>
      <color theme="1"/>
      <name val="メイリオ"/>
      <family val="3"/>
      <charset val="128"/>
    </font>
    <font>
      <b/>
      <sz val="11"/>
      <color theme="1"/>
      <name val="メイリオ"/>
      <family val="3"/>
      <charset val="128"/>
    </font>
    <font>
      <b/>
      <sz val="14"/>
      <color theme="1"/>
      <name val="メイリオ"/>
      <family val="3"/>
      <charset val="128"/>
    </font>
    <font>
      <b/>
      <sz val="16"/>
      <color theme="1"/>
      <name val="メイリオ"/>
      <family val="3"/>
      <charset val="128"/>
    </font>
    <font>
      <sz val="16"/>
      <color theme="1"/>
      <name val="メイリオ"/>
      <family val="3"/>
      <charset val="128"/>
    </font>
    <font>
      <sz val="18"/>
      <color rgb="FFFF0000"/>
      <name val="メイリオ"/>
      <family val="3"/>
      <charset val="128"/>
    </font>
    <font>
      <sz val="12"/>
      <color rgb="FF0070C0"/>
      <name val="メイリオ"/>
      <family val="3"/>
      <charset val="128"/>
    </font>
    <font>
      <sz val="18"/>
      <color rgb="FF0070C0"/>
      <name val="メイリオ"/>
      <family val="3"/>
      <charset val="128"/>
    </font>
    <font>
      <b/>
      <sz val="10"/>
      <color theme="1"/>
      <name val="メイリオ"/>
      <family val="3"/>
      <charset val="128"/>
    </font>
    <font>
      <sz val="11"/>
      <name val="メイリオ"/>
      <family val="3"/>
      <charset val="128"/>
    </font>
    <font>
      <sz val="14"/>
      <name val="メイリオ"/>
      <family val="3"/>
      <charset val="128"/>
    </font>
    <font>
      <sz val="11"/>
      <color rgb="FFFF0000"/>
      <name val="メイリオ"/>
      <family val="3"/>
      <charset val="128"/>
    </font>
    <font>
      <sz val="11"/>
      <color theme="1"/>
      <name val="ＭＳ ゴシック"/>
      <family val="3"/>
      <charset val="128"/>
    </font>
    <font>
      <sz val="26"/>
      <color theme="1"/>
      <name val="メイリオ"/>
      <family val="3"/>
      <charset val="128"/>
    </font>
    <font>
      <b/>
      <sz val="18"/>
      <name val="メイリオ"/>
      <family val="3"/>
      <charset val="128"/>
    </font>
    <font>
      <b/>
      <sz val="14"/>
      <name val="メイリオ"/>
      <family val="3"/>
      <charset val="128"/>
    </font>
    <font>
      <b/>
      <sz val="11"/>
      <color rgb="FF000000"/>
      <name val="ＭＳ Ｐゴシック"/>
      <family val="2"/>
      <charset val="128"/>
    </font>
    <font>
      <b/>
      <sz val="9"/>
      <color rgb="FF000000"/>
      <name val="ＭＳ Ｐゴシック"/>
      <family val="2"/>
      <charset val="128"/>
    </font>
    <font>
      <b/>
      <sz val="11"/>
      <color rgb="FF000000"/>
      <name val="Yu Gothic"/>
      <family val="3"/>
      <charset val="128"/>
    </font>
    <font>
      <sz val="11"/>
      <color rgb="FF000000"/>
      <name val="Yu Gothic"/>
      <family val="3"/>
      <charset val="128"/>
    </font>
    <font>
      <b/>
      <sz val="9"/>
      <color indexed="81"/>
      <name val="MS P ゴシック"/>
      <family val="3"/>
      <charset val="128"/>
    </font>
    <font>
      <sz val="11"/>
      <color rgb="FFFF0000"/>
      <name val="Yu Gothic"/>
      <family val="2"/>
      <charset val="128"/>
      <scheme val="minor"/>
    </font>
    <font>
      <sz val="11"/>
      <color theme="1"/>
      <name val="Yu Gothic"/>
      <family val="3"/>
      <charset val="128"/>
      <scheme val="minor"/>
    </font>
    <font>
      <b/>
      <sz val="20"/>
      <color theme="1"/>
      <name val="Yu Gothic"/>
      <family val="3"/>
      <charset val="128"/>
      <scheme val="minor"/>
    </font>
    <font>
      <sz val="20"/>
      <color theme="1"/>
      <name val="Yu Gothic"/>
      <family val="3"/>
      <charset val="128"/>
      <scheme val="minor"/>
    </font>
    <font>
      <sz val="11"/>
      <name val="Yu Gothic"/>
      <family val="3"/>
      <charset val="128"/>
      <scheme val="minor"/>
    </font>
    <font>
      <sz val="11"/>
      <name val="Yu Gothic"/>
      <family val="3"/>
      <charset val="128"/>
      <scheme val="minor"/>
    </font>
    <font>
      <sz val="11"/>
      <name val="Yu Gothic"/>
      <family val="2"/>
      <charset val="128"/>
      <scheme val="minor"/>
    </font>
    <font>
      <u/>
      <sz val="11"/>
      <color theme="10"/>
      <name val="Yu Gothic"/>
      <family val="2"/>
      <charset val="128"/>
      <scheme val="minor"/>
    </font>
    <font>
      <sz val="36"/>
      <color theme="1"/>
      <name val="ＭＳ ゴシック"/>
      <family val="3"/>
      <charset val="128"/>
    </font>
    <font>
      <sz val="11"/>
      <color theme="1"/>
      <name val="ＭＳ Ｐゴシック"/>
      <family val="2"/>
      <charset val="128"/>
    </font>
    <font>
      <sz val="10"/>
      <color theme="1"/>
      <name val="ＭＳ Ｐゴシック"/>
      <family val="3"/>
      <charset val="128"/>
    </font>
    <font>
      <sz val="10"/>
      <name val="ＭＳ Ｐゴシック"/>
      <family val="3"/>
      <charset val="128"/>
    </font>
    <font>
      <b/>
      <sz val="9"/>
      <color rgb="FF000000"/>
      <name val="MS P ゴシック"/>
      <charset val="128"/>
    </font>
    <font>
      <sz val="11"/>
      <name val="ＭＳ ゴシック"/>
      <family val="2"/>
      <charset val="128"/>
    </font>
    <font>
      <sz val="11"/>
      <name val="ＭＳ Ｐゴシック"/>
      <family val="2"/>
      <charset val="128"/>
    </font>
    <font>
      <sz val="11"/>
      <color indexed="81"/>
      <name val="MS P ゴシック"/>
      <family val="3"/>
      <charset val="128"/>
    </font>
    <font>
      <b/>
      <sz val="11"/>
      <color indexed="81"/>
      <name val="MS P ゴシック"/>
      <family val="3"/>
      <charset val="128"/>
    </font>
    <font>
      <b/>
      <sz val="11"/>
      <color rgb="FF000000"/>
      <name val="MS P ゴシック"/>
      <charset val="128"/>
    </font>
    <font>
      <sz val="11"/>
      <color rgb="FF000000"/>
      <name val="MS P ゴシック"/>
      <charset val="128"/>
    </font>
    <font>
      <sz val="9"/>
      <color rgb="FF000000"/>
      <name val="Yu Gothic Light"/>
      <family val="3"/>
      <charset val="1"/>
    </font>
    <font>
      <sz val="9"/>
      <color rgb="FF000000"/>
      <name val="MS P ゴシック"/>
      <charset val="128"/>
    </font>
    <font>
      <sz val="9"/>
      <color indexed="81"/>
      <name val="MS P ゴシック"/>
      <family val="3"/>
      <charset val="128"/>
    </font>
  </fonts>
  <fills count="11">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0"/>
        <bgColor indexed="64"/>
      </patternFill>
    </fill>
    <fill>
      <patternFill patternType="solid">
        <fgColor rgb="FFFF3399"/>
        <bgColor indexed="64"/>
      </patternFill>
    </fill>
    <fill>
      <patternFill patternType="solid">
        <fgColor theme="7"/>
        <bgColor indexed="64"/>
      </patternFill>
    </fill>
    <fill>
      <patternFill patternType="solid">
        <fgColor rgb="FFFF6699"/>
        <bgColor indexed="64"/>
      </patternFill>
    </fill>
    <fill>
      <patternFill patternType="solid">
        <fgColor rgb="FFFF99CC"/>
        <bgColor indexed="64"/>
      </patternFill>
    </fill>
  </fills>
  <borders count="9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double">
        <color auto="1"/>
      </bottom>
      <diagonal/>
    </border>
    <border>
      <left/>
      <right/>
      <top/>
      <bottom style="double">
        <color auto="1"/>
      </bottom>
      <diagonal/>
    </border>
    <border>
      <left style="thin">
        <color auto="1"/>
      </left>
      <right/>
      <top style="double">
        <color auto="1"/>
      </top>
      <bottom style="thin">
        <color auto="1"/>
      </bottom>
      <diagonal/>
    </border>
    <border>
      <left/>
      <right/>
      <top style="double">
        <color auto="1"/>
      </top>
      <bottom style="thin">
        <color auto="1"/>
      </bottom>
      <diagonal/>
    </border>
    <border>
      <left style="thin">
        <color auto="1"/>
      </left>
      <right/>
      <top/>
      <bottom style="medium">
        <color auto="1"/>
      </bottom>
      <diagonal/>
    </border>
    <border>
      <left/>
      <right/>
      <top/>
      <bottom style="medium">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double">
        <color auto="1"/>
      </bottom>
      <diagonal/>
    </border>
    <border>
      <left style="medium">
        <color auto="1"/>
      </left>
      <right style="medium">
        <color auto="1"/>
      </right>
      <top style="medium">
        <color auto="1"/>
      </top>
      <bottom/>
      <diagonal/>
    </border>
    <border>
      <left/>
      <right style="thin">
        <color auto="1"/>
      </right>
      <top style="medium">
        <color auto="1"/>
      </top>
      <bottom/>
      <diagonal/>
    </border>
    <border>
      <left/>
      <right style="medium">
        <color auto="1"/>
      </right>
      <top style="medium">
        <color auto="1"/>
      </top>
      <bottom/>
      <diagonal/>
    </border>
    <border>
      <left style="thin">
        <color auto="1"/>
      </left>
      <right style="thin">
        <color auto="1"/>
      </right>
      <top style="double">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style="medium">
        <color auto="1"/>
      </top>
      <bottom style="thin">
        <color auto="1"/>
      </bottom>
      <diagonal/>
    </border>
    <border>
      <left style="medium">
        <color auto="1"/>
      </left>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diagonalDown="1">
      <left style="medium">
        <color auto="1"/>
      </left>
      <right/>
      <top style="thin">
        <color auto="1"/>
      </top>
      <bottom style="medium">
        <color auto="1"/>
      </bottom>
      <diagonal style="thin">
        <color auto="1"/>
      </diagonal>
    </border>
    <border diagonalDown="1">
      <left/>
      <right/>
      <top style="thin">
        <color auto="1"/>
      </top>
      <bottom style="medium">
        <color auto="1"/>
      </bottom>
      <diagonal style="thin">
        <color auto="1"/>
      </diagonal>
    </border>
    <border diagonalDown="1">
      <left/>
      <right style="medium">
        <color auto="1"/>
      </right>
      <top style="thin">
        <color auto="1"/>
      </top>
      <bottom style="medium">
        <color auto="1"/>
      </bottom>
      <diagonal style="thin">
        <color auto="1"/>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bottom/>
      <diagonal/>
    </border>
    <border>
      <left style="thin">
        <color auto="1"/>
      </left>
      <right style="thin">
        <color auto="1"/>
      </right>
      <top style="thin">
        <color auto="1"/>
      </top>
      <bottom/>
      <diagonal/>
    </border>
    <border>
      <left style="thin">
        <color auto="1"/>
      </left>
      <right style="thin">
        <color auto="1"/>
      </right>
      <top/>
      <bottom style="double">
        <color auto="1"/>
      </bottom>
      <diagonal/>
    </border>
    <border>
      <left/>
      <right style="thin">
        <color auto="1"/>
      </right>
      <top style="double">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style="thin">
        <color auto="1"/>
      </right>
      <top/>
      <bottom/>
      <diagonal/>
    </border>
    <border>
      <left style="thin">
        <color auto="1"/>
      </left>
      <right style="medium">
        <color auto="1"/>
      </right>
      <top/>
      <bottom/>
      <diagonal/>
    </border>
    <border>
      <left style="thin">
        <color auto="1"/>
      </left>
      <right/>
      <top style="double">
        <color auto="1"/>
      </top>
      <bottom/>
      <diagonal/>
    </border>
    <border>
      <left/>
      <right/>
      <top style="double">
        <color auto="1"/>
      </top>
      <bottom/>
      <diagonal/>
    </border>
    <border>
      <left style="thin">
        <color auto="1"/>
      </left>
      <right/>
      <top/>
      <bottom/>
      <diagonal/>
    </border>
    <border>
      <left style="medium">
        <color auto="1"/>
      </left>
      <right style="medium">
        <color auto="1"/>
      </right>
      <top style="thin">
        <color auto="1"/>
      </top>
      <bottom/>
      <diagonal/>
    </border>
    <border>
      <left style="thin">
        <color auto="1"/>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double">
        <color auto="1"/>
      </bottom>
      <diagonal/>
    </border>
    <border>
      <left style="medium">
        <color auto="1"/>
      </left>
      <right style="thin">
        <color auto="1"/>
      </right>
      <top style="double">
        <color auto="1"/>
      </top>
      <bottom/>
      <diagonal/>
    </border>
    <border>
      <left style="medium">
        <color auto="1"/>
      </left>
      <right style="thin">
        <color auto="1"/>
      </right>
      <top/>
      <bottom style="medium">
        <color auto="1"/>
      </bottom>
      <diagonal/>
    </border>
  </borders>
  <cellStyleXfs count="7">
    <xf numFmtId="0" fontId="0" fillId="0" borderId="0">
      <alignment vertical="center"/>
    </xf>
    <xf numFmtId="38" fontId="12" fillId="0" borderId="0" applyFont="0" applyFill="0" applyBorder="0" applyAlignment="0" applyProtection="0">
      <alignment vertical="center"/>
    </xf>
    <xf numFmtId="0" fontId="2" fillId="0" borderId="0"/>
    <xf numFmtId="38" fontId="2" fillId="0" borderId="0" applyFont="0" applyFill="0" applyBorder="0" applyAlignment="0" applyProtection="0"/>
    <xf numFmtId="38" fontId="36" fillId="0" borderId="0" applyFont="0" applyFill="0" applyBorder="0" applyAlignment="0" applyProtection="0">
      <alignment vertical="center"/>
    </xf>
    <xf numFmtId="0" fontId="36" fillId="0" borderId="0">
      <alignment vertical="center"/>
    </xf>
    <xf numFmtId="0" fontId="42" fillId="0" borderId="0" applyNumberFormat="0" applyFill="0" applyBorder="0" applyAlignment="0" applyProtection="0">
      <alignment vertical="center"/>
    </xf>
  </cellStyleXfs>
  <cellXfs count="533">
    <xf numFmtId="0" fontId="0" fillId="0" borderId="0" xfId="0">
      <alignment vertical="center"/>
    </xf>
    <xf numFmtId="0" fontId="26" fillId="0" borderId="0" xfId="0" applyFont="1">
      <alignment vertical="center"/>
    </xf>
    <xf numFmtId="0" fontId="3" fillId="0" borderId="0" xfId="0" applyFont="1" applyProtection="1">
      <alignment vertical="center"/>
      <protection hidden="1"/>
    </xf>
    <xf numFmtId="0" fontId="4" fillId="0" borderId="0" xfId="0" applyFont="1" applyProtection="1">
      <alignment vertical="center"/>
      <protection hidden="1"/>
    </xf>
    <xf numFmtId="0" fontId="3" fillId="0" borderId="0" xfId="0" applyFont="1" applyAlignment="1" applyProtection="1">
      <alignment horizontal="center" vertical="center"/>
      <protection hidden="1"/>
    </xf>
    <xf numFmtId="176" fontId="3" fillId="0" borderId="0" xfId="0" applyNumberFormat="1" applyFont="1" applyAlignment="1" applyProtection="1">
      <alignment horizontal="center" vertical="center"/>
      <protection hidden="1"/>
    </xf>
    <xf numFmtId="0" fontId="22" fillId="0" borderId="0" xfId="0" applyFont="1" applyAlignment="1" applyProtection="1">
      <alignment horizontal="center" vertical="center"/>
      <protection hidden="1"/>
    </xf>
    <xf numFmtId="0" fontId="15" fillId="0" borderId="0" xfId="0" applyFont="1" applyAlignment="1" applyProtection="1">
      <alignment horizontal="center" vertical="center"/>
      <protection hidden="1"/>
    </xf>
    <xf numFmtId="0" fontId="8" fillId="0" borderId="39" xfId="0" applyFont="1" applyBorder="1" applyAlignment="1" applyProtection="1">
      <alignment horizontal="center" vertical="center"/>
      <protection hidden="1"/>
    </xf>
    <xf numFmtId="0" fontId="8" fillId="0" borderId="37" xfId="0" applyFont="1" applyBorder="1" applyAlignment="1" applyProtection="1">
      <alignment horizontal="center" vertical="center"/>
      <protection hidden="1"/>
    </xf>
    <xf numFmtId="49" fontId="3" fillId="0" borderId="40" xfId="0" applyNumberFormat="1" applyFont="1" applyBorder="1" applyAlignment="1" applyProtection="1">
      <alignment horizontal="center" vertical="center"/>
      <protection hidden="1"/>
    </xf>
    <xf numFmtId="49" fontId="3" fillId="0" borderId="1" xfId="0" applyNumberFormat="1" applyFont="1" applyBorder="1" applyAlignment="1" applyProtection="1">
      <alignment horizontal="center" vertical="center"/>
      <protection hidden="1"/>
    </xf>
    <xf numFmtId="49" fontId="3" fillId="0" borderId="2" xfId="0" applyNumberFormat="1" applyFont="1" applyBorder="1" applyAlignment="1" applyProtection="1">
      <alignment horizontal="center" vertical="center"/>
      <protection hidden="1"/>
    </xf>
    <xf numFmtId="49" fontId="3" fillId="0" borderId="0" xfId="0" applyNumberFormat="1" applyFont="1" applyAlignment="1" applyProtection="1">
      <alignment horizontal="center" vertical="center"/>
      <protection hidden="1"/>
    </xf>
    <xf numFmtId="0" fontId="15" fillId="0" borderId="12"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7" xfId="0" applyFont="1" applyBorder="1" applyAlignment="1" applyProtection="1">
      <alignment horizontal="center" vertical="center"/>
      <protection hidden="1"/>
    </xf>
    <xf numFmtId="0" fontId="3" fillId="0" borderId="3" xfId="0" applyFont="1" applyBorder="1" applyAlignment="1" applyProtection="1">
      <alignment horizontal="center" vertical="center"/>
      <protection locked="0"/>
    </xf>
    <xf numFmtId="0" fontId="0" fillId="0" borderId="0" xfId="0" applyProtection="1">
      <alignment vertical="center"/>
      <protection hidden="1"/>
    </xf>
    <xf numFmtId="0" fontId="3" fillId="6" borderId="0" xfId="0" applyFont="1" applyFill="1" applyProtection="1">
      <alignment vertical="center"/>
      <protection hidden="1"/>
    </xf>
    <xf numFmtId="0" fontId="23" fillId="6" borderId="0" xfId="0" applyFont="1" applyFill="1" applyAlignment="1" applyProtection="1">
      <protection hidden="1"/>
    </xf>
    <xf numFmtId="0" fontId="9" fillId="0" borderId="0" xfId="0" applyFont="1" applyAlignment="1" applyProtection="1">
      <protection hidden="1"/>
    </xf>
    <xf numFmtId="0" fontId="11" fillId="0" borderId="0" xfId="0" applyFont="1" applyAlignment="1" applyProtection="1">
      <protection hidden="1"/>
    </xf>
    <xf numFmtId="0" fontId="0" fillId="0" borderId="0" xfId="0" applyAlignment="1" applyProtection="1">
      <alignment horizontal="center" vertical="center"/>
      <protection hidden="1"/>
    </xf>
    <xf numFmtId="0" fontId="23" fillId="6" borderId="0" xfId="0" applyFont="1" applyFill="1" applyAlignment="1" applyProtection="1">
      <alignment vertical="center" justifyLastLine="1"/>
      <protection hidden="1"/>
    </xf>
    <xf numFmtId="0" fontId="9" fillId="0" borderId="0" xfId="0" applyFont="1" applyAlignment="1" applyProtection="1">
      <alignment vertical="center" justifyLastLine="1"/>
      <protection hidden="1"/>
    </xf>
    <xf numFmtId="0" fontId="23" fillId="6" borderId="0" xfId="0" applyFont="1" applyFill="1" applyAlignment="1" applyProtection="1">
      <alignment vertical="distributed" textRotation="255" justifyLastLine="1"/>
      <protection hidden="1"/>
    </xf>
    <xf numFmtId="0" fontId="23" fillId="6" borderId="1" xfId="0" applyFont="1" applyFill="1" applyBorder="1" applyAlignment="1" applyProtection="1">
      <alignment horizontal="center" vertical="center"/>
      <protection hidden="1"/>
    </xf>
    <xf numFmtId="0" fontId="23" fillId="6" borderId="0" xfId="0" applyFont="1" applyFill="1" applyAlignment="1" applyProtection="1">
      <alignment horizontal="center" vertical="distributed" textRotation="255" justifyLastLine="1"/>
      <protection hidden="1"/>
    </xf>
    <xf numFmtId="49" fontId="23" fillId="6" borderId="0" xfId="0" applyNumberFormat="1" applyFont="1" applyFill="1" applyAlignment="1" applyProtection="1">
      <protection hidden="1"/>
    </xf>
    <xf numFmtId="49" fontId="9" fillId="0" borderId="0" xfId="0" applyNumberFormat="1" applyFont="1" applyAlignment="1" applyProtection="1">
      <protection hidden="1"/>
    </xf>
    <xf numFmtId="49" fontId="23" fillId="6" borderId="0" xfId="0" applyNumberFormat="1" applyFont="1" applyFill="1" applyProtection="1">
      <alignment vertical="center"/>
      <protection hidden="1"/>
    </xf>
    <xf numFmtId="49" fontId="9" fillId="0" borderId="0" xfId="0" applyNumberFormat="1" applyFont="1" applyAlignment="1" applyProtection="1">
      <alignment horizontal="center"/>
      <protection hidden="1"/>
    </xf>
    <xf numFmtId="49" fontId="9" fillId="0" borderId="0" xfId="0" applyNumberFormat="1" applyFont="1" applyProtection="1">
      <alignment vertical="center"/>
      <protection hidden="1"/>
    </xf>
    <xf numFmtId="0" fontId="0" fillId="6" borderId="0" xfId="0" applyFill="1" applyProtection="1">
      <alignment vertical="center"/>
      <protection hidden="1"/>
    </xf>
    <xf numFmtId="0" fontId="25" fillId="6" borderId="0" xfId="0" applyFont="1" applyFill="1" applyAlignment="1" applyProtection="1">
      <alignment horizontal="center" vertical="center"/>
      <protection hidden="1"/>
    </xf>
    <xf numFmtId="49" fontId="23" fillId="6" borderId="0" xfId="0" applyNumberFormat="1" applyFont="1" applyFill="1" applyAlignment="1" applyProtection="1">
      <alignment horizontal="center" vertical="center"/>
      <protection hidden="1"/>
    </xf>
    <xf numFmtId="0" fontId="23" fillId="6" borderId="0" xfId="0" applyFont="1" applyFill="1" applyAlignment="1" applyProtection="1">
      <alignment horizontal="center" vertical="center"/>
      <protection hidden="1"/>
    </xf>
    <xf numFmtId="0" fontId="3" fillId="6" borderId="69" xfId="0" applyFont="1" applyFill="1" applyBorder="1" applyAlignment="1" applyProtection="1">
      <alignment horizontal="center" vertical="center"/>
      <protection hidden="1"/>
    </xf>
    <xf numFmtId="42" fontId="3" fillId="6" borderId="28" xfId="0" applyNumberFormat="1" applyFont="1" applyFill="1" applyBorder="1" applyProtection="1">
      <alignment vertical="center"/>
      <protection hidden="1"/>
    </xf>
    <xf numFmtId="179" fontId="3" fillId="6" borderId="28" xfId="0" applyNumberFormat="1" applyFont="1" applyFill="1" applyBorder="1" applyAlignment="1" applyProtection="1">
      <alignment horizontal="center" vertical="center"/>
      <protection hidden="1"/>
    </xf>
    <xf numFmtId="42" fontId="3" fillId="6" borderId="70" xfId="0" applyNumberFormat="1" applyFont="1" applyFill="1" applyBorder="1" applyAlignment="1" applyProtection="1">
      <alignment horizontal="center" vertical="center"/>
      <protection hidden="1"/>
    </xf>
    <xf numFmtId="0" fontId="3" fillId="6" borderId="71" xfId="0" applyFont="1" applyFill="1" applyBorder="1" applyAlignment="1" applyProtection="1">
      <alignment horizontal="center" vertical="center"/>
      <protection hidden="1"/>
    </xf>
    <xf numFmtId="42" fontId="3" fillId="6" borderId="72" xfId="0" applyNumberFormat="1" applyFont="1" applyFill="1" applyBorder="1" applyProtection="1">
      <alignment vertical="center"/>
      <protection hidden="1"/>
    </xf>
    <xf numFmtId="0" fontId="3" fillId="6" borderId="72" xfId="0" applyFont="1" applyFill="1" applyBorder="1" applyAlignment="1" applyProtection="1">
      <alignment horizontal="center" vertical="center"/>
      <protection hidden="1"/>
    </xf>
    <xf numFmtId="180" fontId="3" fillId="6" borderId="72" xfId="0" applyNumberFormat="1" applyFont="1" applyFill="1" applyBorder="1" applyAlignment="1" applyProtection="1">
      <alignment horizontal="center" vertical="center"/>
      <protection hidden="1"/>
    </xf>
    <xf numFmtId="42" fontId="3" fillId="6" borderId="73" xfId="0" applyNumberFormat="1" applyFont="1" applyFill="1" applyBorder="1" applyAlignment="1" applyProtection="1">
      <alignment horizontal="center" vertical="center"/>
      <protection hidden="1"/>
    </xf>
    <xf numFmtId="0" fontId="3" fillId="6" borderId="50" xfId="0" applyFont="1" applyFill="1" applyBorder="1" applyProtection="1">
      <alignment vertical="center"/>
      <protection hidden="1"/>
    </xf>
    <xf numFmtId="0" fontId="3" fillId="6" borderId="26" xfId="0" applyFont="1" applyFill="1" applyBorder="1" applyProtection="1">
      <alignment vertical="center"/>
      <protection hidden="1"/>
    </xf>
    <xf numFmtId="42" fontId="3" fillId="6" borderId="51" xfId="0" applyNumberFormat="1" applyFont="1" applyFill="1" applyBorder="1" applyAlignment="1" applyProtection="1">
      <alignment horizontal="center" vertical="center"/>
      <protection hidden="1"/>
    </xf>
    <xf numFmtId="0" fontId="3" fillId="6" borderId="0" xfId="0" applyFont="1" applyFill="1" applyAlignment="1" applyProtection="1">
      <alignment horizontal="center" vertical="center"/>
      <protection hidden="1"/>
    </xf>
    <xf numFmtId="42" fontId="3" fillId="6" borderId="0" xfId="0" applyNumberFormat="1" applyFont="1" applyFill="1" applyAlignment="1" applyProtection="1">
      <alignment horizontal="center" vertical="center"/>
      <protection hidden="1"/>
    </xf>
    <xf numFmtId="0" fontId="3" fillId="6" borderId="53" xfId="0" applyFont="1" applyFill="1" applyBorder="1" applyAlignment="1" applyProtection="1">
      <alignment horizontal="center" vertical="center"/>
      <protection hidden="1"/>
    </xf>
    <xf numFmtId="42" fontId="3" fillId="6" borderId="17" xfId="0" applyNumberFormat="1" applyFont="1" applyFill="1" applyBorder="1" applyProtection="1">
      <alignment vertical="center"/>
      <protection hidden="1"/>
    </xf>
    <xf numFmtId="0" fontId="3" fillId="6" borderId="17" xfId="0" applyFont="1" applyFill="1" applyBorder="1" applyAlignment="1" applyProtection="1">
      <alignment horizontal="center" vertical="center"/>
      <protection hidden="1"/>
    </xf>
    <xf numFmtId="179" fontId="3" fillId="6" borderId="17" xfId="0" applyNumberFormat="1" applyFont="1" applyFill="1" applyBorder="1" applyAlignment="1" applyProtection="1">
      <alignment horizontal="center" vertical="center"/>
      <protection hidden="1"/>
    </xf>
    <xf numFmtId="42" fontId="3" fillId="6" borderId="52" xfId="0" applyNumberFormat="1" applyFont="1" applyFill="1" applyBorder="1" applyAlignment="1" applyProtection="1">
      <alignment horizontal="center" vertical="center"/>
      <protection hidden="1"/>
    </xf>
    <xf numFmtId="0" fontId="3" fillId="6" borderId="0" xfId="0" applyFont="1" applyFill="1" applyAlignment="1" applyProtection="1">
      <alignment horizontal="left" vertical="center"/>
      <protection hidden="1"/>
    </xf>
    <xf numFmtId="0" fontId="3" fillId="0" borderId="1" xfId="0" applyFont="1" applyBorder="1" applyAlignment="1" applyProtection="1">
      <alignment horizontal="center" vertical="center"/>
      <protection hidden="1"/>
    </xf>
    <xf numFmtId="0" fontId="3" fillId="0" borderId="41" xfId="0" applyFont="1" applyBorder="1" applyAlignment="1" applyProtection="1">
      <alignment horizontal="center" vertical="center"/>
      <protection hidden="1"/>
    </xf>
    <xf numFmtId="176" fontId="3" fillId="0" borderId="1" xfId="0" applyNumberFormat="1" applyFont="1" applyBorder="1" applyAlignment="1" applyProtection="1">
      <alignment horizontal="center" vertical="center"/>
      <protection hidden="1"/>
    </xf>
    <xf numFmtId="0" fontId="3" fillId="0" borderId="1" xfId="0" applyFont="1" applyBorder="1" applyProtection="1">
      <alignment vertical="center"/>
      <protection hidden="1"/>
    </xf>
    <xf numFmtId="181" fontId="3" fillId="0" borderId="1" xfId="0" applyNumberFormat="1" applyFont="1" applyBorder="1" applyAlignment="1" applyProtection="1">
      <alignment horizontal="center" vertical="center"/>
      <protection hidden="1"/>
    </xf>
    <xf numFmtId="0" fontId="15" fillId="0" borderId="0" xfId="0" applyFont="1" applyAlignment="1" applyProtection="1">
      <alignment horizontal="left" vertical="center"/>
      <protection hidden="1"/>
    </xf>
    <xf numFmtId="0" fontId="3" fillId="0" borderId="2" xfId="0" applyFont="1" applyBorder="1" applyProtection="1">
      <alignment vertical="center"/>
      <protection hidden="1"/>
    </xf>
    <xf numFmtId="182" fontId="0" fillId="0" borderId="0" xfId="0" applyNumberFormat="1" applyAlignment="1" applyProtection="1">
      <alignment horizontal="center" vertical="center"/>
      <protection hidden="1"/>
    </xf>
    <xf numFmtId="0" fontId="36" fillId="0" borderId="0" xfId="0" applyFont="1" applyProtection="1">
      <alignment vertical="center"/>
      <protection hidden="1"/>
    </xf>
    <xf numFmtId="0" fontId="36" fillId="0" borderId="0" xfId="0" applyFont="1" applyAlignment="1" applyProtection="1">
      <alignment horizontal="left" vertical="center"/>
      <protection hidden="1"/>
    </xf>
    <xf numFmtId="0" fontId="3" fillId="0" borderId="0" xfId="0" applyFont="1" applyProtection="1">
      <alignment vertical="center"/>
      <protection locked="0"/>
    </xf>
    <xf numFmtId="0" fontId="3" fillId="0" borderId="0" xfId="0" applyFont="1" applyAlignment="1" applyProtection="1">
      <alignment horizontal="center" vertical="center"/>
      <protection locked="0" hidden="1"/>
    </xf>
    <xf numFmtId="0" fontId="3" fillId="0" borderId="44" xfId="0" applyFont="1" applyBorder="1" applyAlignment="1" applyProtection="1">
      <alignment horizontal="center" vertical="center"/>
      <protection hidden="1"/>
    </xf>
    <xf numFmtId="0" fontId="3" fillId="0" borderId="45" xfId="0" applyFont="1" applyBorder="1" applyAlignment="1" applyProtection="1">
      <alignment horizontal="center" vertical="center"/>
      <protection hidden="1"/>
    </xf>
    <xf numFmtId="0" fontId="3" fillId="0" borderId="40" xfId="0" applyFont="1" applyBorder="1" applyAlignment="1" applyProtection="1">
      <alignment horizontal="center" vertical="center"/>
      <protection hidden="1"/>
    </xf>
    <xf numFmtId="0" fontId="3" fillId="0" borderId="2" xfId="0" applyFont="1" applyBorder="1" applyAlignment="1" applyProtection="1">
      <alignment horizontal="center" vertical="center"/>
      <protection hidden="1"/>
    </xf>
    <xf numFmtId="0" fontId="3" fillId="0" borderId="23" xfId="0" applyFont="1" applyBorder="1" applyAlignment="1" applyProtection="1">
      <alignment horizontal="center" vertical="center"/>
      <protection hidden="1"/>
    </xf>
    <xf numFmtId="0" fontId="15" fillId="0" borderId="30" xfId="0" applyFont="1" applyBorder="1" applyAlignment="1" applyProtection="1">
      <alignment horizontal="center" vertical="center"/>
      <protection hidden="1"/>
    </xf>
    <xf numFmtId="0" fontId="3" fillId="0" borderId="3" xfId="0" applyFont="1" applyBorder="1" applyAlignment="1" applyProtection="1">
      <alignment horizontal="center" vertical="center"/>
      <protection hidden="1"/>
    </xf>
    <xf numFmtId="0" fontId="15" fillId="0" borderId="2" xfId="0" applyFont="1" applyBorder="1" applyAlignment="1" applyProtection="1">
      <alignment horizontal="center" vertical="center"/>
      <protection hidden="1"/>
    </xf>
    <xf numFmtId="0" fontId="3" fillId="0" borderId="75" xfId="0" applyFont="1" applyBorder="1" applyAlignment="1" applyProtection="1">
      <alignment horizontal="center" vertical="center"/>
      <protection hidden="1"/>
    </xf>
    <xf numFmtId="0" fontId="3" fillId="6" borderId="26" xfId="0" applyFont="1" applyFill="1" applyBorder="1" applyAlignment="1" applyProtection="1">
      <alignment horizontal="center" vertical="center"/>
      <protection hidden="1"/>
    </xf>
    <xf numFmtId="0" fontId="3" fillId="6" borderId="28" xfId="0" applyFont="1" applyFill="1" applyBorder="1" applyAlignment="1" applyProtection="1">
      <alignment horizontal="center" vertical="center"/>
      <protection hidden="1"/>
    </xf>
    <xf numFmtId="0" fontId="3" fillId="0" borderId="0" xfId="0" applyFont="1" applyAlignment="1" applyProtection="1">
      <alignment horizontal="left" vertical="top"/>
      <protection hidden="1"/>
    </xf>
    <xf numFmtId="0" fontId="3" fillId="0" borderId="21" xfId="0" applyFont="1" applyBorder="1" applyProtection="1">
      <alignment vertical="center"/>
      <protection hidden="1"/>
    </xf>
    <xf numFmtId="0" fontId="3" fillId="0" borderId="83" xfId="0" applyFont="1" applyBorder="1" applyAlignment="1" applyProtection="1">
      <alignment horizontal="left" vertical="top"/>
      <protection hidden="1"/>
    </xf>
    <xf numFmtId="0" fontId="3" fillId="0" borderId="45" xfId="0" applyFont="1" applyBorder="1" applyAlignment="1" applyProtection="1">
      <alignment horizontal="left" vertical="top"/>
      <protection hidden="1"/>
    </xf>
    <xf numFmtId="0" fontId="3" fillId="0" borderId="84" xfId="0" applyFont="1" applyBorder="1" applyAlignment="1" applyProtection="1">
      <alignment horizontal="left" vertical="top"/>
      <protection hidden="1"/>
    </xf>
    <xf numFmtId="0" fontId="0" fillId="6" borderId="0" xfId="0" applyFill="1" applyAlignment="1" applyProtection="1">
      <alignment horizontal="center" vertical="center"/>
      <protection hidden="1"/>
    </xf>
    <xf numFmtId="0" fontId="0" fillId="5" borderId="1" xfId="0" applyFill="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41" xfId="0" applyBorder="1" applyAlignment="1" applyProtection="1">
      <alignment horizontal="center" vertical="center"/>
      <protection hidden="1"/>
    </xf>
    <xf numFmtId="0" fontId="0" fillId="0" borderId="54" xfId="0" applyBorder="1" applyAlignment="1" applyProtection="1">
      <alignment horizontal="center" vertical="center"/>
      <protection hidden="1"/>
    </xf>
    <xf numFmtId="0" fontId="0" fillId="5" borderId="3" xfId="0" applyFill="1" applyBorder="1" applyAlignment="1" applyProtection="1">
      <alignment horizontal="center" vertical="center"/>
      <protection hidden="1"/>
    </xf>
    <xf numFmtId="0" fontId="0" fillId="9" borderId="1" xfId="0" applyFill="1" applyBorder="1" applyAlignment="1" applyProtection="1">
      <alignment horizontal="center" vertical="center"/>
      <protection hidden="1"/>
    </xf>
    <xf numFmtId="0" fontId="0" fillId="9" borderId="3" xfId="0" applyFill="1" applyBorder="1" applyAlignment="1" applyProtection="1">
      <alignment horizontal="center" vertical="center"/>
      <protection hidden="1"/>
    </xf>
    <xf numFmtId="0" fontId="35" fillId="0" borderId="0" xfId="0" applyFont="1" applyProtection="1">
      <alignment vertical="center"/>
      <protection hidden="1"/>
    </xf>
    <xf numFmtId="0" fontId="3" fillId="0" borderId="44" xfId="0" applyFont="1" applyBorder="1" applyProtection="1">
      <alignment vertical="center"/>
      <protection locked="0"/>
    </xf>
    <xf numFmtId="49" fontId="3" fillId="0" borderId="44" xfId="0" applyNumberFormat="1" applyFont="1" applyBorder="1" applyProtection="1">
      <alignment vertical="center"/>
      <protection locked="0"/>
    </xf>
    <xf numFmtId="49" fontId="3" fillId="0" borderId="45" xfId="0" applyNumberFormat="1" applyFont="1" applyBorder="1" applyProtection="1">
      <alignment vertical="center"/>
      <protection locked="0"/>
    </xf>
    <xf numFmtId="49" fontId="3" fillId="0" borderId="76" xfId="0" applyNumberFormat="1" applyFont="1" applyBorder="1" applyProtection="1">
      <alignment vertical="center"/>
      <protection locked="0"/>
    </xf>
    <xf numFmtId="0" fontId="3" fillId="0" borderId="45" xfId="0" applyFont="1" applyBorder="1" applyProtection="1">
      <alignment vertical="center"/>
      <protection hidden="1"/>
    </xf>
    <xf numFmtId="49" fontId="3" fillId="0" borderId="2" xfId="0" applyNumberFormat="1" applyFont="1" applyBorder="1" applyProtection="1">
      <alignment vertical="center"/>
      <protection locked="0"/>
    </xf>
    <xf numFmtId="49" fontId="3" fillId="0" borderId="1" xfId="0" applyNumberFormat="1" applyFont="1" applyBorder="1" applyProtection="1">
      <alignment vertical="center"/>
      <protection locked="0"/>
    </xf>
    <xf numFmtId="49" fontId="3" fillId="0" borderId="55" xfId="0" applyNumberFormat="1" applyFont="1" applyBorder="1" applyProtection="1">
      <alignment vertical="center"/>
      <protection locked="0"/>
    </xf>
    <xf numFmtId="0" fontId="3" fillId="0" borderId="1" xfId="0" applyFont="1" applyBorder="1" applyProtection="1">
      <alignment vertical="center"/>
      <protection locked="0"/>
    </xf>
    <xf numFmtId="0" fontId="3" fillId="0" borderId="3" xfId="0" applyFont="1" applyBorder="1" applyProtection="1">
      <alignment vertical="center"/>
      <protection locked="0"/>
    </xf>
    <xf numFmtId="0" fontId="3" fillId="0" borderId="2" xfId="0" applyFont="1" applyBorder="1" applyProtection="1">
      <alignment vertical="center"/>
      <protection locked="0"/>
    </xf>
    <xf numFmtId="49" fontId="3" fillId="0" borderId="3" xfId="0" applyNumberFormat="1" applyFont="1" applyBorder="1" applyProtection="1">
      <alignment vertical="center"/>
      <protection locked="0"/>
    </xf>
    <xf numFmtId="0" fontId="3" fillId="0" borderId="3" xfId="0" applyFont="1" applyBorder="1" applyProtection="1">
      <alignment vertical="center"/>
      <protection hidden="1"/>
    </xf>
    <xf numFmtId="181" fontId="3" fillId="0" borderId="1" xfId="0" quotePrefix="1" applyNumberFormat="1" applyFont="1" applyBorder="1" applyAlignment="1" applyProtection="1">
      <alignment horizontal="center" vertical="center"/>
      <protection hidden="1"/>
    </xf>
    <xf numFmtId="0" fontId="3" fillId="0" borderId="1" xfId="0" applyFont="1" applyBorder="1" applyAlignment="1" applyProtection="1">
      <alignment horizontal="center" vertical="center"/>
      <protection locked="0"/>
    </xf>
    <xf numFmtId="0" fontId="9" fillId="0" borderId="0" xfId="0" applyFont="1">
      <alignment vertical="center"/>
    </xf>
    <xf numFmtId="0" fontId="9" fillId="0" borderId="0" xfId="0" applyFont="1" applyAlignment="1">
      <alignment horizontal="right" vertical="center"/>
    </xf>
    <xf numFmtId="0" fontId="41" fillId="0" borderId="0" xfId="0" applyFont="1">
      <alignment vertical="center"/>
    </xf>
    <xf numFmtId="0" fontId="26" fillId="0" borderId="0" xfId="0" applyFont="1" applyAlignment="1">
      <alignment horizontal="right" vertical="center"/>
    </xf>
    <xf numFmtId="49" fontId="0" fillId="0" borderId="0" xfId="0" applyNumberFormat="1">
      <alignment vertical="center"/>
    </xf>
    <xf numFmtId="0" fontId="26" fillId="4" borderId="0" xfId="0" applyFont="1" applyFill="1" applyAlignment="1">
      <alignment horizontal="right" vertical="center"/>
    </xf>
    <xf numFmtId="0" fontId="26" fillId="4" borderId="0" xfId="0" applyFont="1" applyFill="1">
      <alignment vertical="center"/>
    </xf>
    <xf numFmtId="49" fontId="26" fillId="4" borderId="0" xfId="0" applyNumberFormat="1" applyFont="1" applyFill="1">
      <alignment vertical="center"/>
    </xf>
    <xf numFmtId="49" fontId="26" fillId="4" borderId="0" xfId="0" applyNumberFormat="1" applyFont="1" applyFill="1" applyAlignment="1">
      <alignment horizontal="left"/>
    </xf>
    <xf numFmtId="0" fontId="26" fillId="2" borderId="0" xfId="0" applyFont="1" applyFill="1" applyAlignment="1">
      <alignment horizontal="center" vertical="center"/>
    </xf>
    <xf numFmtId="0" fontId="26" fillId="6" borderId="0" xfId="0" applyFont="1" applyFill="1" applyAlignment="1">
      <alignment horizontal="right" vertical="center"/>
    </xf>
    <xf numFmtId="49" fontId="26" fillId="6" borderId="0" xfId="0" applyNumberFormat="1" applyFont="1" applyFill="1" applyAlignment="1">
      <alignment horizontal="left" vertical="center"/>
    </xf>
    <xf numFmtId="49" fontId="26" fillId="6" borderId="0" xfId="0" applyNumberFormat="1" applyFont="1" applyFill="1">
      <alignment vertical="center"/>
    </xf>
    <xf numFmtId="49" fontId="26" fillId="0" borderId="0" xfId="0" applyNumberFormat="1" applyFont="1" applyAlignment="1">
      <alignment horizontal="left"/>
    </xf>
    <xf numFmtId="0" fontId="26" fillId="6" borderId="0" xfId="0" applyFont="1" applyFill="1">
      <alignment vertical="center"/>
    </xf>
    <xf numFmtId="49" fontId="26" fillId="0" borderId="0" xfId="0" applyNumberFormat="1" applyFont="1">
      <alignment vertical="center"/>
    </xf>
    <xf numFmtId="176" fontId="26" fillId="0" borderId="0" xfId="0" applyNumberFormat="1" applyFont="1">
      <alignment vertical="center"/>
    </xf>
    <xf numFmtId="49" fontId="0" fillId="0" borderId="0" xfId="0" applyNumberFormat="1" applyAlignment="1"/>
    <xf numFmtId="0" fontId="26" fillId="6" borderId="0" xfId="0" applyFont="1" applyFill="1" applyAlignment="1"/>
    <xf numFmtId="49" fontId="44" fillId="0" borderId="0" xfId="0" applyNumberFormat="1" applyFont="1">
      <alignment vertical="center"/>
    </xf>
    <xf numFmtId="49" fontId="26" fillId="0" borderId="0" xfId="2" applyNumberFormat="1" applyFont="1"/>
    <xf numFmtId="49" fontId="26" fillId="0" borderId="0" xfId="2" applyNumberFormat="1" applyFont="1" applyAlignment="1">
      <alignment horizontal="right"/>
    </xf>
    <xf numFmtId="49" fontId="44" fillId="0" borderId="0" xfId="2" applyNumberFormat="1" applyFont="1"/>
    <xf numFmtId="49" fontId="44" fillId="0" borderId="0" xfId="2" applyNumberFormat="1" applyFont="1" applyAlignment="1">
      <alignment horizontal="right"/>
    </xf>
    <xf numFmtId="49" fontId="44" fillId="0" borderId="0" xfId="0" applyNumberFormat="1" applyFont="1" applyAlignment="1"/>
    <xf numFmtId="49" fontId="26" fillId="0" borderId="0" xfId="0" applyNumberFormat="1" applyFont="1" applyAlignment="1"/>
    <xf numFmtId="49" fontId="44" fillId="0" borderId="0" xfId="0" applyNumberFormat="1" applyFont="1" applyAlignment="1">
      <alignment horizontal="right" vertical="center"/>
    </xf>
    <xf numFmtId="0" fontId="44" fillId="0" borderId="0" xfId="0" applyFont="1">
      <alignment vertical="center"/>
    </xf>
    <xf numFmtId="0" fontId="44" fillId="6" borderId="0" xfId="0" applyFont="1" applyFill="1" applyAlignment="1">
      <alignment horizontal="right"/>
    </xf>
    <xf numFmtId="0" fontId="44" fillId="6" borderId="0" xfId="0" applyFont="1" applyFill="1" applyAlignment="1"/>
    <xf numFmtId="0" fontId="44" fillId="6" borderId="0" xfId="0" applyFont="1" applyFill="1">
      <alignment vertical="center"/>
    </xf>
    <xf numFmtId="0" fontId="44" fillId="6" borderId="0" xfId="0" applyFont="1" applyFill="1" applyAlignment="1">
      <alignment horizontal="right" vertical="center"/>
    </xf>
    <xf numFmtId="49" fontId="26" fillId="0" borderId="0" xfId="0" applyNumberFormat="1" applyFont="1" applyAlignment="1">
      <alignment horizontal="right"/>
    </xf>
    <xf numFmtId="0" fontId="44" fillId="0" borderId="0" xfId="0" applyFont="1" applyAlignment="1">
      <alignment horizontal="right" vertical="center"/>
    </xf>
    <xf numFmtId="49" fontId="0" fillId="0" borderId="0" xfId="0" applyNumberFormat="1" applyAlignment="1">
      <alignment horizontal="right" vertical="center"/>
    </xf>
    <xf numFmtId="0" fontId="26" fillId="6" borderId="0" xfId="0" applyFont="1" applyFill="1" applyAlignment="1">
      <alignment horizontal="right"/>
    </xf>
    <xf numFmtId="49" fontId="26" fillId="0" borderId="0" xfId="0" applyNumberFormat="1" applyFont="1" applyAlignment="1">
      <alignment horizontal="left" vertical="center"/>
    </xf>
    <xf numFmtId="49" fontId="45" fillId="0" borderId="0" xfId="2" applyNumberFormat="1" applyFont="1"/>
    <xf numFmtId="0" fontId="3" fillId="0" borderId="2" xfId="0" applyFont="1" applyBorder="1" applyAlignment="1" applyProtection="1">
      <alignment horizontal="left" vertical="center"/>
      <protection hidden="1"/>
    </xf>
    <xf numFmtId="49" fontId="9" fillId="0" borderId="0" xfId="0" applyNumberFormat="1" applyFont="1" applyAlignment="1">
      <alignment horizontal="left"/>
    </xf>
    <xf numFmtId="49" fontId="9" fillId="0" borderId="0" xfId="2" applyNumberFormat="1" applyFont="1" applyAlignment="1">
      <alignment horizontal="left"/>
    </xf>
    <xf numFmtId="0" fontId="9" fillId="0" borderId="0" xfId="0" applyFont="1" applyAlignment="1">
      <alignment horizontal="left"/>
    </xf>
    <xf numFmtId="49" fontId="36" fillId="0" borderId="0" xfId="0" applyNumberFormat="1" applyFont="1" applyAlignment="1"/>
    <xf numFmtId="176" fontId="36" fillId="0" borderId="0" xfId="0" applyNumberFormat="1" applyFont="1" applyAlignment="1"/>
    <xf numFmtId="176" fontId="26" fillId="0" borderId="0" xfId="0" applyNumberFormat="1" applyFont="1" applyAlignment="1">
      <alignment horizontal="right"/>
    </xf>
    <xf numFmtId="176" fontId="26" fillId="0" borderId="0" xfId="0" applyNumberFormat="1" applyFont="1" applyAlignment="1"/>
    <xf numFmtId="49" fontId="9" fillId="0" borderId="0" xfId="0" applyNumberFormat="1" applyFont="1" applyAlignment="1"/>
    <xf numFmtId="49" fontId="9" fillId="0" borderId="0" xfId="2" applyNumberFormat="1" applyFont="1"/>
    <xf numFmtId="49" fontId="46" fillId="0" borderId="0" xfId="2" applyNumberFormat="1" applyFont="1" applyAlignment="1">
      <alignment shrinkToFit="1"/>
    </xf>
    <xf numFmtId="49" fontId="46" fillId="0" borderId="0" xfId="2" applyNumberFormat="1" applyFont="1"/>
    <xf numFmtId="0" fontId="46" fillId="0" borderId="0" xfId="2" applyFont="1"/>
    <xf numFmtId="49" fontId="39" fillId="6" borderId="0" xfId="0" applyNumberFormat="1" applyFont="1" applyFill="1">
      <alignment vertical="center"/>
    </xf>
    <xf numFmtId="49" fontId="48" fillId="0" borderId="0" xfId="0" applyNumberFormat="1" applyFont="1" applyAlignment="1"/>
    <xf numFmtId="49" fontId="49" fillId="0" borderId="0" xfId="2" applyNumberFormat="1" applyFont="1"/>
    <xf numFmtId="49" fontId="49" fillId="0" borderId="0" xfId="2" applyNumberFormat="1" applyFont="1" applyAlignment="1">
      <alignment horizontal="left"/>
    </xf>
    <xf numFmtId="49" fontId="48" fillId="0" borderId="0" xfId="0" applyNumberFormat="1" applyFont="1">
      <alignment vertical="center"/>
    </xf>
    <xf numFmtId="49" fontId="49" fillId="0" borderId="0" xfId="0" applyNumberFormat="1" applyFont="1" applyAlignment="1"/>
    <xf numFmtId="49" fontId="9" fillId="0" borderId="0" xfId="0" applyNumberFormat="1" applyFont="1">
      <alignment vertical="center"/>
    </xf>
    <xf numFmtId="0" fontId="26" fillId="0" borderId="0" xfId="0" applyFont="1" applyAlignment="1">
      <alignment horizontal="left" vertical="center"/>
    </xf>
    <xf numFmtId="0" fontId="3" fillId="0" borderId="41" xfId="0" applyFont="1" applyBorder="1" applyAlignment="1" applyProtection="1">
      <alignment horizontal="center" vertical="center"/>
      <protection locked="0"/>
    </xf>
    <xf numFmtId="0" fontId="3" fillId="0" borderId="14" xfId="0" applyFont="1" applyBorder="1" applyAlignment="1" applyProtection="1">
      <alignment horizontal="center" vertical="center"/>
      <protection locked="0"/>
    </xf>
    <xf numFmtId="0" fontId="3" fillId="0" borderId="0" xfId="0" applyFont="1" applyAlignment="1" applyProtection="1">
      <alignment horizontal="left" vertical="center"/>
      <protection hidden="1"/>
    </xf>
    <xf numFmtId="0" fontId="3" fillId="0" borderId="26" xfId="0" applyFont="1" applyBorder="1" applyAlignment="1" applyProtection="1">
      <alignment horizontal="left" vertical="top"/>
      <protection hidden="1"/>
    </xf>
    <xf numFmtId="0" fontId="3" fillId="0" borderId="0" xfId="0" applyFont="1" applyAlignment="1" applyProtection="1">
      <alignment horizontal="center" vertical="center"/>
      <protection locked="0"/>
    </xf>
    <xf numFmtId="0" fontId="3" fillId="0" borderId="5" xfId="0" applyFont="1" applyBorder="1" applyAlignment="1" applyProtection="1">
      <alignment horizontal="center" vertical="center"/>
      <protection hidden="1"/>
    </xf>
    <xf numFmtId="0" fontId="3" fillId="0" borderId="2" xfId="0" applyFont="1" applyBorder="1" applyAlignment="1" applyProtection="1">
      <alignment horizontal="center" vertical="center"/>
      <protection locked="0"/>
    </xf>
    <xf numFmtId="0" fontId="3" fillId="0" borderId="40" xfId="0" applyFont="1" applyBorder="1" applyAlignment="1" applyProtection="1">
      <alignment horizontal="center" vertical="center"/>
      <protection locked="0"/>
    </xf>
    <xf numFmtId="0" fontId="15" fillId="0" borderId="6" xfId="0" applyFont="1" applyBorder="1" applyAlignment="1" applyProtection="1">
      <alignment horizontal="center" vertical="center"/>
      <protection hidden="1"/>
    </xf>
    <xf numFmtId="178" fontId="3" fillId="0" borderId="14" xfId="1" applyNumberFormat="1" applyFont="1" applyBorder="1" applyAlignment="1" applyProtection="1">
      <alignment horizontal="center" vertical="center"/>
      <protection hidden="1"/>
    </xf>
    <xf numFmtId="178" fontId="3" fillId="0" borderId="11" xfId="1" applyNumberFormat="1" applyFont="1" applyBorder="1" applyAlignment="1" applyProtection="1">
      <alignment horizontal="center" vertical="center"/>
      <protection hidden="1"/>
    </xf>
    <xf numFmtId="178" fontId="3" fillId="0" borderId="6" xfId="1" applyNumberFormat="1" applyFont="1" applyBorder="1" applyAlignment="1" applyProtection="1">
      <alignment horizontal="center" vertical="center"/>
      <protection hidden="1"/>
    </xf>
    <xf numFmtId="178" fontId="3" fillId="0" borderId="30" xfId="1" applyNumberFormat="1" applyFont="1" applyBorder="1" applyAlignment="1" applyProtection="1">
      <alignment horizontal="center" vertical="center"/>
      <protection hidden="1"/>
    </xf>
    <xf numFmtId="0" fontId="9" fillId="6" borderId="0" xfId="0" applyFont="1" applyFill="1" applyAlignment="1"/>
    <xf numFmtId="176" fontId="9" fillId="0" borderId="0" xfId="0" applyNumberFormat="1" applyFont="1">
      <alignment vertical="center"/>
    </xf>
    <xf numFmtId="49" fontId="9" fillId="6" borderId="0" xfId="0" applyNumberFormat="1" applyFont="1" applyFill="1" applyAlignment="1"/>
    <xf numFmtId="0" fontId="4" fillId="0" borderId="7" xfId="0" applyFont="1" applyBorder="1" applyAlignment="1" applyProtection="1">
      <alignment horizontal="center" vertical="center"/>
      <protection hidden="1"/>
    </xf>
    <xf numFmtId="0" fontId="4" fillId="0" borderId="1" xfId="0" applyFont="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0" fontId="4" fillId="0" borderId="10" xfId="0" applyFont="1" applyBorder="1" applyAlignment="1" applyProtection="1">
      <alignment horizontal="center" vertical="center"/>
      <protection hidden="1"/>
    </xf>
    <xf numFmtId="0" fontId="5" fillId="8" borderId="0" xfId="0" applyFont="1" applyFill="1" applyAlignment="1" applyProtection="1">
      <alignment horizontal="center" vertical="center"/>
      <protection hidden="1"/>
    </xf>
    <xf numFmtId="0" fontId="4" fillId="6" borderId="4" xfId="0" applyFont="1" applyFill="1" applyBorder="1" applyAlignment="1" applyProtection="1">
      <alignment horizontal="center" vertical="center"/>
      <protection hidden="1"/>
    </xf>
    <xf numFmtId="0" fontId="4" fillId="6" borderId="5" xfId="0" applyFont="1" applyFill="1" applyBorder="1" applyAlignment="1" applyProtection="1">
      <alignment horizontal="center" vertical="center"/>
      <protection hidden="1"/>
    </xf>
    <xf numFmtId="0" fontId="4" fillId="6" borderId="7" xfId="0" applyFont="1" applyFill="1" applyBorder="1" applyAlignment="1" applyProtection="1">
      <alignment horizontal="center" vertical="center"/>
      <protection hidden="1"/>
    </xf>
    <xf numFmtId="0" fontId="4" fillId="6" borderId="1" xfId="0" applyFont="1" applyFill="1" applyBorder="1" applyAlignment="1" applyProtection="1">
      <alignment horizontal="center" vertical="center"/>
      <protection hidden="1"/>
    </xf>
    <xf numFmtId="0" fontId="4" fillId="6" borderId="9" xfId="0" applyFont="1" applyFill="1" applyBorder="1" applyAlignment="1" applyProtection="1">
      <alignment horizontal="center" vertical="center"/>
      <protection hidden="1"/>
    </xf>
    <xf numFmtId="0" fontId="4" fillId="6" borderId="10" xfId="0" applyFont="1" applyFill="1" applyBorder="1" applyAlignment="1" applyProtection="1">
      <alignment horizontal="center" vertical="center"/>
      <protection hidden="1"/>
    </xf>
    <xf numFmtId="0" fontId="3" fillId="6" borderId="5" xfId="0" applyFont="1" applyFill="1" applyBorder="1" applyAlignment="1" applyProtection="1">
      <alignment horizontal="center" vertical="center"/>
      <protection hidden="1"/>
    </xf>
    <xf numFmtId="0" fontId="3" fillId="6" borderId="6" xfId="0" applyFont="1" applyFill="1" applyBorder="1" applyAlignment="1" applyProtection="1">
      <alignment horizontal="center" vertical="center"/>
      <protection hidden="1"/>
    </xf>
    <xf numFmtId="0" fontId="3" fillId="6" borderId="1" xfId="0" applyFont="1" applyFill="1" applyBorder="1" applyAlignment="1" applyProtection="1">
      <alignment horizontal="center" vertical="center"/>
      <protection hidden="1"/>
    </xf>
    <xf numFmtId="0" fontId="3" fillId="6" borderId="8" xfId="0" applyFont="1" applyFill="1" applyBorder="1" applyAlignment="1" applyProtection="1">
      <alignment horizontal="center" vertical="center"/>
      <protection hidden="1"/>
    </xf>
    <xf numFmtId="0" fontId="3" fillId="6" borderId="1" xfId="0" applyFont="1" applyFill="1" applyBorder="1" applyAlignment="1" applyProtection="1">
      <alignment horizontal="center" vertical="center"/>
      <protection locked="0" hidden="1"/>
    </xf>
    <xf numFmtId="0" fontId="3" fillId="6" borderId="8" xfId="0" applyFont="1" applyFill="1" applyBorder="1" applyAlignment="1" applyProtection="1">
      <alignment horizontal="center" vertical="center"/>
      <protection locked="0" hidden="1"/>
    </xf>
    <xf numFmtId="0" fontId="3" fillId="6" borderId="10" xfId="0" applyFont="1" applyFill="1" applyBorder="1" applyAlignment="1" applyProtection="1">
      <alignment horizontal="center" vertical="center"/>
      <protection locked="0" hidden="1"/>
    </xf>
    <xf numFmtId="0" fontId="3" fillId="6" borderId="11" xfId="0" applyFont="1" applyFill="1" applyBorder="1" applyAlignment="1" applyProtection="1">
      <alignment horizontal="center" vertical="center"/>
      <protection locked="0" hidden="1"/>
    </xf>
    <xf numFmtId="0" fontId="4" fillId="0" borderId="4" xfId="0" applyFont="1" applyBorder="1" applyAlignment="1" applyProtection="1">
      <alignment horizontal="center" vertical="center"/>
      <protection hidden="1"/>
    </xf>
    <xf numFmtId="0" fontId="4" fillId="0" borderId="5"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7" fillId="0" borderId="37" xfId="0" applyFont="1" applyBorder="1" applyAlignment="1" applyProtection="1">
      <alignment horizontal="center" vertical="center"/>
      <protection hidden="1"/>
    </xf>
    <xf numFmtId="0" fontId="7" fillId="0" borderId="74" xfId="0" applyFont="1" applyBorder="1" applyAlignment="1" applyProtection="1">
      <alignment horizontal="center" vertical="center"/>
      <protection hidden="1"/>
    </xf>
    <xf numFmtId="0" fontId="7" fillId="0" borderId="59" xfId="0" applyFont="1" applyBorder="1" applyAlignment="1" applyProtection="1">
      <alignment horizontal="center" vertical="center"/>
      <protection hidden="1"/>
    </xf>
    <xf numFmtId="0" fontId="3" fillId="0" borderId="16" xfId="0" applyFont="1" applyBorder="1" applyAlignment="1" applyProtection="1">
      <alignment horizontal="center" vertical="center"/>
      <protection locked="0"/>
    </xf>
    <xf numFmtId="0" fontId="3" fillId="0" borderId="17"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3" fillId="0" borderId="19" xfId="0" applyFont="1" applyBorder="1" applyAlignment="1" applyProtection="1">
      <alignment horizontal="center" vertical="center"/>
      <protection locked="0"/>
    </xf>
    <xf numFmtId="0" fontId="3" fillId="0" borderId="20" xfId="0" applyFont="1" applyBorder="1" applyAlignment="1" applyProtection="1">
      <alignment horizontal="center" vertical="center"/>
      <protection locked="0"/>
    </xf>
    <xf numFmtId="0" fontId="3" fillId="0" borderId="21" xfId="0" applyFont="1" applyBorder="1" applyAlignment="1" applyProtection="1">
      <alignment horizontal="center" vertical="center"/>
      <protection locked="0"/>
    </xf>
    <xf numFmtId="0" fontId="3" fillId="0" borderId="22" xfId="0" applyFont="1" applyBorder="1" applyAlignment="1" applyProtection="1">
      <alignment horizontal="center" vertical="center"/>
      <protection locked="0"/>
    </xf>
    <xf numFmtId="0" fontId="3" fillId="0" borderId="23" xfId="0" applyFont="1" applyBorder="1" applyAlignment="1" applyProtection="1">
      <alignment horizontal="center" vertical="center"/>
      <protection locked="0"/>
    </xf>
    <xf numFmtId="0" fontId="3" fillId="0" borderId="24" xfId="0" applyFont="1" applyBorder="1" applyAlignment="1" applyProtection="1">
      <alignment horizontal="center" vertical="center"/>
      <protection locked="0"/>
    </xf>
    <xf numFmtId="0" fontId="3" fillId="0" borderId="82" xfId="0" applyFont="1" applyBorder="1" applyAlignment="1" applyProtection="1">
      <alignment horizontal="center" vertical="center"/>
      <protection hidden="1"/>
    </xf>
    <xf numFmtId="0" fontId="3" fillId="0" borderId="55" xfId="0" applyFont="1" applyBorder="1" applyAlignment="1" applyProtection="1">
      <alignment horizontal="center" vertical="center"/>
      <protection hidden="1"/>
    </xf>
    <xf numFmtId="0" fontId="42" fillId="0" borderId="41" xfId="6" applyBorder="1" applyAlignment="1" applyProtection="1">
      <alignment horizontal="center" vertical="top"/>
      <protection locked="0"/>
    </xf>
    <xf numFmtId="0" fontId="42" fillId="0" borderId="54" xfId="6" applyBorder="1" applyAlignment="1" applyProtection="1">
      <alignment horizontal="center" vertical="top"/>
      <protection locked="0"/>
    </xf>
    <xf numFmtId="0" fontId="42" fillId="0" borderId="81" xfId="6" applyBorder="1" applyAlignment="1" applyProtection="1">
      <alignment horizontal="center" vertical="top"/>
      <protection locked="0"/>
    </xf>
    <xf numFmtId="0" fontId="4" fillId="0" borderId="19" xfId="0" applyFont="1" applyBorder="1" applyAlignment="1" applyProtection="1">
      <alignment horizontal="center" vertical="center"/>
      <protection locked="0" hidden="1"/>
    </xf>
    <xf numFmtId="0" fontId="4" fillId="0" borderId="20" xfId="0" applyFont="1" applyBorder="1" applyAlignment="1" applyProtection="1">
      <alignment horizontal="center" vertical="center"/>
      <protection locked="0" hidden="1"/>
    </xf>
    <xf numFmtId="0" fontId="4" fillId="0" borderId="58" xfId="0" applyFont="1" applyBorder="1" applyAlignment="1" applyProtection="1">
      <alignment horizontal="center" vertical="center"/>
      <protection locked="0" hidden="1"/>
    </xf>
    <xf numFmtId="0" fontId="4" fillId="0" borderId="87" xfId="0" applyFont="1" applyBorder="1" applyAlignment="1" applyProtection="1">
      <alignment horizontal="center" vertical="center"/>
      <protection locked="0" hidden="1"/>
    </xf>
    <xf numFmtId="0" fontId="4" fillId="0" borderId="0" xfId="0" applyFont="1" applyAlignment="1" applyProtection="1">
      <alignment horizontal="center" vertical="center"/>
      <protection locked="0" hidden="1"/>
    </xf>
    <xf numFmtId="0" fontId="4" fillId="0" borderId="49" xfId="0" applyFont="1" applyBorder="1" applyAlignment="1" applyProtection="1">
      <alignment horizontal="center" vertical="center"/>
      <protection locked="0" hidden="1"/>
    </xf>
    <xf numFmtId="0" fontId="4" fillId="0" borderId="25" xfId="0" applyFont="1" applyBorder="1" applyAlignment="1" applyProtection="1">
      <alignment horizontal="center" vertical="center"/>
      <protection locked="0" hidden="1"/>
    </xf>
    <xf numFmtId="0" fontId="4" fillId="0" borderId="26" xfId="0" applyFont="1" applyBorder="1" applyAlignment="1" applyProtection="1">
      <alignment horizontal="center" vertical="center"/>
      <protection locked="0" hidden="1"/>
    </xf>
    <xf numFmtId="0" fontId="4" fillId="0" borderId="51" xfId="0" applyFont="1" applyBorder="1" applyAlignment="1" applyProtection="1">
      <alignment horizontal="center" vertical="center"/>
      <protection locked="0" hidden="1"/>
    </xf>
    <xf numFmtId="0" fontId="4" fillId="0" borderId="57" xfId="0" applyFont="1" applyBorder="1" applyAlignment="1" applyProtection="1">
      <alignment horizontal="center" vertical="center"/>
      <protection hidden="1"/>
    </xf>
    <xf numFmtId="0" fontId="4" fillId="0" borderId="20" xfId="0" applyFont="1" applyBorder="1" applyAlignment="1" applyProtection="1">
      <alignment horizontal="center" vertical="center"/>
      <protection hidden="1"/>
    </xf>
    <xf numFmtId="0" fontId="4" fillId="0" borderId="48" xfId="0" applyFont="1" applyBorder="1" applyAlignment="1" applyProtection="1">
      <alignment horizontal="center" vertical="center"/>
      <protection hidden="1"/>
    </xf>
    <xf numFmtId="0" fontId="4" fillId="0" borderId="0" xfId="0" applyFont="1" applyAlignment="1" applyProtection="1">
      <alignment horizontal="center" vertical="center"/>
      <protection hidden="1"/>
    </xf>
    <xf numFmtId="0" fontId="4" fillId="0" borderId="50" xfId="0" applyFont="1" applyBorder="1" applyAlignment="1" applyProtection="1">
      <alignment horizontal="center" vertical="center"/>
      <protection hidden="1"/>
    </xf>
    <xf numFmtId="0" fontId="4" fillId="0" borderId="26" xfId="0" applyFont="1" applyBorder="1" applyAlignment="1" applyProtection="1">
      <alignment horizontal="center" vertical="center"/>
      <protection hidden="1"/>
    </xf>
    <xf numFmtId="0" fontId="3" fillId="0" borderId="25" xfId="0" applyFont="1" applyBorder="1" applyAlignment="1" applyProtection="1">
      <alignment horizontal="center" vertical="center"/>
      <protection locked="0"/>
    </xf>
    <xf numFmtId="0" fontId="3" fillId="0" borderId="26" xfId="0" applyFont="1" applyBorder="1" applyAlignment="1" applyProtection="1">
      <alignment horizontal="center" vertical="center"/>
      <protection locked="0"/>
    </xf>
    <xf numFmtId="49" fontId="3" fillId="0" borderId="1" xfId="0" applyNumberFormat="1" applyFont="1" applyBorder="1" applyAlignment="1" applyProtection="1">
      <alignment horizontal="center" vertical="center"/>
      <protection locked="0"/>
    </xf>
    <xf numFmtId="49" fontId="3" fillId="0" borderId="8" xfId="0" applyNumberFormat="1" applyFont="1" applyBorder="1" applyAlignment="1" applyProtection="1">
      <alignment horizontal="center" vertical="center"/>
      <protection locked="0"/>
    </xf>
    <xf numFmtId="0" fontId="8" fillId="0" borderId="4" xfId="0" applyFont="1" applyBorder="1" applyAlignment="1" applyProtection="1">
      <alignment horizontal="center" vertical="center"/>
      <protection hidden="1"/>
    </xf>
    <xf numFmtId="0" fontId="8" fillId="0" borderId="5" xfId="0" applyFont="1" applyBorder="1" applyAlignment="1" applyProtection="1">
      <alignment horizontal="center" vertical="center"/>
      <protection hidden="1"/>
    </xf>
    <xf numFmtId="0" fontId="3" fillId="0" borderId="27" xfId="0" applyFont="1" applyBorder="1" applyAlignment="1" applyProtection="1">
      <alignment horizontal="center" vertical="center"/>
      <protection locked="0"/>
    </xf>
    <xf numFmtId="0" fontId="3" fillId="0" borderId="28" xfId="0" applyFont="1" applyBorder="1" applyAlignment="1" applyProtection="1">
      <alignment horizontal="center" vertical="center"/>
      <protection locked="0"/>
    </xf>
    <xf numFmtId="49" fontId="3" fillId="0" borderId="14" xfId="0" applyNumberFormat="1" applyFont="1" applyBorder="1" applyAlignment="1" applyProtection="1">
      <alignment horizontal="center" vertical="center"/>
      <protection locked="0"/>
    </xf>
    <xf numFmtId="0" fontId="3" fillId="0" borderId="1" xfId="0" applyFont="1" applyBorder="1" applyAlignment="1" applyProtection="1">
      <alignment horizontal="center" vertical="center"/>
      <protection hidden="1"/>
    </xf>
    <xf numFmtId="0" fontId="16" fillId="5" borderId="0" xfId="0" applyFont="1" applyFill="1" applyAlignment="1" applyProtection="1">
      <alignment horizontal="center" vertical="center"/>
      <protection hidden="1"/>
    </xf>
    <xf numFmtId="0" fontId="3" fillId="0" borderId="38" xfId="0" applyFont="1" applyBorder="1" applyAlignment="1" applyProtection="1">
      <alignment horizontal="center" vertical="center"/>
      <protection hidden="1"/>
    </xf>
    <xf numFmtId="0" fontId="3" fillId="0" borderId="15" xfId="0" applyFont="1" applyBorder="1" applyAlignment="1" applyProtection="1">
      <alignment horizontal="center" vertical="center"/>
      <protection hidden="1"/>
    </xf>
    <xf numFmtId="0" fontId="13" fillId="0" borderId="52" xfId="0" applyFont="1" applyBorder="1" applyAlignment="1" applyProtection="1">
      <alignment horizontal="center" vertical="center"/>
      <protection locked="0" hidden="1"/>
    </xf>
    <xf numFmtId="0" fontId="13" fillId="0" borderId="81" xfId="0" applyFont="1" applyBorder="1" applyAlignment="1" applyProtection="1">
      <alignment horizontal="center" vertical="center"/>
      <protection locked="0" hidden="1"/>
    </xf>
    <xf numFmtId="0" fontId="13" fillId="0" borderId="79" xfId="0" applyFont="1" applyBorder="1" applyAlignment="1" applyProtection="1">
      <alignment horizontal="center" vertical="center"/>
      <protection locked="0" hidden="1"/>
    </xf>
    <xf numFmtId="0" fontId="3" fillId="0" borderId="40" xfId="0" applyFont="1" applyBorder="1" applyAlignment="1" applyProtection="1">
      <alignment horizontal="center" vertical="center"/>
      <protection hidden="1"/>
    </xf>
    <xf numFmtId="0" fontId="3" fillId="0" borderId="2" xfId="0" applyFont="1" applyBorder="1" applyAlignment="1" applyProtection="1">
      <alignment horizontal="center" vertical="center"/>
      <protection hidden="1"/>
    </xf>
    <xf numFmtId="0" fontId="13" fillId="0" borderId="32" xfId="0" applyFont="1" applyBorder="1" applyAlignment="1" applyProtection="1">
      <alignment horizontal="center" vertical="center"/>
      <protection locked="0"/>
    </xf>
    <xf numFmtId="0" fontId="13" fillId="0" borderId="43" xfId="0" applyFont="1" applyBorder="1" applyAlignment="1" applyProtection="1">
      <alignment horizontal="center" vertical="center"/>
      <protection locked="0"/>
    </xf>
    <xf numFmtId="0" fontId="13" fillId="0" borderId="33" xfId="0" applyFont="1" applyBorder="1" applyAlignment="1" applyProtection="1">
      <alignment horizontal="center" vertical="center"/>
      <protection locked="0"/>
    </xf>
    <xf numFmtId="0" fontId="3" fillId="0" borderId="28" xfId="0" applyFont="1" applyBorder="1" applyAlignment="1" applyProtection="1">
      <alignment horizontal="center" vertical="center"/>
      <protection hidden="1"/>
    </xf>
    <xf numFmtId="0" fontId="19" fillId="0" borderId="46" xfId="0" applyFont="1" applyBorder="1" applyAlignment="1" applyProtection="1">
      <alignment horizontal="center" vertical="center"/>
      <protection hidden="1"/>
    </xf>
    <xf numFmtId="0" fontId="19" fillId="0" borderId="47" xfId="0" applyFont="1" applyBorder="1" applyAlignment="1" applyProtection="1">
      <alignment horizontal="center" vertical="center"/>
      <protection hidden="1"/>
    </xf>
    <xf numFmtId="0" fontId="19" fillId="0" borderId="39" xfId="0" applyFont="1" applyBorder="1" applyAlignment="1" applyProtection="1">
      <alignment horizontal="center" vertical="center"/>
      <protection hidden="1"/>
    </xf>
    <xf numFmtId="0" fontId="19" fillId="0" borderId="50" xfId="0" applyFont="1" applyBorder="1" applyAlignment="1" applyProtection="1">
      <alignment horizontal="center" vertical="center"/>
      <protection hidden="1"/>
    </xf>
    <xf numFmtId="0" fontId="19" fillId="0" borderId="26" xfId="0" applyFont="1" applyBorder="1" applyAlignment="1" applyProtection="1">
      <alignment horizontal="center" vertical="center"/>
      <protection hidden="1"/>
    </xf>
    <xf numFmtId="0" fontId="19" fillId="0" borderId="51" xfId="0" applyFont="1" applyBorder="1" applyAlignment="1" applyProtection="1">
      <alignment horizontal="center" vertical="center"/>
      <protection hidden="1"/>
    </xf>
    <xf numFmtId="0" fontId="20" fillId="2" borderId="37" xfId="0" applyFont="1" applyFill="1" applyBorder="1" applyAlignment="1" applyProtection="1">
      <alignment horizontal="center" vertical="center" wrapText="1"/>
      <protection hidden="1"/>
    </xf>
    <xf numFmtId="0" fontId="21" fillId="2" borderId="59" xfId="0" applyFont="1" applyFill="1" applyBorder="1" applyAlignment="1" applyProtection="1">
      <alignment horizontal="center" vertical="center"/>
      <protection hidden="1"/>
    </xf>
    <xf numFmtId="0" fontId="3" fillId="0" borderId="87" xfId="0"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3" fillId="0" borderId="85" xfId="0" applyFont="1" applyBorder="1" applyAlignment="1" applyProtection="1">
      <alignment horizontal="center" vertical="center"/>
      <protection locked="0"/>
    </xf>
    <xf numFmtId="0" fontId="3" fillId="0" borderId="86" xfId="0" applyFont="1" applyBorder="1" applyAlignment="1" applyProtection="1">
      <alignment horizontal="center" vertical="center"/>
      <protection locked="0"/>
    </xf>
    <xf numFmtId="0" fontId="3" fillId="0" borderId="41" xfId="0" applyFont="1" applyBorder="1" applyAlignment="1" applyProtection="1">
      <alignment horizontal="center" vertical="center"/>
      <protection locked="0"/>
    </xf>
    <xf numFmtId="0" fontId="3" fillId="0" borderId="54" xfId="0" applyFont="1" applyBorder="1" applyAlignment="1" applyProtection="1">
      <alignment horizontal="center" vertical="center"/>
      <protection locked="0"/>
    </xf>
    <xf numFmtId="0" fontId="3" fillId="0" borderId="41" xfId="0" applyFont="1" applyBorder="1" applyAlignment="1" applyProtection="1">
      <alignment horizontal="center" vertical="center"/>
      <protection hidden="1"/>
    </xf>
    <xf numFmtId="0" fontId="3" fillId="0" borderId="23" xfId="0" applyFont="1" applyBorder="1" applyAlignment="1" applyProtection="1">
      <alignment horizontal="center" vertical="center"/>
      <protection hidden="1"/>
    </xf>
    <xf numFmtId="0" fontId="13" fillId="0" borderId="32" xfId="0" applyFont="1" applyBorder="1" applyAlignment="1" applyProtection="1">
      <alignment horizontal="center" vertical="center"/>
      <protection hidden="1"/>
    </xf>
    <xf numFmtId="0" fontId="13" fillId="0" borderId="43" xfId="0" applyFont="1" applyBorder="1" applyAlignment="1" applyProtection="1">
      <alignment horizontal="center" vertical="center"/>
      <protection hidden="1"/>
    </xf>
    <xf numFmtId="0" fontId="13" fillId="0" borderId="88" xfId="0" applyFont="1" applyBorder="1" applyAlignment="1" applyProtection="1">
      <alignment horizontal="center" vertical="center"/>
      <protection hidden="1"/>
    </xf>
    <xf numFmtId="0" fontId="13" fillId="0" borderId="33" xfId="0" applyFont="1" applyBorder="1" applyAlignment="1" applyProtection="1">
      <alignment horizontal="center" vertical="center"/>
      <protection hidden="1"/>
    </xf>
    <xf numFmtId="0" fontId="3" fillId="0" borderId="2" xfId="0" applyFont="1" applyBorder="1" applyAlignment="1" applyProtection="1">
      <alignment horizontal="left" vertical="center"/>
      <protection hidden="1"/>
    </xf>
    <xf numFmtId="0" fontId="3" fillId="0" borderId="42" xfId="0" applyFont="1" applyBorder="1" applyAlignment="1" applyProtection="1">
      <alignment horizontal="center" vertical="center"/>
      <protection hidden="1"/>
    </xf>
    <xf numFmtId="0" fontId="15" fillId="0" borderId="90" xfId="0" applyFont="1" applyBorder="1" applyAlignment="1" applyProtection="1">
      <alignment horizontal="center" vertical="center"/>
      <protection hidden="1"/>
    </xf>
    <xf numFmtId="0" fontId="15" fillId="0" borderId="91" xfId="0" applyFont="1" applyBorder="1" applyAlignment="1" applyProtection="1">
      <alignment horizontal="center" vertical="center"/>
      <protection hidden="1"/>
    </xf>
    <xf numFmtId="181" fontId="3" fillId="0" borderId="44" xfId="0" applyNumberFormat="1" applyFont="1" applyBorder="1" applyAlignment="1" applyProtection="1">
      <alignment horizontal="center" vertical="center"/>
      <protection locked="0"/>
    </xf>
    <xf numFmtId="181" fontId="3" fillId="0" borderId="45" xfId="0" applyNumberFormat="1" applyFont="1" applyBorder="1" applyAlignment="1" applyProtection="1">
      <alignment horizontal="center" vertical="center"/>
      <protection locked="0"/>
    </xf>
    <xf numFmtId="181" fontId="3" fillId="0" borderId="76" xfId="0" applyNumberFormat="1" applyFont="1" applyBorder="1" applyAlignment="1" applyProtection="1">
      <alignment horizontal="center" vertical="center"/>
      <protection locked="0"/>
    </xf>
    <xf numFmtId="0" fontId="3" fillId="0" borderId="44" xfId="0" applyFont="1" applyBorder="1" applyAlignment="1" applyProtection="1">
      <alignment horizontal="center" vertical="center"/>
      <protection hidden="1"/>
    </xf>
    <xf numFmtId="0" fontId="3" fillId="0" borderId="45" xfId="0" applyFont="1" applyBorder="1" applyAlignment="1" applyProtection="1">
      <alignment horizontal="center" vertical="center"/>
      <protection hidden="1"/>
    </xf>
    <xf numFmtId="0" fontId="3" fillId="0" borderId="76" xfId="0" applyFont="1" applyBorder="1" applyAlignment="1" applyProtection="1">
      <alignment horizontal="center" vertical="center"/>
      <protection hidden="1"/>
    </xf>
    <xf numFmtId="0" fontId="3" fillId="0" borderId="4" xfId="0" applyFont="1" applyBorder="1" applyAlignment="1" applyProtection="1">
      <alignment horizontal="center" vertical="center"/>
      <protection hidden="1"/>
    </xf>
    <xf numFmtId="0" fontId="3" fillId="0" borderId="12" xfId="0" applyFont="1" applyBorder="1" applyAlignment="1" applyProtection="1">
      <alignment horizontal="center" vertical="center"/>
      <protection hidden="1"/>
    </xf>
    <xf numFmtId="0" fontId="3" fillId="0" borderId="5" xfId="0" applyFont="1" applyBorder="1" applyAlignment="1" applyProtection="1">
      <alignment horizontal="center" vertical="center"/>
      <protection hidden="1"/>
    </xf>
    <xf numFmtId="0" fontId="13" fillId="0" borderId="32" xfId="0" applyFont="1" applyBorder="1" applyAlignment="1" applyProtection="1">
      <alignment horizontal="center" vertical="center"/>
      <protection locked="0" hidden="1"/>
    </xf>
    <xf numFmtId="0" fontId="13" fillId="0" borderId="43" xfId="0" applyFont="1" applyBorder="1" applyAlignment="1" applyProtection="1">
      <alignment horizontal="center" vertical="center"/>
      <protection locked="0" hidden="1"/>
    </xf>
    <xf numFmtId="0" fontId="13" fillId="0" borderId="33" xfId="0" applyFont="1" applyBorder="1" applyAlignment="1" applyProtection="1">
      <alignment horizontal="center" vertical="center"/>
      <protection locked="0" hidden="1"/>
    </xf>
    <xf numFmtId="0" fontId="15" fillId="0" borderId="0" xfId="0" applyFont="1" applyAlignment="1" applyProtection="1">
      <alignment horizontal="center" vertical="center"/>
      <protection hidden="1"/>
    </xf>
    <xf numFmtId="0" fontId="15" fillId="0" borderId="32" xfId="0" applyFont="1" applyBorder="1" applyAlignment="1" applyProtection="1">
      <alignment horizontal="center" vertical="center"/>
      <protection hidden="1"/>
    </xf>
    <xf numFmtId="0" fontId="15" fillId="0" borderId="36" xfId="0" applyFont="1" applyBorder="1" applyAlignment="1" applyProtection="1">
      <alignment horizontal="center" vertical="center"/>
      <protection hidden="1"/>
    </xf>
    <xf numFmtId="177" fontId="3" fillId="0" borderId="70" xfId="0" applyNumberFormat="1" applyFont="1" applyBorder="1" applyAlignment="1" applyProtection="1">
      <alignment horizontal="center" vertical="center"/>
      <protection hidden="1"/>
    </xf>
    <xf numFmtId="177" fontId="3" fillId="0" borderId="79" xfId="0" applyNumberFormat="1" applyFont="1" applyBorder="1" applyAlignment="1" applyProtection="1">
      <alignment horizontal="center" vertical="center"/>
      <protection hidden="1"/>
    </xf>
    <xf numFmtId="0" fontId="3" fillId="0" borderId="0" xfId="0" applyFont="1" applyAlignment="1" applyProtection="1">
      <alignment horizontal="center" vertical="center"/>
      <protection hidden="1"/>
    </xf>
    <xf numFmtId="0" fontId="3" fillId="0" borderId="37" xfId="0" applyFont="1" applyBorder="1" applyAlignment="1" applyProtection="1">
      <alignment horizontal="center" vertical="center"/>
      <protection hidden="1"/>
    </xf>
    <xf numFmtId="0" fontId="3" fillId="0" borderId="59" xfId="0" applyFont="1" applyBorder="1" applyAlignment="1" applyProtection="1">
      <alignment horizontal="center" vertical="center"/>
      <protection hidden="1"/>
    </xf>
    <xf numFmtId="0" fontId="6" fillId="0" borderId="5"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3" fillId="0" borderId="54" xfId="0" applyFont="1" applyBorder="1" applyAlignment="1" applyProtection="1">
      <alignment horizontal="center" vertical="center"/>
      <protection hidden="1"/>
    </xf>
    <xf numFmtId="0" fontId="3" fillId="0" borderId="30" xfId="0" applyFont="1" applyBorder="1" applyAlignment="1" applyProtection="1">
      <alignment horizontal="center" vertical="center"/>
      <protection hidden="1"/>
    </xf>
    <xf numFmtId="0" fontId="3" fillId="0" borderId="6" xfId="0" applyFont="1" applyBorder="1" applyAlignment="1" applyProtection="1">
      <alignment horizontal="center" vertical="center"/>
      <protection hidden="1"/>
    </xf>
    <xf numFmtId="0" fontId="3" fillId="0" borderId="89" xfId="0" applyFont="1" applyBorder="1" applyAlignment="1" applyProtection="1">
      <alignment horizontal="center" vertical="center"/>
      <protection hidden="1"/>
    </xf>
    <xf numFmtId="178" fontId="3" fillId="0" borderId="92" xfId="1" applyNumberFormat="1" applyFont="1" applyBorder="1" applyAlignment="1" applyProtection="1">
      <alignment horizontal="center" vertical="center"/>
      <protection hidden="1"/>
    </xf>
    <xf numFmtId="178" fontId="3" fillId="0" borderId="93" xfId="1" applyNumberFormat="1" applyFont="1" applyBorder="1" applyAlignment="1" applyProtection="1">
      <alignment horizontal="center" vertical="center"/>
      <protection hidden="1"/>
    </xf>
    <xf numFmtId="0" fontId="3" fillId="0" borderId="57" xfId="0" applyFont="1" applyBorder="1" applyAlignment="1" applyProtection="1">
      <alignment horizontal="left" vertical="top"/>
      <protection locked="0"/>
    </xf>
    <xf numFmtId="0" fontId="3" fillId="0" borderId="20" xfId="0" applyFont="1" applyBorder="1" applyAlignment="1" applyProtection="1">
      <alignment horizontal="left" vertical="top"/>
      <protection locked="0"/>
    </xf>
    <xf numFmtId="0" fontId="3" fillId="0" borderId="58" xfId="0" applyFont="1" applyBorder="1" applyAlignment="1" applyProtection="1">
      <alignment horizontal="left" vertical="top"/>
      <protection locked="0"/>
    </xf>
    <xf numFmtId="0" fontId="3" fillId="0" borderId="48" xfId="0" applyFont="1" applyBorder="1" applyAlignment="1" applyProtection="1">
      <alignment horizontal="left" vertical="top"/>
      <protection locked="0"/>
    </xf>
    <xf numFmtId="0" fontId="3" fillId="0" borderId="0" xfId="0" applyFont="1" applyAlignment="1" applyProtection="1">
      <alignment horizontal="left" vertical="top"/>
      <protection locked="0"/>
    </xf>
    <xf numFmtId="0" fontId="3" fillId="0" borderId="49" xfId="0" applyFont="1" applyBorder="1" applyAlignment="1" applyProtection="1">
      <alignment horizontal="left" vertical="top"/>
      <protection locked="0"/>
    </xf>
    <xf numFmtId="0" fontId="3" fillId="0" borderId="50" xfId="0" applyFont="1" applyBorder="1" applyAlignment="1" applyProtection="1">
      <alignment horizontal="left" vertical="top"/>
      <protection locked="0"/>
    </xf>
    <xf numFmtId="0" fontId="3" fillId="0" borderId="26" xfId="0" applyFont="1" applyBorder="1" applyAlignment="1" applyProtection="1">
      <alignment horizontal="left" vertical="top"/>
      <protection locked="0"/>
    </xf>
    <xf numFmtId="0" fontId="3" fillId="0" borderId="51" xfId="0" applyFont="1" applyBorder="1" applyAlignment="1" applyProtection="1">
      <alignment horizontal="left" vertical="top"/>
      <protection locked="0"/>
    </xf>
    <xf numFmtId="0" fontId="15" fillId="0" borderId="53" xfId="0" applyFont="1" applyBorder="1" applyAlignment="1" applyProtection="1">
      <alignment horizontal="center" vertical="center"/>
      <protection hidden="1"/>
    </xf>
    <xf numFmtId="0" fontId="15" fillId="0" borderId="17" xfId="0" applyFont="1" applyBorder="1" applyAlignment="1" applyProtection="1">
      <alignment horizontal="center" vertical="center"/>
      <protection hidden="1"/>
    </xf>
    <xf numFmtId="0" fontId="15" fillId="0" borderId="52" xfId="0" applyFont="1" applyBorder="1" applyAlignment="1" applyProtection="1">
      <alignment horizontal="center" vertical="center"/>
      <protection hidden="1"/>
    </xf>
    <xf numFmtId="0" fontId="15" fillId="0" borderId="42" xfId="0" applyFont="1" applyBorder="1" applyAlignment="1" applyProtection="1">
      <alignment horizontal="center" vertical="center"/>
      <protection hidden="1"/>
    </xf>
    <xf numFmtId="0" fontId="15" fillId="0" borderId="31" xfId="0" applyFont="1" applyBorder="1" applyAlignment="1" applyProtection="1">
      <alignment horizontal="center" vertical="center"/>
      <protection hidden="1"/>
    </xf>
    <xf numFmtId="0" fontId="3" fillId="0" borderId="77" xfId="0" applyFont="1" applyBorder="1" applyAlignment="1" applyProtection="1">
      <alignment horizontal="center" vertical="center"/>
      <protection hidden="1"/>
    </xf>
    <xf numFmtId="0" fontId="3" fillId="0" borderId="53" xfId="0" applyFont="1" applyBorder="1" applyAlignment="1" applyProtection="1">
      <alignment horizontal="center" vertical="center"/>
      <protection hidden="1"/>
    </xf>
    <xf numFmtId="0" fontId="3" fillId="0" borderId="18" xfId="0" applyFont="1" applyBorder="1" applyAlignment="1" applyProtection="1">
      <alignment horizontal="center" vertical="center"/>
      <protection hidden="1"/>
    </xf>
    <xf numFmtId="49" fontId="3" fillId="0" borderId="16" xfId="0" applyNumberFormat="1" applyFont="1" applyBorder="1" applyAlignment="1" applyProtection="1">
      <alignment horizontal="center" vertical="center"/>
      <protection locked="0"/>
    </xf>
    <xf numFmtId="49" fontId="3" fillId="0" borderId="17" xfId="0" applyNumberFormat="1" applyFont="1" applyBorder="1" applyAlignment="1" applyProtection="1">
      <alignment horizontal="center" vertical="center"/>
      <protection locked="0"/>
    </xf>
    <xf numFmtId="49" fontId="3" fillId="0" borderId="52" xfId="0" applyNumberFormat="1" applyFont="1" applyBorder="1" applyAlignment="1" applyProtection="1">
      <alignment horizontal="center" vertical="center"/>
      <protection locked="0"/>
    </xf>
    <xf numFmtId="0" fontId="3" fillId="0" borderId="81" xfId="0" applyFont="1" applyBorder="1" applyAlignment="1" applyProtection="1">
      <alignment horizontal="center" vertical="center"/>
      <protection locked="0"/>
    </xf>
    <xf numFmtId="0" fontId="3" fillId="0" borderId="80" xfId="0" applyFont="1" applyBorder="1" applyAlignment="1" applyProtection="1">
      <alignment horizontal="center" vertical="center"/>
      <protection hidden="1"/>
    </xf>
    <xf numFmtId="0" fontId="3" fillId="0" borderId="34" xfId="0" applyFont="1" applyBorder="1" applyAlignment="1" applyProtection="1">
      <alignment horizontal="center" vertical="center"/>
      <protection hidden="1"/>
    </xf>
    <xf numFmtId="14" fontId="3" fillId="0" borderId="56" xfId="0" applyNumberFormat="1" applyFont="1" applyBorder="1" applyAlignment="1" applyProtection="1">
      <alignment horizontal="center" vertical="center"/>
      <protection locked="0"/>
    </xf>
    <xf numFmtId="0" fontId="3" fillId="0" borderId="78" xfId="0" applyFont="1" applyBorder="1" applyAlignment="1" applyProtection="1">
      <alignment horizontal="center" vertical="center"/>
      <protection locked="0"/>
    </xf>
    <xf numFmtId="0" fontId="3" fillId="0" borderId="79"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hidden="1"/>
    </xf>
    <xf numFmtId="0" fontId="15" fillId="0" borderId="5" xfId="0" applyFont="1" applyBorder="1" applyAlignment="1" applyProtection="1">
      <alignment horizontal="center" vertical="center"/>
      <protection hidden="1"/>
    </xf>
    <xf numFmtId="0" fontId="15" fillId="0" borderId="6" xfId="0" applyFont="1" applyBorder="1" applyAlignment="1" applyProtection="1">
      <alignment horizontal="center" vertical="center"/>
      <protection hidden="1"/>
    </xf>
    <xf numFmtId="0" fontId="15" fillId="0" borderId="2" xfId="0" applyFont="1" applyBorder="1" applyAlignment="1" applyProtection="1">
      <alignment horizontal="center" vertical="center"/>
      <protection hidden="1"/>
    </xf>
    <xf numFmtId="0" fontId="3" fillId="0" borderId="3" xfId="0" applyFont="1" applyBorder="1" applyAlignment="1" applyProtection="1">
      <alignment horizontal="center" vertical="center"/>
      <protection hidden="1"/>
    </xf>
    <xf numFmtId="0" fontId="16" fillId="5" borderId="46" xfId="0" applyFont="1" applyFill="1" applyBorder="1" applyAlignment="1" applyProtection="1">
      <alignment horizontal="center" vertical="center"/>
      <protection hidden="1"/>
    </xf>
    <xf numFmtId="0" fontId="16" fillId="5" borderId="47" xfId="0" applyFont="1" applyFill="1" applyBorder="1" applyAlignment="1" applyProtection="1">
      <alignment horizontal="center" vertical="center"/>
      <protection hidden="1"/>
    </xf>
    <xf numFmtId="0" fontId="16" fillId="5" borderId="39" xfId="0" applyFont="1" applyFill="1" applyBorder="1" applyAlignment="1" applyProtection="1">
      <alignment horizontal="center" vertical="center"/>
      <protection hidden="1"/>
    </xf>
    <xf numFmtId="0" fontId="16" fillId="5" borderId="50" xfId="0" applyFont="1" applyFill="1" applyBorder="1" applyAlignment="1" applyProtection="1">
      <alignment horizontal="center" vertical="center"/>
      <protection hidden="1"/>
    </xf>
    <xf numFmtId="0" fontId="16" fillId="5" borderId="26" xfId="0" applyFont="1" applyFill="1" applyBorder="1" applyAlignment="1" applyProtection="1">
      <alignment horizontal="center" vertical="center"/>
      <protection hidden="1"/>
    </xf>
    <xf numFmtId="0" fontId="16" fillId="5" borderId="51" xfId="0" applyFont="1" applyFill="1" applyBorder="1" applyAlignment="1" applyProtection="1">
      <alignment horizontal="center" vertical="center"/>
      <protection hidden="1"/>
    </xf>
    <xf numFmtId="0" fontId="4" fillId="0" borderId="16" xfId="0" applyFont="1" applyBorder="1" applyAlignment="1" applyProtection="1">
      <alignment horizontal="center" vertical="center"/>
      <protection hidden="1"/>
    </xf>
    <xf numFmtId="0" fontId="4" fillId="0" borderId="17" xfId="0" applyFont="1" applyBorder="1" applyAlignment="1" applyProtection="1">
      <alignment horizontal="center" vertical="center"/>
      <protection hidden="1"/>
    </xf>
    <xf numFmtId="0" fontId="4" fillId="0" borderId="52" xfId="0" applyFont="1" applyBorder="1" applyAlignment="1" applyProtection="1">
      <alignment horizontal="center" vertical="center"/>
      <protection hidden="1"/>
    </xf>
    <xf numFmtId="0" fontId="18" fillId="0" borderId="56" xfId="0" applyFont="1" applyBorder="1" applyAlignment="1" applyProtection="1">
      <alignment horizontal="center" vertical="center"/>
      <protection hidden="1"/>
    </xf>
    <xf numFmtId="0" fontId="18" fillId="0" borderId="78" xfId="0" applyFont="1" applyBorder="1" applyAlignment="1" applyProtection="1">
      <alignment horizontal="center" vertical="center"/>
      <protection hidden="1"/>
    </xf>
    <xf numFmtId="0" fontId="18" fillId="0" borderId="79" xfId="0" applyFont="1" applyBorder="1" applyAlignment="1" applyProtection="1">
      <alignment horizontal="center" vertical="center"/>
      <protection hidden="1"/>
    </xf>
    <xf numFmtId="0" fontId="3" fillId="0" borderId="7" xfId="0" applyFont="1" applyBorder="1" applyAlignment="1" applyProtection="1">
      <alignment horizontal="left" vertical="top"/>
      <protection locked="0"/>
    </xf>
    <xf numFmtId="0" fontId="3" fillId="0" borderId="1" xfId="0" applyFont="1" applyBorder="1" applyAlignment="1" applyProtection="1">
      <alignment horizontal="left" vertical="top"/>
      <protection locked="0"/>
    </xf>
    <xf numFmtId="0" fontId="3" fillId="0" borderId="8" xfId="0" applyFont="1" applyBorder="1" applyAlignment="1" applyProtection="1">
      <alignment horizontal="left" vertical="top"/>
      <protection locked="0"/>
    </xf>
    <xf numFmtId="0" fontId="3" fillId="0" borderId="9" xfId="0" applyFont="1" applyBorder="1" applyAlignment="1" applyProtection="1">
      <alignment horizontal="left" vertical="top"/>
      <protection locked="0"/>
    </xf>
    <xf numFmtId="0" fontId="3" fillId="0" borderId="10" xfId="0" applyFont="1" applyBorder="1" applyAlignment="1" applyProtection="1">
      <alignment horizontal="left" vertical="top"/>
      <protection locked="0"/>
    </xf>
    <xf numFmtId="0" fontId="3" fillId="0" borderId="11" xfId="0" applyFont="1" applyBorder="1" applyAlignment="1" applyProtection="1">
      <alignment horizontal="left" vertical="top"/>
      <protection locked="0"/>
    </xf>
    <xf numFmtId="0" fontId="14" fillId="5" borderId="0" xfId="0" applyFont="1" applyFill="1" applyAlignment="1" applyProtection="1">
      <alignment horizontal="center" vertical="center"/>
      <protection hidden="1"/>
    </xf>
    <xf numFmtId="49" fontId="3" fillId="0" borderId="5" xfId="0" applyNumberFormat="1" applyFont="1" applyBorder="1" applyAlignment="1" applyProtection="1">
      <alignment horizontal="center" vertical="center"/>
      <protection locked="0"/>
    </xf>
    <xf numFmtId="49" fontId="3" fillId="0" borderId="6" xfId="0" applyNumberFormat="1" applyFont="1" applyBorder="1" applyAlignment="1" applyProtection="1">
      <alignment horizontal="center" vertical="center"/>
      <protection locked="0"/>
    </xf>
    <xf numFmtId="0" fontId="3" fillId="0" borderId="7"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hidden="1"/>
    </xf>
    <xf numFmtId="0" fontId="3" fillId="0" borderId="10" xfId="0" applyFont="1" applyBorder="1" applyAlignment="1" applyProtection="1">
      <alignment horizontal="center" vertical="center"/>
      <protection hidden="1"/>
    </xf>
    <xf numFmtId="14" fontId="3" fillId="0" borderId="10" xfId="0" applyNumberFormat="1"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16" fillId="5" borderId="4" xfId="0" applyFont="1" applyFill="1" applyBorder="1" applyAlignment="1" applyProtection="1">
      <alignment horizontal="center" vertical="center"/>
      <protection hidden="1"/>
    </xf>
    <xf numFmtId="0" fontId="16" fillId="5" borderId="5" xfId="0" applyFont="1" applyFill="1" applyBorder="1" applyAlignment="1" applyProtection="1">
      <alignment horizontal="center" vertical="center"/>
      <protection hidden="1"/>
    </xf>
    <xf numFmtId="0" fontId="16" fillId="5" borderId="6" xfId="0" applyFont="1" applyFill="1" applyBorder="1" applyAlignment="1" applyProtection="1">
      <alignment horizontal="center" vertical="center"/>
      <protection hidden="1"/>
    </xf>
    <xf numFmtId="0" fontId="16" fillId="5" borderId="9" xfId="0" applyFont="1" applyFill="1" applyBorder="1" applyAlignment="1" applyProtection="1">
      <alignment horizontal="center" vertical="center"/>
      <protection hidden="1"/>
    </xf>
    <xf numFmtId="0" fontId="16" fillId="5" borderId="10" xfId="0" applyFont="1" applyFill="1" applyBorder="1" applyAlignment="1" applyProtection="1">
      <alignment horizontal="center" vertical="center"/>
      <protection hidden="1"/>
    </xf>
    <xf numFmtId="0" fontId="16" fillId="5" borderId="11" xfId="0" applyFont="1" applyFill="1" applyBorder="1" applyAlignment="1" applyProtection="1">
      <alignment horizontal="center" vertical="center"/>
      <protection hidden="1"/>
    </xf>
    <xf numFmtId="0" fontId="3" fillId="0" borderId="13" xfId="0" applyFont="1" applyBorder="1" applyAlignment="1" applyProtection="1">
      <alignment horizontal="center" vertical="center"/>
      <protection hidden="1"/>
    </xf>
    <xf numFmtId="0" fontId="4" fillId="0" borderId="14" xfId="0" applyFont="1" applyBorder="1" applyAlignment="1" applyProtection="1">
      <alignment horizontal="center" vertical="center"/>
      <protection hidden="1"/>
    </xf>
    <xf numFmtId="0" fontId="18" fillId="0" borderId="3" xfId="0" applyFont="1" applyBorder="1" applyAlignment="1" applyProtection="1">
      <alignment horizontal="center" vertical="center"/>
      <protection hidden="1"/>
    </xf>
    <xf numFmtId="0" fontId="18" fillId="0" borderId="14" xfId="0" applyFont="1" applyBorder="1" applyAlignment="1" applyProtection="1">
      <alignment horizontal="center" vertical="center"/>
      <protection hidden="1"/>
    </xf>
    <xf numFmtId="0" fontId="23" fillId="5" borderId="60" xfId="0" applyFont="1" applyFill="1" applyBorder="1" applyAlignment="1" applyProtection="1">
      <alignment horizontal="center"/>
      <protection hidden="1"/>
    </xf>
    <xf numFmtId="0" fontId="23" fillId="5" borderId="61" xfId="0" applyFont="1" applyFill="1" applyBorder="1" applyAlignment="1" applyProtection="1">
      <alignment horizontal="center"/>
      <protection hidden="1"/>
    </xf>
    <xf numFmtId="0" fontId="23" fillId="5" borderId="62" xfId="0" applyFont="1" applyFill="1" applyBorder="1" applyAlignment="1" applyProtection="1">
      <alignment horizontal="center"/>
      <protection hidden="1"/>
    </xf>
    <xf numFmtId="0" fontId="23" fillId="6" borderId="4" xfId="0" applyFont="1" applyFill="1" applyBorder="1" applyAlignment="1" applyProtection="1">
      <alignment horizontal="center" vertical="center"/>
      <protection hidden="1"/>
    </xf>
    <xf numFmtId="0" fontId="23" fillId="6" borderId="5" xfId="0" applyFont="1" applyFill="1" applyBorder="1" applyAlignment="1" applyProtection="1">
      <alignment horizontal="center" vertical="center"/>
      <protection hidden="1"/>
    </xf>
    <xf numFmtId="0" fontId="23" fillId="6" borderId="6" xfId="0" applyFont="1" applyFill="1" applyBorder="1" applyAlignment="1" applyProtection="1">
      <alignment horizontal="center" vertical="center"/>
      <protection hidden="1"/>
    </xf>
    <xf numFmtId="0" fontId="23" fillId="6" borderId="7" xfId="0" applyFont="1" applyFill="1" applyBorder="1" applyAlignment="1" applyProtection="1">
      <alignment horizontal="center" vertical="center" justifyLastLine="1"/>
      <protection hidden="1"/>
    </xf>
    <xf numFmtId="0" fontId="23" fillId="6" borderId="1" xfId="0" applyFont="1" applyFill="1" applyBorder="1" applyAlignment="1" applyProtection="1">
      <alignment horizontal="center" vertical="center" justifyLastLine="1"/>
      <protection hidden="1"/>
    </xf>
    <xf numFmtId="0" fontId="23" fillId="6" borderId="1" xfId="0" applyFont="1" applyFill="1" applyBorder="1" applyAlignment="1" applyProtection="1">
      <alignment horizontal="center" vertical="center" justifyLastLine="1"/>
      <protection locked="0"/>
    </xf>
    <xf numFmtId="0" fontId="23" fillId="6" borderId="8" xfId="0" applyFont="1" applyFill="1" applyBorder="1" applyAlignment="1" applyProtection="1">
      <alignment horizontal="center" vertical="center" justifyLastLine="1"/>
      <protection locked="0"/>
    </xf>
    <xf numFmtId="0" fontId="23" fillId="6" borderId="7" xfId="0" applyFont="1" applyFill="1" applyBorder="1" applyAlignment="1" applyProtection="1">
      <alignment horizontal="center" vertical="center"/>
      <protection hidden="1"/>
    </xf>
    <xf numFmtId="0" fontId="23" fillId="6" borderId="1" xfId="0" applyFont="1" applyFill="1" applyBorder="1" applyAlignment="1" applyProtection="1">
      <alignment horizontal="center" vertical="center"/>
      <protection hidden="1"/>
    </xf>
    <xf numFmtId="0" fontId="23" fillId="6" borderId="1" xfId="0" applyFont="1" applyFill="1" applyBorder="1" applyAlignment="1" applyProtection="1">
      <alignment horizontal="center" vertical="center"/>
      <protection locked="0"/>
    </xf>
    <xf numFmtId="0" fontId="23" fillId="6" borderId="8" xfId="0" applyFont="1" applyFill="1" applyBorder="1" applyAlignment="1" applyProtection="1">
      <alignment horizontal="center" vertical="center"/>
      <protection locked="0"/>
    </xf>
    <xf numFmtId="0" fontId="0" fillId="0" borderId="41" xfId="0" applyBorder="1" applyAlignment="1" applyProtection="1">
      <alignment horizontal="center" vertical="center"/>
      <protection locked="0"/>
    </xf>
    <xf numFmtId="0" fontId="0" fillId="0" borderId="54" xfId="0" applyBorder="1" applyAlignment="1" applyProtection="1">
      <alignment horizontal="center" vertical="center"/>
      <protection locked="0"/>
    </xf>
    <xf numFmtId="0" fontId="0" fillId="0" borderId="81" xfId="0" applyBorder="1" applyAlignment="1" applyProtection="1">
      <alignment horizontal="center" vertical="center"/>
      <protection locked="0"/>
    </xf>
    <xf numFmtId="0" fontId="23" fillId="6" borderId="9" xfId="0" applyFont="1" applyFill="1" applyBorder="1" applyAlignment="1" applyProtection="1">
      <alignment horizontal="center" vertical="center"/>
      <protection hidden="1"/>
    </xf>
    <xf numFmtId="0" fontId="23" fillId="6" borderId="10" xfId="0" applyFont="1" applyFill="1" applyBorder="1" applyAlignment="1" applyProtection="1">
      <alignment horizontal="center" vertical="center"/>
      <protection hidden="1"/>
    </xf>
    <xf numFmtId="14" fontId="23" fillId="6" borderId="10" xfId="0" applyNumberFormat="1" applyFont="1" applyFill="1" applyBorder="1" applyAlignment="1" applyProtection="1">
      <alignment horizontal="center" vertical="center"/>
      <protection locked="0"/>
    </xf>
    <xf numFmtId="0" fontId="23" fillId="6" borderId="10" xfId="0" applyFont="1" applyFill="1" applyBorder="1" applyAlignment="1" applyProtection="1">
      <alignment horizontal="center" vertical="center"/>
      <protection locked="0"/>
    </xf>
    <xf numFmtId="0" fontId="23" fillId="6" borderId="11" xfId="0" applyFont="1" applyFill="1" applyBorder="1" applyAlignment="1" applyProtection="1">
      <alignment horizontal="center" vertical="center"/>
      <protection locked="0"/>
    </xf>
    <xf numFmtId="0" fontId="23" fillId="6" borderId="8" xfId="0" applyFont="1" applyFill="1" applyBorder="1" applyAlignment="1" applyProtection="1">
      <alignment horizontal="center" vertical="center"/>
      <protection hidden="1"/>
    </xf>
    <xf numFmtId="0" fontId="24" fillId="6" borderId="1" xfId="0" applyFont="1" applyFill="1" applyBorder="1" applyAlignment="1" applyProtection="1">
      <alignment horizontal="center" vertical="center"/>
      <protection hidden="1"/>
    </xf>
    <xf numFmtId="0" fontId="24" fillId="6" borderId="8" xfId="0" applyFont="1" applyFill="1" applyBorder="1" applyAlignment="1" applyProtection="1">
      <alignment horizontal="center" vertical="center"/>
      <protection hidden="1"/>
    </xf>
    <xf numFmtId="0" fontId="3" fillId="6" borderId="7" xfId="0" applyFont="1" applyFill="1" applyBorder="1" applyAlignment="1" applyProtection="1">
      <alignment horizontal="center" vertical="center"/>
      <protection hidden="1"/>
    </xf>
    <xf numFmtId="0" fontId="3" fillId="6" borderId="1" xfId="0" applyFont="1" applyFill="1" applyBorder="1" applyAlignment="1" applyProtection="1">
      <alignment horizontal="center" vertical="center"/>
      <protection locked="0"/>
    </xf>
    <xf numFmtId="0" fontId="3" fillId="6" borderId="8" xfId="0" applyFont="1" applyFill="1" applyBorder="1" applyAlignment="1" applyProtection="1">
      <alignment horizontal="center" vertical="center"/>
      <protection locked="0"/>
    </xf>
    <xf numFmtId="49" fontId="23" fillId="6" borderId="1" xfId="0" applyNumberFormat="1" applyFont="1" applyFill="1" applyBorder="1" applyAlignment="1" applyProtection="1">
      <alignment horizontal="center" vertical="center"/>
      <protection locked="0"/>
    </xf>
    <xf numFmtId="49" fontId="23" fillId="6" borderId="8" xfId="0" applyNumberFormat="1" applyFont="1" applyFill="1" applyBorder="1" applyAlignment="1" applyProtection="1">
      <alignment horizontal="center" vertical="center"/>
      <protection locked="0"/>
    </xf>
    <xf numFmtId="0" fontId="23" fillId="6" borderId="55" xfId="0" applyFont="1" applyFill="1" applyBorder="1" applyAlignment="1" applyProtection="1">
      <alignment horizontal="center" vertical="center"/>
      <protection hidden="1"/>
    </xf>
    <xf numFmtId="0" fontId="23" fillId="6" borderId="60" xfId="0" applyFont="1" applyFill="1" applyBorder="1" applyAlignment="1" applyProtection="1">
      <alignment horizontal="center" vertical="center"/>
      <protection hidden="1"/>
    </xf>
    <xf numFmtId="0" fontId="23" fillId="6" borderId="61" xfId="0" applyFont="1" applyFill="1" applyBorder="1" applyAlignment="1" applyProtection="1">
      <alignment horizontal="center" vertical="center"/>
      <protection hidden="1"/>
    </xf>
    <xf numFmtId="0" fontId="23" fillId="6" borderId="62" xfId="0" applyFont="1" applyFill="1" applyBorder="1" applyAlignment="1" applyProtection="1">
      <alignment horizontal="center" vertical="center"/>
      <protection hidden="1"/>
    </xf>
    <xf numFmtId="0" fontId="3" fillId="6" borderId="4" xfId="0" applyFont="1" applyFill="1" applyBorder="1" applyAlignment="1" applyProtection="1">
      <alignment horizontal="center" vertical="center"/>
      <protection hidden="1"/>
    </xf>
    <xf numFmtId="49" fontId="23" fillId="6" borderId="5" xfId="0" applyNumberFormat="1" applyFont="1" applyFill="1" applyBorder="1" applyAlignment="1" applyProtection="1">
      <alignment horizontal="center" vertical="center"/>
      <protection locked="0"/>
    </xf>
    <xf numFmtId="49" fontId="23" fillId="6" borderId="6" xfId="0" applyNumberFormat="1" applyFont="1" applyFill="1" applyBorder="1" applyAlignment="1" applyProtection="1">
      <alignment horizontal="center" vertical="center"/>
      <protection locked="0"/>
    </xf>
    <xf numFmtId="0" fontId="3" fillId="6" borderId="29" xfId="0" applyFont="1" applyFill="1" applyBorder="1" applyAlignment="1" applyProtection="1">
      <alignment horizontal="center" vertical="center"/>
      <protection hidden="1"/>
    </xf>
    <xf numFmtId="0" fontId="3" fillId="6" borderId="3" xfId="0" applyFont="1" applyFill="1" applyBorder="1" applyAlignment="1" applyProtection="1">
      <alignment horizontal="center" vertical="center"/>
      <protection hidden="1"/>
    </xf>
    <xf numFmtId="49" fontId="23" fillId="6" borderId="3" xfId="0" applyNumberFormat="1" applyFont="1" applyFill="1" applyBorder="1" applyAlignment="1" applyProtection="1">
      <alignment horizontal="center" vertical="center"/>
      <protection locked="0"/>
    </xf>
    <xf numFmtId="49" fontId="23" fillId="6" borderId="14" xfId="0" applyNumberFormat="1" applyFont="1" applyFill="1" applyBorder="1" applyAlignment="1" applyProtection="1">
      <alignment horizontal="center" vertical="center"/>
      <protection locked="0"/>
    </xf>
    <xf numFmtId="49" fontId="23" fillId="6" borderId="10" xfId="0" applyNumberFormat="1" applyFont="1" applyFill="1" applyBorder="1" applyAlignment="1" applyProtection="1">
      <alignment horizontal="center" vertical="center"/>
      <protection locked="0"/>
    </xf>
    <xf numFmtId="49" fontId="23" fillId="6" borderId="11" xfId="0" applyNumberFormat="1" applyFont="1" applyFill="1" applyBorder="1" applyAlignment="1" applyProtection="1">
      <alignment horizontal="center" vertical="center"/>
      <protection locked="0"/>
    </xf>
    <xf numFmtId="0" fontId="23" fillId="6" borderId="34" xfId="0" applyFont="1" applyFill="1" applyBorder="1" applyAlignment="1" applyProtection="1">
      <alignment horizontal="center" vertical="center"/>
      <protection hidden="1"/>
    </xf>
    <xf numFmtId="0" fontId="3" fillId="0" borderId="42" xfId="0" applyFont="1" applyBorder="1" applyAlignment="1" applyProtection="1">
      <alignment horizontal="center" vertical="center"/>
      <protection locked="0"/>
    </xf>
    <xf numFmtId="0" fontId="3" fillId="0" borderId="72" xfId="0" applyFont="1" applyBorder="1" applyAlignment="1" applyProtection="1">
      <alignment horizontal="center" vertical="center"/>
      <protection locked="0"/>
    </xf>
    <xf numFmtId="0" fontId="3" fillId="0" borderId="73" xfId="0" applyFont="1" applyBorder="1" applyAlignment="1" applyProtection="1">
      <alignment horizontal="center" vertical="center"/>
      <protection locked="0"/>
    </xf>
    <xf numFmtId="0" fontId="3" fillId="0" borderId="44" xfId="0" applyFont="1" applyBorder="1" applyAlignment="1" applyProtection="1">
      <alignment horizontal="center" vertical="center"/>
      <protection locked="0"/>
    </xf>
    <xf numFmtId="0" fontId="3" fillId="0" borderId="45" xfId="0" applyFont="1" applyBorder="1" applyAlignment="1" applyProtection="1">
      <alignment horizontal="center" vertical="center"/>
      <protection locked="0"/>
    </xf>
    <xf numFmtId="0" fontId="3" fillId="0" borderId="76" xfId="0" applyFont="1" applyBorder="1" applyAlignment="1" applyProtection="1">
      <alignment horizontal="center" vertical="center"/>
      <protection locked="0"/>
    </xf>
    <xf numFmtId="0" fontId="21" fillId="2" borderId="59" xfId="0" applyFont="1" applyFill="1" applyBorder="1" applyAlignment="1" applyProtection="1">
      <alignment horizontal="center" vertical="center" wrapText="1"/>
      <protection hidden="1"/>
    </xf>
    <xf numFmtId="0" fontId="15" fillId="0" borderId="26" xfId="0" applyFont="1" applyBorder="1" applyAlignment="1" applyProtection="1">
      <alignment horizontal="center" vertical="center"/>
      <protection hidden="1"/>
    </xf>
    <xf numFmtId="0" fontId="3" fillId="0" borderId="46" xfId="0" applyFont="1" applyBorder="1" applyAlignment="1" applyProtection="1">
      <alignment horizontal="center" vertical="center"/>
      <protection hidden="1"/>
    </xf>
    <xf numFmtId="0" fontId="3" fillId="0" borderId="50" xfId="0" applyFont="1" applyBorder="1" applyAlignment="1" applyProtection="1">
      <alignment horizontal="center" vertical="center"/>
      <protection hidden="1"/>
    </xf>
    <xf numFmtId="177" fontId="3" fillId="0" borderId="35" xfId="0" applyNumberFormat="1" applyFont="1" applyBorder="1" applyAlignment="1" applyProtection="1">
      <alignment horizontal="center" vertical="center"/>
      <protection hidden="1"/>
    </xf>
    <xf numFmtId="177" fontId="3" fillId="0" borderId="33" xfId="0" applyNumberFormat="1" applyFont="1" applyBorder="1" applyAlignment="1" applyProtection="1">
      <alignment horizontal="center" vertical="center"/>
      <protection hidden="1"/>
    </xf>
    <xf numFmtId="0" fontId="16" fillId="9" borderId="0" xfId="0" applyFont="1" applyFill="1" applyAlignment="1" applyProtection="1">
      <alignment horizontal="center" vertical="center"/>
      <protection hidden="1"/>
    </xf>
    <xf numFmtId="0" fontId="3" fillId="0" borderId="0" xfId="0" applyFont="1" applyAlignment="1" applyProtection="1">
      <alignment horizontal="center" vertical="center"/>
      <protection locked="0" hidden="1"/>
    </xf>
    <xf numFmtId="49" fontId="3" fillId="0" borderId="0" xfId="0" applyNumberFormat="1" applyFont="1" applyAlignment="1" applyProtection="1">
      <alignment horizontal="center" vertical="center"/>
      <protection locked="0"/>
    </xf>
    <xf numFmtId="178" fontId="3" fillId="0" borderId="90" xfId="1" applyNumberFormat="1" applyFont="1" applyBorder="1" applyAlignment="1" applyProtection="1">
      <alignment horizontal="center" vertical="center"/>
      <protection hidden="1"/>
    </xf>
    <xf numFmtId="178" fontId="3" fillId="0" borderId="91" xfId="1" applyNumberFormat="1" applyFont="1" applyBorder="1" applyAlignment="1" applyProtection="1">
      <alignment horizontal="center" vertical="center"/>
      <protection hidden="1"/>
    </xf>
    <xf numFmtId="0" fontId="28" fillId="9" borderId="0" xfId="0" applyFont="1" applyFill="1" applyAlignment="1" applyProtection="1">
      <alignment horizontal="center" vertical="center"/>
      <protection hidden="1"/>
    </xf>
    <xf numFmtId="0" fontId="29" fillId="9" borderId="4" xfId="0" applyFont="1" applyFill="1" applyBorder="1" applyAlignment="1" applyProtection="1">
      <alignment horizontal="center" vertical="center"/>
      <protection hidden="1"/>
    </xf>
    <xf numFmtId="0" fontId="29" fillId="9" borderId="5" xfId="0" applyFont="1" applyFill="1" applyBorder="1" applyAlignment="1" applyProtection="1">
      <alignment horizontal="center" vertical="center"/>
      <protection hidden="1"/>
    </xf>
    <xf numFmtId="0" fontId="29" fillId="9" borderId="6" xfId="0" applyFont="1" applyFill="1" applyBorder="1" applyAlignment="1" applyProtection="1">
      <alignment horizontal="center" vertical="center"/>
      <protection hidden="1"/>
    </xf>
    <xf numFmtId="0" fontId="29" fillId="9" borderId="9" xfId="0" applyFont="1" applyFill="1" applyBorder="1" applyAlignment="1" applyProtection="1">
      <alignment horizontal="center" vertical="center"/>
      <protection hidden="1"/>
    </xf>
    <xf numFmtId="0" fontId="29" fillId="9" borderId="10" xfId="0" applyFont="1" applyFill="1" applyBorder="1" applyAlignment="1" applyProtection="1">
      <alignment horizontal="center" vertical="center"/>
      <protection hidden="1"/>
    </xf>
    <xf numFmtId="0" fontId="29" fillId="9" borderId="11" xfId="0" applyFont="1" applyFill="1" applyBorder="1" applyAlignment="1" applyProtection="1">
      <alignment horizontal="center" vertical="center"/>
      <protection hidden="1"/>
    </xf>
    <xf numFmtId="0" fontId="29" fillId="9" borderId="13" xfId="0" applyFont="1" applyFill="1" applyBorder="1" applyAlignment="1" applyProtection="1">
      <alignment horizontal="center" vertical="center"/>
      <protection hidden="1"/>
    </xf>
    <xf numFmtId="0" fontId="29" fillId="9" borderId="3" xfId="0" applyFont="1" applyFill="1" applyBorder="1" applyAlignment="1" applyProtection="1">
      <alignment horizontal="center" vertical="center"/>
      <protection hidden="1"/>
    </xf>
    <xf numFmtId="0" fontId="29" fillId="9" borderId="14" xfId="0" applyFont="1" applyFill="1" applyBorder="1" applyAlignment="1" applyProtection="1">
      <alignment horizontal="center" vertical="center"/>
      <protection hidden="1"/>
    </xf>
    <xf numFmtId="0" fontId="25" fillId="6" borderId="9" xfId="0" applyFont="1" applyFill="1" applyBorder="1" applyAlignment="1" applyProtection="1">
      <alignment horizontal="center" vertical="center"/>
      <protection hidden="1"/>
    </xf>
    <xf numFmtId="0" fontId="25" fillId="6" borderId="10" xfId="0" applyFont="1" applyFill="1" applyBorder="1" applyAlignment="1" applyProtection="1">
      <alignment horizontal="center" vertical="center"/>
      <protection hidden="1"/>
    </xf>
    <xf numFmtId="0" fontId="25" fillId="6" borderId="63" xfId="0" applyFont="1" applyFill="1" applyBorder="1" applyAlignment="1" applyProtection="1">
      <alignment horizontal="center" vertical="center"/>
      <protection hidden="1"/>
    </xf>
    <xf numFmtId="0" fontId="25" fillId="6" borderId="64" xfId="0" applyFont="1" applyFill="1" applyBorder="1" applyAlignment="1" applyProtection="1">
      <alignment horizontal="center" vertical="center"/>
      <protection hidden="1"/>
    </xf>
    <xf numFmtId="0" fontId="25" fillId="6" borderId="65" xfId="0" applyFont="1" applyFill="1" applyBorder="1" applyAlignment="1" applyProtection="1">
      <alignment horizontal="center" vertical="center"/>
      <protection hidden="1"/>
    </xf>
    <xf numFmtId="0" fontId="23" fillId="7" borderId="60" xfId="0" applyFont="1" applyFill="1" applyBorder="1" applyAlignment="1" applyProtection="1">
      <alignment horizontal="center"/>
      <protection hidden="1"/>
    </xf>
    <xf numFmtId="0" fontId="23" fillId="7" borderId="61" xfId="0" applyFont="1" applyFill="1" applyBorder="1" applyAlignment="1" applyProtection="1">
      <alignment horizontal="center"/>
      <protection hidden="1"/>
    </xf>
    <xf numFmtId="0" fontId="23" fillId="7" borderId="62" xfId="0" applyFont="1" applyFill="1" applyBorder="1" applyAlignment="1" applyProtection="1">
      <alignment horizontal="center"/>
      <protection hidden="1"/>
    </xf>
    <xf numFmtId="0" fontId="25" fillId="6" borderId="1" xfId="0" applyFont="1" applyFill="1" applyBorder="1" applyAlignment="1" applyProtection="1">
      <alignment horizontal="center" vertical="center"/>
      <protection hidden="1"/>
    </xf>
    <xf numFmtId="0" fontId="25" fillId="6" borderId="60" xfId="0" applyFont="1" applyFill="1" applyBorder="1" applyAlignment="1" applyProtection="1">
      <alignment horizontal="center" vertical="center"/>
      <protection hidden="1"/>
    </xf>
    <xf numFmtId="0" fontId="25" fillId="6" borderId="61" xfId="0" applyFont="1" applyFill="1" applyBorder="1" applyAlignment="1" applyProtection="1">
      <alignment horizontal="center" vertical="center"/>
      <protection hidden="1"/>
    </xf>
    <xf numFmtId="0" fontId="25" fillId="6" borderId="62" xfId="0" applyFont="1" applyFill="1" applyBorder="1" applyAlignment="1" applyProtection="1">
      <alignment horizontal="center" vertical="center"/>
      <protection hidden="1"/>
    </xf>
    <xf numFmtId="0" fontId="25" fillId="6" borderId="55" xfId="0" applyFont="1" applyFill="1" applyBorder="1" applyAlignment="1" applyProtection="1">
      <alignment horizontal="center" vertical="center"/>
      <protection hidden="1"/>
    </xf>
    <xf numFmtId="0" fontId="25" fillId="6" borderId="4" xfId="0" applyFont="1" applyFill="1" applyBorder="1" applyAlignment="1" applyProtection="1">
      <alignment horizontal="center" vertical="center"/>
      <protection hidden="1"/>
    </xf>
    <xf numFmtId="0" fontId="25" fillId="6" borderId="5" xfId="0" applyFont="1" applyFill="1" applyBorder="1" applyAlignment="1" applyProtection="1">
      <alignment horizontal="center" vertical="center"/>
      <protection hidden="1"/>
    </xf>
    <xf numFmtId="0" fontId="25" fillId="6" borderId="29" xfId="0" applyFont="1" applyFill="1" applyBorder="1" applyAlignment="1" applyProtection="1">
      <alignment horizontal="center" vertical="center"/>
      <protection hidden="1"/>
    </xf>
    <xf numFmtId="0" fontId="25" fillId="6" borderId="3" xfId="0" applyFont="1" applyFill="1" applyBorder="1" applyAlignment="1" applyProtection="1">
      <alignment horizontal="center" vertical="center"/>
      <protection hidden="1"/>
    </xf>
    <xf numFmtId="0" fontId="25" fillId="6" borderId="7" xfId="0" applyFont="1" applyFill="1" applyBorder="1" applyAlignment="1" applyProtection="1">
      <alignment horizontal="center" vertical="center"/>
      <protection hidden="1"/>
    </xf>
    <xf numFmtId="0" fontId="16" fillId="7" borderId="0" xfId="0" applyFont="1" applyFill="1" applyAlignment="1" applyProtection="1">
      <alignment horizontal="center" vertical="center"/>
      <protection hidden="1"/>
    </xf>
    <xf numFmtId="0" fontId="25" fillId="6" borderId="7" xfId="0" applyFont="1" applyFill="1" applyBorder="1" applyAlignment="1" applyProtection="1">
      <alignment horizontal="center" vertical="center" justifyLastLine="1"/>
      <protection hidden="1"/>
    </xf>
    <xf numFmtId="0" fontId="25" fillId="6" borderId="1" xfId="0" applyFont="1" applyFill="1" applyBorder="1" applyAlignment="1" applyProtection="1">
      <alignment horizontal="center" vertical="center" justifyLastLine="1"/>
      <protection hidden="1"/>
    </xf>
    <xf numFmtId="0" fontId="23" fillId="6" borderId="63" xfId="0" applyFont="1" applyFill="1" applyBorder="1" applyAlignment="1" applyProtection="1">
      <alignment horizontal="center" vertical="center"/>
      <protection hidden="1"/>
    </xf>
    <xf numFmtId="0" fontId="23" fillId="6" borderId="64" xfId="0" applyFont="1" applyFill="1" applyBorder="1" applyAlignment="1" applyProtection="1">
      <alignment horizontal="center" vertical="center"/>
      <protection hidden="1"/>
    </xf>
    <xf numFmtId="0" fontId="23" fillId="6" borderId="65" xfId="0" applyFont="1" applyFill="1" applyBorder="1" applyAlignment="1" applyProtection="1">
      <alignment horizontal="center" vertical="center"/>
      <protection hidden="1"/>
    </xf>
    <xf numFmtId="49" fontId="23" fillId="6" borderId="16" xfId="0" applyNumberFormat="1" applyFont="1" applyFill="1" applyBorder="1" applyAlignment="1" applyProtection="1">
      <alignment horizontal="center" vertical="center"/>
      <protection locked="0"/>
    </xf>
    <xf numFmtId="49" fontId="23" fillId="6" borderId="41" xfId="0" applyNumberFormat="1" applyFont="1" applyFill="1" applyBorder="1" applyAlignment="1" applyProtection="1">
      <alignment horizontal="center" vertical="center"/>
      <protection locked="0"/>
    </xf>
    <xf numFmtId="49" fontId="23" fillId="6" borderId="56" xfId="0" applyNumberFormat="1" applyFont="1" applyFill="1" applyBorder="1" applyAlignment="1" applyProtection="1">
      <alignment horizontal="center" vertical="center"/>
      <protection locked="0"/>
    </xf>
    <xf numFmtId="0" fontId="0" fillId="5" borderId="1" xfId="0" applyFill="1" applyBorder="1" applyAlignment="1" applyProtection="1">
      <alignment horizontal="center" vertical="center"/>
      <protection hidden="1"/>
    </xf>
    <xf numFmtId="0" fontId="39" fillId="9" borderId="1" xfId="0" applyFont="1" applyFill="1" applyBorder="1" applyAlignment="1" applyProtection="1">
      <alignment horizontal="center" vertical="center"/>
      <protection hidden="1"/>
    </xf>
    <xf numFmtId="0" fontId="40" fillId="9" borderId="1" xfId="0" applyFont="1" applyFill="1" applyBorder="1" applyAlignment="1" applyProtection="1">
      <alignment horizontal="center" vertical="center"/>
      <protection hidden="1"/>
    </xf>
    <xf numFmtId="0" fontId="38" fillId="3" borderId="0" xfId="0" applyFont="1" applyFill="1" applyAlignment="1" applyProtection="1">
      <alignment horizontal="center" vertical="center"/>
      <protection hidden="1"/>
    </xf>
    <xf numFmtId="0" fontId="37" fillId="3" borderId="0" xfId="0" applyFont="1" applyFill="1" applyAlignment="1" applyProtection="1">
      <alignment horizontal="center" vertical="center"/>
      <protection hidden="1"/>
    </xf>
    <xf numFmtId="0" fontId="0" fillId="0" borderId="28" xfId="0" applyBorder="1" applyAlignment="1" applyProtection="1">
      <alignment horizontal="center" vertical="center"/>
      <protection hidden="1"/>
    </xf>
    <xf numFmtId="0" fontId="0" fillId="6" borderId="28" xfId="0" applyFill="1" applyBorder="1" applyAlignment="1" applyProtection="1">
      <alignment horizontal="center" vertical="center"/>
      <protection hidden="1"/>
    </xf>
    <xf numFmtId="0" fontId="3" fillId="6" borderId="0" xfId="0" applyFont="1" applyFill="1" applyAlignment="1" applyProtection="1">
      <alignment horizontal="center" vertical="center"/>
      <protection hidden="1"/>
    </xf>
    <xf numFmtId="0" fontId="3" fillId="6" borderId="26" xfId="0" applyFont="1" applyFill="1" applyBorder="1" applyAlignment="1" applyProtection="1">
      <alignment horizontal="center" vertical="center"/>
      <protection hidden="1"/>
    </xf>
    <xf numFmtId="0" fontId="7" fillId="3" borderId="0" xfId="0" applyFont="1" applyFill="1" applyAlignment="1" applyProtection="1">
      <alignment horizontal="center" vertical="center"/>
      <protection hidden="1"/>
    </xf>
    <xf numFmtId="0" fontId="3" fillId="6" borderId="28" xfId="0" applyFont="1" applyFill="1" applyBorder="1" applyAlignment="1" applyProtection="1">
      <alignment horizontal="center" vertical="center"/>
      <protection hidden="1"/>
    </xf>
    <xf numFmtId="0" fontId="27" fillId="6" borderId="46" xfId="0" applyFont="1" applyFill="1" applyBorder="1" applyAlignment="1" applyProtection="1">
      <alignment horizontal="center" vertical="center" wrapText="1"/>
      <protection hidden="1"/>
    </xf>
    <xf numFmtId="0" fontId="27" fillId="6" borderId="47" xfId="0" applyFont="1" applyFill="1" applyBorder="1" applyAlignment="1" applyProtection="1">
      <alignment horizontal="center" vertical="center" wrapText="1"/>
      <protection hidden="1"/>
    </xf>
    <xf numFmtId="0" fontId="27" fillId="6" borderId="39" xfId="0" applyFont="1" applyFill="1" applyBorder="1" applyAlignment="1" applyProtection="1">
      <alignment horizontal="center" vertical="center" wrapText="1"/>
      <protection hidden="1"/>
    </xf>
    <xf numFmtId="0" fontId="27" fillId="6" borderId="48" xfId="0" applyFont="1" applyFill="1" applyBorder="1" applyAlignment="1" applyProtection="1">
      <alignment horizontal="center" vertical="center" wrapText="1"/>
      <protection hidden="1"/>
    </xf>
    <xf numFmtId="0" fontId="27" fillId="6" borderId="0" xfId="0" applyFont="1" applyFill="1" applyAlignment="1" applyProtection="1">
      <alignment horizontal="center" vertical="center" wrapText="1"/>
      <protection hidden="1"/>
    </xf>
    <xf numFmtId="0" fontId="27" fillId="6" borderId="49" xfId="0" applyFont="1" applyFill="1" applyBorder="1" applyAlignment="1" applyProtection="1">
      <alignment horizontal="center" vertical="center" wrapText="1"/>
      <protection hidden="1"/>
    </xf>
    <xf numFmtId="0" fontId="27" fillId="6" borderId="50" xfId="0" applyFont="1" applyFill="1" applyBorder="1" applyAlignment="1" applyProtection="1">
      <alignment horizontal="center" vertical="center" wrapText="1"/>
      <protection hidden="1"/>
    </xf>
    <xf numFmtId="0" fontId="27" fillId="6" borderId="26" xfId="0" applyFont="1" applyFill="1" applyBorder="1" applyAlignment="1" applyProtection="1">
      <alignment horizontal="center" vertical="center" wrapText="1"/>
      <protection hidden="1"/>
    </xf>
    <xf numFmtId="0" fontId="27" fillId="6" borderId="51" xfId="0" applyFont="1" applyFill="1" applyBorder="1" applyAlignment="1" applyProtection="1">
      <alignment horizontal="center" vertical="center" wrapText="1"/>
      <protection hidden="1"/>
    </xf>
    <xf numFmtId="0" fontId="3" fillId="6" borderId="37" xfId="0" applyFont="1" applyFill="1" applyBorder="1" applyAlignment="1" applyProtection="1">
      <alignment horizontal="center" vertical="center"/>
      <protection hidden="1"/>
    </xf>
    <xf numFmtId="0" fontId="3" fillId="6" borderId="59" xfId="0" applyFont="1" applyFill="1" applyBorder="1" applyAlignment="1" applyProtection="1">
      <alignment horizontal="center" vertical="center"/>
      <protection hidden="1"/>
    </xf>
    <xf numFmtId="0" fontId="3" fillId="6" borderId="46" xfId="0" applyFont="1" applyFill="1" applyBorder="1" applyAlignment="1" applyProtection="1">
      <alignment horizontal="center" vertical="center"/>
      <protection locked="0"/>
    </xf>
    <xf numFmtId="0" fontId="3" fillId="6" borderId="47" xfId="0" applyFont="1" applyFill="1" applyBorder="1" applyAlignment="1" applyProtection="1">
      <alignment horizontal="center" vertical="center"/>
      <protection locked="0"/>
    </xf>
    <xf numFmtId="0" fontId="3" fillId="6" borderId="39" xfId="0" applyFont="1" applyFill="1" applyBorder="1" applyAlignment="1" applyProtection="1">
      <alignment horizontal="center" vertical="center"/>
      <protection locked="0"/>
    </xf>
    <xf numFmtId="0" fontId="3" fillId="6" borderId="50" xfId="0" applyFont="1" applyFill="1" applyBorder="1" applyAlignment="1" applyProtection="1">
      <alignment horizontal="center" vertical="center"/>
      <protection locked="0"/>
    </xf>
    <xf numFmtId="0" fontId="3" fillId="6" borderId="26" xfId="0" applyFont="1" applyFill="1" applyBorder="1" applyAlignment="1" applyProtection="1">
      <alignment horizontal="center" vertical="center"/>
      <protection locked="0"/>
    </xf>
    <xf numFmtId="0" fontId="3" fillId="6" borderId="51" xfId="0" applyFont="1" applyFill="1" applyBorder="1" applyAlignment="1" applyProtection="1">
      <alignment horizontal="center" vertical="center"/>
      <protection locked="0"/>
    </xf>
    <xf numFmtId="0" fontId="3" fillId="5" borderId="66" xfId="0" applyFont="1" applyFill="1" applyBorder="1" applyAlignment="1" applyProtection="1">
      <alignment horizontal="center" vertical="center"/>
      <protection hidden="1"/>
    </xf>
    <xf numFmtId="0" fontId="3" fillId="5" borderId="67" xfId="0" applyFont="1" applyFill="1" applyBorder="1" applyAlignment="1" applyProtection="1">
      <alignment horizontal="center" vertical="center"/>
      <protection hidden="1"/>
    </xf>
    <xf numFmtId="0" fontId="3" fillId="5" borderId="68" xfId="0" applyFont="1" applyFill="1" applyBorder="1" applyAlignment="1" applyProtection="1">
      <alignment horizontal="center" vertical="center"/>
      <protection hidden="1"/>
    </xf>
    <xf numFmtId="0" fontId="3" fillId="9" borderId="66" xfId="0" applyFont="1" applyFill="1" applyBorder="1" applyAlignment="1" applyProtection="1">
      <alignment horizontal="center" vertical="center"/>
      <protection hidden="1"/>
    </xf>
    <xf numFmtId="0" fontId="3" fillId="9" borderId="67" xfId="0" applyFont="1" applyFill="1" applyBorder="1" applyAlignment="1" applyProtection="1">
      <alignment horizontal="center" vertical="center"/>
      <protection hidden="1"/>
    </xf>
    <xf numFmtId="0" fontId="3" fillId="9" borderId="68" xfId="0" applyFont="1" applyFill="1" applyBorder="1" applyAlignment="1" applyProtection="1">
      <alignment horizontal="center" vertical="center"/>
      <protection hidden="1"/>
    </xf>
    <xf numFmtId="0" fontId="3" fillId="6" borderId="66" xfId="0" applyFont="1" applyFill="1" applyBorder="1" applyAlignment="1" applyProtection="1">
      <alignment horizontal="center" vertical="center"/>
      <protection hidden="1"/>
    </xf>
    <xf numFmtId="0" fontId="3" fillId="6" borderId="68" xfId="0" applyFont="1" applyFill="1" applyBorder="1" applyAlignment="1" applyProtection="1">
      <alignment horizontal="center" vertical="center"/>
      <protection hidden="1"/>
    </xf>
    <xf numFmtId="42" fontId="3" fillId="6" borderId="66" xfId="0" applyNumberFormat="1" applyFont="1" applyFill="1" applyBorder="1" applyAlignment="1" applyProtection="1">
      <alignment horizontal="center" vertical="center"/>
      <protection hidden="1"/>
    </xf>
    <xf numFmtId="0" fontId="3" fillId="6" borderId="67" xfId="0" applyFont="1" applyFill="1" applyBorder="1" applyAlignment="1" applyProtection="1">
      <alignment horizontal="center" vertical="center"/>
      <protection hidden="1"/>
    </xf>
    <xf numFmtId="0" fontId="3" fillId="6" borderId="74" xfId="0" applyFont="1" applyFill="1" applyBorder="1" applyAlignment="1" applyProtection="1">
      <alignment horizontal="center" vertical="center"/>
      <protection hidden="1"/>
    </xf>
    <xf numFmtId="0" fontId="3" fillId="6" borderId="47" xfId="0" applyFont="1" applyFill="1" applyBorder="1" applyAlignment="1" applyProtection="1">
      <alignment horizontal="left" vertical="center"/>
      <protection hidden="1"/>
    </xf>
    <xf numFmtId="0" fontId="3" fillId="6" borderId="39" xfId="0" applyFont="1" applyFill="1" applyBorder="1" applyAlignment="1" applyProtection="1">
      <alignment horizontal="left" vertical="center"/>
      <protection hidden="1"/>
    </xf>
    <xf numFmtId="0" fontId="3" fillId="6" borderId="0" xfId="0" applyFont="1" applyFill="1" applyAlignment="1" applyProtection="1">
      <alignment horizontal="left" vertical="center"/>
      <protection hidden="1"/>
    </xf>
    <xf numFmtId="0" fontId="3" fillId="6" borderId="49" xfId="0" applyFont="1" applyFill="1" applyBorder="1" applyAlignment="1" applyProtection="1">
      <alignment horizontal="left" vertical="center"/>
      <protection hidden="1"/>
    </xf>
    <xf numFmtId="0" fontId="3" fillId="6" borderId="26" xfId="0" applyFont="1" applyFill="1" applyBorder="1" applyAlignment="1" applyProtection="1">
      <alignment horizontal="left" vertical="center"/>
      <protection hidden="1"/>
    </xf>
    <xf numFmtId="0" fontId="3" fillId="6" borderId="51" xfId="0" applyFont="1" applyFill="1" applyBorder="1" applyAlignment="1" applyProtection="1">
      <alignment horizontal="left" vertical="center"/>
      <protection hidden="1"/>
    </xf>
    <xf numFmtId="0" fontId="26" fillId="5" borderId="0" xfId="0" applyFont="1" applyFill="1" applyAlignment="1">
      <alignment horizontal="center" vertical="center"/>
    </xf>
    <xf numFmtId="0" fontId="43" fillId="0" borderId="0" xfId="0" applyFont="1" applyAlignment="1">
      <alignment horizontal="center" vertical="center"/>
    </xf>
    <xf numFmtId="0" fontId="26" fillId="2" borderId="0" xfId="0" applyFont="1" applyFill="1" applyAlignment="1">
      <alignment horizontal="center" vertical="center"/>
    </xf>
    <xf numFmtId="0" fontId="26" fillId="3" borderId="0" xfId="0" applyFont="1" applyFill="1" applyAlignment="1">
      <alignment horizontal="center" vertical="center"/>
    </xf>
    <xf numFmtId="0" fontId="9" fillId="10" borderId="0" xfId="0" applyFont="1" applyFill="1" applyAlignment="1">
      <alignment horizontal="center" vertical="center"/>
    </xf>
  </cellXfs>
  <cellStyles count="7">
    <cellStyle name="Hyperlink" xfId="6" xr:uid="{00000000-0005-0000-0000-000000000000}"/>
    <cellStyle name="桁区切り" xfId="1" builtinId="6"/>
    <cellStyle name="桁区切り 2" xfId="4" xr:uid="{00000000-0005-0000-0000-000002000000}"/>
    <cellStyle name="桁区切り 3" xfId="3" xr:uid="{00000000-0005-0000-0000-000003000000}"/>
    <cellStyle name="標準" xfId="0" builtinId="0"/>
    <cellStyle name="標準 2" xfId="5" xr:uid="{00000000-0005-0000-0000-000005000000}"/>
    <cellStyle name="標準 3" xfId="2" xr:uid="{00000000-0005-0000-0000-00000600000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6699"/>
      <color rgb="FFFF33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Drop" dropStyle="simple" dx="17" sel="0" val="0" widthMin="184"/>
</file>

<file path=xl/ctrlProps/ctrlProp10.xml><?xml version="1.0" encoding="utf-8"?>
<formControlPr xmlns="http://schemas.microsoft.com/office/spreadsheetml/2009/9/main" objectType="Drop" dropStyle="simple" dx="17" sel="0" val="0" widthMin="166"/>
</file>

<file path=xl/ctrlProps/ctrlProp100.xml><?xml version="1.0" encoding="utf-8"?>
<formControlPr xmlns="http://schemas.microsoft.com/office/spreadsheetml/2009/9/main" objectType="Drop" dropStyle="simple" dx="17" sel="0" val="0" widthMin="166"/>
</file>

<file path=xl/ctrlProps/ctrlProp101.xml><?xml version="1.0" encoding="utf-8"?>
<formControlPr xmlns="http://schemas.microsoft.com/office/spreadsheetml/2009/9/main" objectType="Drop" dropStyle="simple" dx="17" sel="0" val="0" widthMin="166"/>
</file>

<file path=xl/ctrlProps/ctrlProp102.xml><?xml version="1.0" encoding="utf-8"?>
<formControlPr xmlns="http://schemas.microsoft.com/office/spreadsheetml/2009/9/main" objectType="Drop" dropStyle="simple" dx="17" sel="0" val="0" widthMin="166"/>
</file>

<file path=xl/ctrlProps/ctrlProp103.xml><?xml version="1.0" encoding="utf-8"?>
<formControlPr xmlns="http://schemas.microsoft.com/office/spreadsheetml/2009/9/main" objectType="Drop" dropStyle="simple" dx="17" sel="0" val="0" widthMin="166"/>
</file>

<file path=xl/ctrlProps/ctrlProp104.xml><?xml version="1.0" encoding="utf-8"?>
<formControlPr xmlns="http://schemas.microsoft.com/office/spreadsheetml/2009/9/main" objectType="Drop" dropStyle="simple" dx="17" sel="0" val="0" widthMin="166"/>
</file>

<file path=xl/ctrlProps/ctrlProp105.xml><?xml version="1.0" encoding="utf-8"?>
<formControlPr xmlns="http://schemas.microsoft.com/office/spreadsheetml/2009/9/main" objectType="Drop" dropStyle="simple" dx="17" sel="0" val="0" widthMin="166"/>
</file>

<file path=xl/ctrlProps/ctrlProp106.xml><?xml version="1.0" encoding="utf-8"?>
<formControlPr xmlns="http://schemas.microsoft.com/office/spreadsheetml/2009/9/main" objectType="Drop" dropStyle="simple" dx="17" sel="0" val="0" widthMin="166"/>
</file>

<file path=xl/ctrlProps/ctrlProp107.xml><?xml version="1.0" encoding="utf-8"?>
<formControlPr xmlns="http://schemas.microsoft.com/office/spreadsheetml/2009/9/main" objectType="Drop" dropStyle="simple" dx="17" sel="0" val="0" widthMin="166"/>
</file>

<file path=xl/ctrlProps/ctrlProp108.xml><?xml version="1.0" encoding="utf-8"?>
<formControlPr xmlns="http://schemas.microsoft.com/office/spreadsheetml/2009/9/main" objectType="Drop" dropStyle="simple" dx="17" sel="0" val="0" widthMin="166"/>
</file>

<file path=xl/ctrlProps/ctrlProp109.xml><?xml version="1.0" encoding="utf-8"?>
<formControlPr xmlns="http://schemas.microsoft.com/office/spreadsheetml/2009/9/main" objectType="Drop" dropStyle="simple" dx="17" sel="0" val="0" widthMin="166"/>
</file>

<file path=xl/ctrlProps/ctrlProp11.xml><?xml version="1.0" encoding="utf-8"?>
<formControlPr xmlns="http://schemas.microsoft.com/office/spreadsheetml/2009/9/main" objectType="Drop" dropStyle="simple" dx="17" sel="0" val="0" widthMin="166"/>
</file>

<file path=xl/ctrlProps/ctrlProp110.xml><?xml version="1.0" encoding="utf-8"?>
<formControlPr xmlns="http://schemas.microsoft.com/office/spreadsheetml/2009/9/main" objectType="Drop" dropStyle="simple" dx="17" sel="0" val="0" widthMin="166"/>
</file>

<file path=xl/ctrlProps/ctrlProp111.xml><?xml version="1.0" encoding="utf-8"?>
<formControlPr xmlns="http://schemas.microsoft.com/office/spreadsheetml/2009/9/main" objectType="Drop" dropStyle="simple" dx="17" sel="0" val="0" widthMin="166"/>
</file>

<file path=xl/ctrlProps/ctrlProp112.xml><?xml version="1.0" encoding="utf-8"?>
<formControlPr xmlns="http://schemas.microsoft.com/office/spreadsheetml/2009/9/main" objectType="Drop" dropStyle="simple" dx="17" sel="0" val="0" widthMin="166"/>
</file>

<file path=xl/ctrlProps/ctrlProp113.xml><?xml version="1.0" encoding="utf-8"?>
<formControlPr xmlns="http://schemas.microsoft.com/office/spreadsheetml/2009/9/main" objectType="Drop" dropStyle="simple" dx="17" sel="0" val="0" widthMin="166"/>
</file>

<file path=xl/ctrlProps/ctrlProp114.xml><?xml version="1.0" encoding="utf-8"?>
<formControlPr xmlns="http://schemas.microsoft.com/office/spreadsheetml/2009/9/main" objectType="Drop" dropStyle="simple" dx="17" sel="0" val="0" widthMin="166"/>
</file>

<file path=xl/ctrlProps/ctrlProp115.xml><?xml version="1.0" encoding="utf-8"?>
<formControlPr xmlns="http://schemas.microsoft.com/office/spreadsheetml/2009/9/main" objectType="Drop" dropStyle="simple" dx="17" sel="0" val="0" widthMin="166"/>
</file>

<file path=xl/ctrlProps/ctrlProp116.xml><?xml version="1.0" encoding="utf-8"?>
<formControlPr xmlns="http://schemas.microsoft.com/office/spreadsheetml/2009/9/main" objectType="Drop" dropStyle="simple" dx="17" sel="0" val="0" widthMin="166"/>
</file>

<file path=xl/ctrlProps/ctrlProp117.xml><?xml version="1.0" encoding="utf-8"?>
<formControlPr xmlns="http://schemas.microsoft.com/office/spreadsheetml/2009/9/main" objectType="Drop" dropStyle="simple" dx="17" sel="0" val="0" widthMin="166"/>
</file>

<file path=xl/ctrlProps/ctrlProp118.xml><?xml version="1.0" encoding="utf-8"?>
<formControlPr xmlns="http://schemas.microsoft.com/office/spreadsheetml/2009/9/main" objectType="Drop" dropStyle="simple" dx="17" sel="0" val="0" widthMin="166"/>
</file>

<file path=xl/ctrlProps/ctrlProp119.xml><?xml version="1.0" encoding="utf-8"?>
<formControlPr xmlns="http://schemas.microsoft.com/office/spreadsheetml/2009/9/main" objectType="Drop" dropStyle="simple" dx="17" sel="0" val="0" widthMin="166"/>
</file>

<file path=xl/ctrlProps/ctrlProp12.xml><?xml version="1.0" encoding="utf-8"?>
<formControlPr xmlns="http://schemas.microsoft.com/office/spreadsheetml/2009/9/main" objectType="Drop" dropStyle="simple" dx="17" sel="0" val="0" widthMin="166"/>
</file>

<file path=xl/ctrlProps/ctrlProp120.xml><?xml version="1.0" encoding="utf-8"?>
<formControlPr xmlns="http://schemas.microsoft.com/office/spreadsheetml/2009/9/main" objectType="Drop" dropStyle="simple" dx="17" sel="0" val="0" widthMin="166"/>
</file>

<file path=xl/ctrlProps/ctrlProp121.xml><?xml version="1.0" encoding="utf-8"?>
<formControlPr xmlns="http://schemas.microsoft.com/office/spreadsheetml/2009/9/main" objectType="Drop" dropStyle="simple" dx="17" sel="0" val="0" widthMin="166"/>
</file>

<file path=xl/ctrlProps/ctrlProp122.xml><?xml version="1.0" encoding="utf-8"?>
<formControlPr xmlns="http://schemas.microsoft.com/office/spreadsheetml/2009/9/main" objectType="Drop" dropStyle="simple" dx="17" sel="0" val="0" widthMin="166"/>
</file>

<file path=xl/ctrlProps/ctrlProp123.xml><?xml version="1.0" encoding="utf-8"?>
<formControlPr xmlns="http://schemas.microsoft.com/office/spreadsheetml/2009/9/main" objectType="Drop" dropStyle="simple" dx="17" sel="0" val="0" widthMin="166"/>
</file>

<file path=xl/ctrlProps/ctrlProp124.xml><?xml version="1.0" encoding="utf-8"?>
<formControlPr xmlns="http://schemas.microsoft.com/office/spreadsheetml/2009/9/main" objectType="Drop" dropStyle="simple" dx="17" sel="0" val="0" widthMin="166"/>
</file>

<file path=xl/ctrlProps/ctrlProp125.xml><?xml version="1.0" encoding="utf-8"?>
<formControlPr xmlns="http://schemas.microsoft.com/office/spreadsheetml/2009/9/main" objectType="Drop" dropStyle="simple" dx="17" sel="0" val="0" widthMin="166"/>
</file>

<file path=xl/ctrlProps/ctrlProp126.xml><?xml version="1.0" encoding="utf-8"?>
<formControlPr xmlns="http://schemas.microsoft.com/office/spreadsheetml/2009/9/main" objectType="Drop" dropStyle="simple" dx="17" sel="0" val="0" widthMin="166"/>
</file>

<file path=xl/ctrlProps/ctrlProp127.xml><?xml version="1.0" encoding="utf-8"?>
<formControlPr xmlns="http://schemas.microsoft.com/office/spreadsheetml/2009/9/main" objectType="Drop" dropStyle="simple" dx="17" sel="0" val="0" widthMin="166"/>
</file>

<file path=xl/ctrlProps/ctrlProp128.xml><?xml version="1.0" encoding="utf-8"?>
<formControlPr xmlns="http://schemas.microsoft.com/office/spreadsheetml/2009/9/main" objectType="Drop" dropStyle="simple" dx="17" sel="0" val="0" widthMin="166"/>
</file>

<file path=xl/ctrlProps/ctrlProp129.xml><?xml version="1.0" encoding="utf-8"?>
<formControlPr xmlns="http://schemas.microsoft.com/office/spreadsheetml/2009/9/main" objectType="Drop" dropStyle="simple" dx="17" sel="0" val="0" widthMin="166"/>
</file>

<file path=xl/ctrlProps/ctrlProp13.xml><?xml version="1.0" encoding="utf-8"?>
<formControlPr xmlns="http://schemas.microsoft.com/office/spreadsheetml/2009/9/main" objectType="Drop" dropStyle="simple" dx="17" sel="0" val="0" widthMin="166"/>
</file>

<file path=xl/ctrlProps/ctrlProp130.xml><?xml version="1.0" encoding="utf-8"?>
<formControlPr xmlns="http://schemas.microsoft.com/office/spreadsheetml/2009/9/main" objectType="Drop" dropStyle="simple" dx="17" sel="0" val="0" widthMin="130"/>
</file>

<file path=xl/ctrlProps/ctrlProp131.xml><?xml version="1.0" encoding="utf-8"?>
<formControlPr xmlns="http://schemas.microsoft.com/office/spreadsheetml/2009/9/main" objectType="Drop" dropStyle="simple" dx="17" sel="0" val="0" widthMin="130"/>
</file>

<file path=xl/ctrlProps/ctrlProp132.xml><?xml version="1.0" encoding="utf-8"?>
<formControlPr xmlns="http://schemas.microsoft.com/office/spreadsheetml/2009/9/main" objectType="Drop" dropStyle="simple" dx="17" sel="0" val="0" widthMin="130"/>
</file>

<file path=xl/ctrlProps/ctrlProp133.xml><?xml version="1.0" encoding="utf-8"?>
<formControlPr xmlns="http://schemas.microsoft.com/office/spreadsheetml/2009/9/main" objectType="Drop" dropStyle="simple" dx="17" sel="0" val="0" widthMin="130"/>
</file>

<file path=xl/ctrlProps/ctrlProp134.xml><?xml version="1.0" encoding="utf-8"?>
<formControlPr xmlns="http://schemas.microsoft.com/office/spreadsheetml/2009/9/main" objectType="Drop" dropStyle="simple" dx="17" sel="0" val="0" widthMin="130"/>
</file>

<file path=xl/ctrlProps/ctrlProp135.xml><?xml version="1.0" encoding="utf-8"?>
<formControlPr xmlns="http://schemas.microsoft.com/office/spreadsheetml/2009/9/main" objectType="Drop" dropStyle="simple" dx="17" sel="0" val="0" widthMin="130"/>
</file>

<file path=xl/ctrlProps/ctrlProp136.xml><?xml version="1.0" encoding="utf-8"?>
<formControlPr xmlns="http://schemas.microsoft.com/office/spreadsheetml/2009/9/main" objectType="Drop" dropStyle="simple" dx="17" sel="0" val="0" widthMin="130"/>
</file>

<file path=xl/ctrlProps/ctrlProp137.xml><?xml version="1.0" encoding="utf-8"?>
<formControlPr xmlns="http://schemas.microsoft.com/office/spreadsheetml/2009/9/main" objectType="Drop" dropStyle="simple" dx="17" sel="0" val="0" widthMin="130"/>
</file>

<file path=xl/ctrlProps/ctrlProp138.xml><?xml version="1.0" encoding="utf-8"?>
<formControlPr xmlns="http://schemas.microsoft.com/office/spreadsheetml/2009/9/main" objectType="Drop" dropStyle="simple" dx="17" sel="0" val="0" widthMin="130"/>
</file>

<file path=xl/ctrlProps/ctrlProp139.xml><?xml version="1.0" encoding="utf-8"?>
<formControlPr xmlns="http://schemas.microsoft.com/office/spreadsheetml/2009/9/main" objectType="Drop" dropStyle="simple" dx="17" sel="0" val="0" widthMin="130"/>
</file>

<file path=xl/ctrlProps/ctrlProp14.xml><?xml version="1.0" encoding="utf-8"?>
<formControlPr xmlns="http://schemas.microsoft.com/office/spreadsheetml/2009/9/main" objectType="Drop" dropStyle="simple" dx="17" sel="0" val="0" widthMin="166"/>
</file>

<file path=xl/ctrlProps/ctrlProp140.xml><?xml version="1.0" encoding="utf-8"?>
<formControlPr xmlns="http://schemas.microsoft.com/office/spreadsheetml/2009/9/main" objectType="Drop" dropStyle="simple" dx="17" sel="0" val="0" widthMin="130"/>
</file>

<file path=xl/ctrlProps/ctrlProp141.xml><?xml version="1.0" encoding="utf-8"?>
<formControlPr xmlns="http://schemas.microsoft.com/office/spreadsheetml/2009/9/main" objectType="Drop" dropStyle="simple" dx="17" sel="0" val="0" widthMin="130"/>
</file>

<file path=xl/ctrlProps/ctrlProp142.xml><?xml version="1.0" encoding="utf-8"?>
<formControlPr xmlns="http://schemas.microsoft.com/office/spreadsheetml/2009/9/main" objectType="Drop" dropStyle="simple" dx="17" sel="0" val="0" widthMin="130"/>
</file>

<file path=xl/ctrlProps/ctrlProp143.xml><?xml version="1.0" encoding="utf-8"?>
<formControlPr xmlns="http://schemas.microsoft.com/office/spreadsheetml/2009/9/main" objectType="Drop" dropStyle="simple" dx="17" sel="0" val="0" widthMin="130"/>
</file>

<file path=xl/ctrlProps/ctrlProp144.xml><?xml version="1.0" encoding="utf-8"?>
<formControlPr xmlns="http://schemas.microsoft.com/office/spreadsheetml/2009/9/main" objectType="Drop" dropStyle="simple" dx="17" sel="0" val="0" widthMin="130"/>
</file>

<file path=xl/ctrlProps/ctrlProp145.xml><?xml version="1.0" encoding="utf-8"?>
<formControlPr xmlns="http://schemas.microsoft.com/office/spreadsheetml/2009/9/main" objectType="Drop" dropStyle="simple" dx="17" sel="0" val="0" widthMin="130"/>
</file>

<file path=xl/ctrlProps/ctrlProp146.xml><?xml version="1.0" encoding="utf-8"?>
<formControlPr xmlns="http://schemas.microsoft.com/office/spreadsheetml/2009/9/main" objectType="Drop" dropStyle="simple" dx="17" sel="0" val="0" widthMin="130"/>
</file>

<file path=xl/ctrlProps/ctrlProp147.xml><?xml version="1.0" encoding="utf-8"?>
<formControlPr xmlns="http://schemas.microsoft.com/office/spreadsheetml/2009/9/main" objectType="Drop" dropStyle="simple" dx="17" sel="0" val="0" widthMin="130"/>
</file>

<file path=xl/ctrlProps/ctrlProp148.xml><?xml version="1.0" encoding="utf-8"?>
<formControlPr xmlns="http://schemas.microsoft.com/office/spreadsheetml/2009/9/main" objectType="Drop" dropStyle="simple" dx="17" sel="0" val="0" widthMin="130"/>
</file>

<file path=xl/ctrlProps/ctrlProp149.xml><?xml version="1.0" encoding="utf-8"?>
<formControlPr xmlns="http://schemas.microsoft.com/office/spreadsheetml/2009/9/main" objectType="Drop" dropStyle="simple" dx="17" sel="0" val="0" widthMin="130"/>
</file>

<file path=xl/ctrlProps/ctrlProp15.xml><?xml version="1.0" encoding="utf-8"?>
<formControlPr xmlns="http://schemas.microsoft.com/office/spreadsheetml/2009/9/main" objectType="Drop" dropStyle="simple" dx="17" sel="0" val="0" widthMin="166"/>
</file>

<file path=xl/ctrlProps/ctrlProp150.xml><?xml version="1.0" encoding="utf-8"?>
<formControlPr xmlns="http://schemas.microsoft.com/office/spreadsheetml/2009/9/main" objectType="Drop" dropStyle="simple" dx="17" sel="0" val="0" widthMin="130"/>
</file>

<file path=xl/ctrlProps/ctrlProp151.xml><?xml version="1.0" encoding="utf-8"?>
<formControlPr xmlns="http://schemas.microsoft.com/office/spreadsheetml/2009/9/main" objectType="Drop" dropStyle="simple" dx="17" sel="0" val="0" widthMin="130"/>
</file>

<file path=xl/ctrlProps/ctrlProp152.xml><?xml version="1.0" encoding="utf-8"?>
<formControlPr xmlns="http://schemas.microsoft.com/office/spreadsheetml/2009/9/main" objectType="Drop" dropStyle="simple" dx="17" sel="0" val="0" widthMin="130"/>
</file>

<file path=xl/ctrlProps/ctrlProp153.xml><?xml version="1.0" encoding="utf-8"?>
<formControlPr xmlns="http://schemas.microsoft.com/office/spreadsheetml/2009/9/main" objectType="Drop" dropStyle="simple" dx="17" sel="0" val="0" widthMin="130"/>
</file>

<file path=xl/ctrlProps/ctrlProp154.xml><?xml version="1.0" encoding="utf-8"?>
<formControlPr xmlns="http://schemas.microsoft.com/office/spreadsheetml/2009/9/main" objectType="Drop" dropStyle="simple" dx="17" sel="0" val="0" widthMin="130"/>
</file>

<file path=xl/ctrlProps/ctrlProp155.xml><?xml version="1.0" encoding="utf-8"?>
<formControlPr xmlns="http://schemas.microsoft.com/office/spreadsheetml/2009/9/main" objectType="Drop" dropStyle="simple" dx="17" sel="0" val="0" widthMin="130"/>
</file>

<file path=xl/ctrlProps/ctrlProp156.xml><?xml version="1.0" encoding="utf-8"?>
<formControlPr xmlns="http://schemas.microsoft.com/office/spreadsheetml/2009/9/main" objectType="Drop" dropStyle="simple" dx="17" sel="0" val="0" widthMin="130"/>
</file>

<file path=xl/ctrlProps/ctrlProp157.xml><?xml version="1.0" encoding="utf-8"?>
<formControlPr xmlns="http://schemas.microsoft.com/office/spreadsheetml/2009/9/main" objectType="Drop" dropStyle="simple" dx="17" sel="0" val="0" widthMin="130"/>
</file>

<file path=xl/ctrlProps/ctrlProp158.xml><?xml version="1.0" encoding="utf-8"?>
<formControlPr xmlns="http://schemas.microsoft.com/office/spreadsheetml/2009/9/main" objectType="Drop" dropStyle="simple" dx="17" sel="0" val="0" widthMin="130"/>
</file>

<file path=xl/ctrlProps/ctrlProp159.xml><?xml version="1.0" encoding="utf-8"?>
<formControlPr xmlns="http://schemas.microsoft.com/office/spreadsheetml/2009/9/main" objectType="Drop" dropStyle="simple" dx="17" sel="0" val="0" widthMin="130"/>
</file>

<file path=xl/ctrlProps/ctrlProp16.xml><?xml version="1.0" encoding="utf-8"?>
<formControlPr xmlns="http://schemas.microsoft.com/office/spreadsheetml/2009/9/main" objectType="Drop" dropStyle="simple" dx="17" sel="0" val="0" widthMin="166"/>
</file>

<file path=xl/ctrlProps/ctrlProp160.xml><?xml version="1.0" encoding="utf-8"?>
<formControlPr xmlns="http://schemas.microsoft.com/office/spreadsheetml/2009/9/main" objectType="Drop" dropStyle="simple" dx="17" sel="0" val="0" widthMin="130"/>
</file>

<file path=xl/ctrlProps/ctrlProp161.xml><?xml version="1.0" encoding="utf-8"?>
<formControlPr xmlns="http://schemas.microsoft.com/office/spreadsheetml/2009/9/main" objectType="Drop" dropStyle="simple" dx="17" sel="0" val="0" widthMin="130"/>
</file>

<file path=xl/ctrlProps/ctrlProp162.xml><?xml version="1.0" encoding="utf-8"?>
<formControlPr xmlns="http://schemas.microsoft.com/office/spreadsheetml/2009/9/main" objectType="Drop" dropStyle="simple" dx="17" sel="0" val="0" widthMin="130"/>
</file>

<file path=xl/ctrlProps/ctrlProp163.xml><?xml version="1.0" encoding="utf-8"?>
<formControlPr xmlns="http://schemas.microsoft.com/office/spreadsheetml/2009/9/main" objectType="Drop" dropStyle="simple" dx="17" sel="0" val="0" widthMin="130"/>
</file>

<file path=xl/ctrlProps/ctrlProp164.xml><?xml version="1.0" encoding="utf-8"?>
<formControlPr xmlns="http://schemas.microsoft.com/office/spreadsheetml/2009/9/main" objectType="Drop" dropStyle="simple" dx="17" sel="0" val="0" widthMin="130"/>
</file>

<file path=xl/ctrlProps/ctrlProp165.xml><?xml version="1.0" encoding="utf-8"?>
<formControlPr xmlns="http://schemas.microsoft.com/office/spreadsheetml/2009/9/main" objectType="Drop" dropStyle="simple" dx="17" sel="0" val="0" widthMin="130"/>
</file>

<file path=xl/ctrlProps/ctrlProp166.xml><?xml version="1.0" encoding="utf-8"?>
<formControlPr xmlns="http://schemas.microsoft.com/office/spreadsheetml/2009/9/main" objectType="Drop" dropStyle="simple" dx="17" sel="0" val="0" widthMin="130"/>
</file>

<file path=xl/ctrlProps/ctrlProp167.xml><?xml version="1.0" encoding="utf-8"?>
<formControlPr xmlns="http://schemas.microsoft.com/office/spreadsheetml/2009/9/main" objectType="Drop" dropStyle="simple" dx="17" sel="0" val="0" widthMin="130"/>
</file>

<file path=xl/ctrlProps/ctrlProp168.xml><?xml version="1.0" encoding="utf-8"?>
<formControlPr xmlns="http://schemas.microsoft.com/office/spreadsheetml/2009/9/main" objectType="Drop" dropStyle="simple" dx="17" sel="0" val="0" widthMin="130"/>
</file>

<file path=xl/ctrlProps/ctrlProp169.xml><?xml version="1.0" encoding="utf-8"?>
<formControlPr xmlns="http://schemas.microsoft.com/office/spreadsheetml/2009/9/main" objectType="Drop" dropStyle="simple" dx="17" sel="0" val="0" widthMin="130"/>
</file>

<file path=xl/ctrlProps/ctrlProp17.xml><?xml version="1.0" encoding="utf-8"?>
<formControlPr xmlns="http://schemas.microsoft.com/office/spreadsheetml/2009/9/main" objectType="Drop" dropStyle="simple" dx="17" sel="0" val="0" widthMin="166"/>
</file>

<file path=xl/ctrlProps/ctrlProp170.xml><?xml version="1.0" encoding="utf-8"?>
<formControlPr xmlns="http://schemas.microsoft.com/office/spreadsheetml/2009/9/main" objectType="Drop" dropStyle="simple" dx="17" sel="0" val="0" widthMin="130"/>
</file>

<file path=xl/ctrlProps/ctrlProp171.xml><?xml version="1.0" encoding="utf-8"?>
<formControlPr xmlns="http://schemas.microsoft.com/office/spreadsheetml/2009/9/main" objectType="Drop" dropStyle="simple" dx="17" sel="0" val="0" widthMin="130"/>
</file>

<file path=xl/ctrlProps/ctrlProp172.xml><?xml version="1.0" encoding="utf-8"?>
<formControlPr xmlns="http://schemas.microsoft.com/office/spreadsheetml/2009/9/main" objectType="Drop" dropStyle="simple" dx="17" sel="0" val="0" widthMin="130"/>
</file>

<file path=xl/ctrlProps/ctrlProp173.xml><?xml version="1.0" encoding="utf-8"?>
<formControlPr xmlns="http://schemas.microsoft.com/office/spreadsheetml/2009/9/main" objectType="Drop" dropStyle="simple" dx="17" sel="0" val="0" widthMin="130"/>
</file>

<file path=xl/ctrlProps/ctrlProp174.xml><?xml version="1.0" encoding="utf-8"?>
<formControlPr xmlns="http://schemas.microsoft.com/office/spreadsheetml/2009/9/main" objectType="Drop" dropStyle="simple" dx="17" sel="0" val="0" widthMin="130"/>
</file>

<file path=xl/ctrlProps/ctrlProp175.xml><?xml version="1.0" encoding="utf-8"?>
<formControlPr xmlns="http://schemas.microsoft.com/office/spreadsheetml/2009/9/main" objectType="Drop" dropStyle="simple" dx="17" sel="0" val="0" widthMin="130"/>
</file>

<file path=xl/ctrlProps/ctrlProp176.xml><?xml version="1.0" encoding="utf-8"?>
<formControlPr xmlns="http://schemas.microsoft.com/office/spreadsheetml/2009/9/main" objectType="Drop" dropStyle="simple" dx="17" sel="0" val="0" widthMin="130"/>
</file>

<file path=xl/ctrlProps/ctrlProp177.xml><?xml version="1.0" encoding="utf-8"?>
<formControlPr xmlns="http://schemas.microsoft.com/office/spreadsheetml/2009/9/main" objectType="Drop" dropStyle="simple" dx="17" sel="0" val="0" widthMin="130"/>
</file>

<file path=xl/ctrlProps/ctrlProp178.xml><?xml version="1.0" encoding="utf-8"?>
<formControlPr xmlns="http://schemas.microsoft.com/office/spreadsheetml/2009/9/main" objectType="Drop" dropStyle="simple" dx="17" sel="0" val="0" widthMin="130"/>
</file>

<file path=xl/ctrlProps/ctrlProp179.xml><?xml version="1.0" encoding="utf-8"?>
<formControlPr xmlns="http://schemas.microsoft.com/office/spreadsheetml/2009/9/main" objectType="Drop" dropStyle="simple" dx="17" sel="0" val="0" widthMin="130"/>
</file>

<file path=xl/ctrlProps/ctrlProp18.xml><?xml version="1.0" encoding="utf-8"?>
<formControlPr xmlns="http://schemas.microsoft.com/office/spreadsheetml/2009/9/main" objectType="Drop" dropStyle="simple" dx="17" sel="0" val="0" widthMin="166"/>
</file>

<file path=xl/ctrlProps/ctrlProp180.xml><?xml version="1.0" encoding="utf-8"?>
<formControlPr xmlns="http://schemas.microsoft.com/office/spreadsheetml/2009/9/main" objectType="Drop" dropStyle="simple" dx="17" sel="0" val="0" widthMin="130"/>
</file>

<file path=xl/ctrlProps/ctrlProp181.xml><?xml version="1.0" encoding="utf-8"?>
<formControlPr xmlns="http://schemas.microsoft.com/office/spreadsheetml/2009/9/main" objectType="Drop" dropStyle="simple" dx="17" sel="0" val="0" widthMin="130"/>
</file>

<file path=xl/ctrlProps/ctrlProp182.xml><?xml version="1.0" encoding="utf-8"?>
<formControlPr xmlns="http://schemas.microsoft.com/office/spreadsheetml/2009/9/main" objectType="Drop" dropStyle="simple" dx="17" sel="0" val="0" widthMin="130"/>
</file>

<file path=xl/ctrlProps/ctrlProp183.xml><?xml version="1.0" encoding="utf-8"?>
<formControlPr xmlns="http://schemas.microsoft.com/office/spreadsheetml/2009/9/main" objectType="Drop" dropStyle="simple" dx="17" sel="0" val="0" widthMin="130"/>
</file>

<file path=xl/ctrlProps/ctrlProp184.xml><?xml version="1.0" encoding="utf-8"?>
<formControlPr xmlns="http://schemas.microsoft.com/office/spreadsheetml/2009/9/main" objectType="Drop" dropStyle="simple" dx="17" sel="0" val="0" widthMin="130"/>
</file>

<file path=xl/ctrlProps/ctrlProp185.xml><?xml version="1.0" encoding="utf-8"?>
<formControlPr xmlns="http://schemas.microsoft.com/office/spreadsheetml/2009/9/main" objectType="Drop" dropStyle="simple" dx="17" sel="0" val="0" widthMin="130"/>
</file>

<file path=xl/ctrlProps/ctrlProp186.xml><?xml version="1.0" encoding="utf-8"?>
<formControlPr xmlns="http://schemas.microsoft.com/office/spreadsheetml/2009/9/main" objectType="Drop" dropStyle="simple" dx="17" sel="0" val="0" widthMin="184"/>
</file>

<file path=xl/ctrlProps/ctrlProp187.xml><?xml version="1.0" encoding="utf-8"?>
<formControlPr xmlns="http://schemas.microsoft.com/office/spreadsheetml/2009/9/main" objectType="Drop" dropStyle="simple" dx="17" sel="0" val="0" widthMin="184"/>
</file>

<file path=xl/ctrlProps/ctrlProp188.xml><?xml version="1.0" encoding="utf-8"?>
<formControlPr xmlns="http://schemas.microsoft.com/office/spreadsheetml/2009/9/main" objectType="Drop" dropStyle="simple" dx="17" sel="0" val="0" widthMin="184"/>
</file>

<file path=xl/ctrlProps/ctrlProp189.xml><?xml version="1.0" encoding="utf-8"?>
<formControlPr xmlns="http://schemas.microsoft.com/office/spreadsheetml/2009/9/main" objectType="Drop" dropStyle="simple" dx="17" sel="0" val="0" widthMin="184"/>
</file>

<file path=xl/ctrlProps/ctrlProp19.xml><?xml version="1.0" encoding="utf-8"?>
<formControlPr xmlns="http://schemas.microsoft.com/office/spreadsheetml/2009/9/main" objectType="Drop" dropStyle="simple" dx="17" sel="0" val="0" widthMin="166"/>
</file>

<file path=xl/ctrlProps/ctrlProp190.xml><?xml version="1.0" encoding="utf-8"?>
<formControlPr xmlns="http://schemas.microsoft.com/office/spreadsheetml/2009/9/main" objectType="Drop" dropStyle="simple" dx="17" sel="0" val="0" widthMin="184"/>
</file>

<file path=xl/ctrlProps/ctrlProp191.xml><?xml version="1.0" encoding="utf-8"?>
<formControlPr xmlns="http://schemas.microsoft.com/office/spreadsheetml/2009/9/main" objectType="Drop" dropStyle="simple" dx="17" sel="0" val="0" widthMin="184"/>
</file>

<file path=xl/ctrlProps/ctrlProp2.xml><?xml version="1.0" encoding="utf-8"?>
<formControlPr xmlns="http://schemas.microsoft.com/office/spreadsheetml/2009/9/main" objectType="Drop" dropStyle="simple" dx="17" sel="0" val="0" widthMin="166"/>
</file>

<file path=xl/ctrlProps/ctrlProp20.xml><?xml version="1.0" encoding="utf-8"?>
<formControlPr xmlns="http://schemas.microsoft.com/office/spreadsheetml/2009/9/main" objectType="Drop" dropStyle="simple" dx="17" sel="0" val="0" widthMin="166"/>
</file>

<file path=xl/ctrlProps/ctrlProp21.xml><?xml version="1.0" encoding="utf-8"?>
<formControlPr xmlns="http://schemas.microsoft.com/office/spreadsheetml/2009/9/main" objectType="Drop" dropStyle="simple" dx="17" sel="0" val="0" widthMin="166"/>
</file>

<file path=xl/ctrlProps/ctrlProp22.xml><?xml version="1.0" encoding="utf-8"?>
<formControlPr xmlns="http://schemas.microsoft.com/office/spreadsheetml/2009/9/main" objectType="Drop" dropStyle="simple" dx="17" sel="0" val="0" widthMin="166"/>
</file>

<file path=xl/ctrlProps/ctrlProp23.xml><?xml version="1.0" encoding="utf-8"?>
<formControlPr xmlns="http://schemas.microsoft.com/office/spreadsheetml/2009/9/main" objectType="Drop" dropStyle="simple" dx="17" sel="0" val="0" widthMin="166"/>
</file>

<file path=xl/ctrlProps/ctrlProp24.xml><?xml version="1.0" encoding="utf-8"?>
<formControlPr xmlns="http://schemas.microsoft.com/office/spreadsheetml/2009/9/main" objectType="Drop" dropStyle="simple" dx="17" sel="0" val="0" widthMin="166"/>
</file>

<file path=xl/ctrlProps/ctrlProp25.xml><?xml version="1.0" encoding="utf-8"?>
<formControlPr xmlns="http://schemas.microsoft.com/office/spreadsheetml/2009/9/main" objectType="Drop" dropStyle="simple" dx="17" sel="0" val="0" widthMin="166"/>
</file>

<file path=xl/ctrlProps/ctrlProp26.xml><?xml version="1.0" encoding="utf-8"?>
<formControlPr xmlns="http://schemas.microsoft.com/office/spreadsheetml/2009/9/main" objectType="Drop" dropStyle="simple" dx="17" sel="0" val="0" widthMin="166"/>
</file>

<file path=xl/ctrlProps/ctrlProp27.xml><?xml version="1.0" encoding="utf-8"?>
<formControlPr xmlns="http://schemas.microsoft.com/office/spreadsheetml/2009/9/main" objectType="Drop" dropStyle="simple" dx="17" sel="0" val="0" widthMin="166"/>
</file>

<file path=xl/ctrlProps/ctrlProp28.xml><?xml version="1.0" encoding="utf-8"?>
<formControlPr xmlns="http://schemas.microsoft.com/office/spreadsheetml/2009/9/main" objectType="Drop" dropStyle="simple" dx="17" sel="0" val="0" widthMin="166"/>
</file>

<file path=xl/ctrlProps/ctrlProp29.xml><?xml version="1.0" encoding="utf-8"?>
<formControlPr xmlns="http://schemas.microsoft.com/office/spreadsheetml/2009/9/main" objectType="Drop" dropStyle="simple" dx="17" sel="0" val="0" widthMin="166"/>
</file>

<file path=xl/ctrlProps/ctrlProp3.xml><?xml version="1.0" encoding="utf-8"?>
<formControlPr xmlns="http://schemas.microsoft.com/office/spreadsheetml/2009/9/main" objectType="Drop" dropStyle="simple" dx="17" sel="0" val="0" widthMin="166"/>
</file>

<file path=xl/ctrlProps/ctrlProp30.xml><?xml version="1.0" encoding="utf-8"?>
<formControlPr xmlns="http://schemas.microsoft.com/office/spreadsheetml/2009/9/main" objectType="Drop" dropStyle="simple" dx="17" sel="0" val="0" widthMin="166"/>
</file>

<file path=xl/ctrlProps/ctrlProp31.xml><?xml version="1.0" encoding="utf-8"?>
<formControlPr xmlns="http://schemas.microsoft.com/office/spreadsheetml/2009/9/main" objectType="Drop" dropStyle="simple" dx="17" sel="0" val="0" widthMin="166"/>
</file>

<file path=xl/ctrlProps/ctrlProp32.xml><?xml version="1.0" encoding="utf-8"?>
<formControlPr xmlns="http://schemas.microsoft.com/office/spreadsheetml/2009/9/main" objectType="Drop" dropStyle="simple" dx="17" sel="0" val="0" widthMin="166"/>
</file>

<file path=xl/ctrlProps/ctrlProp33.xml><?xml version="1.0" encoding="utf-8"?>
<formControlPr xmlns="http://schemas.microsoft.com/office/spreadsheetml/2009/9/main" objectType="Drop" dropStyle="simple" dx="17" sel="0" val="0" widthMin="166"/>
</file>

<file path=xl/ctrlProps/ctrlProp34.xml><?xml version="1.0" encoding="utf-8"?>
<formControlPr xmlns="http://schemas.microsoft.com/office/spreadsheetml/2009/9/main" objectType="Drop" dropStyle="simple" dx="17" sel="0" val="0" widthMin="166"/>
</file>

<file path=xl/ctrlProps/ctrlProp35.xml><?xml version="1.0" encoding="utf-8"?>
<formControlPr xmlns="http://schemas.microsoft.com/office/spreadsheetml/2009/9/main" objectType="Drop" dropStyle="simple" dx="17" sel="0" val="0" widthMin="166"/>
</file>

<file path=xl/ctrlProps/ctrlProp36.xml><?xml version="1.0" encoding="utf-8"?>
<formControlPr xmlns="http://schemas.microsoft.com/office/spreadsheetml/2009/9/main" objectType="Drop" dropStyle="simple" dx="17" sel="0" val="0" widthMin="166"/>
</file>

<file path=xl/ctrlProps/ctrlProp37.xml><?xml version="1.0" encoding="utf-8"?>
<formControlPr xmlns="http://schemas.microsoft.com/office/spreadsheetml/2009/9/main" objectType="Drop" dropStyle="simple" dx="17" sel="0" val="0" widthMin="166"/>
</file>

<file path=xl/ctrlProps/ctrlProp38.xml><?xml version="1.0" encoding="utf-8"?>
<formControlPr xmlns="http://schemas.microsoft.com/office/spreadsheetml/2009/9/main" objectType="Drop" dropStyle="simple" dx="17" sel="0" val="0" widthMin="166"/>
</file>

<file path=xl/ctrlProps/ctrlProp39.xml><?xml version="1.0" encoding="utf-8"?>
<formControlPr xmlns="http://schemas.microsoft.com/office/spreadsheetml/2009/9/main" objectType="Drop" dropStyle="simple" dx="17" sel="0" val="0" widthMin="166"/>
</file>

<file path=xl/ctrlProps/ctrlProp4.xml><?xml version="1.0" encoding="utf-8"?>
<formControlPr xmlns="http://schemas.microsoft.com/office/spreadsheetml/2009/9/main" objectType="Drop" dropStyle="simple" dx="17" sel="0" val="0" widthMin="166"/>
</file>

<file path=xl/ctrlProps/ctrlProp40.xml><?xml version="1.0" encoding="utf-8"?>
<formControlPr xmlns="http://schemas.microsoft.com/office/spreadsheetml/2009/9/main" objectType="Drop" dropStyle="simple" dx="17" sel="0" val="0" widthMin="166"/>
</file>

<file path=xl/ctrlProps/ctrlProp41.xml><?xml version="1.0" encoding="utf-8"?>
<formControlPr xmlns="http://schemas.microsoft.com/office/spreadsheetml/2009/9/main" objectType="Drop" dropStyle="simple" dx="17" sel="0" val="0" widthMin="166"/>
</file>

<file path=xl/ctrlProps/ctrlProp42.xml><?xml version="1.0" encoding="utf-8"?>
<formControlPr xmlns="http://schemas.microsoft.com/office/spreadsheetml/2009/9/main" objectType="Drop" dropStyle="simple" dx="17" sel="0" val="0" widthMin="166"/>
</file>

<file path=xl/ctrlProps/ctrlProp43.xml><?xml version="1.0" encoding="utf-8"?>
<formControlPr xmlns="http://schemas.microsoft.com/office/spreadsheetml/2009/9/main" objectType="Drop" dropStyle="simple" dx="17" sel="0" val="0" widthMin="166"/>
</file>

<file path=xl/ctrlProps/ctrlProp44.xml><?xml version="1.0" encoding="utf-8"?>
<formControlPr xmlns="http://schemas.microsoft.com/office/spreadsheetml/2009/9/main" objectType="Drop" dropStyle="simple" dx="17" sel="0" val="0" widthMin="166"/>
</file>

<file path=xl/ctrlProps/ctrlProp45.xml><?xml version="1.0" encoding="utf-8"?>
<formControlPr xmlns="http://schemas.microsoft.com/office/spreadsheetml/2009/9/main" objectType="Drop" dropStyle="simple" dx="17" sel="0" val="0" widthMin="166"/>
</file>

<file path=xl/ctrlProps/ctrlProp46.xml><?xml version="1.0" encoding="utf-8"?>
<formControlPr xmlns="http://schemas.microsoft.com/office/spreadsheetml/2009/9/main" objectType="Drop" dropStyle="simple" dx="17" sel="0" val="0" widthMin="166"/>
</file>

<file path=xl/ctrlProps/ctrlProp47.xml><?xml version="1.0" encoding="utf-8"?>
<formControlPr xmlns="http://schemas.microsoft.com/office/spreadsheetml/2009/9/main" objectType="Drop" dropStyle="simple" dx="17" sel="0" val="0" widthMin="166"/>
</file>

<file path=xl/ctrlProps/ctrlProp48.xml><?xml version="1.0" encoding="utf-8"?>
<formControlPr xmlns="http://schemas.microsoft.com/office/spreadsheetml/2009/9/main" objectType="Drop" dropStyle="simple" dx="17" sel="0" val="0" widthMin="166"/>
</file>

<file path=xl/ctrlProps/ctrlProp49.xml><?xml version="1.0" encoding="utf-8"?>
<formControlPr xmlns="http://schemas.microsoft.com/office/spreadsheetml/2009/9/main" objectType="Drop" dropStyle="simple" dx="17" sel="0" val="0" widthMin="166"/>
</file>

<file path=xl/ctrlProps/ctrlProp5.xml><?xml version="1.0" encoding="utf-8"?>
<formControlPr xmlns="http://schemas.microsoft.com/office/spreadsheetml/2009/9/main" objectType="Drop" dropStyle="simple" dx="17" sel="0" val="0" widthMin="166"/>
</file>

<file path=xl/ctrlProps/ctrlProp50.xml><?xml version="1.0" encoding="utf-8"?>
<formControlPr xmlns="http://schemas.microsoft.com/office/spreadsheetml/2009/9/main" objectType="Drop" dropStyle="simple" dx="17" sel="0" val="0" widthMin="166"/>
</file>

<file path=xl/ctrlProps/ctrlProp51.xml><?xml version="1.0" encoding="utf-8"?>
<formControlPr xmlns="http://schemas.microsoft.com/office/spreadsheetml/2009/9/main" objectType="Drop" dropStyle="simple" dx="17" sel="0" val="0" widthMin="166"/>
</file>

<file path=xl/ctrlProps/ctrlProp52.xml><?xml version="1.0" encoding="utf-8"?>
<formControlPr xmlns="http://schemas.microsoft.com/office/spreadsheetml/2009/9/main" objectType="Drop" dropStyle="simple" dx="17" sel="0" val="0" widthMin="166"/>
</file>

<file path=xl/ctrlProps/ctrlProp53.xml><?xml version="1.0" encoding="utf-8"?>
<formControlPr xmlns="http://schemas.microsoft.com/office/spreadsheetml/2009/9/main" objectType="Drop" dropStyle="simple" dx="17" sel="0" val="0" widthMin="166"/>
</file>

<file path=xl/ctrlProps/ctrlProp54.xml><?xml version="1.0" encoding="utf-8"?>
<formControlPr xmlns="http://schemas.microsoft.com/office/spreadsheetml/2009/9/main" objectType="Drop" dropStyle="simple" dx="17" sel="0" val="0" widthMin="166"/>
</file>

<file path=xl/ctrlProps/ctrlProp55.xml><?xml version="1.0" encoding="utf-8"?>
<formControlPr xmlns="http://schemas.microsoft.com/office/spreadsheetml/2009/9/main" objectType="Drop" dropStyle="simple" dx="17" sel="0" val="0" widthMin="166"/>
</file>

<file path=xl/ctrlProps/ctrlProp56.xml><?xml version="1.0" encoding="utf-8"?>
<formControlPr xmlns="http://schemas.microsoft.com/office/spreadsheetml/2009/9/main" objectType="Drop" dropStyle="simple" dx="17" sel="0" val="0" widthMin="166"/>
</file>

<file path=xl/ctrlProps/ctrlProp57.xml><?xml version="1.0" encoding="utf-8"?>
<formControlPr xmlns="http://schemas.microsoft.com/office/spreadsheetml/2009/9/main" objectType="Drop" dropStyle="simple" dx="17" sel="0" val="0" widthMin="166"/>
</file>

<file path=xl/ctrlProps/ctrlProp58.xml><?xml version="1.0" encoding="utf-8"?>
<formControlPr xmlns="http://schemas.microsoft.com/office/spreadsheetml/2009/9/main" objectType="Drop" dropStyle="simple" dx="17" sel="0" val="0" widthMin="166"/>
</file>

<file path=xl/ctrlProps/ctrlProp59.xml><?xml version="1.0" encoding="utf-8"?>
<formControlPr xmlns="http://schemas.microsoft.com/office/spreadsheetml/2009/9/main" objectType="Drop" dropStyle="simple" dx="17" sel="0" val="0" widthMin="166"/>
</file>

<file path=xl/ctrlProps/ctrlProp6.xml><?xml version="1.0" encoding="utf-8"?>
<formControlPr xmlns="http://schemas.microsoft.com/office/spreadsheetml/2009/9/main" objectType="Drop" dropStyle="simple" dx="17" sel="0" val="0" widthMin="166"/>
</file>

<file path=xl/ctrlProps/ctrlProp60.xml><?xml version="1.0" encoding="utf-8"?>
<formControlPr xmlns="http://schemas.microsoft.com/office/spreadsheetml/2009/9/main" objectType="Drop" dropStyle="simple" dx="17" sel="0" val="0" widthMin="166"/>
</file>

<file path=xl/ctrlProps/ctrlProp61.xml><?xml version="1.0" encoding="utf-8"?>
<formControlPr xmlns="http://schemas.microsoft.com/office/spreadsheetml/2009/9/main" objectType="Drop" dropStyle="simple" dx="17" sel="0" val="0" widthMin="166"/>
</file>

<file path=xl/ctrlProps/ctrlProp62.xml><?xml version="1.0" encoding="utf-8"?>
<formControlPr xmlns="http://schemas.microsoft.com/office/spreadsheetml/2009/9/main" objectType="Drop" dropStyle="simple" dx="17" sel="0" val="0" widthMin="166"/>
</file>

<file path=xl/ctrlProps/ctrlProp63.xml><?xml version="1.0" encoding="utf-8"?>
<formControlPr xmlns="http://schemas.microsoft.com/office/spreadsheetml/2009/9/main" objectType="Drop" dropStyle="simple" dx="17" sel="0" val="0" widthMin="166"/>
</file>

<file path=xl/ctrlProps/ctrlProp64.xml><?xml version="1.0" encoding="utf-8"?>
<formControlPr xmlns="http://schemas.microsoft.com/office/spreadsheetml/2009/9/main" objectType="Drop" dropStyle="simple" dx="17" sel="0" val="0" widthMin="166"/>
</file>

<file path=xl/ctrlProps/ctrlProp65.xml><?xml version="1.0" encoding="utf-8"?>
<formControlPr xmlns="http://schemas.microsoft.com/office/spreadsheetml/2009/9/main" objectType="Drop" dropStyle="simple" dx="17" sel="0" val="0" widthMin="166"/>
</file>

<file path=xl/ctrlProps/ctrlProp66.xml><?xml version="1.0" encoding="utf-8"?>
<formControlPr xmlns="http://schemas.microsoft.com/office/spreadsheetml/2009/9/main" objectType="Drop" dropStyle="simple" dx="17" sel="0" val="0" widthMin="166"/>
</file>

<file path=xl/ctrlProps/ctrlProp67.xml><?xml version="1.0" encoding="utf-8"?>
<formControlPr xmlns="http://schemas.microsoft.com/office/spreadsheetml/2009/9/main" objectType="Drop" dropStyle="simple" dx="17" sel="0" val="0" widthMin="166"/>
</file>

<file path=xl/ctrlProps/ctrlProp68.xml><?xml version="1.0" encoding="utf-8"?>
<formControlPr xmlns="http://schemas.microsoft.com/office/spreadsheetml/2009/9/main" objectType="Drop" dropStyle="simple" dx="17" sel="0" val="0" widthMin="166"/>
</file>

<file path=xl/ctrlProps/ctrlProp69.xml><?xml version="1.0" encoding="utf-8"?>
<formControlPr xmlns="http://schemas.microsoft.com/office/spreadsheetml/2009/9/main" objectType="Drop" dropStyle="simple" dx="17" sel="0" val="0" widthMin="166"/>
</file>

<file path=xl/ctrlProps/ctrlProp7.xml><?xml version="1.0" encoding="utf-8"?>
<formControlPr xmlns="http://schemas.microsoft.com/office/spreadsheetml/2009/9/main" objectType="Drop" dropStyle="simple" dx="17" sel="0" val="0" widthMin="166"/>
</file>

<file path=xl/ctrlProps/ctrlProp70.xml><?xml version="1.0" encoding="utf-8"?>
<formControlPr xmlns="http://schemas.microsoft.com/office/spreadsheetml/2009/9/main" objectType="Drop" dropStyle="simple" dx="17" sel="0" val="0" widthMin="166"/>
</file>

<file path=xl/ctrlProps/ctrlProp71.xml><?xml version="1.0" encoding="utf-8"?>
<formControlPr xmlns="http://schemas.microsoft.com/office/spreadsheetml/2009/9/main" objectType="Drop" dropStyle="simple" dx="17" sel="0" val="0" widthMin="166"/>
</file>

<file path=xl/ctrlProps/ctrlProp72.xml><?xml version="1.0" encoding="utf-8"?>
<formControlPr xmlns="http://schemas.microsoft.com/office/spreadsheetml/2009/9/main" objectType="Drop" dropStyle="simple" dx="17" sel="0" val="0" widthMin="166"/>
</file>

<file path=xl/ctrlProps/ctrlProp73.xml><?xml version="1.0" encoding="utf-8"?>
<formControlPr xmlns="http://schemas.microsoft.com/office/spreadsheetml/2009/9/main" objectType="Drop" dropStyle="simple" dx="17" sel="0" val="0" widthMin="166"/>
</file>

<file path=xl/ctrlProps/ctrlProp74.xml><?xml version="1.0" encoding="utf-8"?>
<formControlPr xmlns="http://schemas.microsoft.com/office/spreadsheetml/2009/9/main" objectType="Drop" dropStyle="simple" dx="17" sel="0" val="0" widthMin="166"/>
</file>

<file path=xl/ctrlProps/ctrlProp75.xml><?xml version="1.0" encoding="utf-8"?>
<formControlPr xmlns="http://schemas.microsoft.com/office/spreadsheetml/2009/9/main" objectType="Drop" dropStyle="simple" dx="17" sel="0" val="0" widthMin="166"/>
</file>

<file path=xl/ctrlProps/ctrlProp76.xml><?xml version="1.0" encoding="utf-8"?>
<formControlPr xmlns="http://schemas.microsoft.com/office/spreadsheetml/2009/9/main" objectType="Drop" dropStyle="simple" dx="17" sel="0" val="0" widthMin="166"/>
</file>

<file path=xl/ctrlProps/ctrlProp77.xml><?xml version="1.0" encoding="utf-8"?>
<formControlPr xmlns="http://schemas.microsoft.com/office/spreadsheetml/2009/9/main" objectType="Drop" dropStyle="simple" dx="17" sel="0" val="0" widthMin="166"/>
</file>

<file path=xl/ctrlProps/ctrlProp78.xml><?xml version="1.0" encoding="utf-8"?>
<formControlPr xmlns="http://schemas.microsoft.com/office/spreadsheetml/2009/9/main" objectType="Drop" dropStyle="simple" dx="17" sel="0" val="0" widthMin="166"/>
</file>

<file path=xl/ctrlProps/ctrlProp79.xml><?xml version="1.0" encoding="utf-8"?>
<formControlPr xmlns="http://schemas.microsoft.com/office/spreadsheetml/2009/9/main" objectType="Drop" dropStyle="simple" dx="17" sel="0" val="0" widthMin="166"/>
</file>

<file path=xl/ctrlProps/ctrlProp8.xml><?xml version="1.0" encoding="utf-8"?>
<formControlPr xmlns="http://schemas.microsoft.com/office/spreadsheetml/2009/9/main" objectType="Drop" dropStyle="simple" dx="17" sel="0" val="0" widthMin="166"/>
</file>

<file path=xl/ctrlProps/ctrlProp80.xml><?xml version="1.0" encoding="utf-8"?>
<formControlPr xmlns="http://schemas.microsoft.com/office/spreadsheetml/2009/9/main" objectType="Drop" dropStyle="simple" dx="17" sel="0" val="0" widthMin="166"/>
</file>

<file path=xl/ctrlProps/ctrlProp81.xml><?xml version="1.0" encoding="utf-8"?>
<formControlPr xmlns="http://schemas.microsoft.com/office/spreadsheetml/2009/9/main" objectType="Drop" dropStyle="simple" dx="17" sel="0" val="0" widthMin="166"/>
</file>

<file path=xl/ctrlProps/ctrlProp82.xml><?xml version="1.0" encoding="utf-8"?>
<formControlPr xmlns="http://schemas.microsoft.com/office/spreadsheetml/2009/9/main" objectType="Drop" dropStyle="simple" dx="17" sel="0" val="0" widthMin="166"/>
</file>

<file path=xl/ctrlProps/ctrlProp83.xml><?xml version="1.0" encoding="utf-8"?>
<formControlPr xmlns="http://schemas.microsoft.com/office/spreadsheetml/2009/9/main" objectType="Drop" dropStyle="simple" dx="17" sel="0" val="0" widthMin="166"/>
</file>

<file path=xl/ctrlProps/ctrlProp84.xml><?xml version="1.0" encoding="utf-8"?>
<formControlPr xmlns="http://schemas.microsoft.com/office/spreadsheetml/2009/9/main" objectType="Drop" dropStyle="simple" dx="17" sel="0" val="0" widthMin="166"/>
</file>

<file path=xl/ctrlProps/ctrlProp85.xml><?xml version="1.0" encoding="utf-8"?>
<formControlPr xmlns="http://schemas.microsoft.com/office/spreadsheetml/2009/9/main" objectType="Drop" dropStyle="simple" dx="17" sel="0" val="0" widthMin="166"/>
</file>

<file path=xl/ctrlProps/ctrlProp86.xml><?xml version="1.0" encoding="utf-8"?>
<formControlPr xmlns="http://schemas.microsoft.com/office/spreadsheetml/2009/9/main" objectType="Drop" dropStyle="simple" dx="17" sel="0" val="0" widthMin="166"/>
</file>

<file path=xl/ctrlProps/ctrlProp87.xml><?xml version="1.0" encoding="utf-8"?>
<formControlPr xmlns="http://schemas.microsoft.com/office/spreadsheetml/2009/9/main" objectType="Drop" dropStyle="simple" dx="17" sel="0" val="0" widthMin="166"/>
</file>

<file path=xl/ctrlProps/ctrlProp88.xml><?xml version="1.0" encoding="utf-8"?>
<formControlPr xmlns="http://schemas.microsoft.com/office/spreadsheetml/2009/9/main" objectType="Drop" dropStyle="simple" dx="17" sel="0" val="0" widthMin="166"/>
</file>

<file path=xl/ctrlProps/ctrlProp89.xml><?xml version="1.0" encoding="utf-8"?>
<formControlPr xmlns="http://schemas.microsoft.com/office/spreadsheetml/2009/9/main" objectType="Drop" dropStyle="simple" dx="17" sel="0" val="0" widthMin="166"/>
</file>

<file path=xl/ctrlProps/ctrlProp9.xml><?xml version="1.0" encoding="utf-8"?>
<formControlPr xmlns="http://schemas.microsoft.com/office/spreadsheetml/2009/9/main" objectType="Drop" dropStyle="simple" dx="17" sel="0" val="0" widthMin="166"/>
</file>

<file path=xl/ctrlProps/ctrlProp90.xml><?xml version="1.0" encoding="utf-8"?>
<formControlPr xmlns="http://schemas.microsoft.com/office/spreadsheetml/2009/9/main" objectType="Drop" dropStyle="simple" dx="17" sel="0" val="0" widthMin="166"/>
</file>

<file path=xl/ctrlProps/ctrlProp91.xml><?xml version="1.0" encoding="utf-8"?>
<formControlPr xmlns="http://schemas.microsoft.com/office/spreadsheetml/2009/9/main" objectType="Drop" dropStyle="simple" dx="17" sel="0" val="0" widthMin="166"/>
</file>

<file path=xl/ctrlProps/ctrlProp92.xml><?xml version="1.0" encoding="utf-8"?>
<formControlPr xmlns="http://schemas.microsoft.com/office/spreadsheetml/2009/9/main" objectType="Drop" dropStyle="simple" dx="17" sel="0" val="0" widthMin="166"/>
</file>

<file path=xl/ctrlProps/ctrlProp93.xml><?xml version="1.0" encoding="utf-8"?>
<formControlPr xmlns="http://schemas.microsoft.com/office/spreadsheetml/2009/9/main" objectType="Drop" dropStyle="simple" dx="17" sel="0" val="0" widthMin="166"/>
</file>

<file path=xl/ctrlProps/ctrlProp94.xml><?xml version="1.0" encoding="utf-8"?>
<formControlPr xmlns="http://schemas.microsoft.com/office/spreadsheetml/2009/9/main" objectType="Drop" dropStyle="simple" dx="17" sel="0" val="0" widthMin="166"/>
</file>

<file path=xl/ctrlProps/ctrlProp95.xml><?xml version="1.0" encoding="utf-8"?>
<formControlPr xmlns="http://schemas.microsoft.com/office/spreadsheetml/2009/9/main" objectType="Drop" dropStyle="simple" dx="17" sel="0" val="0" widthMin="166"/>
</file>

<file path=xl/ctrlProps/ctrlProp96.xml><?xml version="1.0" encoding="utf-8"?>
<formControlPr xmlns="http://schemas.microsoft.com/office/spreadsheetml/2009/9/main" objectType="Drop" dropStyle="simple" dx="17" sel="0" val="0" widthMin="166"/>
</file>

<file path=xl/ctrlProps/ctrlProp97.xml><?xml version="1.0" encoding="utf-8"?>
<formControlPr xmlns="http://schemas.microsoft.com/office/spreadsheetml/2009/9/main" objectType="Drop" dropStyle="simple" dx="17" sel="0" val="0" widthMin="166"/>
</file>

<file path=xl/ctrlProps/ctrlProp98.xml><?xml version="1.0" encoding="utf-8"?>
<formControlPr xmlns="http://schemas.microsoft.com/office/spreadsheetml/2009/9/main" objectType="Drop" dropStyle="simple" dx="17" sel="0" val="0" widthMin="166"/>
</file>

<file path=xl/ctrlProps/ctrlProp99.xml><?xml version="1.0" encoding="utf-8"?>
<formControlPr xmlns="http://schemas.microsoft.com/office/spreadsheetml/2009/9/main" objectType="Drop" dropStyle="simple" dx="17" sel="0" val="0" widthMin="166"/>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58</xdr:col>
          <xdr:colOff>0</xdr:colOff>
          <xdr:row>21</xdr:row>
          <xdr:rowOff>0</xdr:rowOff>
        </xdr:from>
        <xdr:to>
          <xdr:col>64</xdr:col>
          <xdr:colOff>200025</xdr:colOff>
          <xdr:row>22</xdr:row>
          <xdr:rowOff>0</xdr:rowOff>
        </xdr:to>
        <xdr:sp macro="" textlink="">
          <xdr:nvSpPr>
            <xdr:cNvPr id="6148" name="Control 4" hidden="1">
              <a:extLst>
                <a:ext uri="{63B3BB69-23CF-44E3-9099-C40C66FF867C}">
                  <a14:compatExt spid="_x0000_s6148"/>
                </a:ext>
                <a:ext uri="{FF2B5EF4-FFF2-40B4-BE49-F238E27FC236}">
                  <a16:creationId xmlns:a16="http://schemas.microsoft.com/office/drawing/2014/main" id="{00000000-0008-0000-0300-00000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272" name="Control 8" hidden="1">
              <a:extLst>
                <a:ext uri="{63B3BB69-23CF-44E3-9099-C40C66FF867C}">
                  <a14:compatExt spid="_x0000_s11272"/>
                </a:ext>
                <a:ext uri="{FF2B5EF4-FFF2-40B4-BE49-F238E27FC236}">
                  <a16:creationId xmlns:a16="http://schemas.microsoft.com/office/drawing/2014/main" id="{00000000-0008-0000-04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290" name="Control 26" hidden="1">
              <a:extLst>
                <a:ext uri="{63B3BB69-23CF-44E3-9099-C40C66FF867C}">
                  <a14:compatExt spid="_x0000_s11290"/>
                </a:ext>
                <a:ext uri="{FF2B5EF4-FFF2-40B4-BE49-F238E27FC236}">
                  <a16:creationId xmlns:a16="http://schemas.microsoft.com/office/drawing/2014/main" id="{00000000-0008-0000-0400-00001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291" name="Control 27" hidden="1">
              <a:extLst>
                <a:ext uri="{63B3BB69-23CF-44E3-9099-C40C66FF867C}">
                  <a14:compatExt spid="_x0000_s11291"/>
                </a:ext>
                <a:ext uri="{FF2B5EF4-FFF2-40B4-BE49-F238E27FC236}">
                  <a16:creationId xmlns:a16="http://schemas.microsoft.com/office/drawing/2014/main" id="{00000000-0008-0000-0400-00001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292" name="Control 28" hidden="1">
              <a:extLst>
                <a:ext uri="{63B3BB69-23CF-44E3-9099-C40C66FF867C}">
                  <a14:compatExt spid="_x0000_s11292"/>
                </a:ext>
                <a:ext uri="{FF2B5EF4-FFF2-40B4-BE49-F238E27FC236}">
                  <a16:creationId xmlns:a16="http://schemas.microsoft.com/office/drawing/2014/main" id="{00000000-0008-0000-0400-00001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293" name="Control 29" hidden="1">
              <a:extLst>
                <a:ext uri="{63B3BB69-23CF-44E3-9099-C40C66FF867C}">
                  <a14:compatExt spid="_x0000_s11293"/>
                </a:ext>
                <a:ext uri="{FF2B5EF4-FFF2-40B4-BE49-F238E27FC236}">
                  <a16:creationId xmlns:a16="http://schemas.microsoft.com/office/drawing/2014/main" id="{00000000-0008-0000-0400-00001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294" name="Control 30" hidden="1">
              <a:extLst>
                <a:ext uri="{63B3BB69-23CF-44E3-9099-C40C66FF867C}">
                  <a14:compatExt spid="_x0000_s11294"/>
                </a:ext>
                <a:ext uri="{FF2B5EF4-FFF2-40B4-BE49-F238E27FC236}">
                  <a16:creationId xmlns:a16="http://schemas.microsoft.com/office/drawing/2014/main" id="{00000000-0008-0000-0400-00001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295" name="Control 31" hidden="1">
              <a:extLst>
                <a:ext uri="{63B3BB69-23CF-44E3-9099-C40C66FF867C}">
                  <a14:compatExt spid="_x0000_s11295"/>
                </a:ext>
                <a:ext uri="{FF2B5EF4-FFF2-40B4-BE49-F238E27FC236}">
                  <a16:creationId xmlns:a16="http://schemas.microsoft.com/office/drawing/2014/main" id="{00000000-0008-0000-0400-00001F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296" name="Control 32" hidden="1">
              <a:extLst>
                <a:ext uri="{63B3BB69-23CF-44E3-9099-C40C66FF867C}">
                  <a14:compatExt spid="_x0000_s11296"/>
                </a:ext>
                <a:ext uri="{FF2B5EF4-FFF2-40B4-BE49-F238E27FC236}">
                  <a16:creationId xmlns:a16="http://schemas.microsoft.com/office/drawing/2014/main" id="{00000000-0008-0000-0400-000020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297" name="Control 33" hidden="1">
              <a:extLst>
                <a:ext uri="{63B3BB69-23CF-44E3-9099-C40C66FF867C}">
                  <a14:compatExt spid="_x0000_s11297"/>
                </a:ext>
                <a:ext uri="{FF2B5EF4-FFF2-40B4-BE49-F238E27FC236}">
                  <a16:creationId xmlns:a16="http://schemas.microsoft.com/office/drawing/2014/main" id="{00000000-0008-0000-0400-00002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298" name="Control 34" hidden="1">
              <a:extLst>
                <a:ext uri="{63B3BB69-23CF-44E3-9099-C40C66FF867C}">
                  <a14:compatExt spid="_x0000_s11298"/>
                </a:ext>
                <a:ext uri="{FF2B5EF4-FFF2-40B4-BE49-F238E27FC236}">
                  <a16:creationId xmlns:a16="http://schemas.microsoft.com/office/drawing/2014/main" id="{00000000-0008-0000-0400-00002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299" name="Control 35" hidden="1">
              <a:extLst>
                <a:ext uri="{63B3BB69-23CF-44E3-9099-C40C66FF867C}">
                  <a14:compatExt spid="_x0000_s11299"/>
                </a:ext>
                <a:ext uri="{FF2B5EF4-FFF2-40B4-BE49-F238E27FC236}">
                  <a16:creationId xmlns:a16="http://schemas.microsoft.com/office/drawing/2014/main" id="{00000000-0008-0000-0400-00002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00" name="Control 36" hidden="1">
              <a:extLst>
                <a:ext uri="{63B3BB69-23CF-44E3-9099-C40C66FF867C}">
                  <a14:compatExt spid="_x0000_s11300"/>
                </a:ext>
                <a:ext uri="{FF2B5EF4-FFF2-40B4-BE49-F238E27FC236}">
                  <a16:creationId xmlns:a16="http://schemas.microsoft.com/office/drawing/2014/main" id="{00000000-0008-0000-0400-00002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01" name="Control 37" hidden="1">
              <a:extLst>
                <a:ext uri="{63B3BB69-23CF-44E3-9099-C40C66FF867C}">
                  <a14:compatExt spid="_x0000_s11301"/>
                </a:ext>
                <a:ext uri="{FF2B5EF4-FFF2-40B4-BE49-F238E27FC236}">
                  <a16:creationId xmlns:a16="http://schemas.microsoft.com/office/drawing/2014/main" id="{00000000-0008-0000-0400-00002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02" name="Control 38" hidden="1">
              <a:extLst>
                <a:ext uri="{63B3BB69-23CF-44E3-9099-C40C66FF867C}">
                  <a14:compatExt spid="_x0000_s11302"/>
                </a:ext>
                <a:ext uri="{FF2B5EF4-FFF2-40B4-BE49-F238E27FC236}">
                  <a16:creationId xmlns:a16="http://schemas.microsoft.com/office/drawing/2014/main" id="{00000000-0008-0000-0400-00002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03" name="Control 39" hidden="1">
              <a:extLst>
                <a:ext uri="{63B3BB69-23CF-44E3-9099-C40C66FF867C}">
                  <a14:compatExt spid="_x0000_s11303"/>
                </a:ext>
                <a:ext uri="{FF2B5EF4-FFF2-40B4-BE49-F238E27FC236}">
                  <a16:creationId xmlns:a16="http://schemas.microsoft.com/office/drawing/2014/main" id="{00000000-0008-0000-0400-00002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04" name="Control 40" hidden="1">
              <a:extLst>
                <a:ext uri="{63B3BB69-23CF-44E3-9099-C40C66FF867C}">
                  <a14:compatExt spid="_x0000_s11304"/>
                </a:ext>
                <a:ext uri="{FF2B5EF4-FFF2-40B4-BE49-F238E27FC236}">
                  <a16:creationId xmlns:a16="http://schemas.microsoft.com/office/drawing/2014/main" id="{00000000-0008-0000-0400-00002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05" name="Control 41" hidden="1">
              <a:extLst>
                <a:ext uri="{63B3BB69-23CF-44E3-9099-C40C66FF867C}">
                  <a14:compatExt spid="_x0000_s11305"/>
                </a:ext>
                <a:ext uri="{FF2B5EF4-FFF2-40B4-BE49-F238E27FC236}">
                  <a16:creationId xmlns:a16="http://schemas.microsoft.com/office/drawing/2014/main" id="{00000000-0008-0000-0400-00002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06" name="Control 42" hidden="1">
              <a:extLst>
                <a:ext uri="{63B3BB69-23CF-44E3-9099-C40C66FF867C}">
                  <a14:compatExt spid="_x0000_s11306"/>
                </a:ext>
                <a:ext uri="{FF2B5EF4-FFF2-40B4-BE49-F238E27FC236}">
                  <a16:creationId xmlns:a16="http://schemas.microsoft.com/office/drawing/2014/main" id="{00000000-0008-0000-0400-00002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07" name="Control 43" hidden="1">
              <a:extLst>
                <a:ext uri="{63B3BB69-23CF-44E3-9099-C40C66FF867C}">
                  <a14:compatExt spid="_x0000_s11307"/>
                </a:ext>
                <a:ext uri="{FF2B5EF4-FFF2-40B4-BE49-F238E27FC236}">
                  <a16:creationId xmlns:a16="http://schemas.microsoft.com/office/drawing/2014/main" id="{00000000-0008-0000-0400-00002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08" name="Control 44" hidden="1">
              <a:extLst>
                <a:ext uri="{63B3BB69-23CF-44E3-9099-C40C66FF867C}">
                  <a14:compatExt spid="_x0000_s11308"/>
                </a:ext>
                <a:ext uri="{FF2B5EF4-FFF2-40B4-BE49-F238E27FC236}">
                  <a16:creationId xmlns:a16="http://schemas.microsoft.com/office/drawing/2014/main" id="{00000000-0008-0000-0400-00002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09" name="Control 45" hidden="1">
              <a:extLst>
                <a:ext uri="{63B3BB69-23CF-44E3-9099-C40C66FF867C}">
                  <a14:compatExt spid="_x0000_s11309"/>
                </a:ext>
                <a:ext uri="{FF2B5EF4-FFF2-40B4-BE49-F238E27FC236}">
                  <a16:creationId xmlns:a16="http://schemas.microsoft.com/office/drawing/2014/main" id="{00000000-0008-0000-0400-00002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10" name="Control 46" hidden="1">
              <a:extLst>
                <a:ext uri="{63B3BB69-23CF-44E3-9099-C40C66FF867C}">
                  <a14:compatExt spid="_x0000_s11310"/>
                </a:ext>
                <a:ext uri="{FF2B5EF4-FFF2-40B4-BE49-F238E27FC236}">
                  <a16:creationId xmlns:a16="http://schemas.microsoft.com/office/drawing/2014/main" id="{00000000-0008-0000-0400-00002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11" name="Control 47" hidden="1">
              <a:extLst>
                <a:ext uri="{63B3BB69-23CF-44E3-9099-C40C66FF867C}">
                  <a14:compatExt spid="_x0000_s11311"/>
                </a:ext>
                <a:ext uri="{FF2B5EF4-FFF2-40B4-BE49-F238E27FC236}">
                  <a16:creationId xmlns:a16="http://schemas.microsoft.com/office/drawing/2014/main" id="{00000000-0008-0000-0400-00002F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12" name="Control 48" hidden="1">
              <a:extLst>
                <a:ext uri="{63B3BB69-23CF-44E3-9099-C40C66FF867C}">
                  <a14:compatExt spid="_x0000_s11312"/>
                </a:ext>
                <a:ext uri="{FF2B5EF4-FFF2-40B4-BE49-F238E27FC236}">
                  <a16:creationId xmlns:a16="http://schemas.microsoft.com/office/drawing/2014/main" id="{00000000-0008-0000-0400-000030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13" name="Control 49" hidden="1">
              <a:extLst>
                <a:ext uri="{63B3BB69-23CF-44E3-9099-C40C66FF867C}">
                  <a14:compatExt spid="_x0000_s11313"/>
                </a:ext>
                <a:ext uri="{FF2B5EF4-FFF2-40B4-BE49-F238E27FC236}">
                  <a16:creationId xmlns:a16="http://schemas.microsoft.com/office/drawing/2014/main" id="{00000000-0008-0000-0400-00003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14" name="Control 50" hidden="1">
              <a:extLst>
                <a:ext uri="{63B3BB69-23CF-44E3-9099-C40C66FF867C}">
                  <a14:compatExt spid="_x0000_s11314"/>
                </a:ext>
                <a:ext uri="{FF2B5EF4-FFF2-40B4-BE49-F238E27FC236}">
                  <a16:creationId xmlns:a16="http://schemas.microsoft.com/office/drawing/2014/main" id="{00000000-0008-0000-0400-00003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15" name="Control 51" hidden="1">
              <a:extLst>
                <a:ext uri="{63B3BB69-23CF-44E3-9099-C40C66FF867C}">
                  <a14:compatExt spid="_x0000_s11315"/>
                </a:ext>
                <a:ext uri="{FF2B5EF4-FFF2-40B4-BE49-F238E27FC236}">
                  <a16:creationId xmlns:a16="http://schemas.microsoft.com/office/drawing/2014/main" id="{00000000-0008-0000-0400-00003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16" name="Control 52" hidden="1">
              <a:extLst>
                <a:ext uri="{63B3BB69-23CF-44E3-9099-C40C66FF867C}">
                  <a14:compatExt spid="_x0000_s11316"/>
                </a:ext>
                <a:ext uri="{FF2B5EF4-FFF2-40B4-BE49-F238E27FC236}">
                  <a16:creationId xmlns:a16="http://schemas.microsoft.com/office/drawing/2014/main" id="{00000000-0008-0000-0400-00003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17" name="Control 53" hidden="1">
              <a:extLst>
                <a:ext uri="{63B3BB69-23CF-44E3-9099-C40C66FF867C}">
                  <a14:compatExt spid="_x0000_s11317"/>
                </a:ext>
                <a:ext uri="{FF2B5EF4-FFF2-40B4-BE49-F238E27FC236}">
                  <a16:creationId xmlns:a16="http://schemas.microsoft.com/office/drawing/2014/main" id="{00000000-0008-0000-0400-00003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18" name="Control 54" hidden="1">
              <a:extLst>
                <a:ext uri="{63B3BB69-23CF-44E3-9099-C40C66FF867C}">
                  <a14:compatExt spid="_x0000_s11318"/>
                </a:ext>
                <a:ext uri="{FF2B5EF4-FFF2-40B4-BE49-F238E27FC236}">
                  <a16:creationId xmlns:a16="http://schemas.microsoft.com/office/drawing/2014/main" id="{00000000-0008-0000-0400-00003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19" name="Control 55" hidden="1">
              <a:extLst>
                <a:ext uri="{63B3BB69-23CF-44E3-9099-C40C66FF867C}">
                  <a14:compatExt spid="_x0000_s11319"/>
                </a:ext>
                <a:ext uri="{FF2B5EF4-FFF2-40B4-BE49-F238E27FC236}">
                  <a16:creationId xmlns:a16="http://schemas.microsoft.com/office/drawing/2014/main" id="{00000000-0008-0000-0400-00003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20" name="Control 56" hidden="1">
              <a:extLst>
                <a:ext uri="{63B3BB69-23CF-44E3-9099-C40C66FF867C}">
                  <a14:compatExt spid="_x0000_s11320"/>
                </a:ext>
                <a:ext uri="{FF2B5EF4-FFF2-40B4-BE49-F238E27FC236}">
                  <a16:creationId xmlns:a16="http://schemas.microsoft.com/office/drawing/2014/main" id="{00000000-0008-0000-0400-00003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21" name="Control 57" hidden="1">
              <a:extLst>
                <a:ext uri="{63B3BB69-23CF-44E3-9099-C40C66FF867C}">
                  <a14:compatExt spid="_x0000_s11321"/>
                </a:ext>
                <a:ext uri="{FF2B5EF4-FFF2-40B4-BE49-F238E27FC236}">
                  <a16:creationId xmlns:a16="http://schemas.microsoft.com/office/drawing/2014/main" id="{00000000-0008-0000-0400-00003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22" name="Control 58" hidden="1">
              <a:extLst>
                <a:ext uri="{63B3BB69-23CF-44E3-9099-C40C66FF867C}">
                  <a14:compatExt spid="_x0000_s11322"/>
                </a:ext>
                <a:ext uri="{FF2B5EF4-FFF2-40B4-BE49-F238E27FC236}">
                  <a16:creationId xmlns:a16="http://schemas.microsoft.com/office/drawing/2014/main" id="{00000000-0008-0000-0400-00003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23" name="Control 59" hidden="1">
              <a:extLst>
                <a:ext uri="{63B3BB69-23CF-44E3-9099-C40C66FF867C}">
                  <a14:compatExt spid="_x0000_s11323"/>
                </a:ext>
                <a:ext uri="{FF2B5EF4-FFF2-40B4-BE49-F238E27FC236}">
                  <a16:creationId xmlns:a16="http://schemas.microsoft.com/office/drawing/2014/main" id="{00000000-0008-0000-0400-00003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24" name="Control 60" hidden="1">
              <a:extLst>
                <a:ext uri="{63B3BB69-23CF-44E3-9099-C40C66FF867C}">
                  <a14:compatExt spid="_x0000_s11324"/>
                </a:ext>
                <a:ext uri="{FF2B5EF4-FFF2-40B4-BE49-F238E27FC236}">
                  <a16:creationId xmlns:a16="http://schemas.microsoft.com/office/drawing/2014/main" id="{00000000-0008-0000-0400-00003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25" name="Control 61" hidden="1">
              <a:extLst>
                <a:ext uri="{63B3BB69-23CF-44E3-9099-C40C66FF867C}">
                  <a14:compatExt spid="_x0000_s11325"/>
                </a:ext>
                <a:ext uri="{FF2B5EF4-FFF2-40B4-BE49-F238E27FC236}">
                  <a16:creationId xmlns:a16="http://schemas.microsoft.com/office/drawing/2014/main" id="{00000000-0008-0000-0400-00003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26" name="Control 62" hidden="1">
              <a:extLst>
                <a:ext uri="{63B3BB69-23CF-44E3-9099-C40C66FF867C}">
                  <a14:compatExt spid="_x0000_s11326"/>
                </a:ext>
                <a:ext uri="{FF2B5EF4-FFF2-40B4-BE49-F238E27FC236}">
                  <a16:creationId xmlns:a16="http://schemas.microsoft.com/office/drawing/2014/main" id="{00000000-0008-0000-0400-00003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27" name="Control 63" hidden="1">
              <a:extLst>
                <a:ext uri="{63B3BB69-23CF-44E3-9099-C40C66FF867C}">
                  <a14:compatExt spid="_x0000_s11327"/>
                </a:ext>
                <a:ext uri="{FF2B5EF4-FFF2-40B4-BE49-F238E27FC236}">
                  <a16:creationId xmlns:a16="http://schemas.microsoft.com/office/drawing/2014/main" id="{00000000-0008-0000-0400-00003F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28" name="Control 64" hidden="1">
              <a:extLst>
                <a:ext uri="{63B3BB69-23CF-44E3-9099-C40C66FF867C}">
                  <a14:compatExt spid="_x0000_s11328"/>
                </a:ext>
                <a:ext uri="{FF2B5EF4-FFF2-40B4-BE49-F238E27FC236}">
                  <a16:creationId xmlns:a16="http://schemas.microsoft.com/office/drawing/2014/main" id="{00000000-0008-0000-0400-000040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29" name="Control 65" hidden="1">
              <a:extLst>
                <a:ext uri="{63B3BB69-23CF-44E3-9099-C40C66FF867C}">
                  <a14:compatExt spid="_x0000_s11329"/>
                </a:ext>
                <a:ext uri="{FF2B5EF4-FFF2-40B4-BE49-F238E27FC236}">
                  <a16:creationId xmlns:a16="http://schemas.microsoft.com/office/drawing/2014/main" id="{00000000-0008-0000-0400-00004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30" name="Control 66" hidden="1">
              <a:extLst>
                <a:ext uri="{63B3BB69-23CF-44E3-9099-C40C66FF867C}">
                  <a14:compatExt spid="_x0000_s11330"/>
                </a:ext>
                <a:ext uri="{FF2B5EF4-FFF2-40B4-BE49-F238E27FC236}">
                  <a16:creationId xmlns:a16="http://schemas.microsoft.com/office/drawing/2014/main" id="{00000000-0008-0000-0400-00004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31" name="Control 67" hidden="1">
              <a:extLst>
                <a:ext uri="{63B3BB69-23CF-44E3-9099-C40C66FF867C}">
                  <a14:compatExt spid="_x0000_s11331"/>
                </a:ext>
                <a:ext uri="{FF2B5EF4-FFF2-40B4-BE49-F238E27FC236}">
                  <a16:creationId xmlns:a16="http://schemas.microsoft.com/office/drawing/2014/main" id="{00000000-0008-0000-0400-00004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32" name="Control 68" hidden="1">
              <a:extLst>
                <a:ext uri="{63B3BB69-23CF-44E3-9099-C40C66FF867C}">
                  <a14:compatExt spid="_x0000_s11332"/>
                </a:ext>
                <a:ext uri="{FF2B5EF4-FFF2-40B4-BE49-F238E27FC236}">
                  <a16:creationId xmlns:a16="http://schemas.microsoft.com/office/drawing/2014/main" id="{00000000-0008-0000-0400-00004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33" name="Control 69" hidden="1">
              <a:extLst>
                <a:ext uri="{63B3BB69-23CF-44E3-9099-C40C66FF867C}">
                  <a14:compatExt spid="_x0000_s11333"/>
                </a:ext>
                <a:ext uri="{FF2B5EF4-FFF2-40B4-BE49-F238E27FC236}">
                  <a16:creationId xmlns:a16="http://schemas.microsoft.com/office/drawing/2014/main" id="{00000000-0008-0000-0400-00004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34" name="Control 70" hidden="1">
              <a:extLst>
                <a:ext uri="{63B3BB69-23CF-44E3-9099-C40C66FF867C}">
                  <a14:compatExt spid="_x0000_s11334"/>
                </a:ext>
                <a:ext uri="{FF2B5EF4-FFF2-40B4-BE49-F238E27FC236}">
                  <a16:creationId xmlns:a16="http://schemas.microsoft.com/office/drawing/2014/main" id="{00000000-0008-0000-0400-00004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35" name="Control 71" hidden="1">
              <a:extLst>
                <a:ext uri="{63B3BB69-23CF-44E3-9099-C40C66FF867C}">
                  <a14:compatExt spid="_x0000_s11335"/>
                </a:ext>
                <a:ext uri="{FF2B5EF4-FFF2-40B4-BE49-F238E27FC236}">
                  <a16:creationId xmlns:a16="http://schemas.microsoft.com/office/drawing/2014/main" id="{00000000-0008-0000-0400-00004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36" name="Control 72" hidden="1">
              <a:extLst>
                <a:ext uri="{63B3BB69-23CF-44E3-9099-C40C66FF867C}">
                  <a14:compatExt spid="_x0000_s11336"/>
                </a:ext>
                <a:ext uri="{FF2B5EF4-FFF2-40B4-BE49-F238E27FC236}">
                  <a16:creationId xmlns:a16="http://schemas.microsoft.com/office/drawing/2014/main" id="{00000000-0008-0000-0400-00004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37" name="Control 73" hidden="1">
              <a:extLst>
                <a:ext uri="{63B3BB69-23CF-44E3-9099-C40C66FF867C}">
                  <a14:compatExt spid="_x0000_s11337"/>
                </a:ext>
                <a:ext uri="{FF2B5EF4-FFF2-40B4-BE49-F238E27FC236}">
                  <a16:creationId xmlns:a16="http://schemas.microsoft.com/office/drawing/2014/main" id="{00000000-0008-0000-0400-00004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38" name="Control 74" hidden="1">
              <a:extLst>
                <a:ext uri="{63B3BB69-23CF-44E3-9099-C40C66FF867C}">
                  <a14:compatExt spid="_x0000_s11338"/>
                </a:ext>
                <a:ext uri="{FF2B5EF4-FFF2-40B4-BE49-F238E27FC236}">
                  <a16:creationId xmlns:a16="http://schemas.microsoft.com/office/drawing/2014/main" id="{00000000-0008-0000-0400-00004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39" name="Control 75" hidden="1">
              <a:extLst>
                <a:ext uri="{63B3BB69-23CF-44E3-9099-C40C66FF867C}">
                  <a14:compatExt spid="_x0000_s11339"/>
                </a:ext>
                <a:ext uri="{FF2B5EF4-FFF2-40B4-BE49-F238E27FC236}">
                  <a16:creationId xmlns:a16="http://schemas.microsoft.com/office/drawing/2014/main" id="{00000000-0008-0000-0400-00004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40" name="Control 76" hidden="1">
              <a:extLst>
                <a:ext uri="{63B3BB69-23CF-44E3-9099-C40C66FF867C}">
                  <a14:compatExt spid="_x0000_s11340"/>
                </a:ext>
                <a:ext uri="{FF2B5EF4-FFF2-40B4-BE49-F238E27FC236}">
                  <a16:creationId xmlns:a16="http://schemas.microsoft.com/office/drawing/2014/main" id="{00000000-0008-0000-0400-00004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41" name="Control 77" hidden="1">
              <a:extLst>
                <a:ext uri="{63B3BB69-23CF-44E3-9099-C40C66FF867C}">
                  <a14:compatExt spid="_x0000_s11341"/>
                </a:ext>
                <a:ext uri="{FF2B5EF4-FFF2-40B4-BE49-F238E27FC236}">
                  <a16:creationId xmlns:a16="http://schemas.microsoft.com/office/drawing/2014/main" id="{00000000-0008-0000-0400-00004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42" name="Control 78" hidden="1">
              <a:extLst>
                <a:ext uri="{63B3BB69-23CF-44E3-9099-C40C66FF867C}">
                  <a14:compatExt spid="_x0000_s11342"/>
                </a:ext>
                <a:ext uri="{FF2B5EF4-FFF2-40B4-BE49-F238E27FC236}">
                  <a16:creationId xmlns:a16="http://schemas.microsoft.com/office/drawing/2014/main" id="{00000000-0008-0000-0400-00004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43" name="Control 79" hidden="1">
              <a:extLst>
                <a:ext uri="{63B3BB69-23CF-44E3-9099-C40C66FF867C}">
                  <a14:compatExt spid="_x0000_s11343"/>
                </a:ext>
                <a:ext uri="{FF2B5EF4-FFF2-40B4-BE49-F238E27FC236}">
                  <a16:creationId xmlns:a16="http://schemas.microsoft.com/office/drawing/2014/main" id="{00000000-0008-0000-0400-00004F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44" name="Control 80" hidden="1">
              <a:extLst>
                <a:ext uri="{63B3BB69-23CF-44E3-9099-C40C66FF867C}">
                  <a14:compatExt spid="_x0000_s11344"/>
                </a:ext>
                <a:ext uri="{FF2B5EF4-FFF2-40B4-BE49-F238E27FC236}">
                  <a16:creationId xmlns:a16="http://schemas.microsoft.com/office/drawing/2014/main" id="{00000000-0008-0000-0400-000050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45" name="Control 81" hidden="1">
              <a:extLst>
                <a:ext uri="{63B3BB69-23CF-44E3-9099-C40C66FF867C}">
                  <a14:compatExt spid="_x0000_s11345"/>
                </a:ext>
                <a:ext uri="{FF2B5EF4-FFF2-40B4-BE49-F238E27FC236}">
                  <a16:creationId xmlns:a16="http://schemas.microsoft.com/office/drawing/2014/main" id="{00000000-0008-0000-0400-00005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46" name="Control 82" hidden="1">
              <a:extLst>
                <a:ext uri="{63B3BB69-23CF-44E3-9099-C40C66FF867C}">
                  <a14:compatExt spid="_x0000_s11346"/>
                </a:ext>
                <a:ext uri="{FF2B5EF4-FFF2-40B4-BE49-F238E27FC236}">
                  <a16:creationId xmlns:a16="http://schemas.microsoft.com/office/drawing/2014/main" id="{00000000-0008-0000-0400-00005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47" name="Control 83" hidden="1">
              <a:extLst>
                <a:ext uri="{63B3BB69-23CF-44E3-9099-C40C66FF867C}">
                  <a14:compatExt spid="_x0000_s11347"/>
                </a:ext>
                <a:ext uri="{FF2B5EF4-FFF2-40B4-BE49-F238E27FC236}">
                  <a16:creationId xmlns:a16="http://schemas.microsoft.com/office/drawing/2014/main" id="{00000000-0008-0000-0400-00005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48" name="Control 84" hidden="1">
              <a:extLst>
                <a:ext uri="{63B3BB69-23CF-44E3-9099-C40C66FF867C}">
                  <a14:compatExt spid="_x0000_s11348"/>
                </a:ext>
                <a:ext uri="{FF2B5EF4-FFF2-40B4-BE49-F238E27FC236}">
                  <a16:creationId xmlns:a16="http://schemas.microsoft.com/office/drawing/2014/main" id="{00000000-0008-0000-0400-00005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49" name="Control 85" hidden="1">
              <a:extLst>
                <a:ext uri="{63B3BB69-23CF-44E3-9099-C40C66FF867C}">
                  <a14:compatExt spid="_x0000_s11349"/>
                </a:ext>
                <a:ext uri="{FF2B5EF4-FFF2-40B4-BE49-F238E27FC236}">
                  <a16:creationId xmlns:a16="http://schemas.microsoft.com/office/drawing/2014/main" id="{00000000-0008-0000-0400-00005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50" name="Control 86" hidden="1">
              <a:extLst>
                <a:ext uri="{63B3BB69-23CF-44E3-9099-C40C66FF867C}">
                  <a14:compatExt spid="_x0000_s11350"/>
                </a:ext>
                <a:ext uri="{FF2B5EF4-FFF2-40B4-BE49-F238E27FC236}">
                  <a16:creationId xmlns:a16="http://schemas.microsoft.com/office/drawing/2014/main" id="{00000000-0008-0000-0400-00005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51" name="Control 87" hidden="1">
              <a:extLst>
                <a:ext uri="{63B3BB69-23CF-44E3-9099-C40C66FF867C}">
                  <a14:compatExt spid="_x0000_s11351"/>
                </a:ext>
                <a:ext uri="{FF2B5EF4-FFF2-40B4-BE49-F238E27FC236}">
                  <a16:creationId xmlns:a16="http://schemas.microsoft.com/office/drawing/2014/main" id="{00000000-0008-0000-0400-00005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52" name="Control 88" hidden="1">
              <a:extLst>
                <a:ext uri="{63B3BB69-23CF-44E3-9099-C40C66FF867C}">
                  <a14:compatExt spid="_x0000_s11352"/>
                </a:ext>
                <a:ext uri="{FF2B5EF4-FFF2-40B4-BE49-F238E27FC236}">
                  <a16:creationId xmlns:a16="http://schemas.microsoft.com/office/drawing/2014/main" id="{00000000-0008-0000-0400-00005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53" name="Control 89" hidden="1">
              <a:extLst>
                <a:ext uri="{63B3BB69-23CF-44E3-9099-C40C66FF867C}">
                  <a14:compatExt spid="_x0000_s11353"/>
                </a:ext>
                <a:ext uri="{FF2B5EF4-FFF2-40B4-BE49-F238E27FC236}">
                  <a16:creationId xmlns:a16="http://schemas.microsoft.com/office/drawing/2014/main" id="{00000000-0008-0000-0400-00005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54" name="Control 90" hidden="1">
              <a:extLst>
                <a:ext uri="{63B3BB69-23CF-44E3-9099-C40C66FF867C}">
                  <a14:compatExt spid="_x0000_s11354"/>
                </a:ext>
                <a:ext uri="{FF2B5EF4-FFF2-40B4-BE49-F238E27FC236}">
                  <a16:creationId xmlns:a16="http://schemas.microsoft.com/office/drawing/2014/main" id="{00000000-0008-0000-0400-00005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55" name="Control 91" hidden="1">
              <a:extLst>
                <a:ext uri="{63B3BB69-23CF-44E3-9099-C40C66FF867C}">
                  <a14:compatExt spid="_x0000_s11355"/>
                </a:ext>
                <a:ext uri="{FF2B5EF4-FFF2-40B4-BE49-F238E27FC236}">
                  <a16:creationId xmlns:a16="http://schemas.microsoft.com/office/drawing/2014/main" id="{00000000-0008-0000-0400-00005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56" name="Control 92" hidden="1">
              <a:extLst>
                <a:ext uri="{63B3BB69-23CF-44E3-9099-C40C66FF867C}">
                  <a14:compatExt spid="_x0000_s11356"/>
                </a:ext>
                <a:ext uri="{FF2B5EF4-FFF2-40B4-BE49-F238E27FC236}">
                  <a16:creationId xmlns:a16="http://schemas.microsoft.com/office/drawing/2014/main" id="{00000000-0008-0000-0400-00005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57" name="Control 93" hidden="1">
              <a:extLst>
                <a:ext uri="{63B3BB69-23CF-44E3-9099-C40C66FF867C}">
                  <a14:compatExt spid="_x0000_s11357"/>
                </a:ext>
                <a:ext uri="{FF2B5EF4-FFF2-40B4-BE49-F238E27FC236}">
                  <a16:creationId xmlns:a16="http://schemas.microsoft.com/office/drawing/2014/main" id="{00000000-0008-0000-0400-00005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58" name="Control 94" hidden="1">
              <a:extLst>
                <a:ext uri="{63B3BB69-23CF-44E3-9099-C40C66FF867C}">
                  <a14:compatExt spid="_x0000_s11358"/>
                </a:ext>
                <a:ext uri="{FF2B5EF4-FFF2-40B4-BE49-F238E27FC236}">
                  <a16:creationId xmlns:a16="http://schemas.microsoft.com/office/drawing/2014/main" id="{00000000-0008-0000-0400-00005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59" name="Control 95" hidden="1">
              <a:extLst>
                <a:ext uri="{63B3BB69-23CF-44E3-9099-C40C66FF867C}">
                  <a14:compatExt spid="_x0000_s11359"/>
                </a:ext>
                <a:ext uri="{FF2B5EF4-FFF2-40B4-BE49-F238E27FC236}">
                  <a16:creationId xmlns:a16="http://schemas.microsoft.com/office/drawing/2014/main" id="{00000000-0008-0000-0400-00005F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60" name="Control 96" hidden="1">
              <a:extLst>
                <a:ext uri="{63B3BB69-23CF-44E3-9099-C40C66FF867C}">
                  <a14:compatExt spid="_x0000_s11360"/>
                </a:ext>
                <a:ext uri="{FF2B5EF4-FFF2-40B4-BE49-F238E27FC236}">
                  <a16:creationId xmlns:a16="http://schemas.microsoft.com/office/drawing/2014/main" id="{00000000-0008-0000-0400-000060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61" name="Control 97" hidden="1">
              <a:extLst>
                <a:ext uri="{63B3BB69-23CF-44E3-9099-C40C66FF867C}">
                  <a14:compatExt spid="_x0000_s11361"/>
                </a:ext>
                <a:ext uri="{FF2B5EF4-FFF2-40B4-BE49-F238E27FC236}">
                  <a16:creationId xmlns:a16="http://schemas.microsoft.com/office/drawing/2014/main" id="{00000000-0008-0000-0400-00006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62" name="Control 98" hidden="1">
              <a:extLst>
                <a:ext uri="{63B3BB69-23CF-44E3-9099-C40C66FF867C}">
                  <a14:compatExt spid="_x0000_s11362"/>
                </a:ext>
                <a:ext uri="{FF2B5EF4-FFF2-40B4-BE49-F238E27FC236}">
                  <a16:creationId xmlns:a16="http://schemas.microsoft.com/office/drawing/2014/main" id="{00000000-0008-0000-0400-00006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63" name="Control 99" hidden="1">
              <a:extLst>
                <a:ext uri="{63B3BB69-23CF-44E3-9099-C40C66FF867C}">
                  <a14:compatExt spid="_x0000_s11363"/>
                </a:ext>
                <a:ext uri="{FF2B5EF4-FFF2-40B4-BE49-F238E27FC236}">
                  <a16:creationId xmlns:a16="http://schemas.microsoft.com/office/drawing/2014/main" id="{00000000-0008-0000-0400-00006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64" name="Control 100" hidden="1">
              <a:extLst>
                <a:ext uri="{63B3BB69-23CF-44E3-9099-C40C66FF867C}">
                  <a14:compatExt spid="_x0000_s11364"/>
                </a:ext>
                <a:ext uri="{FF2B5EF4-FFF2-40B4-BE49-F238E27FC236}">
                  <a16:creationId xmlns:a16="http://schemas.microsoft.com/office/drawing/2014/main" id="{00000000-0008-0000-0400-00006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65" name="Control 101" hidden="1">
              <a:extLst>
                <a:ext uri="{63B3BB69-23CF-44E3-9099-C40C66FF867C}">
                  <a14:compatExt spid="_x0000_s11365"/>
                </a:ext>
                <a:ext uri="{FF2B5EF4-FFF2-40B4-BE49-F238E27FC236}">
                  <a16:creationId xmlns:a16="http://schemas.microsoft.com/office/drawing/2014/main" id="{00000000-0008-0000-0400-00006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66" name="Control 102" hidden="1">
              <a:extLst>
                <a:ext uri="{63B3BB69-23CF-44E3-9099-C40C66FF867C}">
                  <a14:compatExt spid="_x0000_s11366"/>
                </a:ext>
                <a:ext uri="{FF2B5EF4-FFF2-40B4-BE49-F238E27FC236}">
                  <a16:creationId xmlns:a16="http://schemas.microsoft.com/office/drawing/2014/main" id="{00000000-0008-0000-0400-00006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67" name="Control 103" hidden="1">
              <a:extLst>
                <a:ext uri="{63B3BB69-23CF-44E3-9099-C40C66FF867C}">
                  <a14:compatExt spid="_x0000_s11367"/>
                </a:ext>
                <a:ext uri="{FF2B5EF4-FFF2-40B4-BE49-F238E27FC236}">
                  <a16:creationId xmlns:a16="http://schemas.microsoft.com/office/drawing/2014/main" id="{00000000-0008-0000-0400-00006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68" name="Control 104" hidden="1">
              <a:extLst>
                <a:ext uri="{63B3BB69-23CF-44E3-9099-C40C66FF867C}">
                  <a14:compatExt spid="_x0000_s11368"/>
                </a:ext>
                <a:ext uri="{FF2B5EF4-FFF2-40B4-BE49-F238E27FC236}">
                  <a16:creationId xmlns:a16="http://schemas.microsoft.com/office/drawing/2014/main" id="{00000000-0008-0000-0400-00006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69" name="Control 105" hidden="1">
              <a:extLst>
                <a:ext uri="{63B3BB69-23CF-44E3-9099-C40C66FF867C}">
                  <a14:compatExt spid="_x0000_s11369"/>
                </a:ext>
                <a:ext uri="{FF2B5EF4-FFF2-40B4-BE49-F238E27FC236}">
                  <a16:creationId xmlns:a16="http://schemas.microsoft.com/office/drawing/2014/main" id="{00000000-0008-0000-0400-00006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70" name="Control 106" hidden="1">
              <a:extLst>
                <a:ext uri="{63B3BB69-23CF-44E3-9099-C40C66FF867C}">
                  <a14:compatExt spid="_x0000_s11370"/>
                </a:ext>
                <a:ext uri="{FF2B5EF4-FFF2-40B4-BE49-F238E27FC236}">
                  <a16:creationId xmlns:a16="http://schemas.microsoft.com/office/drawing/2014/main" id="{00000000-0008-0000-0400-00006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71" name="Control 107" hidden="1">
              <a:extLst>
                <a:ext uri="{63B3BB69-23CF-44E3-9099-C40C66FF867C}">
                  <a14:compatExt spid="_x0000_s11371"/>
                </a:ext>
                <a:ext uri="{FF2B5EF4-FFF2-40B4-BE49-F238E27FC236}">
                  <a16:creationId xmlns:a16="http://schemas.microsoft.com/office/drawing/2014/main" id="{00000000-0008-0000-0400-00006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72" name="Control 108" hidden="1">
              <a:extLst>
                <a:ext uri="{63B3BB69-23CF-44E3-9099-C40C66FF867C}">
                  <a14:compatExt spid="_x0000_s11372"/>
                </a:ext>
                <a:ext uri="{FF2B5EF4-FFF2-40B4-BE49-F238E27FC236}">
                  <a16:creationId xmlns:a16="http://schemas.microsoft.com/office/drawing/2014/main" id="{00000000-0008-0000-0400-00006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73" name="Control 109" hidden="1">
              <a:extLst>
                <a:ext uri="{63B3BB69-23CF-44E3-9099-C40C66FF867C}">
                  <a14:compatExt spid="_x0000_s11373"/>
                </a:ext>
                <a:ext uri="{FF2B5EF4-FFF2-40B4-BE49-F238E27FC236}">
                  <a16:creationId xmlns:a16="http://schemas.microsoft.com/office/drawing/2014/main" id="{00000000-0008-0000-0400-00006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74" name="Control 110" hidden="1">
              <a:extLst>
                <a:ext uri="{63B3BB69-23CF-44E3-9099-C40C66FF867C}">
                  <a14:compatExt spid="_x0000_s11374"/>
                </a:ext>
                <a:ext uri="{FF2B5EF4-FFF2-40B4-BE49-F238E27FC236}">
                  <a16:creationId xmlns:a16="http://schemas.microsoft.com/office/drawing/2014/main" id="{00000000-0008-0000-0400-00006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75" name="Control 111" hidden="1">
              <a:extLst>
                <a:ext uri="{63B3BB69-23CF-44E3-9099-C40C66FF867C}">
                  <a14:compatExt spid="_x0000_s11375"/>
                </a:ext>
                <a:ext uri="{FF2B5EF4-FFF2-40B4-BE49-F238E27FC236}">
                  <a16:creationId xmlns:a16="http://schemas.microsoft.com/office/drawing/2014/main" id="{00000000-0008-0000-0400-00006F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76" name="Control 112" hidden="1">
              <a:extLst>
                <a:ext uri="{63B3BB69-23CF-44E3-9099-C40C66FF867C}">
                  <a14:compatExt spid="_x0000_s11376"/>
                </a:ext>
                <a:ext uri="{FF2B5EF4-FFF2-40B4-BE49-F238E27FC236}">
                  <a16:creationId xmlns:a16="http://schemas.microsoft.com/office/drawing/2014/main" id="{00000000-0008-0000-0400-000070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77" name="Control 113" hidden="1">
              <a:extLst>
                <a:ext uri="{63B3BB69-23CF-44E3-9099-C40C66FF867C}">
                  <a14:compatExt spid="_x0000_s11377"/>
                </a:ext>
                <a:ext uri="{FF2B5EF4-FFF2-40B4-BE49-F238E27FC236}">
                  <a16:creationId xmlns:a16="http://schemas.microsoft.com/office/drawing/2014/main" id="{00000000-0008-0000-0400-00007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78" name="Control 114" hidden="1">
              <a:extLst>
                <a:ext uri="{63B3BB69-23CF-44E3-9099-C40C66FF867C}">
                  <a14:compatExt spid="_x0000_s11378"/>
                </a:ext>
                <a:ext uri="{FF2B5EF4-FFF2-40B4-BE49-F238E27FC236}">
                  <a16:creationId xmlns:a16="http://schemas.microsoft.com/office/drawing/2014/main" id="{00000000-0008-0000-0400-00007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79" name="Control 115" hidden="1">
              <a:extLst>
                <a:ext uri="{63B3BB69-23CF-44E3-9099-C40C66FF867C}">
                  <a14:compatExt spid="_x0000_s11379"/>
                </a:ext>
                <a:ext uri="{FF2B5EF4-FFF2-40B4-BE49-F238E27FC236}">
                  <a16:creationId xmlns:a16="http://schemas.microsoft.com/office/drawing/2014/main" id="{00000000-0008-0000-0400-00007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80" name="Control 116" hidden="1">
              <a:extLst>
                <a:ext uri="{63B3BB69-23CF-44E3-9099-C40C66FF867C}">
                  <a14:compatExt spid="_x0000_s11380"/>
                </a:ext>
                <a:ext uri="{FF2B5EF4-FFF2-40B4-BE49-F238E27FC236}">
                  <a16:creationId xmlns:a16="http://schemas.microsoft.com/office/drawing/2014/main" id="{00000000-0008-0000-0400-00007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81" name="Control 117" hidden="1">
              <a:extLst>
                <a:ext uri="{63B3BB69-23CF-44E3-9099-C40C66FF867C}">
                  <a14:compatExt spid="_x0000_s11381"/>
                </a:ext>
                <a:ext uri="{FF2B5EF4-FFF2-40B4-BE49-F238E27FC236}">
                  <a16:creationId xmlns:a16="http://schemas.microsoft.com/office/drawing/2014/main" id="{00000000-0008-0000-0400-00007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82" name="Control 118" hidden="1">
              <a:extLst>
                <a:ext uri="{63B3BB69-23CF-44E3-9099-C40C66FF867C}">
                  <a14:compatExt spid="_x0000_s11382"/>
                </a:ext>
                <a:ext uri="{FF2B5EF4-FFF2-40B4-BE49-F238E27FC236}">
                  <a16:creationId xmlns:a16="http://schemas.microsoft.com/office/drawing/2014/main" id="{00000000-0008-0000-0400-00007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83" name="Control 119" hidden="1">
              <a:extLst>
                <a:ext uri="{63B3BB69-23CF-44E3-9099-C40C66FF867C}">
                  <a14:compatExt spid="_x0000_s11383"/>
                </a:ext>
                <a:ext uri="{FF2B5EF4-FFF2-40B4-BE49-F238E27FC236}">
                  <a16:creationId xmlns:a16="http://schemas.microsoft.com/office/drawing/2014/main" id="{00000000-0008-0000-0400-00007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84" name="Control 120" hidden="1">
              <a:extLst>
                <a:ext uri="{63B3BB69-23CF-44E3-9099-C40C66FF867C}">
                  <a14:compatExt spid="_x0000_s11384"/>
                </a:ext>
                <a:ext uri="{FF2B5EF4-FFF2-40B4-BE49-F238E27FC236}">
                  <a16:creationId xmlns:a16="http://schemas.microsoft.com/office/drawing/2014/main" id="{00000000-0008-0000-0400-00007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85" name="Control 121" hidden="1">
              <a:extLst>
                <a:ext uri="{63B3BB69-23CF-44E3-9099-C40C66FF867C}">
                  <a14:compatExt spid="_x0000_s11385"/>
                </a:ext>
                <a:ext uri="{FF2B5EF4-FFF2-40B4-BE49-F238E27FC236}">
                  <a16:creationId xmlns:a16="http://schemas.microsoft.com/office/drawing/2014/main" id="{00000000-0008-0000-0400-00007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86" name="Control 122" hidden="1">
              <a:extLst>
                <a:ext uri="{63B3BB69-23CF-44E3-9099-C40C66FF867C}">
                  <a14:compatExt spid="_x0000_s11386"/>
                </a:ext>
                <a:ext uri="{FF2B5EF4-FFF2-40B4-BE49-F238E27FC236}">
                  <a16:creationId xmlns:a16="http://schemas.microsoft.com/office/drawing/2014/main" id="{00000000-0008-0000-0400-00007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87" name="Control 123" hidden="1">
              <a:extLst>
                <a:ext uri="{63B3BB69-23CF-44E3-9099-C40C66FF867C}">
                  <a14:compatExt spid="_x0000_s11387"/>
                </a:ext>
                <a:ext uri="{FF2B5EF4-FFF2-40B4-BE49-F238E27FC236}">
                  <a16:creationId xmlns:a16="http://schemas.microsoft.com/office/drawing/2014/main" id="{00000000-0008-0000-0400-00007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88" name="Control 124" hidden="1">
              <a:extLst>
                <a:ext uri="{63B3BB69-23CF-44E3-9099-C40C66FF867C}">
                  <a14:compatExt spid="_x0000_s11388"/>
                </a:ext>
                <a:ext uri="{FF2B5EF4-FFF2-40B4-BE49-F238E27FC236}">
                  <a16:creationId xmlns:a16="http://schemas.microsoft.com/office/drawing/2014/main" id="{00000000-0008-0000-0400-00007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89" name="Control 125" hidden="1">
              <a:extLst>
                <a:ext uri="{63B3BB69-23CF-44E3-9099-C40C66FF867C}">
                  <a14:compatExt spid="_x0000_s11389"/>
                </a:ext>
                <a:ext uri="{FF2B5EF4-FFF2-40B4-BE49-F238E27FC236}">
                  <a16:creationId xmlns:a16="http://schemas.microsoft.com/office/drawing/2014/main" id="{00000000-0008-0000-0400-00007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90" name="Control 126" hidden="1">
              <a:extLst>
                <a:ext uri="{63B3BB69-23CF-44E3-9099-C40C66FF867C}">
                  <a14:compatExt spid="_x0000_s11390"/>
                </a:ext>
                <a:ext uri="{FF2B5EF4-FFF2-40B4-BE49-F238E27FC236}">
                  <a16:creationId xmlns:a16="http://schemas.microsoft.com/office/drawing/2014/main" id="{00000000-0008-0000-0400-00007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91" name="Control 127" hidden="1">
              <a:extLst>
                <a:ext uri="{63B3BB69-23CF-44E3-9099-C40C66FF867C}">
                  <a14:compatExt spid="_x0000_s11391"/>
                </a:ext>
                <a:ext uri="{FF2B5EF4-FFF2-40B4-BE49-F238E27FC236}">
                  <a16:creationId xmlns:a16="http://schemas.microsoft.com/office/drawing/2014/main" id="{00000000-0008-0000-0400-00007F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92" name="Control 128" hidden="1">
              <a:extLst>
                <a:ext uri="{63B3BB69-23CF-44E3-9099-C40C66FF867C}">
                  <a14:compatExt spid="_x0000_s11392"/>
                </a:ext>
                <a:ext uri="{FF2B5EF4-FFF2-40B4-BE49-F238E27FC236}">
                  <a16:creationId xmlns:a16="http://schemas.microsoft.com/office/drawing/2014/main" id="{00000000-0008-0000-0400-000080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93" name="Control 129" hidden="1">
              <a:extLst>
                <a:ext uri="{63B3BB69-23CF-44E3-9099-C40C66FF867C}">
                  <a14:compatExt spid="_x0000_s11393"/>
                </a:ext>
                <a:ext uri="{FF2B5EF4-FFF2-40B4-BE49-F238E27FC236}">
                  <a16:creationId xmlns:a16="http://schemas.microsoft.com/office/drawing/2014/main" id="{00000000-0008-0000-0400-00008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94" name="Control 130" hidden="1">
              <a:extLst>
                <a:ext uri="{63B3BB69-23CF-44E3-9099-C40C66FF867C}">
                  <a14:compatExt spid="_x0000_s11394"/>
                </a:ext>
                <a:ext uri="{FF2B5EF4-FFF2-40B4-BE49-F238E27FC236}">
                  <a16:creationId xmlns:a16="http://schemas.microsoft.com/office/drawing/2014/main" id="{00000000-0008-0000-0400-00008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95" name="Control 131" hidden="1">
              <a:extLst>
                <a:ext uri="{63B3BB69-23CF-44E3-9099-C40C66FF867C}">
                  <a14:compatExt spid="_x0000_s11395"/>
                </a:ext>
                <a:ext uri="{FF2B5EF4-FFF2-40B4-BE49-F238E27FC236}">
                  <a16:creationId xmlns:a16="http://schemas.microsoft.com/office/drawing/2014/main" id="{00000000-0008-0000-0400-00008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96" name="Control 132" hidden="1">
              <a:extLst>
                <a:ext uri="{63B3BB69-23CF-44E3-9099-C40C66FF867C}">
                  <a14:compatExt spid="_x0000_s11396"/>
                </a:ext>
                <a:ext uri="{FF2B5EF4-FFF2-40B4-BE49-F238E27FC236}">
                  <a16:creationId xmlns:a16="http://schemas.microsoft.com/office/drawing/2014/main" id="{00000000-0008-0000-0400-00008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97" name="Control 133" hidden="1">
              <a:extLst>
                <a:ext uri="{63B3BB69-23CF-44E3-9099-C40C66FF867C}">
                  <a14:compatExt spid="_x0000_s11397"/>
                </a:ext>
                <a:ext uri="{FF2B5EF4-FFF2-40B4-BE49-F238E27FC236}">
                  <a16:creationId xmlns:a16="http://schemas.microsoft.com/office/drawing/2014/main" id="{00000000-0008-0000-0400-00008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98" name="Control 134" hidden="1">
              <a:extLst>
                <a:ext uri="{63B3BB69-23CF-44E3-9099-C40C66FF867C}">
                  <a14:compatExt spid="_x0000_s11398"/>
                </a:ext>
                <a:ext uri="{FF2B5EF4-FFF2-40B4-BE49-F238E27FC236}">
                  <a16:creationId xmlns:a16="http://schemas.microsoft.com/office/drawing/2014/main" id="{00000000-0008-0000-0400-00008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399" name="Control 135" hidden="1">
              <a:extLst>
                <a:ext uri="{63B3BB69-23CF-44E3-9099-C40C66FF867C}">
                  <a14:compatExt spid="_x0000_s11399"/>
                </a:ext>
                <a:ext uri="{FF2B5EF4-FFF2-40B4-BE49-F238E27FC236}">
                  <a16:creationId xmlns:a16="http://schemas.microsoft.com/office/drawing/2014/main" id="{00000000-0008-0000-0400-00008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400" name="Control 136" hidden="1">
              <a:extLst>
                <a:ext uri="{63B3BB69-23CF-44E3-9099-C40C66FF867C}">
                  <a14:compatExt spid="_x0000_s11400"/>
                </a:ext>
                <a:ext uri="{FF2B5EF4-FFF2-40B4-BE49-F238E27FC236}">
                  <a16:creationId xmlns:a16="http://schemas.microsoft.com/office/drawing/2014/main" id="{00000000-0008-0000-0400-00008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401" name="Control 137" hidden="1">
              <a:extLst>
                <a:ext uri="{63B3BB69-23CF-44E3-9099-C40C66FF867C}">
                  <a14:compatExt spid="_x0000_s11401"/>
                </a:ext>
                <a:ext uri="{FF2B5EF4-FFF2-40B4-BE49-F238E27FC236}">
                  <a16:creationId xmlns:a16="http://schemas.microsoft.com/office/drawing/2014/main" id="{00000000-0008-0000-0400-00008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402" name="Control 138" hidden="1">
              <a:extLst>
                <a:ext uri="{63B3BB69-23CF-44E3-9099-C40C66FF867C}">
                  <a14:compatExt spid="_x0000_s11402"/>
                </a:ext>
                <a:ext uri="{FF2B5EF4-FFF2-40B4-BE49-F238E27FC236}">
                  <a16:creationId xmlns:a16="http://schemas.microsoft.com/office/drawing/2014/main" id="{00000000-0008-0000-0400-00008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403" name="Control 139" hidden="1">
              <a:extLst>
                <a:ext uri="{63B3BB69-23CF-44E3-9099-C40C66FF867C}">
                  <a14:compatExt spid="_x0000_s11403"/>
                </a:ext>
                <a:ext uri="{FF2B5EF4-FFF2-40B4-BE49-F238E27FC236}">
                  <a16:creationId xmlns:a16="http://schemas.microsoft.com/office/drawing/2014/main" id="{00000000-0008-0000-0400-00008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404" name="Control 140" hidden="1">
              <a:extLst>
                <a:ext uri="{63B3BB69-23CF-44E3-9099-C40C66FF867C}">
                  <a14:compatExt spid="_x0000_s11404"/>
                </a:ext>
                <a:ext uri="{FF2B5EF4-FFF2-40B4-BE49-F238E27FC236}">
                  <a16:creationId xmlns:a16="http://schemas.microsoft.com/office/drawing/2014/main" id="{00000000-0008-0000-0400-00008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405" name="Control 141" hidden="1">
              <a:extLst>
                <a:ext uri="{63B3BB69-23CF-44E3-9099-C40C66FF867C}">
                  <a14:compatExt spid="_x0000_s11405"/>
                </a:ext>
                <a:ext uri="{FF2B5EF4-FFF2-40B4-BE49-F238E27FC236}">
                  <a16:creationId xmlns:a16="http://schemas.microsoft.com/office/drawing/2014/main" id="{00000000-0008-0000-0400-00008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406" name="Control 142" hidden="1">
              <a:extLst>
                <a:ext uri="{63B3BB69-23CF-44E3-9099-C40C66FF867C}">
                  <a14:compatExt spid="_x0000_s11406"/>
                </a:ext>
                <a:ext uri="{FF2B5EF4-FFF2-40B4-BE49-F238E27FC236}">
                  <a16:creationId xmlns:a16="http://schemas.microsoft.com/office/drawing/2014/main" id="{00000000-0008-0000-0400-00008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407" name="Control 143" hidden="1">
              <a:extLst>
                <a:ext uri="{63B3BB69-23CF-44E3-9099-C40C66FF867C}">
                  <a14:compatExt spid="_x0000_s11407"/>
                </a:ext>
                <a:ext uri="{FF2B5EF4-FFF2-40B4-BE49-F238E27FC236}">
                  <a16:creationId xmlns:a16="http://schemas.microsoft.com/office/drawing/2014/main" id="{00000000-0008-0000-0400-00008F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408" name="Control 144" hidden="1">
              <a:extLst>
                <a:ext uri="{63B3BB69-23CF-44E3-9099-C40C66FF867C}">
                  <a14:compatExt spid="_x0000_s11408"/>
                </a:ext>
                <a:ext uri="{FF2B5EF4-FFF2-40B4-BE49-F238E27FC236}">
                  <a16:creationId xmlns:a16="http://schemas.microsoft.com/office/drawing/2014/main" id="{00000000-0008-0000-0400-000090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409" name="Control 145" hidden="1">
              <a:extLst>
                <a:ext uri="{63B3BB69-23CF-44E3-9099-C40C66FF867C}">
                  <a14:compatExt spid="_x0000_s11409"/>
                </a:ext>
                <a:ext uri="{FF2B5EF4-FFF2-40B4-BE49-F238E27FC236}">
                  <a16:creationId xmlns:a16="http://schemas.microsoft.com/office/drawing/2014/main" id="{00000000-0008-0000-0400-00009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410" name="Control 146" hidden="1">
              <a:extLst>
                <a:ext uri="{63B3BB69-23CF-44E3-9099-C40C66FF867C}">
                  <a14:compatExt spid="_x0000_s11410"/>
                </a:ext>
                <a:ext uri="{FF2B5EF4-FFF2-40B4-BE49-F238E27FC236}">
                  <a16:creationId xmlns:a16="http://schemas.microsoft.com/office/drawing/2014/main" id="{00000000-0008-0000-0400-00009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411" name="Control 147" hidden="1">
              <a:extLst>
                <a:ext uri="{63B3BB69-23CF-44E3-9099-C40C66FF867C}">
                  <a14:compatExt spid="_x0000_s11411"/>
                </a:ext>
                <a:ext uri="{FF2B5EF4-FFF2-40B4-BE49-F238E27FC236}">
                  <a16:creationId xmlns:a16="http://schemas.microsoft.com/office/drawing/2014/main" id="{00000000-0008-0000-0400-00009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412" name="Control 148" hidden="1">
              <a:extLst>
                <a:ext uri="{63B3BB69-23CF-44E3-9099-C40C66FF867C}">
                  <a14:compatExt spid="_x0000_s11412"/>
                </a:ext>
                <a:ext uri="{FF2B5EF4-FFF2-40B4-BE49-F238E27FC236}">
                  <a16:creationId xmlns:a16="http://schemas.microsoft.com/office/drawing/2014/main" id="{00000000-0008-0000-0400-00009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413" name="Control 149" hidden="1">
              <a:extLst>
                <a:ext uri="{63B3BB69-23CF-44E3-9099-C40C66FF867C}">
                  <a14:compatExt spid="_x0000_s11413"/>
                </a:ext>
                <a:ext uri="{FF2B5EF4-FFF2-40B4-BE49-F238E27FC236}">
                  <a16:creationId xmlns:a16="http://schemas.microsoft.com/office/drawing/2014/main" id="{00000000-0008-0000-0400-00009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414" name="Control 150" hidden="1">
              <a:extLst>
                <a:ext uri="{63B3BB69-23CF-44E3-9099-C40C66FF867C}">
                  <a14:compatExt spid="_x0000_s11414"/>
                </a:ext>
                <a:ext uri="{FF2B5EF4-FFF2-40B4-BE49-F238E27FC236}">
                  <a16:creationId xmlns:a16="http://schemas.microsoft.com/office/drawing/2014/main" id="{00000000-0008-0000-0400-00009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415" name="Control 151" hidden="1">
              <a:extLst>
                <a:ext uri="{63B3BB69-23CF-44E3-9099-C40C66FF867C}">
                  <a14:compatExt spid="_x0000_s11415"/>
                </a:ext>
                <a:ext uri="{FF2B5EF4-FFF2-40B4-BE49-F238E27FC236}">
                  <a16:creationId xmlns:a16="http://schemas.microsoft.com/office/drawing/2014/main" id="{00000000-0008-0000-0400-00009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91</xdr:col>
          <xdr:colOff>0</xdr:colOff>
          <xdr:row>16</xdr:row>
          <xdr:rowOff>0</xdr:rowOff>
        </xdr:from>
        <xdr:to>
          <xdr:col>92</xdr:col>
          <xdr:colOff>0</xdr:colOff>
          <xdr:row>17</xdr:row>
          <xdr:rowOff>0</xdr:rowOff>
        </xdr:to>
        <xdr:sp macro="" textlink="">
          <xdr:nvSpPr>
            <xdr:cNvPr id="11416" name="Control 152" hidden="1">
              <a:extLst>
                <a:ext uri="{63B3BB69-23CF-44E3-9099-C40C66FF867C}">
                  <a14:compatExt spid="_x0000_s11416"/>
                </a:ext>
                <a:ext uri="{FF2B5EF4-FFF2-40B4-BE49-F238E27FC236}">
                  <a16:creationId xmlns:a16="http://schemas.microsoft.com/office/drawing/2014/main" id="{00000000-0008-0000-0400-00009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00" name="Control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20</xdr:row>
          <xdr:rowOff>0</xdr:rowOff>
        </xdr:from>
        <xdr:to>
          <xdr:col>35</xdr:col>
          <xdr:colOff>200025</xdr:colOff>
          <xdr:row>21</xdr:row>
          <xdr:rowOff>0</xdr:rowOff>
        </xdr:to>
        <xdr:sp macro="" textlink="">
          <xdr:nvSpPr>
            <xdr:cNvPr id="4101" name="Control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21</xdr:row>
          <xdr:rowOff>0</xdr:rowOff>
        </xdr:from>
        <xdr:to>
          <xdr:col>35</xdr:col>
          <xdr:colOff>200025</xdr:colOff>
          <xdr:row>22</xdr:row>
          <xdr:rowOff>0</xdr:rowOff>
        </xdr:to>
        <xdr:sp macro="" textlink="">
          <xdr:nvSpPr>
            <xdr:cNvPr id="4102" name="Control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22</xdr:row>
          <xdr:rowOff>0</xdr:rowOff>
        </xdr:from>
        <xdr:to>
          <xdr:col>35</xdr:col>
          <xdr:colOff>200025</xdr:colOff>
          <xdr:row>23</xdr:row>
          <xdr:rowOff>0</xdr:rowOff>
        </xdr:to>
        <xdr:sp macro="" textlink="">
          <xdr:nvSpPr>
            <xdr:cNvPr id="4103" name="Control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23</xdr:row>
          <xdr:rowOff>0</xdr:rowOff>
        </xdr:from>
        <xdr:to>
          <xdr:col>35</xdr:col>
          <xdr:colOff>200025</xdr:colOff>
          <xdr:row>24</xdr:row>
          <xdr:rowOff>0</xdr:rowOff>
        </xdr:to>
        <xdr:sp macro="" textlink="">
          <xdr:nvSpPr>
            <xdr:cNvPr id="4104" name="Control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24</xdr:row>
          <xdr:rowOff>0</xdr:rowOff>
        </xdr:from>
        <xdr:to>
          <xdr:col>35</xdr:col>
          <xdr:colOff>200025</xdr:colOff>
          <xdr:row>25</xdr:row>
          <xdr:rowOff>0</xdr:rowOff>
        </xdr:to>
        <xdr:sp macro="" textlink="">
          <xdr:nvSpPr>
            <xdr:cNvPr id="4105" name="Control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08" name="Control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24</xdr:row>
          <xdr:rowOff>0</xdr:rowOff>
        </xdr:from>
        <xdr:to>
          <xdr:col>35</xdr:col>
          <xdr:colOff>200025</xdr:colOff>
          <xdr:row>25</xdr:row>
          <xdr:rowOff>0</xdr:rowOff>
        </xdr:to>
        <xdr:sp macro="" textlink="">
          <xdr:nvSpPr>
            <xdr:cNvPr id="4109" name="Control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17" name="Control 21" hidden="1">
              <a:extLst>
                <a:ext uri="{63B3BB69-23CF-44E3-9099-C40C66FF867C}">
                  <a14:compatExt spid="_x0000_s4117"/>
                </a:ext>
                <a:ext uri="{FF2B5EF4-FFF2-40B4-BE49-F238E27FC236}">
                  <a16:creationId xmlns:a16="http://schemas.microsoft.com/office/drawing/2014/main" id="{00000000-0008-0000-0500-00001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18" name="Control 22" hidden="1">
              <a:extLst>
                <a:ext uri="{63B3BB69-23CF-44E3-9099-C40C66FF867C}">
                  <a14:compatExt spid="_x0000_s4118"/>
                </a:ext>
                <a:ext uri="{FF2B5EF4-FFF2-40B4-BE49-F238E27FC236}">
                  <a16:creationId xmlns:a16="http://schemas.microsoft.com/office/drawing/2014/main" id="{00000000-0008-0000-0500-000016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19" name="Control 23" hidden="1">
              <a:extLst>
                <a:ext uri="{63B3BB69-23CF-44E3-9099-C40C66FF867C}">
                  <a14:compatExt spid="_x0000_s4119"/>
                </a:ext>
                <a:ext uri="{FF2B5EF4-FFF2-40B4-BE49-F238E27FC236}">
                  <a16:creationId xmlns:a16="http://schemas.microsoft.com/office/drawing/2014/main" id="{00000000-0008-0000-0500-000017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20</xdr:row>
          <xdr:rowOff>0</xdr:rowOff>
        </xdr:from>
        <xdr:to>
          <xdr:col>35</xdr:col>
          <xdr:colOff>200025</xdr:colOff>
          <xdr:row>21</xdr:row>
          <xdr:rowOff>0</xdr:rowOff>
        </xdr:to>
        <xdr:sp macro="" textlink="">
          <xdr:nvSpPr>
            <xdr:cNvPr id="4120" name="Control 24" hidden="1">
              <a:extLst>
                <a:ext uri="{63B3BB69-23CF-44E3-9099-C40C66FF867C}">
                  <a14:compatExt spid="_x0000_s4120"/>
                </a:ext>
                <a:ext uri="{FF2B5EF4-FFF2-40B4-BE49-F238E27FC236}">
                  <a16:creationId xmlns:a16="http://schemas.microsoft.com/office/drawing/2014/main" id="{00000000-0008-0000-0500-000018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21</xdr:row>
          <xdr:rowOff>0</xdr:rowOff>
        </xdr:from>
        <xdr:to>
          <xdr:col>35</xdr:col>
          <xdr:colOff>200025</xdr:colOff>
          <xdr:row>22</xdr:row>
          <xdr:rowOff>0</xdr:rowOff>
        </xdr:to>
        <xdr:sp macro="" textlink="">
          <xdr:nvSpPr>
            <xdr:cNvPr id="4121" name="Control 25" hidden="1">
              <a:extLst>
                <a:ext uri="{63B3BB69-23CF-44E3-9099-C40C66FF867C}">
                  <a14:compatExt spid="_x0000_s4121"/>
                </a:ext>
                <a:ext uri="{FF2B5EF4-FFF2-40B4-BE49-F238E27FC236}">
                  <a16:creationId xmlns:a16="http://schemas.microsoft.com/office/drawing/2014/main" id="{00000000-0008-0000-0500-000019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22</xdr:row>
          <xdr:rowOff>0</xdr:rowOff>
        </xdr:from>
        <xdr:to>
          <xdr:col>35</xdr:col>
          <xdr:colOff>200025</xdr:colOff>
          <xdr:row>23</xdr:row>
          <xdr:rowOff>0</xdr:rowOff>
        </xdr:to>
        <xdr:sp macro="" textlink="">
          <xdr:nvSpPr>
            <xdr:cNvPr id="4122" name="Control 26" hidden="1">
              <a:extLst>
                <a:ext uri="{63B3BB69-23CF-44E3-9099-C40C66FF867C}">
                  <a14:compatExt spid="_x0000_s4122"/>
                </a:ext>
                <a:ext uri="{FF2B5EF4-FFF2-40B4-BE49-F238E27FC236}">
                  <a16:creationId xmlns:a16="http://schemas.microsoft.com/office/drawing/2014/main" id="{00000000-0008-0000-0500-00001A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23</xdr:row>
          <xdr:rowOff>0</xdr:rowOff>
        </xdr:from>
        <xdr:to>
          <xdr:col>35</xdr:col>
          <xdr:colOff>200025</xdr:colOff>
          <xdr:row>24</xdr:row>
          <xdr:rowOff>0</xdr:rowOff>
        </xdr:to>
        <xdr:sp macro="" textlink="">
          <xdr:nvSpPr>
            <xdr:cNvPr id="4123" name="Control 27" hidden="1">
              <a:extLst>
                <a:ext uri="{63B3BB69-23CF-44E3-9099-C40C66FF867C}">
                  <a14:compatExt spid="_x0000_s4123"/>
                </a:ext>
                <a:ext uri="{FF2B5EF4-FFF2-40B4-BE49-F238E27FC236}">
                  <a16:creationId xmlns:a16="http://schemas.microsoft.com/office/drawing/2014/main" id="{00000000-0008-0000-0500-00001B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24</xdr:row>
          <xdr:rowOff>0</xdr:rowOff>
        </xdr:from>
        <xdr:to>
          <xdr:col>35</xdr:col>
          <xdr:colOff>200025</xdr:colOff>
          <xdr:row>25</xdr:row>
          <xdr:rowOff>0</xdr:rowOff>
        </xdr:to>
        <xdr:sp macro="" textlink="">
          <xdr:nvSpPr>
            <xdr:cNvPr id="4124" name="Control 28" hidden="1">
              <a:extLst>
                <a:ext uri="{63B3BB69-23CF-44E3-9099-C40C66FF867C}">
                  <a14:compatExt spid="_x0000_s4124"/>
                </a:ext>
                <a:ext uri="{FF2B5EF4-FFF2-40B4-BE49-F238E27FC236}">
                  <a16:creationId xmlns:a16="http://schemas.microsoft.com/office/drawing/2014/main" id="{00000000-0008-0000-0500-00001C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25" name="Control 29" hidden="1">
              <a:extLst>
                <a:ext uri="{63B3BB69-23CF-44E3-9099-C40C66FF867C}">
                  <a14:compatExt spid="_x0000_s4125"/>
                </a:ext>
                <a:ext uri="{FF2B5EF4-FFF2-40B4-BE49-F238E27FC236}">
                  <a16:creationId xmlns:a16="http://schemas.microsoft.com/office/drawing/2014/main" id="{00000000-0008-0000-0500-00001D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24</xdr:row>
          <xdr:rowOff>0</xdr:rowOff>
        </xdr:from>
        <xdr:to>
          <xdr:col>35</xdr:col>
          <xdr:colOff>200025</xdr:colOff>
          <xdr:row>25</xdr:row>
          <xdr:rowOff>0</xdr:rowOff>
        </xdr:to>
        <xdr:sp macro="" textlink="">
          <xdr:nvSpPr>
            <xdr:cNvPr id="4126" name="Control 30" hidden="1">
              <a:extLst>
                <a:ext uri="{63B3BB69-23CF-44E3-9099-C40C66FF867C}">
                  <a14:compatExt spid="_x0000_s4126"/>
                </a:ext>
                <a:ext uri="{FF2B5EF4-FFF2-40B4-BE49-F238E27FC236}">
                  <a16:creationId xmlns:a16="http://schemas.microsoft.com/office/drawing/2014/main" id="{00000000-0008-0000-0500-00001E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27" name="Control 31" hidden="1">
              <a:extLst>
                <a:ext uri="{63B3BB69-23CF-44E3-9099-C40C66FF867C}">
                  <a14:compatExt spid="_x0000_s4127"/>
                </a:ext>
                <a:ext uri="{FF2B5EF4-FFF2-40B4-BE49-F238E27FC236}">
                  <a16:creationId xmlns:a16="http://schemas.microsoft.com/office/drawing/2014/main" id="{00000000-0008-0000-0500-00001F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28" name="Control 32" hidden="1">
              <a:extLst>
                <a:ext uri="{63B3BB69-23CF-44E3-9099-C40C66FF867C}">
                  <a14:compatExt spid="_x0000_s4128"/>
                </a:ext>
                <a:ext uri="{FF2B5EF4-FFF2-40B4-BE49-F238E27FC236}">
                  <a16:creationId xmlns:a16="http://schemas.microsoft.com/office/drawing/2014/main" id="{00000000-0008-0000-0500-000020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31" name="Control 35" hidden="1">
              <a:extLst>
                <a:ext uri="{63B3BB69-23CF-44E3-9099-C40C66FF867C}">
                  <a14:compatExt spid="_x0000_s4131"/>
                </a:ext>
                <a:ext uri="{FF2B5EF4-FFF2-40B4-BE49-F238E27FC236}">
                  <a16:creationId xmlns:a16="http://schemas.microsoft.com/office/drawing/2014/main" id="{00000000-0008-0000-0500-00002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20</xdr:row>
          <xdr:rowOff>0</xdr:rowOff>
        </xdr:from>
        <xdr:to>
          <xdr:col>35</xdr:col>
          <xdr:colOff>200025</xdr:colOff>
          <xdr:row>21</xdr:row>
          <xdr:rowOff>0</xdr:rowOff>
        </xdr:to>
        <xdr:sp macro="" textlink="">
          <xdr:nvSpPr>
            <xdr:cNvPr id="4132" name="Control 36" hidden="1">
              <a:extLst>
                <a:ext uri="{63B3BB69-23CF-44E3-9099-C40C66FF867C}">
                  <a14:compatExt spid="_x0000_s4132"/>
                </a:ext>
                <a:ext uri="{FF2B5EF4-FFF2-40B4-BE49-F238E27FC236}">
                  <a16:creationId xmlns:a16="http://schemas.microsoft.com/office/drawing/2014/main" id="{00000000-0008-0000-0500-000024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21</xdr:row>
          <xdr:rowOff>0</xdr:rowOff>
        </xdr:from>
        <xdr:to>
          <xdr:col>35</xdr:col>
          <xdr:colOff>200025</xdr:colOff>
          <xdr:row>22</xdr:row>
          <xdr:rowOff>0</xdr:rowOff>
        </xdr:to>
        <xdr:sp macro="" textlink="">
          <xdr:nvSpPr>
            <xdr:cNvPr id="4133" name="Control 37" hidden="1">
              <a:extLst>
                <a:ext uri="{63B3BB69-23CF-44E3-9099-C40C66FF867C}">
                  <a14:compatExt spid="_x0000_s4133"/>
                </a:ext>
                <a:ext uri="{FF2B5EF4-FFF2-40B4-BE49-F238E27FC236}">
                  <a16:creationId xmlns:a16="http://schemas.microsoft.com/office/drawing/2014/main" id="{00000000-0008-0000-0500-00002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22</xdr:row>
          <xdr:rowOff>0</xdr:rowOff>
        </xdr:from>
        <xdr:to>
          <xdr:col>35</xdr:col>
          <xdr:colOff>200025</xdr:colOff>
          <xdr:row>23</xdr:row>
          <xdr:rowOff>0</xdr:rowOff>
        </xdr:to>
        <xdr:sp macro="" textlink="">
          <xdr:nvSpPr>
            <xdr:cNvPr id="4134" name="Control 38" hidden="1">
              <a:extLst>
                <a:ext uri="{63B3BB69-23CF-44E3-9099-C40C66FF867C}">
                  <a14:compatExt spid="_x0000_s4134"/>
                </a:ext>
                <a:ext uri="{FF2B5EF4-FFF2-40B4-BE49-F238E27FC236}">
                  <a16:creationId xmlns:a16="http://schemas.microsoft.com/office/drawing/2014/main" id="{00000000-0008-0000-0500-000026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23</xdr:row>
          <xdr:rowOff>0</xdr:rowOff>
        </xdr:from>
        <xdr:to>
          <xdr:col>35</xdr:col>
          <xdr:colOff>200025</xdr:colOff>
          <xdr:row>24</xdr:row>
          <xdr:rowOff>0</xdr:rowOff>
        </xdr:to>
        <xdr:sp macro="" textlink="">
          <xdr:nvSpPr>
            <xdr:cNvPr id="4135" name="Control 39" hidden="1">
              <a:extLst>
                <a:ext uri="{63B3BB69-23CF-44E3-9099-C40C66FF867C}">
                  <a14:compatExt spid="_x0000_s4135"/>
                </a:ext>
                <a:ext uri="{FF2B5EF4-FFF2-40B4-BE49-F238E27FC236}">
                  <a16:creationId xmlns:a16="http://schemas.microsoft.com/office/drawing/2014/main" id="{00000000-0008-0000-0500-000027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24</xdr:row>
          <xdr:rowOff>0</xdr:rowOff>
        </xdr:from>
        <xdr:to>
          <xdr:col>35</xdr:col>
          <xdr:colOff>200025</xdr:colOff>
          <xdr:row>25</xdr:row>
          <xdr:rowOff>0</xdr:rowOff>
        </xdr:to>
        <xdr:sp macro="" textlink="">
          <xdr:nvSpPr>
            <xdr:cNvPr id="4136" name="Control 40" hidden="1">
              <a:extLst>
                <a:ext uri="{63B3BB69-23CF-44E3-9099-C40C66FF867C}">
                  <a14:compatExt spid="_x0000_s4136"/>
                </a:ext>
                <a:ext uri="{FF2B5EF4-FFF2-40B4-BE49-F238E27FC236}">
                  <a16:creationId xmlns:a16="http://schemas.microsoft.com/office/drawing/2014/main" id="{00000000-0008-0000-0500-000028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37" name="Control 41" hidden="1">
              <a:extLst>
                <a:ext uri="{63B3BB69-23CF-44E3-9099-C40C66FF867C}">
                  <a14:compatExt spid="_x0000_s4137"/>
                </a:ext>
                <a:ext uri="{FF2B5EF4-FFF2-40B4-BE49-F238E27FC236}">
                  <a16:creationId xmlns:a16="http://schemas.microsoft.com/office/drawing/2014/main" id="{00000000-0008-0000-0500-000029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24</xdr:row>
          <xdr:rowOff>0</xdr:rowOff>
        </xdr:from>
        <xdr:to>
          <xdr:col>35</xdr:col>
          <xdr:colOff>200025</xdr:colOff>
          <xdr:row>25</xdr:row>
          <xdr:rowOff>0</xdr:rowOff>
        </xdr:to>
        <xdr:sp macro="" textlink="">
          <xdr:nvSpPr>
            <xdr:cNvPr id="4138" name="Control 42" hidden="1">
              <a:extLst>
                <a:ext uri="{63B3BB69-23CF-44E3-9099-C40C66FF867C}">
                  <a14:compatExt spid="_x0000_s4138"/>
                </a:ext>
                <a:ext uri="{FF2B5EF4-FFF2-40B4-BE49-F238E27FC236}">
                  <a16:creationId xmlns:a16="http://schemas.microsoft.com/office/drawing/2014/main" id="{00000000-0008-0000-0500-00002A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39" name="Control 43" hidden="1">
              <a:extLst>
                <a:ext uri="{63B3BB69-23CF-44E3-9099-C40C66FF867C}">
                  <a14:compatExt spid="_x0000_s4139"/>
                </a:ext>
                <a:ext uri="{FF2B5EF4-FFF2-40B4-BE49-F238E27FC236}">
                  <a16:creationId xmlns:a16="http://schemas.microsoft.com/office/drawing/2014/main" id="{00000000-0008-0000-0500-00002B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40" name="Control 44" hidden="1">
              <a:extLst>
                <a:ext uri="{63B3BB69-23CF-44E3-9099-C40C66FF867C}">
                  <a14:compatExt spid="_x0000_s4140"/>
                </a:ext>
                <a:ext uri="{FF2B5EF4-FFF2-40B4-BE49-F238E27FC236}">
                  <a16:creationId xmlns:a16="http://schemas.microsoft.com/office/drawing/2014/main" id="{00000000-0008-0000-0500-00002C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41" name="Control 45" hidden="1">
              <a:extLst>
                <a:ext uri="{63B3BB69-23CF-44E3-9099-C40C66FF867C}">
                  <a14:compatExt spid="_x0000_s4141"/>
                </a:ext>
                <a:ext uri="{FF2B5EF4-FFF2-40B4-BE49-F238E27FC236}">
                  <a16:creationId xmlns:a16="http://schemas.microsoft.com/office/drawing/2014/main" id="{00000000-0008-0000-0500-00002D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20</xdr:row>
          <xdr:rowOff>0</xdr:rowOff>
        </xdr:from>
        <xdr:to>
          <xdr:col>35</xdr:col>
          <xdr:colOff>200025</xdr:colOff>
          <xdr:row>21</xdr:row>
          <xdr:rowOff>0</xdr:rowOff>
        </xdr:to>
        <xdr:sp macro="" textlink="">
          <xdr:nvSpPr>
            <xdr:cNvPr id="4142" name="Control 46" hidden="1">
              <a:extLst>
                <a:ext uri="{63B3BB69-23CF-44E3-9099-C40C66FF867C}">
                  <a14:compatExt spid="_x0000_s4142"/>
                </a:ext>
                <a:ext uri="{FF2B5EF4-FFF2-40B4-BE49-F238E27FC236}">
                  <a16:creationId xmlns:a16="http://schemas.microsoft.com/office/drawing/2014/main" id="{00000000-0008-0000-0500-00002E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21</xdr:row>
          <xdr:rowOff>0</xdr:rowOff>
        </xdr:from>
        <xdr:to>
          <xdr:col>35</xdr:col>
          <xdr:colOff>200025</xdr:colOff>
          <xdr:row>22</xdr:row>
          <xdr:rowOff>0</xdr:rowOff>
        </xdr:to>
        <xdr:sp macro="" textlink="">
          <xdr:nvSpPr>
            <xdr:cNvPr id="4143" name="Control 47" hidden="1">
              <a:extLst>
                <a:ext uri="{63B3BB69-23CF-44E3-9099-C40C66FF867C}">
                  <a14:compatExt spid="_x0000_s4143"/>
                </a:ext>
                <a:ext uri="{FF2B5EF4-FFF2-40B4-BE49-F238E27FC236}">
                  <a16:creationId xmlns:a16="http://schemas.microsoft.com/office/drawing/2014/main" id="{00000000-0008-0000-0500-00002F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22</xdr:row>
          <xdr:rowOff>0</xdr:rowOff>
        </xdr:from>
        <xdr:to>
          <xdr:col>35</xdr:col>
          <xdr:colOff>200025</xdr:colOff>
          <xdr:row>23</xdr:row>
          <xdr:rowOff>0</xdr:rowOff>
        </xdr:to>
        <xdr:sp macro="" textlink="">
          <xdr:nvSpPr>
            <xdr:cNvPr id="4144" name="Control 48" hidden="1">
              <a:extLst>
                <a:ext uri="{63B3BB69-23CF-44E3-9099-C40C66FF867C}">
                  <a14:compatExt spid="_x0000_s4144"/>
                </a:ext>
                <a:ext uri="{FF2B5EF4-FFF2-40B4-BE49-F238E27FC236}">
                  <a16:creationId xmlns:a16="http://schemas.microsoft.com/office/drawing/2014/main" id="{00000000-0008-0000-0500-000030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23</xdr:row>
          <xdr:rowOff>0</xdr:rowOff>
        </xdr:from>
        <xdr:to>
          <xdr:col>35</xdr:col>
          <xdr:colOff>200025</xdr:colOff>
          <xdr:row>24</xdr:row>
          <xdr:rowOff>0</xdr:rowOff>
        </xdr:to>
        <xdr:sp macro="" textlink="">
          <xdr:nvSpPr>
            <xdr:cNvPr id="4145" name="Control 49" hidden="1">
              <a:extLst>
                <a:ext uri="{63B3BB69-23CF-44E3-9099-C40C66FF867C}">
                  <a14:compatExt spid="_x0000_s4145"/>
                </a:ext>
                <a:ext uri="{FF2B5EF4-FFF2-40B4-BE49-F238E27FC236}">
                  <a16:creationId xmlns:a16="http://schemas.microsoft.com/office/drawing/2014/main" id="{00000000-0008-0000-0500-00003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24</xdr:row>
          <xdr:rowOff>0</xdr:rowOff>
        </xdr:from>
        <xdr:to>
          <xdr:col>35</xdr:col>
          <xdr:colOff>200025</xdr:colOff>
          <xdr:row>25</xdr:row>
          <xdr:rowOff>0</xdr:rowOff>
        </xdr:to>
        <xdr:sp macro="" textlink="">
          <xdr:nvSpPr>
            <xdr:cNvPr id="4146" name="Control 50" hidden="1">
              <a:extLst>
                <a:ext uri="{63B3BB69-23CF-44E3-9099-C40C66FF867C}">
                  <a14:compatExt spid="_x0000_s4146"/>
                </a:ext>
                <a:ext uri="{FF2B5EF4-FFF2-40B4-BE49-F238E27FC236}">
                  <a16:creationId xmlns:a16="http://schemas.microsoft.com/office/drawing/2014/main" id="{00000000-0008-0000-0500-00003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47" name="Control 51" hidden="1">
              <a:extLst>
                <a:ext uri="{63B3BB69-23CF-44E3-9099-C40C66FF867C}">
                  <a14:compatExt spid="_x0000_s4147"/>
                </a:ext>
                <a:ext uri="{FF2B5EF4-FFF2-40B4-BE49-F238E27FC236}">
                  <a16:creationId xmlns:a16="http://schemas.microsoft.com/office/drawing/2014/main" id="{00000000-0008-0000-0500-00003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24</xdr:row>
          <xdr:rowOff>0</xdr:rowOff>
        </xdr:from>
        <xdr:to>
          <xdr:col>35</xdr:col>
          <xdr:colOff>200025</xdr:colOff>
          <xdr:row>25</xdr:row>
          <xdr:rowOff>0</xdr:rowOff>
        </xdr:to>
        <xdr:sp macro="" textlink="">
          <xdr:nvSpPr>
            <xdr:cNvPr id="4148" name="Control 52" hidden="1">
              <a:extLst>
                <a:ext uri="{63B3BB69-23CF-44E3-9099-C40C66FF867C}">
                  <a14:compatExt spid="_x0000_s4148"/>
                </a:ext>
                <a:ext uri="{FF2B5EF4-FFF2-40B4-BE49-F238E27FC236}">
                  <a16:creationId xmlns:a16="http://schemas.microsoft.com/office/drawing/2014/main" id="{00000000-0008-0000-0500-000034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49" name="Control 53" hidden="1">
              <a:extLst>
                <a:ext uri="{63B3BB69-23CF-44E3-9099-C40C66FF867C}">
                  <a14:compatExt spid="_x0000_s4149"/>
                </a:ext>
                <a:ext uri="{FF2B5EF4-FFF2-40B4-BE49-F238E27FC236}">
                  <a16:creationId xmlns:a16="http://schemas.microsoft.com/office/drawing/2014/main" id="{00000000-0008-0000-0500-00003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50" name="Control 54" hidden="1">
              <a:extLst>
                <a:ext uri="{63B3BB69-23CF-44E3-9099-C40C66FF867C}">
                  <a14:compatExt spid="_x0000_s4150"/>
                </a:ext>
                <a:ext uri="{FF2B5EF4-FFF2-40B4-BE49-F238E27FC236}">
                  <a16:creationId xmlns:a16="http://schemas.microsoft.com/office/drawing/2014/main" id="{00000000-0008-0000-0500-000036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56" name="Control 60" hidden="1">
              <a:extLst>
                <a:ext uri="{63B3BB69-23CF-44E3-9099-C40C66FF867C}">
                  <a14:compatExt spid="_x0000_s4156"/>
                </a:ext>
                <a:ext uri="{FF2B5EF4-FFF2-40B4-BE49-F238E27FC236}">
                  <a16:creationId xmlns:a16="http://schemas.microsoft.com/office/drawing/2014/main" id="{00000000-0008-0000-0500-00003C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57" name="Control 61" hidden="1">
              <a:extLst>
                <a:ext uri="{63B3BB69-23CF-44E3-9099-C40C66FF867C}">
                  <a14:compatExt spid="_x0000_s4157"/>
                </a:ext>
                <a:ext uri="{FF2B5EF4-FFF2-40B4-BE49-F238E27FC236}">
                  <a16:creationId xmlns:a16="http://schemas.microsoft.com/office/drawing/2014/main" id="{00000000-0008-0000-0500-00003D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58" name="Control 62" hidden="1">
              <a:extLst>
                <a:ext uri="{63B3BB69-23CF-44E3-9099-C40C66FF867C}">
                  <a14:compatExt spid="_x0000_s4158"/>
                </a:ext>
                <a:ext uri="{FF2B5EF4-FFF2-40B4-BE49-F238E27FC236}">
                  <a16:creationId xmlns:a16="http://schemas.microsoft.com/office/drawing/2014/main" id="{00000000-0008-0000-0500-00003E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59" name="Control 63" hidden="1">
              <a:extLst>
                <a:ext uri="{63B3BB69-23CF-44E3-9099-C40C66FF867C}">
                  <a14:compatExt spid="_x0000_s4159"/>
                </a:ext>
                <a:ext uri="{FF2B5EF4-FFF2-40B4-BE49-F238E27FC236}">
                  <a16:creationId xmlns:a16="http://schemas.microsoft.com/office/drawing/2014/main" id="{00000000-0008-0000-0500-00003F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60" name="Control 64" hidden="1">
              <a:extLst>
                <a:ext uri="{63B3BB69-23CF-44E3-9099-C40C66FF867C}">
                  <a14:compatExt spid="_x0000_s4160"/>
                </a:ext>
                <a:ext uri="{FF2B5EF4-FFF2-40B4-BE49-F238E27FC236}">
                  <a16:creationId xmlns:a16="http://schemas.microsoft.com/office/drawing/2014/main" id="{00000000-0008-0000-0500-000040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61" name="Control 65" hidden="1">
              <a:extLst>
                <a:ext uri="{63B3BB69-23CF-44E3-9099-C40C66FF867C}">
                  <a14:compatExt spid="_x0000_s4161"/>
                </a:ext>
                <a:ext uri="{FF2B5EF4-FFF2-40B4-BE49-F238E27FC236}">
                  <a16:creationId xmlns:a16="http://schemas.microsoft.com/office/drawing/2014/main" id="{00000000-0008-0000-0500-00004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62" name="Control 66" hidden="1">
              <a:extLst>
                <a:ext uri="{63B3BB69-23CF-44E3-9099-C40C66FF867C}">
                  <a14:compatExt spid="_x0000_s4162"/>
                </a:ext>
                <a:ext uri="{FF2B5EF4-FFF2-40B4-BE49-F238E27FC236}">
                  <a16:creationId xmlns:a16="http://schemas.microsoft.com/office/drawing/2014/main" id="{00000000-0008-0000-0500-00004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63" name="Control 67" hidden="1">
              <a:extLst>
                <a:ext uri="{63B3BB69-23CF-44E3-9099-C40C66FF867C}">
                  <a14:compatExt spid="_x0000_s4163"/>
                </a:ext>
                <a:ext uri="{FF2B5EF4-FFF2-40B4-BE49-F238E27FC236}">
                  <a16:creationId xmlns:a16="http://schemas.microsoft.com/office/drawing/2014/main" id="{00000000-0008-0000-0500-00004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64" name="Control 68" hidden="1">
              <a:extLst>
                <a:ext uri="{63B3BB69-23CF-44E3-9099-C40C66FF867C}">
                  <a14:compatExt spid="_x0000_s4164"/>
                </a:ext>
                <a:ext uri="{FF2B5EF4-FFF2-40B4-BE49-F238E27FC236}">
                  <a16:creationId xmlns:a16="http://schemas.microsoft.com/office/drawing/2014/main" id="{00000000-0008-0000-0500-000044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65" name="Control 69" hidden="1">
              <a:extLst>
                <a:ext uri="{63B3BB69-23CF-44E3-9099-C40C66FF867C}">
                  <a14:compatExt spid="_x0000_s4165"/>
                </a:ext>
                <a:ext uri="{FF2B5EF4-FFF2-40B4-BE49-F238E27FC236}">
                  <a16:creationId xmlns:a16="http://schemas.microsoft.com/office/drawing/2014/main" id="{00000000-0008-0000-0500-00004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66" name="Control 70" hidden="1">
              <a:extLst>
                <a:ext uri="{63B3BB69-23CF-44E3-9099-C40C66FF867C}">
                  <a14:compatExt spid="_x0000_s4166"/>
                </a:ext>
                <a:ext uri="{FF2B5EF4-FFF2-40B4-BE49-F238E27FC236}">
                  <a16:creationId xmlns:a16="http://schemas.microsoft.com/office/drawing/2014/main" id="{00000000-0008-0000-0500-000046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67" name="Control 71" hidden="1">
              <a:extLst>
                <a:ext uri="{63B3BB69-23CF-44E3-9099-C40C66FF867C}">
                  <a14:compatExt spid="_x0000_s4167"/>
                </a:ext>
                <a:ext uri="{FF2B5EF4-FFF2-40B4-BE49-F238E27FC236}">
                  <a16:creationId xmlns:a16="http://schemas.microsoft.com/office/drawing/2014/main" id="{00000000-0008-0000-0500-000047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68" name="Control 72" hidden="1">
              <a:extLst>
                <a:ext uri="{63B3BB69-23CF-44E3-9099-C40C66FF867C}">
                  <a14:compatExt spid="_x0000_s4168"/>
                </a:ext>
                <a:ext uri="{FF2B5EF4-FFF2-40B4-BE49-F238E27FC236}">
                  <a16:creationId xmlns:a16="http://schemas.microsoft.com/office/drawing/2014/main" id="{00000000-0008-0000-0500-000048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69" name="Control 73" hidden="1">
              <a:extLst>
                <a:ext uri="{63B3BB69-23CF-44E3-9099-C40C66FF867C}">
                  <a14:compatExt spid="_x0000_s4169"/>
                </a:ext>
                <a:ext uri="{FF2B5EF4-FFF2-40B4-BE49-F238E27FC236}">
                  <a16:creationId xmlns:a16="http://schemas.microsoft.com/office/drawing/2014/main" id="{00000000-0008-0000-0500-000049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70" name="Control 74" hidden="1">
              <a:extLst>
                <a:ext uri="{63B3BB69-23CF-44E3-9099-C40C66FF867C}">
                  <a14:compatExt spid="_x0000_s4170"/>
                </a:ext>
                <a:ext uri="{FF2B5EF4-FFF2-40B4-BE49-F238E27FC236}">
                  <a16:creationId xmlns:a16="http://schemas.microsoft.com/office/drawing/2014/main" id="{00000000-0008-0000-0500-00004A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0</xdr:colOff>
          <xdr:row>19</xdr:row>
          <xdr:rowOff>0</xdr:rowOff>
        </xdr:from>
        <xdr:to>
          <xdr:col>35</xdr:col>
          <xdr:colOff>200025</xdr:colOff>
          <xdr:row>20</xdr:row>
          <xdr:rowOff>0</xdr:rowOff>
        </xdr:to>
        <xdr:sp macro="" textlink="">
          <xdr:nvSpPr>
            <xdr:cNvPr id="4171" name="Control 75" hidden="1">
              <a:extLst>
                <a:ext uri="{63B3BB69-23CF-44E3-9099-C40C66FF867C}">
                  <a14:compatExt spid="_x0000_s4171"/>
                </a:ext>
                <a:ext uri="{FF2B5EF4-FFF2-40B4-BE49-F238E27FC236}">
                  <a16:creationId xmlns:a16="http://schemas.microsoft.com/office/drawing/2014/main" id="{00000000-0008-0000-0500-00004B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0</xdr:colOff>
          <xdr:row>9</xdr:row>
          <xdr:rowOff>0</xdr:rowOff>
        </xdr:from>
        <xdr:to>
          <xdr:col>26</xdr:col>
          <xdr:colOff>200025</xdr:colOff>
          <xdr:row>10</xdr:row>
          <xdr:rowOff>0</xdr:rowOff>
        </xdr:to>
        <xdr:sp macro="" textlink="">
          <xdr:nvSpPr>
            <xdr:cNvPr id="8204" name="Control 12" hidden="1">
              <a:extLst>
                <a:ext uri="{63B3BB69-23CF-44E3-9099-C40C66FF867C}">
                  <a14:compatExt spid="_x0000_s8204"/>
                </a:ext>
                <a:ext uri="{FF2B5EF4-FFF2-40B4-BE49-F238E27FC236}">
                  <a16:creationId xmlns:a16="http://schemas.microsoft.com/office/drawing/2014/main" id="{00000000-0008-0000-0600-00000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xdr:col>
          <xdr:colOff>0</xdr:colOff>
          <xdr:row>9</xdr:row>
          <xdr:rowOff>0</xdr:rowOff>
        </xdr:from>
        <xdr:to>
          <xdr:col>26</xdr:col>
          <xdr:colOff>200025</xdr:colOff>
          <xdr:row>10</xdr:row>
          <xdr:rowOff>0</xdr:rowOff>
        </xdr:to>
        <xdr:sp macro="" textlink="">
          <xdr:nvSpPr>
            <xdr:cNvPr id="8194" name="Control 2" hidden="1">
              <a:extLst>
                <a:ext uri="{63B3BB69-23CF-44E3-9099-C40C66FF867C}">
                  <a14:compatExt spid="_x0000_s8194"/>
                </a:ext>
                <a:ext uri="{FF2B5EF4-FFF2-40B4-BE49-F238E27FC236}">
                  <a16:creationId xmlns:a16="http://schemas.microsoft.com/office/drawing/2014/main" id="{00000000-0008-0000-06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xdr:col>
          <xdr:colOff>0</xdr:colOff>
          <xdr:row>9</xdr:row>
          <xdr:rowOff>0</xdr:rowOff>
        </xdr:from>
        <xdr:to>
          <xdr:col>26</xdr:col>
          <xdr:colOff>200025</xdr:colOff>
          <xdr:row>10</xdr:row>
          <xdr:rowOff>0</xdr:rowOff>
        </xdr:to>
        <xdr:sp macro="" textlink="">
          <xdr:nvSpPr>
            <xdr:cNvPr id="8196" name="Control 4" hidden="1">
              <a:extLst>
                <a:ext uri="{63B3BB69-23CF-44E3-9099-C40C66FF867C}">
                  <a14:compatExt spid="_x0000_s8196"/>
                </a:ext>
                <a:ext uri="{FF2B5EF4-FFF2-40B4-BE49-F238E27FC236}">
                  <a16:creationId xmlns:a16="http://schemas.microsoft.com/office/drawing/2014/main" id="{00000000-0008-0000-0600-00000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xdr:col>
          <xdr:colOff>0</xdr:colOff>
          <xdr:row>9</xdr:row>
          <xdr:rowOff>0</xdr:rowOff>
        </xdr:from>
        <xdr:to>
          <xdr:col>26</xdr:col>
          <xdr:colOff>200025</xdr:colOff>
          <xdr:row>10</xdr:row>
          <xdr:rowOff>0</xdr:rowOff>
        </xdr:to>
        <xdr:sp macro="" textlink="">
          <xdr:nvSpPr>
            <xdr:cNvPr id="8198" name="Control 6" hidden="1">
              <a:extLst>
                <a:ext uri="{63B3BB69-23CF-44E3-9099-C40C66FF867C}">
                  <a14:compatExt spid="_x0000_s8198"/>
                </a:ext>
                <a:ext uri="{FF2B5EF4-FFF2-40B4-BE49-F238E27FC236}">
                  <a16:creationId xmlns:a16="http://schemas.microsoft.com/office/drawing/2014/main" id="{00000000-0008-0000-0600-00000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xdr:col>
          <xdr:colOff>0</xdr:colOff>
          <xdr:row>9</xdr:row>
          <xdr:rowOff>0</xdr:rowOff>
        </xdr:from>
        <xdr:to>
          <xdr:col>26</xdr:col>
          <xdr:colOff>200025</xdr:colOff>
          <xdr:row>10</xdr:row>
          <xdr:rowOff>0</xdr:rowOff>
        </xdr:to>
        <xdr:sp macro="" textlink="">
          <xdr:nvSpPr>
            <xdr:cNvPr id="8199" name="Control 7" hidden="1">
              <a:extLst>
                <a:ext uri="{63B3BB69-23CF-44E3-9099-C40C66FF867C}">
                  <a14:compatExt spid="_x0000_s8199"/>
                </a:ext>
                <a:ext uri="{FF2B5EF4-FFF2-40B4-BE49-F238E27FC236}">
                  <a16:creationId xmlns:a16="http://schemas.microsoft.com/office/drawing/2014/main" id="{00000000-0008-0000-0600-00000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xdr:col>
          <xdr:colOff>0</xdr:colOff>
          <xdr:row>9</xdr:row>
          <xdr:rowOff>0</xdr:rowOff>
        </xdr:from>
        <xdr:to>
          <xdr:col>26</xdr:col>
          <xdr:colOff>200025</xdr:colOff>
          <xdr:row>10</xdr:row>
          <xdr:rowOff>0</xdr:rowOff>
        </xdr:to>
        <xdr:sp macro="" textlink="">
          <xdr:nvSpPr>
            <xdr:cNvPr id="8203" name="Control 11" hidden="1">
              <a:extLst>
                <a:ext uri="{63B3BB69-23CF-44E3-9099-C40C66FF867C}">
                  <a14:compatExt spid="_x0000_s8203"/>
                </a:ext>
                <a:ext uri="{FF2B5EF4-FFF2-40B4-BE49-F238E27FC236}">
                  <a16:creationId xmlns:a16="http://schemas.microsoft.com/office/drawing/2014/main" id="{00000000-0008-0000-0600-00000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 Id="rId5" Type="http://schemas.openxmlformats.org/officeDocument/2006/relationships/comments" Target="../comments4.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47" Type="http://schemas.openxmlformats.org/officeDocument/2006/relationships/ctrlProp" Target="../ctrlProps/ctrlProp45.xml"/><Relationship Id="rId63" Type="http://schemas.openxmlformats.org/officeDocument/2006/relationships/ctrlProp" Target="../ctrlProps/ctrlProp61.xml"/><Relationship Id="rId68" Type="http://schemas.openxmlformats.org/officeDocument/2006/relationships/ctrlProp" Target="../ctrlProps/ctrlProp66.xml"/><Relationship Id="rId84" Type="http://schemas.openxmlformats.org/officeDocument/2006/relationships/ctrlProp" Target="../ctrlProps/ctrlProp82.xml"/><Relationship Id="rId89" Type="http://schemas.openxmlformats.org/officeDocument/2006/relationships/ctrlProp" Target="../ctrlProps/ctrlProp87.xml"/><Relationship Id="rId112" Type="http://schemas.openxmlformats.org/officeDocument/2006/relationships/ctrlProp" Target="../ctrlProps/ctrlProp110.xml"/><Relationship Id="rId16" Type="http://schemas.openxmlformats.org/officeDocument/2006/relationships/ctrlProp" Target="../ctrlProps/ctrlProp14.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37" Type="http://schemas.openxmlformats.org/officeDocument/2006/relationships/ctrlProp" Target="../ctrlProps/ctrlProp35.xml"/><Relationship Id="rId53" Type="http://schemas.openxmlformats.org/officeDocument/2006/relationships/ctrlProp" Target="../ctrlProps/ctrlProp51.xml"/><Relationship Id="rId58" Type="http://schemas.openxmlformats.org/officeDocument/2006/relationships/ctrlProp" Target="../ctrlProps/ctrlProp56.xml"/><Relationship Id="rId74" Type="http://schemas.openxmlformats.org/officeDocument/2006/relationships/ctrlProp" Target="../ctrlProps/ctrlProp72.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28" Type="http://schemas.openxmlformats.org/officeDocument/2006/relationships/ctrlProp" Target="../ctrlProps/ctrlProp126.xml"/><Relationship Id="rId5" Type="http://schemas.openxmlformats.org/officeDocument/2006/relationships/ctrlProp" Target="../ctrlProps/ctrlProp3.xml"/><Relationship Id="rId90" Type="http://schemas.openxmlformats.org/officeDocument/2006/relationships/ctrlProp" Target="../ctrlProps/ctrlProp88.xml"/><Relationship Id="rId95" Type="http://schemas.openxmlformats.org/officeDocument/2006/relationships/ctrlProp" Target="../ctrlProps/ctrlProp93.xml"/><Relationship Id="rId22" Type="http://schemas.openxmlformats.org/officeDocument/2006/relationships/ctrlProp" Target="../ctrlProps/ctrlProp20.xml"/><Relationship Id="rId27" Type="http://schemas.openxmlformats.org/officeDocument/2006/relationships/ctrlProp" Target="../ctrlProps/ctrlProp25.xml"/><Relationship Id="rId43" Type="http://schemas.openxmlformats.org/officeDocument/2006/relationships/ctrlProp" Target="../ctrlProps/ctrlProp41.xml"/><Relationship Id="rId48" Type="http://schemas.openxmlformats.org/officeDocument/2006/relationships/ctrlProp" Target="../ctrlProps/ctrlProp46.xml"/><Relationship Id="rId64" Type="http://schemas.openxmlformats.org/officeDocument/2006/relationships/ctrlProp" Target="../ctrlProps/ctrlProp62.xml"/><Relationship Id="rId69" Type="http://schemas.openxmlformats.org/officeDocument/2006/relationships/ctrlProp" Target="../ctrlProps/ctrlProp67.xml"/><Relationship Id="rId113" Type="http://schemas.openxmlformats.org/officeDocument/2006/relationships/ctrlProp" Target="../ctrlProps/ctrlProp111.xml"/><Relationship Id="rId118" Type="http://schemas.openxmlformats.org/officeDocument/2006/relationships/ctrlProp" Target="../ctrlProps/ctrlProp116.xml"/><Relationship Id="rId80" Type="http://schemas.openxmlformats.org/officeDocument/2006/relationships/ctrlProp" Target="../ctrlProps/ctrlProp78.xml"/><Relationship Id="rId85" Type="http://schemas.openxmlformats.org/officeDocument/2006/relationships/ctrlProp" Target="../ctrlProps/ctrlProp83.xml"/><Relationship Id="rId12" Type="http://schemas.openxmlformats.org/officeDocument/2006/relationships/ctrlProp" Target="../ctrlProps/ctrlProp10.xml"/><Relationship Id="rId17" Type="http://schemas.openxmlformats.org/officeDocument/2006/relationships/ctrlProp" Target="../ctrlProps/ctrlProp15.xml"/><Relationship Id="rId33" Type="http://schemas.openxmlformats.org/officeDocument/2006/relationships/ctrlProp" Target="../ctrlProps/ctrlProp31.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08" Type="http://schemas.openxmlformats.org/officeDocument/2006/relationships/ctrlProp" Target="../ctrlProps/ctrlProp106.xml"/><Relationship Id="rId124" Type="http://schemas.openxmlformats.org/officeDocument/2006/relationships/ctrlProp" Target="../ctrlProps/ctrlProp122.xml"/><Relationship Id="rId129" Type="http://schemas.openxmlformats.org/officeDocument/2006/relationships/ctrlProp" Target="../ctrlProps/ctrlProp127.xml"/><Relationship Id="rId54" Type="http://schemas.openxmlformats.org/officeDocument/2006/relationships/ctrlProp" Target="../ctrlProps/ctrlProp52.xml"/><Relationship Id="rId70" Type="http://schemas.openxmlformats.org/officeDocument/2006/relationships/ctrlProp" Target="../ctrlProps/ctrlProp68.xml"/><Relationship Id="rId75" Type="http://schemas.openxmlformats.org/officeDocument/2006/relationships/ctrlProp" Target="../ctrlProps/ctrlProp73.xml"/><Relationship Id="rId91" Type="http://schemas.openxmlformats.org/officeDocument/2006/relationships/ctrlProp" Target="../ctrlProps/ctrlProp89.xml"/><Relationship Id="rId96" Type="http://schemas.openxmlformats.org/officeDocument/2006/relationships/ctrlProp" Target="../ctrlProps/ctrlProp94.xml"/><Relationship Id="rId1" Type="http://schemas.openxmlformats.org/officeDocument/2006/relationships/printerSettings" Target="../printerSettings/printerSettings5.bin"/><Relationship Id="rId6" Type="http://schemas.openxmlformats.org/officeDocument/2006/relationships/ctrlProp" Target="../ctrlProps/ctrlProp4.xml"/><Relationship Id="rId23" Type="http://schemas.openxmlformats.org/officeDocument/2006/relationships/ctrlProp" Target="../ctrlProps/ctrlProp21.xml"/><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119" Type="http://schemas.openxmlformats.org/officeDocument/2006/relationships/ctrlProp" Target="../ctrlProps/ctrlProp117.xml"/><Relationship Id="rId44" Type="http://schemas.openxmlformats.org/officeDocument/2006/relationships/ctrlProp" Target="../ctrlProps/ctrlProp42.xml"/><Relationship Id="rId60" Type="http://schemas.openxmlformats.org/officeDocument/2006/relationships/ctrlProp" Target="../ctrlProps/ctrlProp58.xml"/><Relationship Id="rId65" Type="http://schemas.openxmlformats.org/officeDocument/2006/relationships/ctrlProp" Target="../ctrlProps/ctrlProp63.xml"/><Relationship Id="rId81" Type="http://schemas.openxmlformats.org/officeDocument/2006/relationships/ctrlProp" Target="../ctrlProps/ctrlProp79.xml"/><Relationship Id="rId86" Type="http://schemas.openxmlformats.org/officeDocument/2006/relationships/ctrlProp" Target="../ctrlProps/ctrlProp84.xml"/><Relationship Id="rId130" Type="http://schemas.openxmlformats.org/officeDocument/2006/relationships/ctrlProp" Target="../ctrlProps/ctrlProp128.xml"/><Relationship Id="rId13" Type="http://schemas.openxmlformats.org/officeDocument/2006/relationships/ctrlProp" Target="../ctrlProps/ctrlProp11.xml"/><Relationship Id="rId18" Type="http://schemas.openxmlformats.org/officeDocument/2006/relationships/ctrlProp" Target="../ctrlProps/ctrlProp16.xml"/><Relationship Id="rId39" Type="http://schemas.openxmlformats.org/officeDocument/2006/relationships/ctrlProp" Target="../ctrlProps/ctrlProp37.xml"/><Relationship Id="rId109" Type="http://schemas.openxmlformats.org/officeDocument/2006/relationships/ctrlProp" Target="../ctrlProps/ctrlProp107.xml"/><Relationship Id="rId34" Type="http://schemas.openxmlformats.org/officeDocument/2006/relationships/ctrlProp" Target="../ctrlProps/ctrlProp32.xml"/><Relationship Id="rId50" Type="http://schemas.openxmlformats.org/officeDocument/2006/relationships/ctrlProp" Target="../ctrlProps/ctrlProp48.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04" Type="http://schemas.openxmlformats.org/officeDocument/2006/relationships/ctrlProp" Target="../ctrlProps/ctrlProp102.xml"/><Relationship Id="rId120" Type="http://schemas.openxmlformats.org/officeDocument/2006/relationships/ctrlProp" Target="../ctrlProps/ctrlProp118.xml"/><Relationship Id="rId125" Type="http://schemas.openxmlformats.org/officeDocument/2006/relationships/ctrlProp" Target="../ctrlProps/ctrlProp123.xml"/><Relationship Id="rId7" Type="http://schemas.openxmlformats.org/officeDocument/2006/relationships/ctrlProp" Target="../ctrlProps/ctrlProp5.xml"/><Relationship Id="rId71" Type="http://schemas.openxmlformats.org/officeDocument/2006/relationships/ctrlProp" Target="../ctrlProps/ctrlProp69.xml"/><Relationship Id="rId92" Type="http://schemas.openxmlformats.org/officeDocument/2006/relationships/ctrlProp" Target="../ctrlProps/ctrlProp90.xml"/><Relationship Id="rId2" Type="http://schemas.openxmlformats.org/officeDocument/2006/relationships/drawing" Target="../drawings/drawing2.xml"/><Relationship Id="rId29" Type="http://schemas.openxmlformats.org/officeDocument/2006/relationships/ctrlProp" Target="../ctrlProps/ctrlProp27.xml"/><Relationship Id="rId24" Type="http://schemas.openxmlformats.org/officeDocument/2006/relationships/ctrlProp" Target="../ctrlProps/ctrlProp22.xml"/><Relationship Id="rId40" Type="http://schemas.openxmlformats.org/officeDocument/2006/relationships/ctrlProp" Target="../ctrlProps/ctrlProp38.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15" Type="http://schemas.openxmlformats.org/officeDocument/2006/relationships/ctrlProp" Target="../ctrlProps/ctrlProp113.xml"/><Relationship Id="rId131" Type="http://schemas.openxmlformats.org/officeDocument/2006/relationships/ctrlProp" Target="../ctrlProps/ctrlProp129.xml"/><Relationship Id="rId61" Type="http://schemas.openxmlformats.org/officeDocument/2006/relationships/ctrlProp" Target="../ctrlProps/ctrlProp59.xml"/><Relationship Id="rId82" Type="http://schemas.openxmlformats.org/officeDocument/2006/relationships/ctrlProp" Target="../ctrlProps/ctrlProp80.xml"/><Relationship Id="rId19" Type="http://schemas.openxmlformats.org/officeDocument/2006/relationships/ctrlProp" Target="../ctrlProps/ctrlProp17.xml"/><Relationship Id="rId14" Type="http://schemas.openxmlformats.org/officeDocument/2006/relationships/ctrlProp" Target="../ctrlProps/ctrlProp12.xml"/><Relationship Id="rId30" Type="http://schemas.openxmlformats.org/officeDocument/2006/relationships/ctrlProp" Target="../ctrlProps/ctrlProp28.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105" Type="http://schemas.openxmlformats.org/officeDocument/2006/relationships/ctrlProp" Target="../ctrlProps/ctrlProp103.xml"/><Relationship Id="rId126" Type="http://schemas.openxmlformats.org/officeDocument/2006/relationships/ctrlProp" Target="../ctrlProps/ctrlProp124.xml"/><Relationship Id="rId8" Type="http://schemas.openxmlformats.org/officeDocument/2006/relationships/ctrlProp" Target="../ctrlProps/ctrlProp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98" Type="http://schemas.openxmlformats.org/officeDocument/2006/relationships/ctrlProp" Target="../ctrlProps/ctrlProp96.xml"/><Relationship Id="rId121" Type="http://schemas.openxmlformats.org/officeDocument/2006/relationships/ctrlProp" Target="../ctrlProps/ctrlProp119.xml"/><Relationship Id="rId3" Type="http://schemas.openxmlformats.org/officeDocument/2006/relationships/vmlDrawing" Target="../drawings/vmlDrawing5.v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116" Type="http://schemas.openxmlformats.org/officeDocument/2006/relationships/ctrlProp" Target="../ctrlProps/ctrlProp114.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omments" Target="../comments5.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106" Type="http://schemas.openxmlformats.org/officeDocument/2006/relationships/ctrlProp" Target="../ctrlProps/ctrlProp104.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78" Type="http://schemas.openxmlformats.org/officeDocument/2006/relationships/ctrlProp" Target="../ctrlProps/ctrlProp76.xml"/><Relationship Id="rId94" Type="http://schemas.openxmlformats.org/officeDocument/2006/relationships/ctrlProp" Target="../ctrlProps/ctrlProp92.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4" Type="http://schemas.openxmlformats.org/officeDocument/2006/relationships/ctrlProp" Target="../ctrlProps/ctrlProp2.xml"/><Relationship Id="rId9" Type="http://schemas.openxmlformats.org/officeDocument/2006/relationships/ctrlProp" Target="../ctrlProps/ctrlProp7.xml"/><Relationship Id="rId26"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39.xml"/><Relationship Id="rId18" Type="http://schemas.openxmlformats.org/officeDocument/2006/relationships/ctrlProp" Target="../ctrlProps/ctrlProp144.xml"/><Relationship Id="rId26" Type="http://schemas.openxmlformats.org/officeDocument/2006/relationships/ctrlProp" Target="../ctrlProps/ctrlProp152.xml"/><Relationship Id="rId39" Type="http://schemas.openxmlformats.org/officeDocument/2006/relationships/ctrlProp" Target="../ctrlProps/ctrlProp165.xml"/><Relationship Id="rId21" Type="http://schemas.openxmlformats.org/officeDocument/2006/relationships/ctrlProp" Target="../ctrlProps/ctrlProp147.xml"/><Relationship Id="rId34" Type="http://schemas.openxmlformats.org/officeDocument/2006/relationships/ctrlProp" Target="../ctrlProps/ctrlProp160.xml"/><Relationship Id="rId42" Type="http://schemas.openxmlformats.org/officeDocument/2006/relationships/ctrlProp" Target="../ctrlProps/ctrlProp168.xml"/><Relationship Id="rId47" Type="http://schemas.openxmlformats.org/officeDocument/2006/relationships/ctrlProp" Target="../ctrlProps/ctrlProp173.xml"/><Relationship Id="rId50" Type="http://schemas.openxmlformats.org/officeDocument/2006/relationships/ctrlProp" Target="../ctrlProps/ctrlProp176.xml"/><Relationship Id="rId55" Type="http://schemas.openxmlformats.org/officeDocument/2006/relationships/ctrlProp" Target="../ctrlProps/ctrlProp181.xml"/><Relationship Id="rId7" Type="http://schemas.openxmlformats.org/officeDocument/2006/relationships/ctrlProp" Target="../ctrlProps/ctrlProp133.xml"/><Relationship Id="rId2" Type="http://schemas.openxmlformats.org/officeDocument/2006/relationships/drawing" Target="../drawings/drawing3.xml"/><Relationship Id="rId16" Type="http://schemas.openxmlformats.org/officeDocument/2006/relationships/ctrlProp" Target="../ctrlProps/ctrlProp142.xml"/><Relationship Id="rId29" Type="http://schemas.openxmlformats.org/officeDocument/2006/relationships/ctrlProp" Target="../ctrlProps/ctrlProp155.xml"/><Relationship Id="rId11" Type="http://schemas.openxmlformats.org/officeDocument/2006/relationships/ctrlProp" Target="../ctrlProps/ctrlProp137.xml"/><Relationship Id="rId24" Type="http://schemas.openxmlformats.org/officeDocument/2006/relationships/ctrlProp" Target="../ctrlProps/ctrlProp150.xml"/><Relationship Id="rId32" Type="http://schemas.openxmlformats.org/officeDocument/2006/relationships/ctrlProp" Target="../ctrlProps/ctrlProp158.xml"/><Relationship Id="rId37" Type="http://schemas.openxmlformats.org/officeDocument/2006/relationships/ctrlProp" Target="../ctrlProps/ctrlProp163.xml"/><Relationship Id="rId40" Type="http://schemas.openxmlformats.org/officeDocument/2006/relationships/ctrlProp" Target="../ctrlProps/ctrlProp166.xml"/><Relationship Id="rId45" Type="http://schemas.openxmlformats.org/officeDocument/2006/relationships/ctrlProp" Target="../ctrlProps/ctrlProp171.xml"/><Relationship Id="rId53" Type="http://schemas.openxmlformats.org/officeDocument/2006/relationships/ctrlProp" Target="../ctrlProps/ctrlProp179.xml"/><Relationship Id="rId58" Type="http://schemas.openxmlformats.org/officeDocument/2006/relationships/ctrlProp" Target="../ctrlProps/ctrlProp184.xml"/><Relationship Id="rId5" Type="http://schemas.openxmlformats.org/officeDocument/2006/relationships/ctrlProp" Target="../ctrlProps/ctrlProp131.xml"/><Relationship Id="rId19" Type="http://schemas.openxmlformats.org/officeDocument/2006/relationships/ctrlProp" Target="../ctrlProps/ctrlProp145.xml"/><Relationship Id="rId4" Type="http://schemas.openxmlformats.org/officeDocument/2006/relationships/ctrlProp" Target="../ctrlProps/ctrlProp130.xml"/><Relationship Id="rId9" Type="http://schemas.openxmlformats.org/officeDocument/2006/relationships/ctrlProp" Target="../ctrlProps/ctrlProp135.xml"/><Relationship Id="rId14" Type="http://schemas.openxmlformats.org/officeDocument/2006/relationships/ctrlProp" Target="../ctrlProps/ctrlProp140.xml"/><Relationship Id="rId22" Type="http://schemas.openxmlformats.org/officeDocument/2006/relationships/ctrlProp" Target="../ctrlProps/ctrlProp148.xml"/><Relationship Id="rId27" Type="http://schemas.openxmlformats.org/officeDocument/2006/relationships/ctrlProp" Target="../ctrlProps/ctrlProp153.xml"/><Relationship Id="rId30" Type="http://schemas.openxmlformats.org/officeDocument/2006/relationships/ctrlProp" Target="../ctrlProps/ctrlProp156.xml"/><Relationship Id="rId35" Type="http://schemas.openxmlformats.org/officeDocument/2006/relationships/ctrlProp" Target="../ctrlProps/ctrlProp161.xml"/><Relationship Id="rId43" Type="http://schemas.openxmlformats.org/officeDocument/2006/relationships/ctrlProp" Target="../ctrlProps/ctrlProp169.xml"/><Relationship Id="rId48" Type="http://schemas.openxmlformats.org/officeDocument/2006/relationships/ctrlProp" Target="../ctrlProps/ctrlProp174.xml"/><Relationship Id="rId56" Type="http://schemas.openxmlformats.org/officeDocument/2006/relationships/ctrlProp" Target="../ctrlProps/ctrlProp182.xml"/><Relationship Id="rId8" Type="http://schemas.openxmlformats.org/officeDocument/2006/relationships/ctrlProp" Target="../ctrlProps/ctrlProp134.xml"/><Relationship Id="rId51" Type="http://schemas.openxmlformats.org/officeDocument/2006/relationships/ctrlProp" Target="../ctrlProps/ctrlProp177.xml"/><Relationship Id="rId3" Type="http://schemas.openxmlformats.org/officeDocument/2006/relationships/vmlDrawing" Target="../drawings/vmlDrawing6.vml"/><Relationship Id="rId12" Type="http://schemas.openxmlformats.org/officeDocument/2006/relationships/ctrlProp" Target="../ctrlProps/ctrlProp138.xml"/><Relationship Id="rId17" Type="http://schemas.openxmlformats.org/officeDocument/2006/relationships/ctrlProp" Target="../ctrlProps/ctrlProp143.xml"/><Relationship Id="rId25" Type="http://schemas.openxmlformats.org/officeDocument/2006/relationships/ctrlProp" Target="../ctrlProps/ctrlProp151.xml"/><Relationship Id="rId33" Type="http://schemas.openxmlformats.org/officeDocument/2006/relationships/ctrlProp" Target="../ctrlProps/ctrlProp159.xml"/><Relationship Id="rId38" Type="http://schemas.openxmlformats.org/officeDocument/2006/relationships/ctrlProp" Target="../ctrlProps/ctrlProp164.xml"/><Relationship Id="rId46" Type="http://schemas.openxmlformats.org/officeDocument/2006/relationships/ctrlProp" Target="../ctrlProps/ctrlProp172.xml"/><Relationship Id="rId59" Type="http://schemas.openxmlformats.org/officeDocument/2006/relationships/ctrlProp" Target="../ctrlProps/ctrlProp185.xml"/><Relationship Id="rId20" Type="http://schemas.openxmlformats.org/officeDocument/2006/relationships/ctrlProp" Target="../ctrlProps/ctrlProp146.xml"/><Relationship Id="rId41" Type="http://schemas.openxmlformats.org/officeDocument/2006/relationships/ctrlProp" Target="../ctrlProps/ctrlProp167.xml"/><Relationship Id="rId54" Type="http://schemas.openxmlformats.org/officeDocument/2006/relationships/ctrlProp" Target="../ctrlProps/ctrlProp180.xml"/><Relationship Id="rId1" Type="http://schemas.openxmlformats.org/officeDocument/2006/relationships/printerSettings" Target="../printerSettings/printerSettings6.bin"/><Relationship Id="rId6" Type="http://schemas.openxmlformats.org/officeDocument/2006/relationships/ctrlProp" Target="../ctrlProps/ctrlProp132.xml"/><Relationship Id="rId15" Type="http://schemas.openxmlformats.org/officeDocument/2006/relationships/ctrlProp" Target="../ctrlProps/ctrlProp141.xml"/><Relationship Id="rId23" Type="http://schemas.openxmlformats.org/officeDocument/2006/relationships/ctrlProp" Target="../ctrlProps/ctrlProp149.xml"/><Relationship Id="rId28" Type="http://schemas.openxmlformats.org/officeDocument/2006/relationships/ctrlProp" Target="../ctrlProps/ctrlProp154.xml"/><Relationship Id="rId36" Type="http://schemas.openxmlformats.org/officeDocument/2006/relationships/ctrlProp" Target="../ctrlProps/ctrlProp162.xml"/><Relationship Id="rId49" Type="http://schemas.openxmlformats.org/officeDocument/2006/relationships/ctrlProp" Target="../ctrlProps/ctrlProp175.xml"/><Relationship Id="rId57" Type="http://schemas.openxmlformats.org/officeDocument/2006/relationships/ctrlProp" Target="../ctrlProps/ctrlProp183.xml"/><Relationship Id="rId10" Type="http://schemas.openxmlformats.org/officeDocument/2006/relationships/ctrlProp" Target="../ctrlProps/ctrlProp136.xml"/><Relationship Id="rId31" Type="http://schemas.openxmlformats.org/officeDocument/2006/relationships/ctrlProp" Target="../ctrlProps/ctrlProp157.xml"/><Relationship Id="rId44" Type="http://schemas.openxmlformats.org/officeDocument/2006/relationships/ctrlProp" Target="../ctrlProps/ctrlProp170.xml"/><Relationship Id="rId52" Type="http://schemas.openxmlformats.org/officeDocument/2006/relationships/ctrlProp" Target="../ctrlProps/ctrlProp178.xml"/><Relationship Id="rId60" Type="http://schemas.openxmlformats.org/officeDocument/2006/relationships/comments" Target="../comments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90.xml"/><Relationship Id="rId3" Type="http://schemas.openxmlformats.org/officeDocument/2006/relationships/vmlDrawing" Target="../drawings/vmlDrawing7.vml"/><Relationship Id="rId7" Type="http://schemas.openxmlformats.org/officeDocument/2006/relationships/ctrlProp" Target="../ctrlProps/ctrlProp189.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188.xml"/><Relationship Id="rId5" Type="http://schemas.openxmlformats.org/officeDocument/2006/relationships/ctrlProp" Target="../ctrlProps/ctrlProp187.xml"/><Relationship Id="rId10" Type="http://schemas.openxmlformats.org/officeDocument/2006/relationships/comments" Target="../comments7.xml"/><Relationship Id="rId4" Type="http://schemas.openxmlformats.org/officeDocument/2006/relationships/ctrlProp" Target="../ctrlProps/ctrlProp186.xml"/><Relationship Id="rId9" Type="http://schemas.openxmlformats.org/officeDocument/2006/relationships/ctrlProp" Target="../ctrlProps/ctrlProp19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B3:I33"/>
  <sheetViews>
    <sheetView view="pageBreakPreview" zoomScale="80" zoomScaleNormal="69" zoomScaleSheetLayoutView="80" zoomScalePageLayoutView="69" workbookViewId="0">
      <selection activeCell="B3" sqref="B3:I5"/>
    </sheetView>
  </sheetViews>
  <sheetFormatPr defaultColWidth="9" defaultRowHeight="18.75"/>
  <cols>
    <col min="1" max="1" width="9" style="2"/>
    <col min="2" max="8" width="10" style="2" customWidth="1"/>
    <col min="9" max="9" width="11.625" style="2" customWidth="1"/>
    <col min="10" max="16384" width="9" style="2"/>
  </cols>
  <sheetData>
    <row r="3" spans="2:9">
      <c r="B3" s="189" t="s">
        <v>7382</v>
      </c>
      <c r="C3" s="189"/>
      <c r="D3" s="189"/>
      <c r="E3" s="189"/>
      <c r="F3" s="189"/>
      <c r="G3" s="189"/>
      <c r="H3" s="189"/>
      <c r="I3" s="189"/>
    </row>
    <row r="4" spans="2:9">
      <c r="B4" s="189"/>
      <c r="C4" s="189"/>
      <c r="D4" s="189"/>
      <c r="E4" s="189"/>
      <c r="F4" s="189"/>
      <c r="G4" s="189"/>
      <c r="H4" s="189"/>
      <c r="I4" s="189"/>
    </row>
    <row r="5" spans="2:9">
      <c r="B5" s="189"/>
      <c r="C5" s="189"/>
      <c r="D5" s="189"/>
      <c r="E5" s="189"/>
      <c r="F5" s="189"/>
      <c r="G5" s="189"/>
      <c r="H5" s="189"/>
      <c r="I5" s="189"/>
    </row>
    <row r="7" spans="2:9" ht="19.5" thickBot="1"/>
    <row r="8" spans="2:9" ht="22.5" customHeight="1">
      <c r="B8" s="190" t="s">
        <v>156</v>
      </c>
      <c r="C8" s="191"/>
      <c r="D8" s="196" t="str">
        <f>IF($D$10="","",VLOOKUP($D$10,'登録データ（男）'!M3:P65,2,FALSE))</f>
        <v/>
      </c>
      <c r="E8" s="196"/>
      <c r="F8" s="196"/>
      <c r="G8" s="196"/>
      <c r="H8" s="196"/>
      <c r="I8" s="197"/>
    </row>
    <row r="9" spans="2:9" ht="22.5" customHeight="1">
      <c r="B9" s="192"/>
      <c r="C9" s="193"/>
      <c r="D9" s="198"/>
      <c r="E9" s="198"/>
      <c r="F9" s="198"/>
      <c r="G9" s="198"/>
      <c r="H9" s="198"/>
      <c r="I9" s="199"/>
    </row>
    <row r="10" spans="2:9" ht="22.5" customHeight="1">
      <c r="B10" s="192" t="s">
        <v>0</v>
      </c>
      <c r="C10" s="193"/>
      <c r="D10" s="200"/>
      <c r="E10" s="200"/>
      <c r="F10" s="200"/>
      <c r="G10" s="200"/>
      <c r="H10" s="200"/>
      <c r="I10" s="201"/>
    </row>
    <row r="11" spans="2:9" ht="22.5" customHeight="1" thickBot="1">
      <c r="B11" s="194"/>
      <c r="C11" s="195"/>
      <c r="D11" s="202"/>
      <c r="E11" s="202"/>
      <c r="F11" s="202"/>
      <c r="G11" s="202"/>
      <c r="H11" s="202"/>
      <c r="I11" s="203"/>
    </row>
    <row r="12" spans="2:9" ht="19.5">
      <c r="B12" s="3"/>
      <c r="C12" s="3"/>
    </row>
    <row r="13" spans="2:9" ht="20.25" thickBot="1">
      <c r="B13" s="3"/>
      <c r="C13" s="3"/>
    </row>
    <row r="14" spans="2:9" ht="22.5" customHeight="1">
      <c r="B14" s="204" t="s">
        <v>157</v>
      </c>
      <c r="C14" s="205"/>
      <c r="D14" s="211"/>
      <c r="E14" s="212"/>
      <c r="F14" s="212"/>
      <c r="G14" s="212"/>
      <c r="H14" s="212"/>
      <c r="I14" s="208" t="s">
        <v>77</v>
      </c>
    </row>
    <row r="15" spans="2:9" ht="22.5" customHeight="1">
      <c r="B15" s="185" t="s">
        <v>71</v>
      </c>
      <c r="C15" s="186"/>
      <c r="D15" s="215"/>
      <c r="E15" s="216"/>
      <c r="F15" s="216"/>
      <c r="G15" s="216"/>
      <c r="H15" s="216"/>
      <c r="I15" s="209"/>
    </row>
    <row r="16" spans="2:9" ht="22.5" customHeight="1" thickBot="1">
      <c r="B16" s="213"/>
      <c r="C16" s="214"/>
      <c r="D16" s="217"/>
      <c r="E16" s="218"/>
      <c r="F16" s="218"/>
      <c r="G16" s="218"/>
      <c r="H16" s="218"/>
      <c r="I16" s="210"/>
    </row>
    <row r="17" spans="2:9" ht="22.5" customHeight="1" thickTop="1">
      <c r="B17" s="206" t="s">
        <v>158</v>
      </c>
      <c r="C17" s="207"/>
      <c r="D17" s="219"/>
      <c r="E17" s="220"/>
      <c r="F17" s="220"/>
      <c r="G17" s="220"/>
      <c r="H17" s="220"/>
      <c r="I17" s="208" t="s">
        <v>77</v>
      </c>
    </row>
    <row r="18" spans="2:9" ht="22.5" customHeight="1">
      <c r="B18" s="185" t="s">
        <v>72</v>
      </c>
      <c r="C18" s="186"/>
      <c r="D18" s="215"/>
      <c r="E18" s="216"/>
      <c r="F18" s="216"/>
      <c r="G18" s="216"/>
      <c r="H18" s="216"/>
      <c r="I18" s="209"/>
    </row>
    <row r="19" spans="2:9" ht="22.5" customHeight="1" thickBot="1">
      <c r="B19" s="187"/>
      <c r="C19" s="188"/>
      <c r="D19" s="241"/>
      <c r="E19" s="242"/>
      <c r="F19" s="242"/>
      <c r="G19" s="242"/>
      <c r="H19" s="242"/>
      <c r="I19" s="210"/>
    </row>
    <row r="20" spans="2:9" ht="19.5">
      <c r="B20" s="3"/>
      <c r="C20" s="3"/>
    </row>
    <row r="21" spans="2:9" ht="20.25" thickBot="1">
      <c r="B21" s="3"/>
      <c r="C21" s="3"/>
    </row>
    <row r="22" spans="2:9" ht="22.5" customHeight="1">
      <c r="B22" s="245" t="s">
        <v>159</v>
      </c>
      <c r="C22" s="246"/>
      <c r="D22" s="211"/>
      <c r="E22" s="212"/>
      <c r="F22" s="212"/>
      <c r="G22" s="212"/>
      <c r="H22" s="212"/>
      <c r="I22" s="208" t="s">
        <v>77</v>
      </c>
    </row>
    <row r="23" spans="2:9" ht="22.5" customHeight="1">
      <c r="B23" s="185" t="s">
        <v>73</v>
      </c>
      <c r="C23" s="186"/>
      <c r="D23" s="215"/>
      <c r="E23" s="216"/>
      <c r="F23" s="216"/>
      <c r="G23" s="216"/>
      <c r="H23" s="216"/>
      <c r="I23" s="209"/>
    </row>
    <row r="24" spans="2:9" ht="22.5" customHeight="1" thickBot="1">
      <c r="B24" s="185"/>
      <c r="C24" s="186"/>
      <c r="D24" s="247"/>
      <c r="E24" s="248"/>
      <c r="F24" s="248"/>
      <c r="G24" s="248"/>
      <c r="H24" s="248"/>
      <c r="I24" s="210"/>
    </row>
    <row r="25" spans="2:9" ht="22.5" customHeight="1">
      <c r="B25" s="185" t="s">
        <v>74</v>
      </c>
      <c r="C25" s="186"/>
      <c r="D25" s="243"/>
      <c r="E25" s="243"/>
      <c r="F25" s="243"/>
      <c r="G25" s="243"/>
      <c r="H25" s="243"/>
      <c r="I25" s="249"/>
    </row>
    <row r="26" spans="2:9" ht="22.5" customHeight="1">
      <c r="B26" s="185" t="s">
        <v>75</v>
      </c>
      <c r="C26" s="186"/>
      <c r="D26" s="243"/>
      <c r="E26" s="243"/>
      <c r="F26" s="243"/>
      <c r="G26" s="243"/>
      <c r="H26" s="243"/>
      <c r="I26" s="244"/>
    </row>
    <row r="27" spans="2:9" ht="22.5" customHeight="1">
      <c r="B27" s="185" t="s">
        <v>76</v>
      </c>
      <c r="C27" s="186"/>
      <c r="D27" s="243"/>
      <c r="E27" s="243"/>
      <c r="F27" s="243"/>
      <c r="G27" s="243"/>
      <c r="H27" s="243"/>
      <c r="I27" s="244"/>
    </row>
    <row r="28" spans="2:9" ht="22.5" customHeight="1">
      <c r="B28" s="221" t="s">
        <v>2238</v>
      </c>
      <c r="C28" s="222"/>
      <c r="D28" s="223"/>
      <c r="E28" s="224"/>
      <c r="F28" s="224"/>
      <c r="G28" s="224"/>
      <c r="H28" s="224"/>
      <c r="I28" s="225"/>
    </row>
    <row r="29" spans="2:9" ht="22.5" customHeight="1">
      <c r="B29" s="235" t="s">
        <v>2237</v>
      </c>
      <c r="C29" s="236"/>
      <c r="D29" s="226"/>
      <c r="E29" s="227"/>
      <c r="F29" s="227"/>
      <c r="G29" s="227"/>
      <c r="H29" s="227"/>
      <c r="I29" s="228"/>
    </row>
    <row r="30" spans="2:9" ht="22.5" customHeight="1">
      <c r="B30" s="237"/>
      <c r="C30" s="238"/>
      <c r="D30" s="229"/>
      <c r="E30" s="230"/>
      <c r="F30" s="230"/>
      <c r="G30" s="230"/>
      <c r="H30" s="230"/>
      <c r="I30" s="231"/>
    </row>
    <row r="31" spans="2:9" ht="22.5" customHeight="1">
      <c r="B31" s="237"/>
      <c r="C31" s="238"/>
      <c r="D31" s="229"/>
      <c r="E31" s="230"/>
      <c r="F31" s="230"/>
      <c r="G31" s="230"/>
      <c r="H31" s="230"/>
      <c r="I31" s="231"/>
    </row>
    <row r="32" spans="2:9" ht="18.75" customHeight="1">
      <c r="B32" s="237"/>
      <c r="C32" s="238"/>
      <c r="D32" s="229"/>
      <c r="E32" s="230"/>
      <c r="F32" s="230"/>
      <c r="G32" s="230"/>
      <c r="H32" s="230"/>
      <c r="I32" s="231"/>
    </row>
    <row r="33" spans="2:9" ht="18.75" customHeight="1" thickBot="1">
      <c r="B33" s="239"/>
      <c r="C33" s="240"/>
      <c r="D33" s="232"/>
      <c r="E33" s="233"/>
      <c r="F33" s="233"/>
      <c r="G33" s="233"/>
      <c r="H33" s="233"/>
      <c r="I33" s="234"/>
    </row>
  </sheetData>
  <sheetProtection algorithmName="SHA-512" hashValue="8QnRozgGTKk3PEB/gSCZ115uitIKtGCHp+i4S0sEDVUrCKiXGZlcWWKcDbZUaIXS6XBC/TsMot2NQM+lZQZL3A==" saltValue="o3BUR8662z/Qx1Fo36E7RQ==" spinCount="100000" sheet="1" objects="1" scenarios="1"/>
  <dataConsolidate/>
  <mergeCells count="30">
    <mergeCell ref="B28:C28"/>
    <mergeCell ref="D28:I28"/>
    <mergeCell ref="D29:I33"/>
    <mergeCell ref="B29:C33"/>
    <mergeCell ref="D18:H19"/>
    <mergeCell ref="D26:I26"/>
    <mergeCell ref="D27:I27"/>
    <mergeCell ref="I22:I24"/>
    <mergeCell ref="B22:C22"/>
    <mergeCell ref="B23:C24"/>
    <mergeCell ref="B25:C25"/>
    <mergeCell ref="B26:C26"/>
    <mergeCell ref="B27:C27"/>
    <mergeCell ref="D22:H22"/>
    <mergeCell ref="D23:H24"/>
    <mergeCell ref="D25:I25"/>
    <mergeCell ref="B18:C19"/>
    <mergeCell ref="B3:I5"/>
    <mergeCell ref="B8:C9"/>
    <mergeCell ref="B10:C11"/>
    <mergeCell ref="D8:I9"/>
    <mergeCell ref="D10:I11"/>
    <mergeCell ref="B14:C14"/>
    <mergeCell ref="B17:C17"/>
    <mergeCell ref="I17:I19"/>
    <mergeCell ref="I14:I16"/>
    <mergeCell ref="D14:H14"/>
    <mergeCell ref="B15:C16"/>
    <mergeCell ref="D15:H16"/>
    <mergeCell ref="D17:H17"/>
  </mergeCells>
  <phoneticPr fontId="1"/>
  <dataValidations count="3">
    <dataValidation imeMode="halfKatakana" allowBlank="1" showInputMessage="1" showErrorMessage="1" sqref="D14:H14 D17:H17 D22:H22" xr:uid="{00000000-0002-0000-0000-000000000000}"/>
    <dataValidation imeMode="hiragana" allowBlank="1" showInputMessage="1" showErrorMessage="1" sqref="D15:H16 D18:H19 D23:H24 D28" xr:uid="{00000000-0002-0000-0000-000001000000}"/>
    <dataValidation imeMode="halfAlpha" allowBlank="1" showInputMessage="1" showErrorMessage="1" sqref="D25:I27" xr:uid="{00000000-0002-0000-0000-000002000000}"/>
  </dataValidations>
  <pageMargins left="0.70866141732283472" right="0.70866141732283472" top="0.74803149606299213" bottom="0.74803149606299213" header="0.31496062992125984" footer="0.31496062992125984"/>
  <pageSetup paperSize="9" scale="80"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3000000}">
          <x14:formula1>
            <xm:f>'登録データ（男）'!$M$2:$M$54</xm:f>
          </x14:formula1>
          <xm:sqref>D10:I11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D2030"/>
  <sheetViews>
    <sheetView zoomScaleNormal="100" zoomScalePageLayoutView="69" workbookViewId="0">
      <selection activeCell="A1170" sqref="A1170"/>
    </sheetView>
  </sheetViews>
  <sheetFormatPr defaultColWidth="9" defaultRowHeight="18.75"/>
  <cols>
    <col min="2" max="2" width="11.625" customWidth="1"/>
    <col min="5" max="5" width="9" customWidth="1"/>
    <col min="6" max="6" width="15.125" customWidth="1"/>
    <col min="8" max="8" width="9" style="114"/>
    <col min="11" max="11" width="13.375" customWidth="1"/>
    <col min="12" max="12" width="13.125" customWidth="1"/>
    <col min="13" max="13" width="25.5" style="1" customWidth="1"/>
    <col min="14" max="14" width="17" style="1" customWidth="1"/>
    <col min="15" max="15" width="17" style="113" customWidth="1"/>
    <col min="16" max="17" width="25.5" style="1" customWidth="1"/>
    <col min="18" max="18" width="18" style="1" customWidth="1"/>
    <col min="19" max="21" width="9" style="1"/>
    <col min="22" max="22" width="18" style="1" customWidth="1"/>
    <col min="23" max="28" width="9" style="1"/>
    <col min="29" max="29" width="17.625" style="1" customWidth="1"/>
    <col min="30" max="16384" width="9" style="1"/>
  </cols>
  <sheetData>
    <row r="1" spans="1:56" ht="13.5">
      <c r="A1" s="115" t="s">
        <v>492</v>
      </c>
      <c r="B1" s="116"/>
      <c r="C1" s="116"/>
      <c r="D1" s="116"/>
      <c r="E1" s="116"/>
      <c r="F1" s="116"/>
      <c r="G1" s="116"/>
      <c r="H1" s="117"/>
      <c r="I1" s="118"/>
      <c r="J1" s="118"/>
      <c r="K1" s="118"/>
      <c r="L1" s="118"/>
      <c r="M1" s="530" t="s">
        <v>1</v>
      </c>
      <c r="N1" s="530"/>
      <c r="O1" s="530"/>
      <c r="P1" s="530"/>
      <c r="Q1" s="119"/>
      <c r="R1" s="531" t="s">
        <v>2</v>
      </c>
      <c r="S1" s="531"/>
      <c r="T1" s="531"/>
      <c r="U1" s="531"/>
      <c r="V1" s="531"/>
      <c r="W1" s="531"/>
      <c r="X1" s="531"/>
      <c r="Y1" s="528" t="s">
        <v>3</v>
      </c>
      <c r="Z1" s="528"/>
      <c r="BC1" s="532" t="s">
        <v>7103</v>
      </c>
      <c r="BD1" s="532"/>
    </row>
    <row r="2" spans="1:56">
      <c r="A2" s="120" t="s">
        <v>93</v>
      </c>
      <c r="B2" s="121" t="s">
        <v>94</v>
      </c>
      <c r="C2" s="121" t="s">
        <v>95</v>
      </c>
      <c r="D2" s="121" t="s">
        <v>96</v>
      </c>
      <c r="E2" s="121" t="s">
        <v>97</v>
      </c>
      <c r="F2" s="121" t="s">
        <v>98</v>
      </c>
      <c r="G2" s="122" t="s">
        <v>99</v>
      </c>
      <c r="H2" s="122" t="s">
        <v>100</v>
      </c>
      <c r="I2" s="123" t="s">
        <v>493</v>
      </c>
      <c r="J2" s="123" t="s">
        <v>494</v>
      </c>
      <c r="K2" s="161" t="s">
        <v>5599</v>
      </c>
      <c r="L2" s="123" t="s">
        <v>496</v>
      </c>
      <c r="M2" s="124"/>
      <c r="N2" s="124"/>
      <c r="O2" s="120"/>
      <c r="P2" s="124"/>
      <c r="Q2" s="124" t="s">
        <v>170</v>
      </c>
      <c r="R2" s="1" t="s">
        <v>2</v>
      </c>
      <c r="S2" s="125" t="s">
        <v>143</v>
      </c>
      <c r="T2" s="126" t="s">
        <v>497</v>
      </c>
      <c r="U2" s="125"/>
      <c r="X2" s="126"/>
      <c r="AC2" s="1" t="s">
        <v>272</v>
      </c>
      <c r="AD2" s="1" t="s">
        <v>247</v>
      </c>
      <c r="AF2" s="1" t="s">
        <v>285</v>
      </c>
      <c r="AH2" s="1" t="s">
        <v>286</v>
      </c>
      <c r="AJ2" s="1" t="s">
        <v>287</v>
      </c>
      <c r="AL2" s="1" t="s">
        <v>288</v>
      </c>
      <c r="BC2" s="110" t="s">
        <v>7104</v>
      </c>
      <c r="BD2" s="167" t="s">
        <v>7105</v>
      </c>
    </row>
    <row r="3" spans="1:56" ht="13.5">
      <c r="A3" s="149">
        <v>1</v>
      </c>
      <c r="B3" s="149" t="s">
        <v>1582</v>
      </c>
      <c r="C3" s="149" t="s">
        <v>1583</v>
      </c>
      <c r="D3" s="149"/>
      <c r="E3" s="149"/>
      <c r="F3" s="149" t="s">
        <v>4984</v>
      </c>
      <c r="G3" s="149">
        <v>3</v>
      </c>
      <c r="H3" s="149" t="s">
        <v>1763</v>
      </c>
      <c r="I3" s="149" t="s">
        <v>2403</v>
      </c>
      <c r="J3" s="149" t="s">
        <v>2308</v>
      </c>
      <c r="K3" s="149" t="s">
        <v>5600</v>
      </c>
      <c r="L3" s="149" t="s">
        <v>499</v>
      </c>
      <c r="M3" s="162" t="s">
        <v>13</v>
      </c>
      <c r="N3" s="162" t="s">
        <v>14</v>
      </c>
      <c r="O3" s="162" t="s">
        <v>206</v>
      </c>
      <c r="P3" s="162" t="s">
        <v>1920</v>
      </c>
      <c r="Q3" s="1" t="s">
        <v>7025</v>
      </c>
      <c r="S3" s="125"/>
      <c r="T3" s="126"/>
      <c r="U3" s="125"/>
      <c r="X3" s="126"/>
      <c r="AC3" s="1" t="str">
        <f>IF(基本情報登録!$D$10="","",IF(基本情報登録!$D$10='登録データ（男）'!F3,1,0))</f>
        <v/>
      </c>
      <c r="AF3" s="1">
        <v>1</v>
      </c>
      <c r="AG3" s="1" t="str">
        <f>IFERROR(VLOOKUP(AF3,'様式Ⅰ（男子）'!$AQ$18:$AR$467,2,FALSE),"")</f>
        <v/>
      </c>
      <c r="AH3" s="1">
        <v>1</v>
      </c>
      <c r="AI3" s="1" t="str">
        <f>IFERROR(VLOOKUP(AH3,'様式Ⅰ（男子）'!$AS$18:$AT$465,2,FALSE),"")</f>
        <v/>
      </c>
      <c r="AJ3" s="1">
        <v>1</v>
      </c>
      <c r="AK3" s="1" t="str">
        <f>IFERROR(VLOOKUP(AJ3,'様式Ⅰ (女子)'!$AQ$18:$AR$467,2,FALSE),"")</f>
        <v/>
      </c>
      <c r="AL3" s="1">
        <v>1</v>
      </c>
      <c r="AM3" s="1" t="str">
        <f>IFERROR(VLOOKUP(AJ3,'様式Ⅰ (女子)'!$AS$18:$AT$467,2,FALSE),"")</f>
        <v/>
      </c>
      <c r="AP3" s="1" t="s">
        <v>13</v>
      </c>
      <c r="AQ3" s="1" t="s">
        <v>14</v>
      </c>
      <c r="AR3" s="1" t="s">
        <v>1920</v>
      </c>
      <c r="AS3" s="1" t="s">
        <v>206</v>
      </c>
      <c r="AT3" s="1" t="s">
        <v>294</v>
      </c>
      <c r="AU3" s="1" t="s">
        <v>7025</v>
      </c>
      <c r="AV3" s="1" t="s">
        <v>7032</v>
      </c>
      <c r="BC3" s="110" t="s">
        <v>7106</v>
      </c>
      <c r="BD3" s="167" t="s">
        <v>7107</v>
      </c>
    </row>
    <row r="4" spans="1:56" ht="13.5">
      <c r="A4" s="149">
        <v>2</v>
      </c>
      <c r="B4" s="149" t="s">
        <v>905</v>
      </c>
      <c r="C4" s="149" t="s">
        <v>906</v>
      </c>
      <c r="D4" s="149"/>
      <c r="E4" s="149"/>
      <c r="F4" s="149" t="s">
        <v>4984</v>
      </c>
      <c r="G4" s="149">
        <v>4</v>
      </c>
      <c r="H4" s="149" t="s">
        <v>907</v>
      </c>
      <c r="I4" s="149" t="s">
        <v>2398</v>
      </c>
      <c r="J4" s="149" t="s">
        <v>513</v>
      </c>
      <c r="K4" s="149" t="s">
        <v>5601</v>
      </c>
      <c r="L4" s="149" t="s">
        <v>499</v>
      </c>
      <c r="M4" s="162" t="s">
        <v>32</v>
      </c>
      <c r="N4" s="162" t="s">
        <v>33</v>
      </c>
      <c r="O4" s="162" t="s">
        <v>217</v>
      </c>
      <c r="P4" s="162" t="s">
        <v>1921</v>
      </c>
      <c r="Q4" s="1" t="s">
        <v>3368</v>
      </c>
      <c r="R4" s="182" t="s">
        <v>102</v>
      </c>
      <c r="S4" s="167" t="s">
        <v>248</v>
      </c>
      <c r="T4" s="183">
        <v>1175</v>
      </c>
      <c r="U4" s="167"/>
      <c r="V4" s="182" t="s">
        <v>102</v>
      </c>
      <c r="W4" s="167" t="s">
        <v>248</v>
      </c>
      <c r="X4" s="126"/>
      <c r="AA4" s="529" t="s">
        <v>125</v>
      </c>
      <c r="AB4" s="1" t="s">
        <v>190</v>
      </c>
      <c r="AC4" s="1" t="str">
        <f>IF(基本情報登録!$D$10="","",IF(基本情報登録!$D$10='登録データ（男）'!F4,1,0))</f>
        <v/>
      </c>
      <c r="AF4" s="1">
        <v>2</v>
      </c>
      <c r="AG4" s="1" t="str">
        <f>IFERROR(VLOOKUP(AF4,'様式Ⅰ（男子）'!$AQ$18:$AR$467,2,FALSE),"")</f>
        <v/>
      </c>
      <c r="AH4" s="1">
        <v>2</v>
      </c>
      <c r="AI4" s="1" t="str">
        <f>IFERROR(VLOOKUP(AH4,'様式Ⅰ（男子）'!$AS$18:$AT$465,2,FALSE),"")</f>
        <v/>
      </c>
      <c r="AJ4" s="1">
        <v>2</v>
      </c>
      <c r="AK4" s="1" t="str">
        <f>IFERROR(VLOOKUP(AJ4,'様式Ⅰ (女子)'!$AQ$18:$AR$467,2,FALSE),"")</f>
        <v/>
      </c>
      <c r="AL4" s="1">
        <v>2</v>
      </c>
      <c r="AM4" s="1" t="str">
        <f>IFERROR(VLOOKUP(AJ4,'様式Ⅰ (女子)'!$AS$18:$AT$467,2,FALSE),"")</f>
        <v/>
      </c>
      <c r="AP4" s="1" t="s">
        <v>32</v>
      </c>
      <c r="AQ4" s="1" t="s">
        <v>33</v>
      </c>
      <c r="AR4" s="1" t="s">
        <v>1921</v>
      </c>
      <c r="AS4" s="1" t="s">
        <v>217</v>
      </c>
      <c r="AT4" s="1" t="s">
        <v>293</v>
      </c>
      <c r="AU4" s="1" t="s">
        <v>3368</v>
      </c>
      <c r="AV4" s="1" t="s">
        <v>7033</v>
      </c>
      <c r="BC4" s="110" t="s">
        <v>7108</v>
      </c>
      <c r="BD4" s="167" t="s">
        <v>7109</v>
      </c>
    </row>
    <row r="5" spans="1:56" ht="13.5">
      <c r="A5" s="149">
        <v>3</v>
      </c>
      <c r="B5" s="149" t="s">
        <v>1584</v>
      </c>
      <c r="C5" s="149" t="s">
        <v>1585</v>
      </c>
      <c r="D5" s="149"/>
      <c r="E5" s="149"/>
      <c r="F5" s="149" t="s">
        <v>4984</v>
      </c>
      <c r="G5" s="149">
        <v>3</v>
      </c>
      <c r="H5" s="149" t="s">
        <v>1852</v>
      </c>
      <c r="I5" s="149" t="s">
        <v>2405</v>
      </c>
      <c r="J5" s="149" t="s">
        <v>546</v>
      </c>
      <c r="K5" s="149" t="s">
        <v>5602</v>
      </c>
      <c r="L5" s="149" t="s">
        <v>499</v>
      </c>
      <c r="M5" s="162" t="s">
        <v>63</v>
      </c>
      <c r="N5" s="162" t="s">
        <v>64</v>
      </c>
      <c r="O5" s="162" t="s">
        <v>244</v>
      </c>
      <c r="P5" s="162" t="s">
        <v>1922</v>
      </c>
      <c r="Q5" s="1" t="s">
        <v>7026</v>
      </c>
      <c r="R5" s="182" t="s">
        <v>103</v>
      </c>
      <c r="S5" s="167" t="s">
        <v>249</v>
      </c>
      <c r="T5" s="183">
        <v>2350</v>
      </c>
      <c r="U5" s="167"/>
      <c r="V5" s="182" t="s">
        <v>103</v>
      </c>
      <c r="W5" s="167" t="s">
        <v>249</v>
      </c>
      <c r="X5" s="126"/>
      <c r="AA5" s="529"/>
      <c r="AB5" s="1" t="s">
        <v>192</v>
      </c>
      <c r="AC5" s="1" t="str">
        <f>IF(基本情報登録!$D$10="","",IF(基本情報登録!$D$10='登録データ（男）'!F5,1,0))</f>
        <v/>
      </c>
      <c r="AF5" s="1">
        <v>3</v>
      </c>
      <c r="AG5" s="1" t="str">
        <f>IFERROR(VLOOKUP(AF5,'様式Ⅰ（男子）'!$AQ$18:$AR$467,2,FALSE),"")</f>
        <v/>
      </c>
      <c r="AH5" s="1">
        <v>3</v>
      </c>
      <c r="AI5" s="1" t="str">
        <f>IFERROR(VLOOKUP(AH5,'様式Ⅰ（男子）'!$AS$18:$AT$465,2,FALSE),"")</f>
        <v/>
      </c>
      <c r="AJ5" s="1">
        <v>3</v>
      </c>
      <c r="AK5" s="1" t="str">
        <f>IFERROR(VLOOKUP(AJ5,'様式Ⅰ (女子)'!$AQ$18:$AR$467,2,FALSE),"")</f>
        <v/>
      </c>
      <c r="AL5" s="1">
        <v>3</v>
      </c>
      <c r="AM5" s="1" t="str">
        <f>IFERROR(VLOOKUP(AJ5,'様式Ⅰ (女子)'!$AS$18:$AT$467,2,FALSE),"")</f>
        <v/>
      </c>
      <c r="AP5" s="1" t="s">
        <v>63</v>
      </c>
      <c r="AQ5" s="1" t="s">
        <v>64</v>
      </c>
      <c r="AR5" s="1" t="s">
        <v>1922</v>
      </c>
      <c r="AS5" s="1" t="s">
        <v>244</v>
      </c>
      <c r="AT5" s="1" t="s">
        <v>312</v>
      </c>
      <c r="AU5" s="1" t="s">
        <v>7026</v>
      </c>
      <c r="AV5" s="1" t="s">
        <v>7034</v>
      </c>
      <c r="BC5" s="110" t="s">
        <v>7110</v>
      </c>
      <c r="BD5" s="167" t="s">
        <v>7111</v>
      </c>
    </row>
    <row r="6" spans="1:56" ht="13.5">
      <c r="A6" s="149">
        <v>4</v>
      </c>
      <c r="B6" s="149" t="s">
        <v>1276</v>
      </c>
      <c r="C6" s="149" t="s">
        <v>900</v>
      </c>
      <c r="D6" s="149"/>
      <c r="E6" s="149"/>
      <c r="F6" s="149" t="s">
        <v>4984</v>
      </c>
      <c r="G6" s="149">
        <v>4</v>
      </c>
      <c r="H6" s="149" t="s">
        <v>825</v>
      </c>
      <c r="I6" s="149" t="s">
        <v>2401</v>
      </c>
      <c r="J6" s="149" t="s">
        <v>2402</v>
      </c>
      <c r="K6" s="149" t="s">
        <v>5603</v>
      </c>
      <c r="L6" s="149" t="s">
        <v>3373</v>
      </c>
      <c r="M6" s="162" t="s">
        <v>18</v>
      </c>
      <c r="N6" s="162" t="s">
        <v>19</v>
      </c>
      <c r="O6" s="162" t="s">
        <v>208</v>
      </c>
      <c r="P6" s="162" t="s">
        <v>1923</v>
      </c>
      <c r="Q6" s="1" t="s">
        <v>3368</v>
      </c>
      <c r="R6" s="182" t="s">
        <v>104</v>
      </c>
      <c r="S6" s="167" t="s">
        <v>250</v>
      </c>
      <c r="T6" s="183">
        <v>5400</v>
      </c>
      <c r="U6" s="167"/>
      <c r="V6" s="182" t="s">
        <v>104</v>
      </c>
      <c r="W6" s="167" t="s">
        <v>250</v>
      </c>
      <c r="X6" s="126"/>
      <c r="AA6" s="529"/>
      <c r="AC6" s="1" t="str">
        <f>IF(基本情報登録!$D$10="","",IF(基本情報登録!$D$10='登録データ（男）'!F6,1,0))</f>
        <v/>
      </c>
      <c r="AF6" s="1">
        <v>4</v>
      </c>
      <c r="AG6" s="1" t="str">
        <f>IFERROR(VLOOKUP(AF6,'様式Ⅰ（男子）'!$AQ$18:$AR$467,2,FALSE),"")</f>
        <v/>
      </c>
      <c r="AH6" s="1">
        <v>4</v>
      </c>
      <c r="AI6" s="1" t="str">
        <f>IFERROR(VLOOKUP(AH6,'様式Ⅰ（男子）'!$AS$18:$AT$465,2,FALSE),"")</f>
        <v/>
      </c>
      <c r="AJ6" s="1">
        <v>4</v>
      </c>
      <c r="AK6" s="1" t="str">
        <f>IFERROR(VLOOKUP(AJ6,'様式Ⅰ (女子)'!$AQ$18:$AR$467,2,FALSE),"")</f>
        <v/>
      </c>
      <c r="AL6" s="1">
        <v>4</v>
      </c>
      <c r="AM6" s="1" t="str">
        <f>IFERROR(VLOOKUP(AJ6,'様式Ⅰ (女子)'!$AS$18:$AT$467,2,FALSE),"")</f>
        <v/>
      </c>
      <c r="AP6" s="1" t="s">
        <v>18</v>
      </c>
      <c r="AQ6" s="1" t="s">
        <v>19</v>
      </c>
      <c r="AR6" s="1" t="s">
        <v>1923</v>
      </c>
      <c r="AS6" s="1" t="s">
        <v>208</v>
      </c>
      <c r="AT6" s="1" t="s">
        <v>293</v>
      </c>
      <c r="AU6" s="1" t="s">
        <v>3368</v>
      </c>
      <c r="AV6" s="1" t="s">
        <v>7035</v>
      </c>
      <c r="BC6" s="110" t="s">
        <v>7112</v>
      </c>
      <c r="BD6" s="167" t="s">
        <v>7113</v>
      </c>
    </row>
    <row r="7" spans="1:56" ht="13.5">
      <c r="A7" s="149">
        <v>5</v>
      </c>
      <c r="B7" s="149" t="s">
        <v>1698</v>
      </c>
      <c r="C7" s="149" t="s">
        <v>1699</v>
      </c>
      <c r="D7" s="149"/>
      <c r="E7" s="149"/>
      <c r="F7" s="149" t="s">
        <v>4984</v>
      </c>
      <c r="G7" s="149">
        <v>3</v>
      </c>
      <c r="H7" s="149" t="s">
        <v>1893</v>
      </c>
      <c r="I7" s="149" t="s">
        <v>1919</v>
      </c>
      <c r="J7" s="149" t="s">
        <v>553</v>
      </c>
      <c r="K7" s="149" t="s">
        <v>5604</v>
      </c>
      <c r="L7" s="149" t="s">
        <v>499</v>
      </c>
      <c r="M7" s="162" t="s">
        <v>24</v>
      </c>
      <c r="N7" s="162" t="s">
        <v>25</v>
      </c>
      <c r="O7" s="162" t="s">
        <v>212</v>
      </c>
      <c r="P7" s="162" t="s">
        <v>1924</v>
      </c>
      <c r="Q7" s="1" t="s">
        <v>3368</v>
      </c>
      <c r="R7" s="182" t="s">
        <v>163</v>
      </c>
      <c r="S7" s="167" t="s">
        <v>115</v>
      </c>
      <c r="T7" s="183">
        <v>20800</v>
      </c>
      <c r="U7" s="167"/>
      <c r="V7" s="182" t="s">
        <v>163</v>
      </c>
      <c r="W7" s="167" t="s">
        <v>115</v>
      </c>
      <c r="X7" s="126"/>
      <c r="AC7" s="1" t="str">
        <f>IF(基本情報登録!$D$10="","",IF(基本情報登録!$D$10='登録データ（男）'!F7,1,0))</f>
        <v/>
      </c>
      <c r="AF7" s="1">
        <v>5</v>
      </c>
      <c r="AG7" s="1" t="str">
        <f>IFERROR(VLOOKUP(AF7,'様式Ⅰ（男子）'!$AQ$18:$AR$467,2,FALSE),"")</f>
        <v/>
      </c>
      <c r="AH7" s="1">
        <v>5</v>
      </c>
      <c r="AI7" s="1" t="str">
        <f>IFERROR(VLOOKUP(AH7,'様式Ⅰ（男子）'!$AS$18:$AT$465,2,FALSE),"")</f>
        <v/>
      </c>
      <c r="AJ7" s="1">
        <v>5</v>
      </c>
      <c r="AK7" s="1" t="str">
        <f>IFERROR(VLOOKUP(AJ7,'様式Ⅰ (女子)'!$AQ$18:$AR$467,2,FALSE),"")</f>
        <v/>
      </c>
      <c r="AL7" s="1">
        <v>5</v>
      </c>
      <c r="AM7" s="1" t="str">
        <f>IFERROR(VLOOKUP(AJ7,'様式Ⅰ (女子)'!$AS$18:$AT$467,2,FALSE),"")</f>
        <v/>
      </c>
      <c r="AP7" s="1" t="s">
        <v>24</v>
      </c>
      <c r="AQ7" s="1" t="s">
        <v>25</v>
      </c>
      <c r="AR7" s="1" t="s">
        <v>1924</v>
      </c>
      <c r="AS7" s="1" t="s">
        <v>212</v>
      </c>
      <c r="AT7" s="1" t="s">
        <v>293</v>
      </c>
      <c r="AU7" s="1" t="s">
        <v>3368</v>
      </c>
      <c r="AV7" s="1" t="s">
        <v>7036</v>
      </c>
      <c r="BC7" s="110" t="s">
        <v>7114</v>
      </c>
      <c r="BD7" s="167" t="s">
        <v>7115</v>
      </c>
    </row>
    <row r="8" spans="1:56" ht="13.5">
      <c r="A8" s="149">
        <v>6</v>
      </c>
      <c r="B8" s="149" t="s">
        <v>1588</v>
      </c>
      <c r="C8" s="149" t="s">
        <v>1589</v>
      </c>
      <c r="D8" s="149"/>
      <c r="E8" s="149"/>
      <c r="F8" s="149" t="s">
        <v>4984</v>
      </c>
      <c r="G8" s="149">
        <v>3</v>
      </c>
      <c r="H8" s="149" t="s">
        <v>1853</v>
      </c>
      <c r="I8" s="149" t="s">
        <v>2321</v>
      </c>
      <c r="J8" s="149" t="s">
        <v>498</v>
      </c>
      <c r="K8" s="149" t="s">
        <v>5605</v>
      </c>
      <c r="L8" s="149" t="s">
        <v>499</v>
      </c>
      <c r="M8" s="162" t="s">
        <v>34</v>
      </c>
      <c r="N8" s="162" t="s">
        <v>35</v>
      </c>
      <c r="O8" s="162" t="s">
        <v>218</v>
      </c>
      <c r="P8" s="162" t="s">
        <v>1925</v>
      </c>
      <c r="Q8" s="1" t="s">
        <v>7027</v>
      </c>
      <c r="R8" s="182" t="s">
        <v>105</v>
      </c>
      <c r="S8" s="167" t="s">
        <v>116</v>
      </c>
      <c r="T8" s="183">
        <v>43000</v>
      </c>
      <c r="U8" s="167"/>
      <c r="V8" s="182" t="s">
        <v>105</v>
      </c>
      <c r="W8" s="167" t="s">
        <v>116</v>
      </c>
      <c r="X8" s="126"/>
      <c r="AC8" s="1" t="str">
        <f>IF(基本情報登録!$D$10="","",IF(基本情報登録!$D$10='登録データ（男）'!F8,1,0))</f>
        <v/>
      </c>
      <c r="AF8" s="1">
        <v>6</v>
      </c>
      <c r="AG8" s="1" t="str">
        <f>IFERROR(VLOOKUP(AF8,'様式Ⅰ（男子）'!$AQ$18:$AR$467,2,FALSE),"")</f>
        <v/>
      </c>
      <c r="AH8" s="1">
        <v>6</v>
      </c>
      <c r="AI8" s="1" t="str">
        <f>IFERROR(VLOOKUP(AH8,'様式Ⅰ（男子）'!$AS$18:$AT$465,2,FALSE),"")</f>
        <v/>
      </c>
      <c r="AJ8" s="1">
        <v>6</v>
      </c>
      <c r="AK8" s="1" t="str">
        <f>IFERROR(VLOOKUP(AJ8,'様式Ⅰ (女子)'!$AQ$18:$AR$467,2,FALSE),"")</f>
        <v/>
      </c>
      <c r="AL8" s="1">
        <v>6</v>
      </c>
      <c r="AM8" s="1" t="str">
        <f>IFERROR(VLOOKUP(AJ8,'様式Ⅰ (女子)'!$AS$18:$AT$467,2,FALSE),"")</f>
        <v/>
      </c>
      <c r="AP8" s="1" t="s">
        <v>34</v>
      </c>
      <c r="AQ8" s="1" t="s">
        <v>35</v>
      </c>
      <c r="AR8" s="1" t="s">
        <v>1925</v>
      </c>
      <c r="AS8" s="1" t="s">
        <v>218</v>
      </c>
      <c r="AT8" s="1" t="s">
        <v>299</v>
      </c>
      <c r="AU8" s="1" t="s">
        <v>7027</v>
      </c>
      <c r="AV8" s="1" t="s">
        <v>7037</v>
      </c>
      <c r="BC8" s="110" t="s">
        <v>7116</v>
      </c>
      <c r="BD8" s="167" t="s">
        <v>7117</v>
      </c>
    </row>
    <row r="9" spans="1:56" ht="13.5">
      <c r="A9" s="149">
        <v>7</v>
      </c>
      <c r="B9" s="149" t="s">
        <v>3535</v>
      </c>
      <c r="C9" s="149" t="s">
        <v>3536</v>
      </c>
      <c r="D9" s="149"/>
      <c r="E9" s="149"/>
      <c r="F9" s="149" t="s">
        <v>4984</v>
      </c>
      <c r="G9" s="149">
        <v>2</v>
      </c>
      <c r="H9" s="149" t="s">
        <v>3537</v>
      </c>
      <c r="I9" s="149" t="s">
        <v>3538</v>
      </c>
      <c r="J9" s="149" t="s">
        <v>2354</v>
      </c>
      <c r="K9" s="149" t="s">
        <v>5606</v>
      </c>
      <c r="L9" s="149" t="s">
        <v>499</v>
      </c>
      <c r="M9" s="162" t="s">
        <v>36</v>
      </c>
      <c r="N9" s="162" t="s">
        <v>37</v>
      </c>
      <c r="O9" s="162" t="s">
        <v>219</v>
      </c>
      <c r="P9" s="162" t="s">
        <v>1926</v>
      </c>
      <c r="Q9" s="1" t="s">
        <v>3368</v>
      </c>
      <c r="R9" s="182" t="s">
        <v>251</v>
      </c>
      <c r="S9" s="167" t="s">
        <v>117</v>
      </c>
      <c r="T9" s="183">
        <v>163000</v>
      </c>
      <c r="U9" s="167"/>
      <c r="V9" s="182" t="s">
        <v>251</v>
      </c>
      <c r="W9" s="167" t="s">
        <v>117</v>
      </c>
      <c r="X9" s="126"/>
      <c r="AA9" s="1" t="s">
        <v>7366</v>
      </c>
      <c r="AC9" s="1" t="str">
        <f>IF(基本情報登録!$D$10="","",IF(基本情報登録!$D$10='登録データ（男）'!F9,1,0))</f>
        <v/>
      </c>
      <c r="AF9" s="1">
        <v>7</v>
      </c>
      <c r="AG9" s="1" t="str">
        <f>IFERROR(VLOOKUP(AF9,'様式Ⅰ（男子）'!$AQ$18:$AR$467,2,FALSE),"")</f>
        <v/>
      </c>
      <c r="AH9" s="1">
        <v>7</v>
      </c>
      <c r="AI9" s="1" t="str">
        <f>IFERROR(VLOOKUP(AH9,'様式Ⅰ（男子）'!$AS$18:$AT$465,2,FALSE),"")</f>
        <v/>
      </c>
      <c r="AJ9" s="1">
        <v>7</v>
      </c>
      <c r="AK9" s="1" t="str">
        <f>IFERROR(VLOOKUP(AJ9,'様式Ⅰ (女子)'!$AQ$18:$AR$467,2,FALSE),"")</f>
        <v/>
      </c>
      <c r="AL9" s="1">
        <v>7</v>
      </c>
      <c r="AM9" s="1" t="str">
        <f>IFERROR(VLOOKUP(AJ9,'様式Ⅰ (女子)'!$AS$18:$AT$467,2,FALSE),"")</f>
        <v/>
      </c>
      <c r="AP9" s="1" t="s">
        <v>36</v>
      </c>
      <c r="AQ9" s="1" t="s">
        <v>37</v>
      </c>
      <c r="AR9" s="1" t="s">
        <v>1926</v>
      </c>
      <c r="AS9" s="1" t="s">
        <v>219</v>
      </c>
      <c r="AT9" s="1" t="s">
        <v>293</v>
      </c>
      <c r="AU9" s="1" t="s">
        <v>3368</v>
      </c>
      <c r="AV9" s="1" t="s">
        <v>7038</v>
      </c>
      <c r="BC9" s="110" t="s">
        <v>7118</v>
      </c>
      <c r="BD9" s="167" t="s">
        <v>7119</v>
      </c>
    </row>
    <row r="10" spans="1:56" ht="13.5">
      <c r="A10" s="149">
        <v>8</v>
      </c>
      <c r="B10" s="149" t="s">
        <v>1590</v>
      </c>
      <c r="C10" s="149" t="s">
        <v>1591</v>
      </c>
      <c r="D10" s="149"/>
      <c r="E10" s="149"/>
      <c r="F10" s="149" t="s">
        <v>4984</v>
      </c>
      <c r="G10" s="149">
        <v>3</v>
      </c>
      <c r="H10" s="149" t="s">
        <v>1854</v>
      </c>
      <c r="I10" s="149" t="s">
        <v>2404</v>
      </c>
      <c r="J10" s="149" t="s">
        <v>2220</v>
      </c>
      <c r="K10" s="149" t="s">
        <v>5607</v>
      </c>
      <c r="L10" s="149" t="s">
        <v>3373</v>
      </c>
      <c r="M10" s="162" t="s">
        <v>15</v>
      </c>
      <c r="N10" s="162" t="s">
        <v>16</v>
      </c>
      <c r="O10" s="162" t="s">
        <v>207</v>
      </c>
      <c r="P10" s="162" t="s">
        <v>1927</v>
      </c>
      <c r="Q10" s="1" t="s">
        <v>7028</v>
      </c>
      <c r="R10" s="182" t="s">
        <v>106</v>
      </c>
      <c r="S10" s="184" t="s">
        <v>252</v>
      </c>
      <c r="T10" s="182"/>
      <c r="U10" s="182"/>
      <c r="V10" s="182" t="s">
        <v>106</v>
      </c>
      <c r="W10" s="184" t="s">
        <v>252</v>
      </c>
      <c r="X10" s="126"/>
      <c r="AC10" s="1" t="str">
        <f>IF(基本情報登録!$D$10="","",IF(基本情報登録!$D$10='登録データ（男）'!F10,1,0))</f>
        <v/>
      </c>
      <c r="AF10" s="1">
        <v>8</v>
      </c>
      <c r="AG10" s="1" t="str">
        <f>IFERROR(VLOOKUP(AF10,'様式Ⅰ（男子）'!$AQ$18:$AR$467,2,FALSE),"")</f>
        <v/>
      </c>
      <c r="AH10" s="1">
        <v>8</v>
      </c>
      <c r="AI10" s="1" t="str">
        <f>IFERROR(VLOOKUP(AH10,'様式Ⅰ（男子）'!$AS$18:$AT$465,2,FALSE),"")</f>
        <v/>
      </c>
      <c r="AJ10" s="1">
        <v>8</v>
      </c>
      <c r="AK10" s="1" t="str">
        <f>IFERROR(VLOOKUP(AJ10,'様式Ⅰ (女子)'!$AQ$18:$AR$467,2,FALSE),"")</f>
        <v/>
      </c>
      <c r="AL10" s="1">
        <v>8</v>
      </c>
      <c r="AM10" s="1" t="str">
        <f>IFERROR(VLOOKUP(AJ10,'様式Ⅰ (女子)'!$AS$18:$AT$467,2,FALSE),"")</f>
        <v/>
      </c>
      <c r="AP10" s="1" t="s">
        <v>15</v>
      </c>
      <c r="AQ10" s="1" t="s">
        <v>16</v>
      </c>
      <c r="AR10" s="1" t="s">
        <v>1927</v>
      </c>
      <c r="AS10" s="1" t="s">
        <v>207</v>
      </c>
      <c r="AT10" s="1" t="s">
        <v>298</v>
      </c>
      <c r="AU10" s="1" t="s">
        <v>7028</v>
      </c>
      <c r="AV10" s="1" t="s">
        <v>7039</v>
      </c>
      <c r="BC10" s="110" t="s">
        <v>7120</v>
      </c>
      <c r="BD10" s="167" t="s">
        <v>7121</v>
      </c>
    </row>
    <row r="11" spans="1:56" ht="13.5">
      <c r="A11" s="149">
        <v>9</v>
      </c>
      <c r="B11" s="149" t="s">
        <v>901</v>
      </c>
      <c r="C11" s="149" t="s">
        <v>902</v>
      </c>
      <c r="D11" s="149"/>
      <c r="E11" s="149"/>
      <c r="F11" s="149" t="s">
        <v>4984</v>
      </c>
      <c r="G11" s="149">
        <v>4</v>
      </c>
      <c r="H11" s="149" t="s">
        <v>903</v>
      </c>
      <c r="I11" s="149" t="s">
        <v>904</v>
      </c>
      <c r="J11" s="149" t="s">
        <v>498</v>
      </c>
      <c r="K11" s="149" t="s">
        <v>5608</v>
      </c>
      <c r="L11" s="149" t="s">
        <v>499</v>
      </c>
      <c r="M11" s="162" t="s">
        <v>11</v>
      </c>
      <c r="N11" s="162" t="s">
        <v>12</v>
      </c>
      <c r="O11" s="162" t="s">
        <v>205</v>
      </c>
      <c r="P11" s="162" t="s">
        <v>1928</v>
      </c>
      <c r="Q11" s="1" t="s">
        <v>7028</v>
      </c>
      <c r="R11" s="182" t="s">
        <v>194</v>
      </c>
      <c r="S11" s="167" t="s">
        <v>253</v>
      </c>
      <c r="T11" s="183">
        <v>1660</v>
      </c>
      <c r="U11" s="167"/>
      <c r="V11" s="182" t="s">
        <v>119</v>
      </c>
      <c r="W11" s="167" t="s">
        <v>254</v>
      </c>
      <c r="X11" s="126"/>
      <c r="AC11" s="1" t="str">
        <f>IF(基本情報登録!$D$10="","",IF(基本情報登録!$D$10='登録データ（男）'!F11,1,0))</f>
        <v/>
      </c>
      <c r="AF11" s="1">
        <v>9</v>
      </c>
      <c r="AG11" s="1" t="str">
        <f>IFERROR(VLOOKUP(AF11,'様式Ⅰ（男子）'!$AQ$18:$AR$467,2,FALSE),"")</f>
        <v/>
      </c>
      <c r="AH11" s="1">
        <v>9</v>
      </c>
      <c r="AI11" s="1" t="str">
        <f>IFERROR(VLOOKUP(AH11,'様式Ⅰ（男子）'!$AS$18:$AT$465,2,FALSE),"")</f>
        <v/>
      </c>
      <c r="AJ11" s="1">
        <v>9</v>
      </c>
      <c r="AK11" s="1" t="str">
        <f>IFERROR(VLOOKUP(AJ11,'様式Ⅰ (女子)'!$AQ$18:$AR$467,2,FALSE),"")</f>
        <v/>
      </c>
      <c r="AL11" s="1">
        <v>9</v>
      </c>
      <c r="AM11" s="1" t="str">
        <f>IFERROR(VLOOKUP(AJ11,'様式Ⅰ (女子)'!$AS$18:$AT$467,2,FALSE),"")</f>
        <v/>
      </c>
      <c r="AP11" s="1" t="s">
        <v>11</v>
      </c>
      <c r="AQ11" s="1" t="s">
        <v>12</v>
      </c>
      <c r="AR11" s="1" t="s">
        <v>1928</v>
      </c>
      <c r="AS11" s="1" t="s">
        <v>205</v>
      </c>
      <c r="AT11" s="1" t="s">
        <v>298</v>
      </c>
      <c r="AU11" s="1" t="s">
        <v>7028</v>
      </c>
      <c r="AV11" s="1" t="s">
        <v>7040</v>
      </c>
      <c r="BC11" s="110" t="s">
        <v>7122</v>
      </c>
      <c r="BD11" s="167" t="s">
        <v>7123</v>
      </c>
    </row>
    <row r="12" spans="1:56" ht="13.5">
      <c r="A12" s="149">
        <v>10</v>
      </c>
      <c r="B12" s="149" t="s">
        <v>3683</v>
      </c>
      <c r="C12" s="149" t="s">
        <v>3684</v>
      </c>
      <c r="D12" s="149"/>
      <c r="E12" s="149"/>
      <c r="F12" s="149" t="s">
        <v>4984</v>
      </c>
      <c r="G12" s="149">
        <v>2</v>
      </c>
      <c r="H12" s="149" t="s">
        <v>2659</v>
      </c>
      <c r="I12" s="149" t="s">
        <v>2783</v>
      </c>
      <c r="J12" s="149" t="s">
        <v>3313</v>
      </c>
      <c r="K12" s="149" t="s">
        <v>5609</v>
      </c>
      <c r="L12" s="149" t="s">
        <v>499</v>
      </c>
      <c r="M12" s="162" t="s">
        <v>40</v>
      </c>
      <c r="N12" s="162" t="s">
        <v>41</v>
      </c>
      <c r="O12" s="162" t="s">
        <v>222</v>
      </c>
      <c r="P12" s="162" t="s">
        <v>1929</v>
      </c>
      <c r="Q12" s="1" t="s">
        <v>3368</v>
      </c>
      <c r="R12" s="182" t="s">
        <v>255</v>
      </c>
      <c r="S12" s="167" t="s">
        <v>118</v>
      </c>
      <c r="T12" s="183">
        <v>6000</v>
      </c>
      <c r="U12" s="167"/>
      <c r="V12" s="182" t="s">
        <v>255</v>
      </c>
      <c r="W12" s="167" t="s">
        <v>256</v>
      </c>
      <c r="X12" s="126"/>
      <c r="AC12" s="1" t="str">
        <f>IF(基本情報登録!$D$10="","",IF(基本情報登録!$D$10='登録データ（男）'!F12,1,0))</f>
        <v/>
      </c>
      <c r="AF12" s="1">
        <v>10</v>
      </c>
      <c r="AG12" s="1" t="str">
        <f>IFERROR(VLOOKUP(AF12,'様式Ⅰ（男子）'!$AQ$18:$AR$467,2,FALSE),"")</f>
        <v/>
      </c>
      <c r="AH12" s="1">
        <v>10</v>
      </c>
      <c r="AI12" s="1" t="str">
        <f>IFERROR(VLOOKUP(AH12,'様式Ⅰ（男子）'!$AS$18:$AT$465,2,FALSE),"")</f>
        <v/>
      </c>
      <c r="AJ12" s="1">
        <v>10</v>
      </c>
      <c r="AK12" s="1" t="str">
        <f>IFERROR(VLOOKUP(AJ12,'様式Ⅰ (女子)'!$AQ$18:$AR$467,2,FALSE),"")</f>
        <v/>
      </c>
      <c r="AL12" s="1">
        <v>10</v>
      </c>
      <c r="AM12" s="1" t="str">
        <f>IFERROR(VLOOKUP(AJ12,'様式Ⅰ (女子)'!$AS$18:$AT$467,2,FALSE),"")</f>
        <v/>
      </c>
      <c r="AP12" s="1" t="s">
        <v>40</v>
      </c>
      <c r="AQ12" s="1" t="s">
        <v>41</v>
      </c>
      <c r="AR12" s="1" t="s">
        <v>1929</v>
      </c>
      <c r="AS12" s="1" t="s">
        <v>222</v>
      </c>
      <c r="AT12" s="1" t="s">
        <v>293</v>
      </c>
      <c r="AU12" s="1" t="s">
        <v>3368</v>
      </c>
      <c r="AV12" s="1" t="s">
        <v>7041</v>
      </c>
      <c r="BC12" s="110" t="s">
        <v>7124</v>
      </c>
      <c r="BD12" s="167" t="s">
        <v>7125</v>
      </c>
    </row>
    <row r="13" spans="1:56" ht="13.5">
      <c r="A13" s="149">
        <v>11</v>
      </c>
      <c r="B13" s="149" t="s">
        <v>1586</v>
      </c>
      <c r="C13" s="149" t="s">
        <v>1587</v>
      </c>
      <c r="D13" s="149"/>
      <c r="E13" s="149"/>
      <c r="F13" s="149" t="s">
        <v>4984</v>
      </c>
      <c r="G13" s="149">
        <v>3</v>
      </c>
      <c r="H13" s="149" t="s">
        <v>1782</v>
      </c>
      <c r="I13" s="149" t="s">
        <v>618</v>
      </c>
      <c r="J13" s="149" t="s">
        <v>2406</v>
      </c>
      <c r="K13" s="149" t="s">
        <v>5610</v>
      </c>
      <c r="L13" s="149" t="s">
        <v>499</v>
      </c>
      <c r="M13" s="162" t="s">
        <v>50</v>
      </c>
      <c r="N13" s="162" t="s">
        <v>1930</v>
      </c>
      <c r="O13" s="162" t="s">
        <v>231</v>
      </c>
      <c r="P13" s="162" t="s">
        <v>232</v>
      </c>
      <c r="Q13" s="1" t="s">
        <v>3368</v>
      </c>
      <c r="R13" s="182" t="s">
        <v>107</v>
      </c>
      <c r="S13" s="167" t="s">
        <v>258</v>
      </c>
      <c r="T13" s="183">
        <v>175</v>
      </c>
      <c r="U13" s="167"/>
      <c r="V13" s="182" t="s">
        <v>107</v>
      </c>
      <c r="W13" s="167" t="s">
        <v>258</v>
      </c>
      <c r="X13" s="126"/>
      <c r="AC13" s="1" t="str">
        <f>IF(基本情報登録!$D$10="","",IF(基本情報登録!$D$10='登録データ（男）'!F13,1,0))</f>
        <v/>
      </c>
      <c r="AF13" s="1">
        <v>11</v>
      </c>
      <c r="AG13" s="1" t="str">
        <f>IFERROR(VLOOKUP(AF13,'様式Ⅰ（男子）'!$AQ$18:$AR$467,2,FALSE),"")</f>
        <v/>
      </c>
      <c r="AH13" s="1">
        <v>11</v>
      </c>
      <c r="AI13" s="1" t="str">
        <f>IFERROR(VLOOKUP(AH13,'様式Ⅰ（男子）'!$AS$18:$AT$465,2,FALSE),"")</f>
        <v/>
      </c>
      <c r="AJ13" s="1">
        <v>11</v>
      </c>
      <c r="AK13" s="1" t="str">
        <f>IFERROR(VLOOKUP(AJ13,'様式Ⅰ (女子)'!$AQ$18:$AR$467,2,FALSE),"")</f>
        <v/>
      </c>
      <c r="AL13" s="1">
        <v>11</v>
      </c>
      <c r="AM13" s="1" t="str">
        <f>IFERROR(VLOOKUP(AJ13,'様式Ⅰ (女子)'!$AS$18:$AT$467,2,FALSE),"")</f>
        <v/>
      </c>
      <c r="AP13" s="1" t="s">
        <v>50</v>
      </c>
      <c r="AQ13" s="1" t="s">
        <v>1930</v>
      </c>
      <c r="AR13" s="1" t="s">
        <v>232</v>
      </c>
      <c r="AS13" s="1" t="s">
        <v>231</v>
      </c>
      <c r="AT13" s="1" t="s">
        <v>293</v>
      </c>
      <c r="AU13" s="1" t="s">
        <v>3368</v>
      </c>
      <c r="AV13" s="1" t="s">
        <v>7042</v>
      </c>
      <c r="BC13" s="110" t="s">
        <v>7126</v>
      </c>
      <c r="BD13" s="167" t="s">
        <v>7127</v>
      </c>
    </row>
    <row r="14" spans="1:56" ht="13.5">
      <c r="A14" s="149">
        <v>12</v>
      </c>
      <c r="B14" s="149" t="s">
        <v>3533</v>
      </c>
      <c r="C14" s="149" t="s">
        <v>4601</v>
      </c>
      <c r="D14" s="149"/>
      <c r="E14" s="149"/>
      <c r="F14" s="149" t="s">
        <v>4984</v>
      </c>
      <c r="G14" s="149">
        <v>2</v>
      </c>
      <c r="H14" s="149" t="s">
        <v>3409</v>
      </c>
      <c r="I14" s="149" t="s">
        <v>2399</v>
      </c>
      <c r="J14" s="149" t="s">
        <v>2395</v>
      </c>
      <c r="K14" s="149" t="s">
        <v>5611</v>
      </c>
      <c r="L14" s="149" t="s">
        <v>3373</v>
      </c>
      <c r="M14" s="162" t="s">
        <v>450</v>
      </c>
      <c r="N14" s="162" t="s">
        <v>201</v>
      </c>
      <c r="O14" s="162" t="s">
        <v>489</v>
      </c>
      <c r="P14" s="162" t="s">
        <v>1931</v>
      </c>
      <c r="Q14" s="1" t="s">
        <v>3368</v>
      </c>
      <c r="R14" s="182" t="s">
        <v>108</v>
      </c>
      <c r="S14" s="167" t="s">
        <v>259</v>
      </c>
      <c r="T14" s="183">
        <v>360</v>
      </c>
      <c r="U14" s="167"/>
      <c r="V14" s="182" t="s">
        <v>108</v>
      </c>
      <c r="W14" s="167" t="s">
        <v>259</v>
      </c>
      <c r="X14" s="126"/>
      <c r="AC14" s="1" t="str">
        <f>IF(基本情報登録!$D$10="","",IF(基本情報登録!$D$10='登録データ（男）'!F14,1,0))</f>
        <v/>
      </c>
      <c r="AF14" s="1">
        <v>12</v>
      </c>
      <c r="AG14" s="1" t="str">
        <f>IFERROR(VLOOKUP(AF14,'様式Ⅰ（男子）'!$AQ$18:$AR$467,2,FALSE),"")</f>
        <v/>
      </c>
      <c r="AH14" s="1">
        <v>12</v>
      </c>
      <c r="AI14" s="1" t="str">
        <f>IFERROR(VLOOKUP(AH14,'様式Ⅰ（男子）'!$AS$18:$AT$465,2,FALSE),"")</f>
        <v/>
      </c>
      <c r="AJ14" s="1">
        <v>12</v>
      </c>
      <c r="AK14" s="1" t="str">
        <f>IFERROR(VLOOKUP(AJ14,'様式Ⅰ (女子)'!$AQ$18:$AR$467,2,FALSE),"")</f>
        <v/>
      </c>
      <c r="AL14" s="1">
        <v>12</v>
      </c>
      <c r="AM14" s="1" t="str">
        <f>IFERROR(VLOOKUP(AJ14,'様式Ⅰ (女子)'!$AS$18:$AT$467,2,FALSE),"")</f>
        <v/>
      </c>
      <c r="AP14" s="1" t="s">
        <v>450</v>
      </c>
      <c r="AQ14" s="1" t="s">
        <v>201</v>
      </c>
      <c r="AR14" s="1" t="s">
        <v>1931</v>
      </c>
      <c r="AS14" s="1" t="s">
        <v>489</v>
      </c>
      <c r="AT14" s="1" t="s">
        <v>293</v>
      </c>
      <c r="AU14" s="1" t="s">
        <v>3368</v>
      </c>
      <c r="AV14" s="1" t="s">
        <v>7043</v>
      </c>
      <c r="BC14" s="110" t="s">
        <v>7128</v>
      </c>
      <c r="BD14" s="167" t="s">
        <v>7129</v>
      </c>
    </row>
    <row r="15" spans="1:56" ht="13.5">
      <c r="A15" s="149">
        <v>13</v>
      </c>
      <c r="B15" s="149" t="s">
        <v>2884</v>
      </c>
      <c r="C15" s="149" t="s">
        <v>2885</v>
      </c>
      <c r="D15" s="149"/>
      <c r="E15" s="149"/>
      <c r="F15" s="149" t="s">
        <v>508</v>
      </c>
      <c r="G15" s="149" t="s">
        <v>5040</v>
      </c>
      <c r="H15" s="149" t="s">
        <v>2886</v>
      </c>
      <c r="I15" s="149" t="s">
        <v>2887</v>
      </c>
      <c r="J15" s="149" t="s">
        <v>2395</v>
      </c>
      <c r="K15" s="149" t="s">
        <v>5612</v>
      </c>
      <c r="L15" s="149" t="s">
        <v>499</v>
      </c>
      <c r="M15" s="162" t="s">
        <v>65</v>
      </c>
      <c r="N15" s="162" t="s">
        <v>66</v>
      </c>
      <c r="O15" s="162" t="s">
        <v>1932</v>
      </c>
      <c r="P15" s="162" t="s">
        <v>1933</v>
      </c>
      <c r="Q15" s="1" t="s">
        <v>7029</v>
      </c>
      <c r="R15" s="182" t="s">
        <v>109</v>
      </c>
      <c r="S15" s="167" t="s">
        <v>260</v>
      </c>
      <c r="T15" s="183">
        <v>630</v>
      </c>
      <c r="U15" s="167"/>
      <c r="V15" s="182" t="s">
        <v>109</v>
      </c>
      <c r="W15" s="167" t="s">
        <v>260</v>
      </c>
      <c r="X15" s="126"/>
      <c r="AC15" s="1" t="str">
        <f>IF(基本情報登録!$D$10="","",IF(基本情報登録!$D$10='登録データ（男）'!F15,1,0))</f>
        <v/>
      </c>
      <c r="AF15" s="1">
        <v>13</v>
      </c>
      <c r="AG15" s="1" t="str">
        <f>IFERROR(VLOOKUP(AF15,'様式Ⅰ（男子）'!$AQ$18:$AR$467,2,FALSE),"")</f>
        <v/>
      </c>
      <c r="AH15" s="1">
        <v>13</v>
      </c>
      <c r="AI15" s="1" t="str">
        <f>IFERROR(VLOOKUP(AH15,'様式Ⅰ（男子）'!$AS$18:$AT$465,2,FALSE),"")</f>
        <v/>
      </c>
      <c r="AJ15" s="1">
        <v>13</v>
      </c>
      <c r="AK15" s="1" t="str">
        <f>IFERROR(VLOOKUP(AJ15,'様式Ⅰ (女子)'!$AQ$18:$AR$467,2,FALSE),"")</f>
        <v/>
      </c>
      <c r="AL15" s="1">
        <v>13</v>
      </c>
      <c r="AM15" s="1" t="str">
        <f>IFERROR(VLOOKUP(AJ15,'様式Ⅰ (女子)'!$AS$18:$AT$467,2,FALSE),"")</f>
        <v/>
      </c>
      <c r="AP15" s="1" t="s">
        <v>65</v>
      </c>
      <c r="AQ15" s="1" t="s">
        <v>66</v>
      </c>
      <c r="AR15" s="1" t="s">
        <v>1933</v>
      </c>
      <c r="AS15" s="1" t="s">
        <v>1932</v>
      </c>
      <c r="AT15" s="1" t="s">
        <v>356</v>
      </c>
      <c r="AU15" s="1" t="s">
        <v>7029</v>
      </c>
      <c r="AV15" s="1" t="s">
        <v>7044</v>
      </c>
      <c r="BC15" s="110" t="s">
        <v>7130</v>
      </c>
      <c r="BD15" s="167" t="s">
        <v>7131</v>
      </c>
    </row>
    <row r="16" spans="1:56" ht="13.5">
      <c r="A16" s="149">
        <v>14</v>
      </c>
      <c r="B16" s="149" t="s">
        <v>1261</v>
      </c>
      <c r="C16" s="149" t="s">
        <v>1262</v>
      </c>
      <c r="D16" s="149"/>
      <c r="E16" s="149"/>
      <c r="F16" s="149" t="s">
        <v>4985</v>
      </c>
      <c r="G16" s="149">
        <v>3</v>
      </c>
      <c r="H16" s="149" t="s">
        <v>1722</v>
      </c>
      <c r="I16" s="149" t="s">
        <v>505</v>
      </c>
      <c r="J16" s="149" t="s">
        <v>2654</v>
      </c>
      <c r="K16" s="149" t="s">
        <v>5613</v>
      </c>
      <c r="L16" s="149" t="s">
        <v>499</v>
      </c>
      <c r="M16" s="149" t="s">
        <v>59</v>
      </c>
      <c r="N16" s="162" t="s">
        <v>60</v>
      </c>
      <c r="O16" s="162" t="s">
        <v>240</v>
      </c>
      <c r="P16" s="162" t="s">
        <v>241</v>
      </c>
      <c r="Q16" s="1" t="s">
        <v>3368</v>
      </c>
      <c r="R16" s="182" t="s">
        <v>110</v>
      </c>
      <c r="S16" s="167" t="s">
        <v>261</v>
      </c>
      <c r="T16" s="183">
        <v>1300</v>
      </c>
      <c r="U16" s="167"/>
      <c r="V16" s="182" t="s">
        <v>110</v>
      </c>
      <c r="W16" s="167" t="s">
        <v>261</v>
      </c>
      <c r="X16" s="126"/>
      <c r="AC16" s="1" t="str">
        <f>IF(基本情報登録!$D$10="","",IF(基本情報登録!$D$10='登録データ（男）'!F16,1,0))</f>
        <v/>
      </c>
      <c r="AF16" s="1">
        <v>14</v>
      </c>
      <c r="AG16" s="1" t="str">
        <f>IFERROR(VLOOKUP(AF16,'様式Ⅰ（男子）'!$AQ$18:$AR$467,2,FALSE),"")</f>
        <v/>
      </c>
      <c r="AH16" s="1">
        <v>14</v>
      </c>
      <c r="AI16" s="1" t="str">
        <f>IFERROR(VLOOKUP(AH16,'様式Ⅰ（男子）'!$AS$18:$AT$465,2,FALSE),"")</f>
        <v/>
      </c>
      <c r="AJ16" s="1">
        <v>14</v>
      </c>
      <c r="AK16" s="1" t="str">
        <f>IFERROR(VLOOKUP(AJ16,'様式Ⅰ (女子)'!$AQ$18:$AR$467,2,FALSE),"")</f>
        <v/>
      </c>
      <c r="AL16" s="1">
        <v>14</v>
      </c>
      <c r="AM16" s="1" t="str">
        <f>IFERROR(VLOOKUP(AJ16,'様式Ⅰ (女子)'!$AS$18:$AT$467,2,FALSE),"")</f>
        <v/>
      </c>
      <c r="AP16" s="1" t="s">
        <v>59</v>
      </c>
      <c r="AQ16" s="1" t="s">
        <v>60</v>
      </c>
      <c r="AR16" s="1" t="s">
        <v>241</v>
      </c>
      <c r="AS16" s="1" t="s">
        <v>240</v>
      </c>
      <c r="AT16" s="1" t="s">
        <v>293</v>
      </c>
      <c r="AU16" s="1" t="s">
        <v>3368</v>
      </c>
      <c r="AV16" s="1" t="s">
        <v>7045</v>
      </c>
      <c r="BC16" s="110" t="s">
        <v>7132</v>
      </c>
      <c r="BD16" s="167" t="s">
        <v>7133</v>
      </c>
    </row>
    <row r="17" spans="1:56" ht="13.5">
      <c r="A17" s="149">
        <v>15</v>
      </c>
      <c r="B17" s="149" t="s">
        <v>697</v>
      </c>
      <c r="C17" s="149" t="s">
        <v>698</v>
      </c>
      <c r="D17" s="149"/>
      <c r="E17" s="149"/>
      <c r="F17" s="149" t="s">
        <v>4985</v>
      </c>
      <c r="G17" s="149">
        <v>4</v>
      </c>
      <c r="H17" s="149" t="s">
        <v>699</v>
      </c>
      <c r="I17" s="149" t="s">
        <v>2660</v>
      </c>
      <c r="J17" s="149" t="s">
        <v>2243</v>
      </c>
      <c r="K17" s="149" t="s">
        <v>5614</v>
      </c>
      <c r="L17" s="149" t="s">
        <v>499</v>
      </c>
      <c r="M17" s="162" t="s">
        <v>28</v>
      </c>
      <c r="N17" s="162" t="s">
        <v>29</v>
      </c>
      <c r="O17" s="162" t="s">
        <v>214</v>
      </c>
      <c r="P17" s="162" t="s">
        <v>215</v>
      </c>
      <c r="Q17" s="1" t="s">
        <v>7030</v>
      </c>
      <c r="R17" s="182" t="s">
        <v>111</v>
      </c>
      <c r="S17" s="167" t="s">
        <v>262</v>
      </c>
      <c r="T17" s="183">
        <v>1135</v>
      </c>
      <c r="U17" s="167"/>
      <c r="V17" s="182" t="s">
        <v>111</v>
      </c>
      <c r="W17" s="167" t="s">
        <v>263</v>
      </c>
      <c r="X17" s="126"/>
      <c r="AC17" s="1" t="str">
        <f>IF(基本情報登録!$D$10="","",IF(基本情報登録!$D$10='登録データ（男）'!F17,1,0))</f>
        <v/>
      </c>
      <c r="AF17" s="1">
        <v>15</v>
      </c>
      <c r="AG17" s="1" t="str">
        <f>IFERROR(VLOOKUP(AF17,'様式Ⅰ（男子）'!$AQ$18:$AR$467,2,FALSE),"")</f>
        <v/>
      </c>
      <c r="AH17" s="1">
        <v>15</v>
      </c>
      <c r="AI17" s="1" t="str">
        <f>IFERROR(VLOOKUP(AH17,'様式Ⅰ（男子）'!$AS$18:$AT$465,2,FALSE),"")</f>
        <v/>
      </c>
      <c r="AJ17" s="1">
        <v>15</v>
      </c>
      <c r="AK17" s="1" t="str">
        <f>IFERROR(VLOOKUP(AJ17,'様式Ⅰ (女子)'!$AQ$18:$AR$467,2,FALSE),"")</f>
        <v/>
      </c>
      <c r="AL17" s="1">
        <v>15</v>
      </c>
      <c r="AM17" s="1" t="str">
        <f>IFERROR(VLOOKUP(AJ17,'様式Ⅰ (女子)'!$AS$18:$AT$467,2,FALSE),"")</f>
        <v/>
      </c>
      <c r="AP17" s="1" t="s">
        <v>28</v>
      </c>
      <c r="AQ17" s="1" t="s">
        <v>29</v>
      </c>
      <c r="AR17" s="1" t="s">
        <v>215</v>
      </c>
      <c r="AS17" s="1" t="s">
        <v>214</v>
      </c>
      <c r="AT17" s="1" t="s">
        <v>297</v>
      </c>
      <c r="AU17" s="1" t="s">
        <v>7030</v>
      </c>
      <c r="AV17" s="1" t="s">
        <v>7046</v>
      </c>
      <c r="BC17" s="110" t="s">
        <v>7134</v>
      </c>
      <c r="BD17" s="167" t="s">
        <v>7135</v>
      </c>
    </row>
    <row r="18" spans="1:56" ht="13.5">
      <c r="A18" s="149">
        <v>16</v>
      </c>
      <c r="B18" s="149" t="s">
        <v>585</v>
      </c>
      <c r="C18" s="149" t="s">
        <v>586</v>
      </c>
      <c r="D18" s="149"/>
      <c r="E18" s="149"/>
      <c r="F18" s="149" t="s">
        <v>4985</v>
      </c>
      <c r="G18" s="149">
        <v>4</v>
      </c>
      <c r="H18" s="149" t="s">
        <v>587</v>
      </c>
      <c r="I18" s="149" t="s">
        <v>2661</v>
      </c>
      <c r="J18" s="149" t="s">
        <v>545</v>
      </c>
      <c r="K18" s="149" t="s">
        <v>5615</v>
      </c>
      <c r="L18" s="149" t="s">
        <v>3373</v>
      </c>
      <c r="M18" s="162" t="s">
        <v>30</v>
      </c>
      <c r="N18" s="162" t="s">
        <v>31</v>
      </c>
      <c r="O18" s="162" t="s">
        <v>216</v>
      </c>
      <c r="P18" s="162" t="s">
        <v>1934</v>
      </c>
      <c r="Q18" s="1" t="s">
        <v>7030</v>
      </c>
      <c r="R18" s="182" t="s">
        <v>112</v>
      </c>
      <c r="S18" s="167" t="s">
        <v>265</v>
      </c>
      <c r="T18" s="183">
        <v>3000</v>
      </c>
      <c r="U18" s="167"/>
      <c r="V18" s="182" t="s">
        <v>112</v>
      </c>
      <c r="W18" s="167" t="s">
        <v>264</v>
      </c>
      <c r="X18" s="126"/>
      <c r="AC18" s="1" t="str">
        <f>IF(基本情報登録!$D$10="","",IF(基本情報登録!$D$10='登録データ（男）'!F18,1,0))</f>
        <v/>
      </c>
      <c r="AF18" s="1">
        <v>16</v>
      </c>
      <c r="AG18" s="1" t="str">
        <f>IFERROR(VLOOKUP(AF18,'様式Ⅰ（男子）'!$AQ$18:$AR$467,2,FALSE),"")</f>
        <v/>
      </c>
      <c r="AH18" s="1">
        <v>16</v>
      </c>
      <c r="AI18" s="1" t="str">
        <f>IFERROR(VLOOKUP(AH18,'様式Ⅰ（男子）'!$AS$18:$AT$465,2,FALSE),"")</f>
        <v/>
      </c>
      <c r="AJ18" s="1">
        <v>16</v>
      </c>
      <c r="AK18" s="1" t="str">
        <f>IFERROR(VLOOKUP(AJ18,'様式Ⅰ (女子)'!$AQ$18:$AR$467,2,FALSE),"")</f>
        <v/>
      </c>
      <c r="AL18" s="1">
        <v>16</v>
      </c>
      <c r="AM18" s="1" t="str">
        <f>IFERROR(VLOOKUP(AJ18,'様式Ⅰ (女子)'!$AS$18:$AT$467,2,FALSE),"")</f>
        <v/>
      </c>
      <c r="AP18" s="1" t="s">
        <v>30</v>
      </c>
      <c r="AQ18" s="1" t="s">
        <v>31</v>
      </c>
      <c r="AR18" s="1" t="s">
        <v>1934</v>
      </c>
      <c r="AS18" s="1" t="s">
        <v>216</v>
      </c>
      <c r="AT18" s="1" t="s">
        <v>297</v>
      </c>
      <c r="AU18" s="1" t="s">
        <v>7030</v>
      </c>
      <c r="AV18" s="1" t="s">
        <v>7047</v>
      </c>
      <c r="BC18" s="110" t="s">
        <v>7136</v>
      </c>
      <c r="BD18" s="167" t="s">
        <v>7137</v>
      </c>
    </row>
    <row r="19" spans="1:56" ht="13.5">
      <c r="A19" s="149">
        <v>17</v>
      </c>
      <c r="B19" s="149" t="s">
        <v>1246</v>
      </c>
      <c r="C19" s="149" t="s">
        <v>1247</v>
      </c>
      <c r="D19" s="149"/>
      <c r="E19" s="149"/>
      <c r="F19" s="149" t="s">
        <v>4985</v>
      </c>
      <c r="G19" s="149">
        <v>3</v>
      </c>
      <c r="H19" s="149" t="s">
        <v>1717</v>
      </c>
      <c r="I19" s="149" t="s">
        <v>543</v>
      </c>
      <c r="J19" s="149" t="s">
        <v>2243</v>
      </c>
      <c r="K19" s="149" t="s">
        <v>5616</v>
      </c>
      <c r="L19" s="149" t="s">
        <v>499</v>
      </c>
      <c r="M19" s="162" t="s">
        <v>48</v>
      </c>
      <c r="N19" s="162" t="s">
        <v>49</v>
      </c>
      <c r="O19" s="162" t="s">
        <v>229</v>
      </c>
      <c r="P19" s="162" t="s">
        <v>1935</v>
      </c>
      <c r="Q19" s="1" t="s">
        <v>7027</v>
      </c>
      <c r="R19" s="182" t="s">
        <v>113</v>
      </c>
      <c r="S19" s="167" t="s">
        <v>268</v>
      </c>
      <c r="T19" s="183">
        <v>3600</v>
      </c>
      <c r="U19" s="167"/>
      <c r="V19" s="182" t="s">
        <v>113</v>
      </c>
      <c r="W19" s="167" t="s">
        <v>266</v>
      </c>
      <c r="X19" s="126"/>
      <c r="AC19" s="1" t="str">
        <f>IF(基本情報登録!$D$10="","",IF(基本情報登録!$D$10='登録データ（男）'!F19,1,0))</f>
        <v/>
      </c>
      <c r="AF19" s="1">
        <v>17</v>
      </c>
      <c r="AG19" s="1" t="str">
        <f>IFERROR(VLOOKUP(AF19,'様式Ⅰ（男子）'!$AQ$18:$AR$467,2,FALSE),"")</f>
        <v/>
      </c>
      <c r="AH19" s="1">
        <v>17</v>
      </c>
      <c r="AI19" s="1" t="str">
        <f>IFERROR(VLOOKUP(AH19,'様式Ⅰ（男子）'!$AS$18:$AT$465,2,FALSE),"")</f>
        <v/>
      </c>
      <c r="AJ19" s="1">
        <v>17</v>
      </c>
      <c r="AK19" s="1" t="str">
        <f>IFERROR(VLOOKUP(AJ19,'様式Ⅰ (女子)'!$AQ$18:$AR$467,2,FALSE),"")</f>
        <v/>
      </c>
      <c r="AL19" s="1">
        <v>17</v>
      </c>
      <c r="AM19" s="1" t="str">
        <f>IFERROR(VLOOKUP(AJ19,'様式Ⅰ (女子)'!$AS$18:$AT$467,2,FALSE),"")</f>
        <v/>
      </c>
      <c r="AP19" s="1" t="s">
        <v>48</v>
      </c>
      <c r="AQ19" s="1" t="s">
        <v>49</v>
      </c>
      <c r="AR19" s="1" t="s">
        <v>1935</v>
      </c>
      <c r="AS19" s="1" t="s">
        <v>229</v>
      </c>
      <c r="AT19" s="1" t="s">
        <v>299</v>
      </c>
      <c r="AU19" s="1" t="s">
        <v>7027</v>
      </c>
      <c r="AV19" s="1" t="s">
        <v>7048</v>
      </c>
      <c r="BC19" s="110" t="s">
        <v>7138</v>
      </c>
      <c r="BD19" s="167" t="s">
        <v>7139</v>
      </c>
    </row>
    <row r="20" spans="1:56" ht="13.5">
      <c r="A20" s="149">
        <v>18</v>
      </c>
      <c r="B20" s="149" t="s">
        <v>1257</v>
      </c>
      <c r="C20" s="149" t="s">
        <v>1258</v>
      </c>
      <c r="D20" s="149"/>
      <c r="E20" s="149"/>
      <c r="F20" s="149" t="s">
        <v>4985</v>
      </c>
      <c r="G20" s="149">
        <v>3</v>
      </c>
      <c r="H20" s="149" t="s">
        <v>1723</v>
      </c>
      <c r="I20" s="149" t="s">
        <v>2656</v>
      </c>
      <c r="J20" s="149" t="s">
        <v>520</v>
      </c>
      <c r="K20" s="149" t="s">
        <v>5617</v>
      </c>
      <c r="L20" s="149" t="s">
        <v>499</v>
      </c>
      <c r="M20" s="162" t="s">
        <v>101</v>
      </c>
      <c r="N20" s="162" t="s">
        <v>4</v>
      </c>
      <c r="O20" s="162" t="s">
        <v>196</v>
      </c>
      <c r="P20" s="162" t="s">
        <v>1936</v>
      </c>
      <c r="Q20" s="1" t="s">
        <v>7031</v>
      </c>
      <c r="R20" s="182" t="s">
        <v>114</v>
      </c>
      <c r="S20" s="167" t="s">
        <v>269</v>
      </c>
      <c r="T20" s="183">
        <v>4500</v>
      </c>
      <c r="U20" s="167"/>
      <c r="V20" s="182" t="s">
        <v>114</v>
      </c>
      <c r="W20" s="167" t="s">
        <v>267</v>
      </c>
      <c r="X20" s="126"/>
      <c r="AC20" s="1" t="str">
        <f>IF(基本情報登録!$D$10="","",IF(基本情報登録!$D$10='登録データ（男）'!F20,1,0))</f>
        <v/>
      </c>
      <c r="AF20" s="1">
        <v>18</v>
      </c>
      <c r="AG20" s="1" t="str">
        <f>IFERROR(VLOOKUP(AF20,'様式Ⅰ（男子）'!$AQ$18:$AR$467,2,FALSE),"")</f>
        <v/>
      </c>
      <c r="AH20" s="1">
        <v>18</v>
      </c>
      <c r="AI20" s="1" t="str">
        <f>IFERROR(VLOOKUP(AH20,'様式Ⅰ（男子）'!$AS$18:$AT$465,2,FALSE),"")</f>
        <v/>
      </c>
      <c r="AJ20" s="1">
        <v>18</v>
      </c>
      <c r="AK20" s="1" t="str">
        <f>IFERROR(VLOOKUP(AJ20,'様式Ⅰ (女子)'!$AQ$18:$AR$467,2,FALSE),"")</f>
        <v/>
      </c>
      <c r="AL20" s="1">
        <v>18</v>
      </c>
      <c r="AM20" s="1" t="str">
        <f>IFERROR(VLOOKUP(AJ20,'様式Ⅰ (女子)'!$AS$18:$AT$467,2,FALSE),"")</f>
        <v/>
      </c>
      <c r="AP20" s="1" t="s">
        <v>101</v>
      </c>
      <c r="AQ20" s="1" t="s">
        <v>4</v>
      </c>
      <c r="AR20" s="1" t="s">
        <v>1936</v>
      </c>
      <c r="AS20" s="1" t="s">
        <v>196</v>
      </c>
      <c r="AT20" s="1" t="s">
        <v>295</v>
      </c>
      <c r="AU20" s="1" t="s">
        <v>7031</v>
      </c>
      <c r="AV20" s="1" t="s">
        <v>7049</v>
      </c>
      <c r="BC20" s="110" t="s">
        <v>7140</v>
      </c>
      <c r="BD20" s="167" t="s">
        <v>7141</v>
      </c>
    </row>
    <row r="21" spans="1:56" ht="13.5">
      <c r="A21" s="149">
        <v>19</v>
      </c>
      <c r="B21" s="149" t="s">
        <v>1248</v>
      </c>
      <c r="C21" s="149" t="s">
        <v>1249</v>
      </c>
      <c r="D21" s="149"/>
      <c r="E21" s="149"/>
      <c r="F21" s="149" t="s">
        <v>4985</v>
      </c>
      <c r="G21" s="149">
        <v>3</v>
      </c>
      <c r="H21" s="149" t="s">
        <v>1718</v>
      </c>
      <c r="I21" s="149" t="s">
        <v>604</v>
      </c>
      <c r="J21" s="149" t="s">
        <v>2655</v>
      </c>
      <c r="K21" s="149" t="s">
        <v>5618</v>
      </c>
      <c r="L21" s="149" t="s">
        <v>499</v>
      </c>
      <c r="M21" s="162" t="s">
        <v>1708</v>
      </c>
      <c r="N21" s="162" t="s">
        <v>1937</v>
      </c>
      <c r="O21" s="162" t="s">
        <v>2239</v>
      </c>
      <c r="P21" s="162" t="s">
        <v>1938</v>
      </c>
      <c r="Q21" s="1" t="s">
        <v>7028</v>
      </c>
      <c r="R21" s="182" t="s">
        <v>7386</v>
      </c>
      <c r="S21" s="167" t="s">
        <v>7387</v>
      </c>
      <c r="T21" s="110"/>
      <c r="U21" s="110"/>
      <c r="V21" s="182"/>
      <c r="W21" s="167"/>
      <c r="X21" s="126"/>
      <c r="AC21" s="1" t="str">
        <f>IF(基本情報登録!$D$10="","",IF(基本情報登録!$D$10='登録データ（男）'!F21,1,0))</f>
        <v/>
      </c>
      <c r="AP21" s="1" t="s">
        <v>1708</v>
      </c>
      <c r="AQ21" s="1" t="s">
        <v>1937</v>
      </c>
      <c r="AR21" s="1" t="s">
        <v>1938</v>
      </c>
      <c r="AS21" s="1" t="s">
        <v>7050</v>
      </c>
      <c r="AT21" s="1" t="s">
        <v>298</v>
      </c>
      <c r="AU21" s="1" t="s">
        <v>7028</v>
      </c>
      <c r="AV21" s="1" t="s">
        <v>7051</v>
      </c>
      <c r="BC21" s="110" t="s">
        <v>7142</v>
      </c>
      <c r="BD21" s="167" t="s">
        <v>7143</v>
      </c>
    </row>
    <row r="22" spans="1:56" ht="13.5">
      <c r="A22" s="149">
        <v>20</v>
      </c>
      <c r="B22" s="149" t="s">
        <v>1255</v>
      </c>
      <c r="C22" s="149" t="s">
        <v>1256</v>
      </c>
      <c r="D22" s="149"/>
      <c r="E22" s="149"/>
      <c r="F22" s="149" t="s">
        <v>4985</v>
      </c>
      <c r="G22" s="149">
        <v>3</v>
      </c>
      <c r="H22" s="149" t="s">
        <v>1722</v>
      </c>
      <c r="I22" s="149" t="s">
        <v>2664</v>
      </c>
      <c r="J22" s="149" t="s">
        <v>2665</v>
      </c>
      <c r="K22" s="149" t="s">
        <v>5619</v>
      </c>
      <c r="L22" s="149" t="s">
        <v>3373</v>
      </c>
      <c r="M22" s="162" t="s">
        <v>51</v>
      </c>
      <c r="N22" s="162" t="s">
        <v>52</v>
      </c>
      <c r="O22" s="162" t="s">
        <v>235</v>
      </c>
      <c r="P22" s="162" t="s">
        <v>236</v>
      </c>
      <c r="Q22" s="1" t="s">
        <v>3368</v>
      </c>
      <c r="R22" s="182" t="s">
        <v>7388</v>
      </c>
      <c r="S22" s="167" t="s">
        <v>7389</v>
      </c>
      <c r="T22" s="183"/>
      <c r="U22" s="167"/>
      <c r="V22" s="182"/>
      <c r="W22" s="167"/>
      <c r="X22" s="126"/>
      <c r="AC22" s="1" t="str">
        <f>IF(基本情報登録!$D$10="","",IF(基本情報登録!$D$10='登録データ（男）'!F22,1,0))</f>
        <v/>
      </c>
      <c r="AF22" s="1" t="s">
        <v>289</v>
      </c>
      <c r="AJ22" s="1" t="s">
        <v>290</v>
      </c>
      <c r="AP22" s="1" t="s">
        <v>51</v>
      </c>
      <c r="AQ22" s="1" t="s">
        <v>52</v>
      </c>
      <c r="AR22" s="1" t="s">
        <v>236</v>
      </c>
      <c r="AS22" s="1" t="s">
        <v>235</v>
      </c>
      <c r="AT22" s="1" t="s">
        <v>293</v>
      </c>
      <c r="AU22" s="1" t="s">
        <v>3368</v>
      </c>
      <c r="AV22" s="1" t="s">
        <v>7052</v>
      </c>
      <c r="BC22" s="110" t="s">
        <v>7144</v>
      </c>
      <c r="BD22" s="167" t="s">
        <v>7145</v>
      </c>
    </row>
    <row r="23" spans="1:56" ht="13.5">
      <c r="A23" s="149">
        <v>21</v>
      </c>
      <c r="B23" s="149" t="s">
        <v>1251</v>
      </c>
      <c r="C23" s="149" t="s">
        <v>1252</v>
      </c>
      <c r="D23" s="149"/>
      <c r="E23" s="149"/>
      <c r="F23" s="149" t="s">
        <v>4985</v>
      </c>
      <c r="G23" s="149">
        <v>3</v>
      </c>
      <c r="H23" s="149" t="s">
        <v>1720</v>
      </c>
      <c r="I23" s="149" t="s">
        <v>2668</v>
      </c>
      <c r="J23" s="149" t="s">
        <v>2305</v>
      </c>
      <c r="K23" s="149" t="s">
        <v>5620</v>
      </c>
      <c r="L23" s="149" t="s">
        <v>499</v>
      </c>
      <c r="M23" s="162" t="s">
        <v>55</v>
      </c>
      <c r="N23" s="162" t="s">
        <v>56</v>
      </c>
      <c r="O23" s="162" t="s">
        <v>237</v>
      </c>
      <c r="P23" s="162" t="s">
        <v>1939</v>
      </c>
      <c r="Q23" s="1" t="s">
        <v>3368</v>
      </c>
      <c r="R23" s="182" t="s">
        <v>7390</v>
      </c>
      <c r="S23" s="167" t="s">
        <v>7391</v>
      </c>
      <c r="T23" s="183"/>
      <c r="U23" s="167"/>
      <c r="V23" s="182"/>
      <c r="W23" s="110"/>
      <c r="AC23" s="1" t="str">
        <f>IF(基本情報登録!$D$10="","",IF(基本情報登録!$D$10='登録データ（男）'!F23,1,0))</f>
        <v/>
      </c>
      <c r="AF23" s="1">
        <v>1</v>
      </c>
      <c r="AG23" s="1" t="str">
        <f>IFERROR(VLOOKUP('登録データ（男）'!AF23,'様式Ⅰ（男子）'!$AU$18:$AV$467,2,FALSE),"")</f>
        <v/>
      </c>
      <c r="AJ23" s="1">
        <v>1</v>
      </c>
      <c r="AK23" s="1" t="s">
        <v>195</v>
      </c>
      <c r="AP23" s="1" t="s">
        <v>55</v>
      </c>
      <c r="AQ23" s="1" t="s">
        <v>56</v>
      </c>
      <c r="AR23" s="1" t="s">
        <v>1939</v>
      </c>
      <c r="AS23" s="1" t="s">
        <v>237</v>
      </c>
      <c r="AT23" s="1" t="s">
        <v>293</v>
      </c>
      <c r="AU23" s="1" t="s">
        <v>3368</v>
      </c>
      <c r="AV23" s="1" t="s">
        <v>7053</v>
      </c>
      <c r="BC23" s="110" t="s">
        <v>7146</v>
      </c>
      <c r="BD23" s="167" t="s">
        <v>7147</v>
      </c>
    </row>
    <row r="24" spans="1:56" ht="13.5">
      <c r="A24" s="149">
        <v>22</v>
      </c>
      <c r="B24" s="149" t="s">
        <v>2657</v>
      </c>
      <c r="C24" s="149" t="s">
        <v>1250</v>
      </c>
      <c r="D24" s="149"/>
      <c r="E24" s="149"/>
      <c r="F24" s="149" t="s">
        <v>4985</v>
      </c>
      <c r="G24" s="149">
        <v>3</v>
      </c>
      <c r="H24" s="149" t="s">
        <v>1719</v>
      </c>
      <c r="I24" s="149" t="s">
        <v>2658</v>
      </c>
      <c r="J24" s="149" t="s">
        <v>2241</v>
      </c>
      <c r="K24" s="149" t="s">
        <v>5621</v>
      </c>
      <c r="L24" s="149" t="s">
        <v>499</v>
      </c>
      <c r="M24" s="162" t="s">
        <v>57</v>
      </c>
      <c r="N24" s="162" t="s">
        <v>58</v>
      </c>
      <c r="O24" s="162" t="s">
        <v>238</v>
      </c>
      <c r="P24" s="162" t="s">
        <v>239</v>
      </c>
      <c r="Q24" s="1" t="s">
        <v>3368</v>
      </c>
      <c r="R24" s="128"/>
      <c r="S24" s="128"/>
      <c r="T24" s="128"/>
      <c r="U24" s="125"/>
      <c r="X24" s="126"/>
      <c r="Z24" s="1" t="s">
        <v>195</v>
      </c>
      <c r="AC24" s="1" t="str">
        <f>IF(基本情報登録!$D$10="","",IF(基本情報登録!$D$10='登録データ（男）'!F24,1,0))</f>
        <v/>
      </c>
      <c r="AF24" s="1">
        <v>2</v>
      </c>
      <c r="AG24" s="1" t="str">
        <f>IFERROR(VLOOKUP('登録データ（男）'!AF24,'様式Ⅰ（男子）'!$AU$18:$AV$467,2,FALSE),"")</f>
        <v/>
      </c>
      <c r="AJ24" s="1">
        <v>2</v>
      </c>
      <c r="AK24" s="1" t="s">
        <v>195</v>
      </c>
      <c r="AP24" s="1" t="s">
        <v>57</v>
      </c>
      <c r="AQ24" s="1" t="s">
        <v>58</v>
      </c>
      <c r="AR24" s="1" t="s">
        <v>239</v>
      </c>
      <c r="AS24" s="1" t="s">
        <v>238</v>
      </c>
      <c r="AT24" s="1" t="s">
        <v>293</v>
      </c>
      <c r="AU24" s="1" t="s">
        <v>3368</v>
      </c>
      <c r="AV24" s="1" t="s">
        <v>7054</v>
      </c>
      <c r="BC24" s="110" t="s">
        <v>7148</v>
      </c>
      <c r="BD24" s="167" t="s">
        <v>7149</v>
      </c>
    </row>
    <row r="25" spans="1:56" ht="13.5">
      <c r="A25" s="149">
        <v>23</v>
      </c>
      <c r="B25" s="149" t="s">
        <v>1263</v>
      </c>
      <c r="C25" s="149" t="s">
        <v>1264</v>
      </c>
      <c r="D25" s="149"/>
      <c r="E25" s="149"/>
      <c r="F25" s="149" t="s">
        <v>4985</v>
      </c>
      <c r="G25" s="149">
        <v>3</v>
      </c>
      <c r="H25" s="149" t="s">
        <v>1725</v>
      </c>
      <c r="I25" s="149" t="s">
        <v>2666</v>
      </c>
      <c r="J25" s="149" t="s">
        <v>765</v>
      </c>
      <c r="K25" s="149" t="s">
        <v>5622</v>
      </c>
      <c r="L25" s="149" t="s">
        <v>499</v>
      </c>
      <c r="M25" s="162" t="s">
        <v>20</v>
      </c>
      <c r="N25" s="162" t="s">
        <v>21</v>
      </c>
      <c r="O25" s="162" t="s">
        <v>209</v>
      </c>
      <c r="P25" s="162" t="s">
        <v>1940</v>
      </c>
      <c r="Q25" s="1" t="s">
        <v>3368</v>
      </c>
      <c r="R25" s="128"/>
      <c r="S25" s="128"/>
      <c r="T25" s="128"/>
      <c r="U25" s="125"/>
      <c r="X25" s="126"/>
      <c r="AC25" s="1" t="str">
        <f>IF(基本情報登録!$D$10="","",IF(基本情報登録!$D$10='登録データ（男）'!F25,1,0))</f>
        <v/>
      </c>
      <c r="AF25" s="1">
        <v>3</v>
      </c>
      <c r="AG25" s="1" t="str">
        <f>IFERROR(VLOOKUP('登録データ（男）'!AF25,'様式Ⅰ（男子）'!$AU$18:$AV$467,2,FALSE),"")</f>
        <v/>
      </c>
      <c r="AJ25" s="1">
        <v>3</v>
      </c>
      <c r="AK25" s="1" t="s">
        <v>195</v>
      </c>
      <c r="AP25" s="1" t="s">
        <v>20</v>
      </c>
      <c r="AQ25" s="1" t="s">
        <v>21</v>
      </c>
      <c r="AR25" s="1" t="s">
        <v>1940</v>
      </c>
      <c r="AS25" s="1" t="s">
        <v>209</v>
      </c>
      <c r="AT25" s="1" t="s">
        <v>293</v>
      </c>
      <c r="AU25" s="1" t="s">
        <v>3368</v>
      </c>
      <c r="AV25" s="1" t="s">
        <v>7055</v>
      </c>
      <c r="BC25" s="110" t="s">
        <v>7150</v>
      </c>
      <c r="BD25" s="167" t="s">
        <v>7151</v>
      </c>
    </row>
    <row r="26" spans="1:56" ht="13.5">
      <c r="A26" s="149">
        <v>24</v>
      </c>
      <c r="B26" s="149" t="s">
        <v>2646</v>
      </c>
      <c r="C26" s="149" t="s">
        <v>2647</v>
      </c>
      <c r="D26" s="149"/>
      <c r="E26" s="149"/>
      <c r="F26" s="149" t="s">
        <v>4985</v>
      </c>
      <c r="G26" s="149">
        <v>2</v>
      </c>
      <c r="H26" s="149" t="s">
        <v>2648</v>
      </c>
      <c r="I26" s="149" t="s">
        <v>2649</v>
      </c>
      <c r="J26" s="149" t="s">
        <v>2217</v>
      </c>
      <c r="K26" s="149" t="s">
        <v>5623</v>
      </c>
      <c r="L26" s="149" t="s">
        <v>3373</v>
      </c>
      <c r="M26" s="162" t="s">
        <v>26</v>
      </c>
      <c r="N26" s="162" t="s">
        <v>27</v>
      </c>
      <c r="O26" s="162" t="s">
        <v>213</v>
      </c>
      <c r="P26" s="162" t="s">
        <v>1941</v>
      </c>
      <c r="Q26" s="1" t="s">
        <v>3368</v>
      </c>
      <c r="R26" s="128"/>
      <c r="S26" s="128"/>
      <c r="T26" s="128"/>
      <c r="U26" s="125"/>
      <c r="X26" s="126"/>
      <c r="AC26" s="1" t="str">
        <f>IF(基本情報登録!$D$10="","",IF(基本情報登録!$D$10='登録データ（男）'!F26,1,0))</f>
        <v/>
      </c>
      <c r="AF26" s="1">
        <v>4</v>
      </c>
      <c r="AG26" s="1" t="str">
        <f>IFERROR(VLOOKUP('登録データ（男）'!AF26,'様式Ⅰ（男子）'!$AU$18:$AV$467,2,FALSE),"")</f>
        <v/>
      </c>
      <c r="AJ26" s="1">
        <v>4</v>
      </c>
      <c r="AK26" s="1" t="s">
        <v>195</v>
      </c>
      <c r="AP26" s="1" t="s">
        <v>26</v>
      </c>
      <c r="AQ26" s="1" t="s">
        <v>27</v>
      </c>
      <c r="AR26" s="1" t="s">
        <v>1941</v>
      </c>
      <c r="AS26" s="1" t="s">
        <v>213</v>
      </c>
      <c r="AT26" s="1" t="s">
        <v>293</v>
      </c>
      <c r="AU26" s="1" t="s">
        <v>3368</v>
      </c>
      <c r="AV26" s="1" t="s">
        <v>7056</v>
      </c>
      <c r="BC26" s="110" t="s">
        <v>7152</v>
      </c>
      <c r="BD26" s="167" t="s">
        <v>7153</v>
      </c>
    </row>
    <row r="27" spans="1:56" ht="13.5">
      <c r="A27" s="149">
        <v>25</v>
      </c>
      <c r="B27" s="149" t="s">
        <v>2669</v>
      </c>
      <c r="C27" s="149" t="s">
        <v>2670</v>
      </c>
      <c r="D27" s="149"/>
      <c r="E27" s="149"/>
      <c r="F27" s="149" t="s">
        <v>4985</v>
      </c>
      <c r="G27" s="149">
        <v>2</v>
      </c>
      <c r="H27" s="149" t="s">
        <v>2671</v>
      </c>
      <c r="I27" s="149" t="s">
        <v>2672</v>
      </c>
      <c r="J27" s="149" t="s">
        <v>2644</v>
      </c>
      <c r="K27" s="149" t="s">
        <v>5624</v>
      </c>
      <c r="L27" s="149" t="s">
        <v>499</v>
      </c>
      <c r="M27" s="162" t="s">
        <v>508</v>
      </c>
      <c r="N27" s="162" t="s">
        <v>1942</v>
      </c>
      <c r="O27" s="162" t="s">
        <v>509</v>
      </c>
      <c r="P27" s="162" t="s">
        <v>1943</v>
      </c>
      <c r="Q27" s="1" t="s">
        <v>3368</v>
      </c>
      <c r="R27" s="128"/>
      <c r="S27" s="128"/>
      <c r="T27" s="128"/>
      <c r="U27" s="125"/>
      <c r="X27" s="126"/>
      <c r="AC27" s="1" t="str">
        <f>IF(基本情報登録!$D$10="","",IF(基本情報登録!$D$10='登録データ（男）'!F27,1,0))</f>
        <v/>
      </c>
      <c r="AF27" s="1">
        <v>5</v>
      </c>
      <c r="AG27" s="1" t="str">
        <f>IFERROR(VLOOKUP('登録データ（男）'!AF27,'様式Ⅰ（男子）'!$AU$18:$AV$467,2,FALSE),"")</f>
        <v/>
      </c>
      <c r="AJ27" s="1">
        <v>5</v>
      </c>
      <c r="AK27" s="1" t="s">
        <v>195</v>
      </c>
      <c r="AP27" s="1" t="s">
        <v>508</v>
      </c>
      <c r="AQ27" s="1" t="s">
        <v>1942</v>
      </c>
      <c r="AR27" s="1" t="s">
        <v>1943</v>
      </c>
      <c r="AS27" s="1" t="s">
        <v>509</v>
      </c>
      <c r="AT27" s="1" t="s">
        <v>293</v>
      </c>
      <c r="AU27" s="1" t="s">
        <v>3368</v>
      </c>
      <c r="AV27" s="1" t="s">
        <v>7057</v>
      </c>
      <c r="BC27" s="110" t="s">
        <v>7154</v>
      </c>
      <c r="BD27" s="167" t="s">
        <v>7155</v>
      </c>
    </row>
    <row r="28" spans="1:56" ht="13.5">
      <c r="A28" s="149">
        <v>26</v>
      </c>
      <c r="B28" s="149" t="s">
        <v>2674</v>
      </c>
      <c r="C28" s="149" t="s">
        <v>2675</v>
      </c>
      <c r="D28" s="149"/>
      <c r="E28" s="149"/>
      <c r="F28" s="149" t="s">
        <v>4985</v>
      </c>
      <c r="G28" s="149">
        <v>2</v>
      </c>
      <c r="H28" s="149" t="s">
        <v>2676</v>
      </c>
      <c r="I28" s="149" t="s">
        <v>2266</v>
      </c>
      <c r="J28" s="149" t="s">
        <v>2677</v>
      </c>
      <c r="K28" s="149" t="s">
        <v>5625</v>
      </c>
      <c r="L28" s="149" t="s">
        <v>499</v>
      </c>
      <c r="M28" s="162" t="s">
        <v>449</v>
      </c>
      <c r="N28" s="162" t="s">
        <v>490</v>
      </c>
      <c r="O28" s="162" t="s">
        <v>511</v>
      </c>
      <c r="P28" s="162" t="s">
        <v>1944</v>
      </c>
      <c r="Q28" s="1" t="s">
        <v>7026</v>
      </c>
      <c r="R28" s="128"/>
      <c r="S28" s="128"/>
      <c r="T28" s="128"/>
      <c r="U28" s="125"/>
      <c r="X28" s="126"/>
      <c r="AC28" s="1" t="str">
        <f>IF(基本情報登録!$D$10="","",IF(基本情報登録!$D$10='登録データ（男）'!F28,1,0))</f>
        <v/>
      </c>
      <c r="AF28" s="1">
        <v>6</v>
      </c>
      <c r="AG28" s="1" t="str">
        <f>IFERROR(VLOOKUP('登録データ（男）'!AF28,'様式Ⅰ（男子）'!$AU$18:$AV$467,2,FALSE),"")</f>
        <v/>
      </c>
      <c r="AJ28" s="1">
        <v>6</v>
      </c>
      <c r="AK28" s="1" t="s">
        <v>195</v>
      </c>
      <c r="AP28" s="1" t="s">
        <v>449</v>
      </c>
      <c r="AQ28" s="1" t="s">
        <v>490</v>
      </c>
      <c r="AR28" s="1" t="s">
        <v>1944</v>
      </c>
      <c r="AS28" s="1" t="s">
        <v>511</v>
      </c>
      <c r="AT28" s="1" t="s">
        <v>312</v>
      </c>
      <c r="AU28" s="1" t="s">
        <v>7026</v>
      </c>
      <c r="AV28" s="1" t="s">
        <v>7058</v>
      </c>
      <c r="BC28" s="110" t="s">
        <v>7156</v>
      </c>
      <c r="BD28" s="167" t="s">
        <v>7157</v>
      </c>
    </row>
    <row r="29" spans="1:56" ht="13.5">
      <c r="A29" s="149">
        <v>27</v>
      </c>
      <c r="B29" s="149" t="s">
        <v>4232</v>
      </c>
      <c r="C29" s="149" t="s">
        <v>4602</v>
      </c>
      <c r="D29" s="149"/>
      <c r="E29" s="149"/>
      <c r="F29" s="149" t="s">
        <v>4985</v>
      </c>
      <c r="G29" s="149">
        <v>1</v>
      </c>
      <c r="H29" s="149" t="s">
        <v>5041</v>
      </c>
      <c r="I29" s="149" t="s">
        <v>2656</v>
      </c>
      <c r="J29" s="149" t="s">
        <v>5277</v>
      </c>
      <c r="K29" s="149" t="s">
        <v>5626</v>
      </c>
      <c r="L29" s="149" t="s">
        <v>499</v>
      </c>
      <c r="M29" s="162" t="s">
        <v>61</v>
      </c>
      <c r="N29" s="162" t="s">
        <v>62</v>
      </c>
      <c r="O29" s="162" t="s">
        <v>242</v>
      </c>
      <c r="P29" s="162" t="s">
        <v>243</v>
      </c>
      <c r="Q29" s="1" t="s">
        <v>7026</v>
      </c>
      <c r="R29" s="128"/>
      <c r="S29" s="128"/>
      <c r="T29" s="128"/>
      <c r="U29" s="125"/>
      <c r="X29" s="126"/>
      <c r="AC29" s="1" t="str">
        <f>IF(基本情報登録!$D$10="","",IF(基本情報登録!$D$10='登録データ（男）'!F29,1,0))</f>
        <v/>
      </c>
      <c r="AP29" s="1" t="s">
        <v>61</v>
      </c>
      <c r="AQ29" s="1" t="s">
        <v>62</v>
      </c>
      <c r="AR29" s="1" t="s">
        <v>243</v>
      </c>
      <c r="AS29" s="1" t="s">
        <v>242</v>
      </c>
      <c r="AT29" s="1" t="s">
        <v>312</v>
      </c>
      <c r="AU29" s="1" t="s">
        <v>7026</v>
      </c>
      <c r="AV29" s="1" t="s">
        <v>7059</v>
      </c>
      <c r="BC29" s="110" t="s">
        <v>7158</v>
      </c>
      <c r="BD29" s="167" t="s">
        <v>7159</v>
      </c>
    </row>
    <row r="30" spans="1:56" ht="13.5">
      <c r="A30" s="149">
        <v>28</v>
      </c>
      <c r="B30" s="149" t="s">
        <v>4233</v>
      </c>
      <c r="C30" s="149" t="s">
        <v>4603</v>
      </c>
      <c r="D30" s="149"/>
      <c r="E30" s="149"/>
      <c r="F30" s="149" t="s">
        <v>4985</v>
      </c>
      <c r="G30" s="149">
        <v>1</v>
      </c>
      <c r="H30" s="149" t="s">
        <v>5042</v>
      </c>
      <c r="I30" s="149" t="s">
        <v>610</v>
      </c>
      <c r="J30" s="149" t="s">
        <v>2422</v>
      </c>
      <c r="K30" s="149" t="s">
        <v>5627</v>
      </c>
      <c r="L30" s="149" t="s">
        <v>3373</v>
      </c>
      <c r="M30" s="162" t="s">
        <v>5</v>
      </c>
      <c r="N30" s="162" t="s">
        <v>6</v>
      </c>
      <c r="O30" s="162" t="s">
        <v>197</v>
      </c>
      <c r="P30" s="162" t="s">
        <v>198</v>
      </c>
      <c r="Q30" s="1" t="s">
        <v>7029</v>
      </c>
      <c r="R30" s="128"/>
      <c r="S30" s="128"/>
      <c r="T30" s="128"/>
      <c r="U30" s="125"/>
      <c r="X30" s="126"/>
      <c r="AC30" s="1" t="str">
        <f>IF(基本情報登録!$D$10="","",IF(基本情報登録!$D$10='登録データ（男）'!F30,1,0))</f>
        <v/>
      </c>
      <c r="AP30" s="1" t="s">
        <v>5</v>
      </c>
      <c r="AQ30" s="1" t="s">
        <v>6</v>
      </c>
      <c r="AR30" s="1" t="s">
        <v>198</v>
      </c>
      <c r="AS30" s="1" t="s">
        <v>197</v>
      </c>
      <c r="AT30" s="1" t="s">
        <v>356</v>
      </c>
      <c r="AU30" s="1" t="s">
        <v>7029</v>
      </c>
      <c r="AV30" s="1" t="s">
        <v>7060</v>
      </c>
      <c r="BC30" s="110" t="s">
        <v>7160</v>
      </c>
      <c r="BD30" s="167" t="s">
        <v>7161</v>
      </c>
    </row>
    <row r="31" spans="1:56" ht="13.5">
      <c r="A31" s="149">
        <v>29</v>
      </c>
      <c r="B31" s="149" t="s">
        <v>4234</v>
      </c>
      <c r="C31" s="149" t="s">
        <v>4604</v>
      </c>
      <c r="D31" s="149"/>
      <c r="E31" s="149"/>
      <c r="F31" s="149" t="s">
        <v>4985</v>
      </c>
      <c r="G31" s="149">
        <v>1</v>
      </c>
      <c r="H31" s="149" t="s">
        <v>5043</v>
      </c>
      <c r="I31" s="149" t="s">
        <v>4021</v>
      </c>
      <c r="J31" s="149" t="s">
        <v>2246</v>
      </c>
      <c r="K31" s="149" t="s">
        <v>5628</v>
      </c>
      <c r="L31" s="149" t="s">
        <v>499</v>
      </c>
      <c r="M31" s="162" t="s">
        <v>7</v>
      </c>
      <c r="N31" s="162" t="s">
        <v>8</v>
      </c>
      <c r="O31" s="162" t="s">
        <v>199</v>
      </c>
      <c r="P31" s="162" t="s">
        <v>200</v>
      </c>
      <c r="Q31" s="1" t="s">
        <v>7029</v>
      </c>
      <c r="R31" s="128"/>
      <c r="S31" s="128"/>
      <c r="T31" s="128"/>
      <c r="U31" s="125"/>
      <c r="X31" s="126"/>
      <c r="AC31" s="1" t="str">
        <f>IF(基本情報登録!$D$10="","",IF(基本情報登録!$D$10='登録データ（男）'!F31,1,0))</f>
        <v/>
      </c>
      <c r="AP31" s="1" t="s">
        <v>7</v>
      </c>
      <c r="AQ31" s="1" t="s">
        <v>8</v>
      </c>
      <c r="AR31" s="1" t="s">
        <v>200</v>
      </c>
      <c r="AS31" s="1" t="s">
        <v>199</v>
      </c>
      <c r="AT31" s="1" t="s">
        <v>356</v>
      </c>
      <c r="AU31" s="1" t="s">
        <v>7029</v>
      </c>
      <c r="AV31" s="1" t="s">
        <v>7061</v>
      </c>
      <c r="BC31" s="110" t="s">
        <v>7162</v>
      </c>
      <c r="BD31" s="167" t="s">
        <v>7163</v>
      </c>
    </row>
    <row r="32" spans="1:56" ht="13.5">
      <c r="A32" s="149">
        <v>30</v>
      </c>
      <c r="B32" s="149" t="s">
        <v>4235</v>
      </c>
      <c r="C32" s="149" t="s">
        <v>4605</v>
      </c>
      <c r="D32" s="149"/>
      <c r="E32" s="149"/>
      <c r="F32" s="149" t="s">
        <v>4985</v>
      </c>
      <c r="G32" s="149">
        <v>1</v>
      </c>
      <c r="H32" s="149" t="s">
        <v>5044</v>
      </c>
      <c r="I32" s="149" t="s">
        <v>2192</v>
      </c>
      <c r="J32" s="149" t="s">
        <v>5278</v>
      </c>
      <c r="K32" s="149" t="s">
        <v>5629</v>
      </c>
      <c r="L32" s="149" t="s">
        <v>499</v>
      </c>
      <c r="M32" s="162" t="s">
        <v>1709</v>
      </c>
      <c r="N32" s="162" t="s">
        <v>1945</v>
      </c>
      <c r="O32" s="162" t="s">
        <v>6601</v>
      </c>
      <c r="P32" s="162" t="s">
        <v>6602</v>
      </c>
      <c r="Q32" s="1" t="s">
        <v>3368</v>
      </c>
      <c r="R32" s="128"/>
      <c r="S32" s="128"/>
      <c r="T32" s="128"/>
      <c r="U32" s="125"/>
      <c r="X32" s="126"/>
      <c r="AC32" s="1" t="str">
        <f>IF(基本情報登録!$D$10="","",IF(基本情報登録!$D$10='登録データ（男）'!F32,1,0))</f>
        <v/>
      </c>
      <c r="AP32" s="1" t="s">
        <v>1709</v>
      </c>
      <c r="AQ32" s="1" t="s">
        <v>1945</v>
      </c>
      <c r="AR32" s="1" t="s">
        <v>7062</v>
      </c>
      <c r="AS32" s="1" t="s">
        <v>208</v>
      </c>
      <c r="AT32" s="1" t="s">
        <v>293</v>
      </c>
      <c r="AU32" s="1" t="s">
        <v>3368</v>
      </c>
      <c r="AV32" s="1" t="s">
        <v>7063</v>
      </c>
      <c r="BC32" s="110" t="s">
        <v>7164</v>
      </c>
      <c r="BD32" s="167" t="s">
        <v>7165</v>
      </c>
    </row>
    <row r="33" spans="1:56" ht="13.5">
      <c r="A33" s="149">
        <v>31</v>
      </c>
      <c r="B33" s="149" t="s">
        <v>4236</v>
      </c>
      <c r="C33" s="149" t="s">
        <v>4606</v>
      </c>
      <c r="D33" s="149"/>
      <c r="E33" s="149"/>
      <c r="F33" s="149" t="s">
        <v>4985</v>
      </c>
      <c r="G33" s="149">
        <v>1</v>
      </c>
      <c r="H33" s="149" t="s">
        <v>5045</v>
      </c>
      <c r="I33" s="149" t="s">
        <v>2316</v>
      </c>
      <c r="J33" s="149" t="s">
        <v>5279</v>
      </c>
      <c r="K33" s="149" t="s">
        <v>5630</v>
      </c>
      <c r="L33" s="149" t="s">
        <v>499</v>
      </c>
      <c r="M33" s="162" t="s">
        <v>336</v>
      </c>
      <c r="N33" s="162" t="s">
        <v>1946</v>
      </c>
      <c r="O33" s="162" t="s">
        <v>515</v>
      </c>
      <c r="P33" s="162" t="s">
        <v>1947</v>
      </c>
      <c r="Q33" s="1" t="s">
        <v>7026</v>
      </c>
      <c r="R33" s="128"/>
      <c r="S33" s="128"/>
      <c r="T33" s="128"/>
      <c r="U33" s="125"/>
      <c r="X33" s="126"/>
      <c r="AC33" s="1" t="str">
        <f>IF(基本情報登録!$D$10="","",IF(基本情報登録!$D$10='登録データ（男）'!F33,1,0))</f>
        <v/>
      </c>
      <c r="AP33" s="1" t="s">
        <v>336</v>
      </c>
      <c r="AQ33" s="1" t="s">
        <v>1946</v>
      </c>
      <c r="AR33" s="1" t="s">
        <v>1947</v>
      </c>
      <c r="AS33" s="1" t="s">
        <v>515</v>
      </c>
      <c r="AT33" s="1" t="s">
        <v>312</v>
      </c>
      <c r="AU33" s="1" t="s">
        <v>7026</v>
      </c>
      <c r="AV33" s="1" t="s">
        <v>7064</v>
      </c>
      <c r="BC33" s="110" t="s">
        <v>7166</v>
      </c>
      <c r="BD33" s="167" t="s">
        <v>7167</v>
      </c>
    </row>
    <row r="34" spans="1:56" ht="13.5">
      <c r="A34" s="149">
        <v>32</v>
      </c>
      <c r="B34" s="149" t="s">
        <v>4237</v>
      </c>
      <c r="C34" s="149" t="s">
        <v>4607</v>
      </c>
      <c r="D34" s="149"/>
      <c r="E34" s="149"/>
      <c r="F34" s="149" t="s">
        <v>4985</v>
      </c>
      <c r="G34" s="149">
        <v>1</v>
      </c>
      <c r="H34" s="149" t="s">
        <v>5046</v>
      </c>
      <c r="I34" s="149" t="s">
        <v>554</v>
      </c>
      <c r="J34" s="149" t="s">
        <v>3677</v>
      </c>
      <c r="K34" s="149" t="s">
        <v>5631</v>
      </c>
      <c r="L34" s="149" t="s">
        <v>3373</v>
      </c>
      <c r="M34" s="162" t="s">
        <v>383</v>
      </c>
      <c r="N34" s="162" t="s">
        <v>1948</v>
      </c>
      <c r="O34" s="162" t="s">
        <v>530</v>
      </c>
      <c r="P34" s="162" t="s">
        <v>531</v>
      </c>
      <c r="Q34" s="1" t="s">
        <v>7025</v>
      </c>
      <c r="U34" s="125"/>
      <c r="X34" s="126"/>
      <c r="AC34" s="1" t="str">
        <f>IF(基本情報登録!$D$10="","",IF(基本情報登録!$D$10='登録データ（男）'!F34,1,0))</f>
        <v/>
      </c>
      <c r="AP34" s="1" t="s">
        <v>383</v>
      </c>
      <c r="AQ34" s="1" t="s">
        <v>1948</v>
      </c>
      <c r="AR34" s="1" t="s">
        <v>531</v>
      </c>
      <c r="AS34" s="1" t="s">
        <v>530</v>
      </c>
      <c r="AT34" s="1" t="s">
        <v>294</v>
      </c>
      <c r="AU34" s="1" t="s">
        <v>7025</v>
      </c>
      <c r="AV34" s="1" t="s">
        <v>7065</v>
      </c>
      <c r="BC34" s="110" t="s">
        <v>7168</v>
      </c>
      <c r="BD34" s="167" t="s">
        <v>7169</v>
      </c>
    </row>
    <row r="35" spans="1:56" ht="13.5">
      <c r="A35" s="149">
        <v>33</v>
      </c>
      <c r="B35" s="149" t="s">
        <v>4238</v>
      </c>
      <c r="C35" s="149" t="s">
        <v>4608</v>
      </c>
      <c r="D35" s="149"/>
      <c r="E35" s="149"/>
      <c r="F35" s="149" t="s">
        <v>4985</v>
      </c>
      <c r="G35" s="149">
        <v>1</v>
      </c>
      <c r="H35" s="149" t="s">
        <v>5046</v>
      </c>
      <c r="I35" s="149" t="s">
        <v>5280</v>
      </c>
      <c r="J35" s="149" t="s">
        <v>3121</v>
      </c>
      <c r="K35" s="149" t="s">
        <v>5632</v>
      </c>
      <c r="L35" s="149" t="s">
        <v>499</v>
      </c>
      <c r="M35" s="162" t="s">
        <v>38</v>
      </c>
      <c r="N35" s="162" t="s">
        <v>39</v>
      </c>
      <c r="O35" s="162" t="s">
        <v>220</v>
      </c>
      <c r="P35" s="162" t="s">
        <v>221</v>
      </c>
      <c r="Q35" s="1" t="s">
        <v>7028</v>
      </c>
      <c r="U35" s="125"/>
      <c r="X35" s="126"/>
      <c r="AC35" s="1" t="str">
        <f>IF(基本情報登録!$D$10="","",IF(基本情報登録!$D$10='登録データ（男）'!F35,1,0))</f>
        <v/>
      </c>
      <c r="AP35" s="1" t="s">
        <v>38</v>
      </c>
      <c r="AQ35" s="1" t="s">
        <v>39</v>
      </c>
      <c r="AR35" s="1" t="s">
        <v>221</v>
      </c>
      <c r="AS35" s="1" t="s">
        <v>220</v>
      </c>
      <c r="AT35" s="1" t="s">
        <v>298</v>
      </c>
      <c r="AU35" s="1" t="s">
        <v>7028</v>
      </c>
      <c r="AV35" s="1" t="s">
        <v>7066</v>
      </c>
      <c r="BC35" s="110" t="s">
        <v>7170</v>
      </c>
      <c r="BD35" s="167" t="s">
        <v>7171</v>
      </c>
    </row>
    <row r="36" spans="1:56" ht="13.5">
      <c r="A36" s="149">
        <v>34</v>
      </c>
      <c r="B36" s="149" t="s">
        <v>4239</v>
      </c>
      <c r="C36" s="149" t="s">
        <v>4609</v>
      </c>
      <c r="D36" s="149"/>
      <c r="E36" s="149"/>
      <c r="F36" s="149" t="s">
        <v>4985</v>
      </c>
      <c r="G36" s="149">
        <v>1</v>
      </c>
      <c r="H36" s="149" t="s">
        <v>5046</v>
      </c>
      <c r="I36" s="149" t="s">
        <v>5280</v>
      </c>
      <c r="J36" s="149" t="s">
        <v>2393</v>
      </c>
      <c r="K36" s="149" t="s">
        <v>5633</v>
      </c>
      <c r="L36" s="149" t="s">
        <v>499</v>
      </c>
      <c r="M36" s="162" t="s">
        <v>69</v>
      </c>
      <c r="N36" s="162" t="s">
        <v>70</v>
      </c>
      <c r="O36" s="162" t="s">
        <v>202</v>
      </c>
      <c r="P36" s="162" t="s">
        <v>1949</v>
      </c>
      <c r="Q36" s="1" t="s">
        <v>7028</v>
      </c>
      <c r="U36" s="125"/>
      <c r="X36" s="126"/>
      <c r="AC36" s="1" t="str">
        <f>IF(基本情報登録!$D$10="","",IF(基本情報登録!$D$10='登録データ（男）'!F36,1,0))</f>
        <v/>
      </c>
      <c r="AP36" s="1" t="s">
        <v>69</v>
      </c>
      <c r="AQ36" s="1" t="s">
        <v>70</v>
      </c>
      <c r="AR36" s="1" t="s">
        <v>1949</v>
      </c>
      <c r="AS36" s="1" t="s">
        <v>202</v>
      </c>
      <c r="AT36" s="1" t="s">
        <v>298</v>
      </c>
      <c r="AU36" s="1" t="s">
        <v>7028</v>
      </c>
      <c r="AV36" s="1" t="s">
        <v>7067</v>
      </c>
      <c r="BC36" s="110" t="s">
        <v>7172</v>
      </c>
      <c r="BD36" s="167" t="s">
        <v>7173</v>
      </c>
    </row>
    <row r="37" spans="1:56" ht="13.5">
      <c r="A37" s="149">
        <v>35</v>
      </c>
      <c r="B37" s="149" t="s">
        <v>4240</v>
      </c>
      <c r="C37" s="149" t="s">
        <v>4610</v>
      </c>
      <c r="D37" s="149"/>
      <c r="E37" s="149"/>
      <c r="F37" s="149" t="s">
        <v>4985</v>
      </c>
      <c r="G37" s="149">
        <v>1</v>
      </c>
      <c r="H37" s="149" t="s">
        <v>5047</v>
      </c>
      <c r="I37" s="149" t="s">
        <v>2261</v>
      </c>
      <c r="J37" s="149" t="s">
        <v>549</v>
      </c>
      <c r="K37" s="149" t="s">
        <v>5634</v>
      </c>
      <c r="L37" s="149" t="s">
        <v>499</v>
      </c>
      <c r="M37" s="162" t="s">
        <v>1710</v>
      </c>
      <c r="N37" s="162" t="s">
        <v>1950</v>
      </c>
      <c r="O37" s="162" t="s">
        <v>6603</v>
      </c>
      <c r="P37" s="162" t="s">
        <v>1954</v>
      </c>
      <c r="Q37" s="1" t="s">
        <v>7031</v>
      </c>
      <c r="U37" s="125"/>
      <c r="X37" s="126"/>
      <c r="AC37" s="1" t="str">
        <f>IF(基本情報登録!$D$10="","",IF(基本情報登録!$D$10='登録データ（男）'!F37,1,0))</f>
        <v/>
      </c>
      <c r="AP37" s="1" t="s">
        <v>1710</v>
      </c>
      <c r="AQ37" s="1" t="s">
        <v>1950</v>
      </c>
      <c r="AR37" s="1" t="s">
        <v>1954</v>
      </c>
      <c r="AS37" s="1" t="s">
        <v>231</v>
      </c>
      <c r="AT37" s="1" t="s">
        <v>7068</v>
      </c>
      <c r="AU37" s="1" t="s">
        <v>7031</v>
      </c>
      <c r="AV37" s="1" t="s">
        <v>7069</v>
      </c>
      <c r="BC37" s="110" t="s">
        <v>7174</v>
      </c>
      <c r="BD37" s="167" t="s">
        <v>7175</v>
      </c>
    </row>
    <row r="38" spans="1:56" ht="13.5">
      <c r="A38" s="149">
        <v>36</v>
      </c>
      <c r="B38" s="149" t="s">
        <v>4241</v>
      </c>
      <c r="C38" s="149" t="s">
        <v>4611</v>
      </c>
      <c r="D38" s="149"/>
      <c r="E38" s="149"/>
      <c r="F38" s="149" t="s">
        <v>4985</v>
      </c>
      <c r="G38" s="149">
        <v>1</v>
      </c>
      <c r="H38" s="149" t="s">
        <v>5048</v>
      </c>
      <c r="I38" s="149" t="s">
        <v>575</v>
      </c>
      <c r="J38" s="149" t="s">
        <v>2281</v>
      </c>
      <c r="K38" s="149" t="s">
        <v>5635</v>
      </c>
      <c r="L38" s="149" t="s">
        <v>3373</v>
      </c>
      <c r="M38" s="162" t="s">
        <v>1951</v>
      </c>
      <c r="N38" s="162" t="s">
        <v>1952</v>
      </c>
      <c r="O38" s="162" t="s">
        <v>6604</v>
      </c>
      <c r="P38" s="1" t="s">
        <v>6605</v>
      </c>
      <c r="Q38" s="1" t="s">
        <v>7031</v>
      </c>
      <c r="U38" s="130"/>
      <c r="X38" s="126"/>
      <c r="AC38" s="1" t="str">
        <f>IF(基本情報登録!$D$10="","",IF(基本情報登録!$D$10='登録データ（男）'!F38,1,0))</f>
        <v/>
      </c>
      <c r="AP38" s="1" t="s">
        <v>1711</v>
      </c>
      <c r="AQ38" s="1" t="s">
        <v>7070</v>
      </c>
      <c r="AR38" s="1" t="s">
        <v>7071</v>
      </c>
      <c r="AS38" s="1" t="s">
        <v>1953</v>
      </c>
      <c r="AT38" s="1" t="s">
        <v>295</v>
      </c>
      <c r="AU38" s="1" t="s">
        <v>7031</v>
      </c>
      <c r="AV38" s="1" t="s">
        <v>7072</v>
      </c>
      <c r="BC38" s="110" t="s">
        <v>7176</v>
      </c>
      <c r="BD38" s="167" t="s">
        <v>7177</v>
      </c>
    </row>
    <row r="39" spans="1:56" ht="13.5">
      <c r="A39" s="149">
        <v>37</v>
      </c>
      <c r="B39" s="149" t="s">
        <v>1259</v>
      </c>
      <c r="C39" s="149" t="s">
        <v>1260</v>
      </c>
      <c r="D39" s="149"/>
      <c r="E39" s="149"/>
      <c r="F39" s="149" t="s">
        <v>4985</v>
      </c>
      <c r="G39" s="149">
        <v>3</v>
      </c>
      <c r="H39" s="149" t="s">
        <v>1724</v>
      </c>
      <c r="I39" s="149" t="s">
        <v>2653</v>
      </c>
      <c r="J39" s="149" t="s">
        <v>2298</v>
      </c>
      <c r="K39" s="149" t="s">
        <v>5636</v>
      </c>
      <c r="L39" s="149" t="s">
        <v>499</v>
      </c>
      <c r="M39" s="162" t="s">
        <v>1955</v>
      </c>
      <c r="N39" s="162" t="s">
        <v>1956</v>
      </c>
      <c r="O39" s="162" t="s">
        <v>1957</v>
      </c>
      <c r="P39" s="162" t="s">
        <v>1958</v>
      </c>
      <c r="Q39" s="1" t="s">
        <v>3368</v>
      </c>
      <c r="U39" s="130"/>
      <c r="X39" s="126"/>
      <c r="AC39" s="1" t="str">
        <f>IF(基本情報登録!$D$10="","",IF(基本情報登録!$D$10='登録データ（男）'!F39,1,0))</f>
        <v/>
      </c>
      <c r="AP39" s="1" t="s">
        <v>17</v>
      </c>
      <c r="AQ39" s="1" t="s">
        <v>7073</v>
      </c>
      <c r="AR39" s="1" t="s">
        <v>7074</v>
      </c>
      <c r="AS39" s="1" t="s">
        <v>7075</v>
      </c>
      <c r="AT39" s="1" t="s">
        <v>293</v>
      </c>
      <c r="AU39" s="1" t="s">
        <v>3368</v>
      </c>
      <c r="AV39" s="1" t="s">
        <v>7076</v>
      </c>
      <c r="BC39" s="110" t="s">
        <v>7178</v>
      </c>
      <c r="BD39" s="167" t="s">
        <v>7179</v>
      </c>
    </row>
    <row r="40" spans="1:56" ht="13.5">
      <c r="A40" s="149">
        <v>38</v>
      </c>
      <c r="B40" s="149" t="s">
        <v>2639</v>
      </c>
      <c r="C40" s="149" t="s">
        <v>4612</v>
      </c>
      <c r="D40" s="149"/>
      <c r="E40" s="149"/>
      <c r="F40" s="149" t="s">
        <v>4985</v>
      </c>
      <c r="G40" s="149">
        <v>2</v>
      </c>
      <c r="H40" s="149" t="s">
        <v>2640</v>
      </c>
      <c r="I40" s="149" t="s">
        <v>2641</v>
      </c>
      <c r="J40" s="149" t="s">
        <v>2241</v>
      </c>
      <c r="K40" s="149" t="s">
        <v>5637</v>
      </c>
      <c r="L40" s="149" t="s">
        <v>499</v>
      </c>
      <c r="M40" s="162" t="s">
        <v>44</v>
      </c>
      <c r="N40" s="162" t="s">
        <v>45</v>
      </c>
      <c r="O40" s="162" t="s">
        <v>225</v>
      </c>
      <c r="P40" s="162" t="s">
        <v>226</v>
      </c>
      <c r="Q40" s="1" t="s">
        <v>7025</v>
      </c>
      <c r="U40" s="130"/>
      <c r="X40" s="126"/>
      <c r="AC40" s="1" t="str">
        <f>IF(基本情報登録!$D$10="","",IF(基本情報登録!$D$10='登録データ（男）'!F40,1,0))</f>
        <v/>
      </c>
      <c r="AP40" s="1" t="s">
        <v>44</v>
      </c>
      <c r="AQ40" s="1" t="s">
        <v>45</v>
      </c>
      <c r="AR40" s="1" t="s">
        <v>226</v>
      </c>
      <c r="AS40" s="1" t="s">
        <v>225</v>
      </c>
      <c r="AT40" s="1" t="s">
        <v>294</v>
      </c>
      <c r="AU40" s="1" t="s">
        <v>7025</v>
      </c>
      <c r="AV40" s="1" t="s">
        <v>7077</v>
      </c>
      <c r="BC40" s="110" t="s">
        <v>7180</v>
      </c>
      <c r="BD40" s="167" t="s">
        <v>7181</v>
      </c>
    </row>
    <row r="41" spans="1:56" ht="13.5">
      <c r="A41" s="149">
        <v>39</v>
      </c>
      <c r="B41" s="149" t="s">
        <v>580</v>
      </c>
      <c r="C41" s="149" t="s">
        <v>581</v>
      </c>
      <c r="D41" s="149"/>
      <c r="E41" s="149"/>
      <c r="F41" s="149" t="s">
        <v>4985</v>
      </c>
      <c r="G41" s="149">
        <v>4</v>
      </c>
      <c r="H41" s="149" t="s">
        <v>582</v>
      </c>
      <c r="I41" s="149" t="s">
        <v>2479</v>
      </c>
      <c r="J41" s="149" t="s">
        <v>2217</v>
      </c>
      <c r="K41" s="149" t="s">
        <v>5638</v>
      </c>
      <c r="L41" s="149" t="s">
        <v>499</v>
      </c>
      <c r="M41" s="162" t="s">
        <v>22</v>
      </c>
      <c r="N41" s="162" t="s">
        <v>23</v>
      </c>
      <c r="O41" s="162" t="s">
        <v>210</v>
      </c>
      <c r="P41" s="162" t="s">
        <v>211</v>
      </c>
      <c r="Q41" s="1" t="s">
        <v>3368</v>
      </c>
      <c r="U41" s="130"/>
      <c r="X41" s="126"/>
      <c r="AC41" s="1" t="str">
        <f>IF(基本情報登録!$D$10="","",IF(基本情報登録!$D$10='登録データ（男）'!F41,1,0))</f>
        <v/>
      </c>
      <c r="AP41" s="1" t="s">
        <v>22</v>
      </c>
      <c r="AQ41" s="1" t="s">
        <v>23</v>
      </c>
      <c r="AR41" s="1" t="s">
        <v>211</v>
      </c>
      <c r="AS41" s="1" t="s">
        <v>210</v>
      </c>
      <c r="AT41" s="1" t="s">
        <v>293</v>
      </c>
      <c r="AU41" s="1" t="s">
        <v>3368</v>
      </c>
      <c r="AV41" s="1" t="s">
        <v>7078</v>
      </c>
      <c r="BC41" s="110" t="s">
        <v>139</v>
      </c>
      <c r="BD41" s="167" t="s">
        <v>3368</v>
      </c>
    </row>
    <row r="42" spans="1:56" ht="13.5">
      <c r="A42" s="149">
        <v>40</v>
      </c>
      <c r="B42" s="149" t="s">
        <v>2642</v>
      </c>
      <c r="C42" s="149" t="s">
        <v>2643</v>
      </c>
      <c r="D42" s="149"/>
      <c r="E42" s="149"/>
      <c r="F42" s="149" t="s">
        <v>4985</v>
      </c>
      <c r="G42" s="149">
        <v>2</v>
      </c>
      <c r="H42" s="149" t="s">
        <v>2549</v>
      </c>
      <c r="I42" s="149" t="s">
        <v>505</v>
      </c>
      <c r="J42" s="149" t="s">
        <v>2644</v>
      </c>
      <c r="K42" s="149" t="s">
        <v>5639</v>
      </c>
      <c r="L42" s="149" t="s">
        <v>3373</v>
      </c>
      <c r="M42" s="162" t="s">
        <v>9</v>
      </c>
      <c r="N42" s="162" t="s">
        <v>10</v>
      </c>
      <c r="O42" s="162" t="s">
        <v>203</v>
      </c>
      <c r="P42" s="162" t="s">
        <v>204</v>
      </c>
      <c r="Q42" s="1" t="s">
        <v>7028</v>
      </c>
      <c r="U42" s="130"/>
      <c r="X42" s="126"/>
      <c r="AC42" s="1" t="str">
        <f>IF(基本情報登録!$D$10="","",IF(基本情報登録!$D$10='登録データ（男）'!F42,1,0))</f>
        <v/>
      </c>
      <c r="AP42" s="1" t="s">
        <v>9</v>
      </c>
      <c r="AQ42" s="1" t="s">
        <v>10</v>
      </c>
      <c r="AR42" s="1" t="s">
        <v>204</v>
      </c>
      <c r="AS42" s="1" t="s">
        <v>203</v>
      </c>
      <c r="AT42" s="1" t="s">
        <v>298</v>
      </c>
      <c r="AU42" s="1" t="s">
        <v>7028</v>
      </c>
      <c r="AV42" s="1" t="s">
        <v>7079</v>
      </c>
      <c r="BC42" s="110" t="s">
        <v>7182</v>
      </c>
      <c r="BD42" s="167" t="s">
        <v>7027</v>
      </c>
    </row>
    <row r="43" spans="1:56" ht="13.5">
      <c r="A43" s="149">
        <v>41</v>
      </c>
      <c r="B43" s="149" t="s">
        <v>4242</v>
      </c>
      <c r="C43" s="149" t="s">
        <v>4613</v>
      </c>
      <c r="D43" s="149"/>
      <c r="E43" s="149"/>
      <c r="F43" s="149" t="s">
        <v>4985</v>
      </c>
      <c r="G43" s="149">
        <v>1</v>
      </c>
      <c r="H43" s="149" t="s">
        <v>5049</v>
      </c>
      <c r="I43" s="149" t="s">
        <v>529</v>
      </c>
      <c r="J43" s="149" t="s">
        <v>3363</v>
      </c>
      <c r="K43" s="149" t="s">
        <v>5640</v>
      </c>
      <c r="L43" s="149" t="s">
        <v>499</v>
      </c>
      <c r="M43" s="162" t="s">
        <v>397</v>
      </c>
      <c r="N43" s="162" t="s">
        <v>1959</v>
      </c>
      <c r="O43" s="162" t="s">
        <v>526</v>
      </c>
      <c r="P43" s="162" t="s">
        <v>491</v>
      </c>
      <c r="Q43" s="1" t="s">
        <v>7025</v>
      </c>
      <c r="U43" s="130"/>
      <c r="X43" s="126"/>
      <c r="AC43" s="1" t="str">
        <f>IF(基本情報登録!$D$10="","",IF(基本情報登録!$D$10='登録データ（男）'!F43,1,0))</f>
        <v/>
      </c>
      <c r="AP43" s="1" t="s">
        <v>397</v>
      </c>
      <c r="AQ43" s="1" t="s">
        <v>1959</v>
      </c>
      <c r="AR43" s="1" t="s">
        <v>491</v>
      </c>
      <c r="AS43" s="1" t="s">
        <v>526</v>
      </c>
      <c r="AT43" s="1" t="s">
        <v>294</v>
      </c>
      <c r="AU43" s="1" t="s">
        <v>7025</v>
      </c>
      <c r="AV43" s="1" t="s">
        <v>7080</v>
      </c>
      <c r="BC43" s="110" t="s">
        <v>7183</v>
      </c>
      <c r="BD43" s="167" t="s">
        <v>7025</v>
      </c>
    </row>
    <row r="44" spans="1:56" ht="13.5">
      <c r="A44" s="149">
        <v>42</v>
      </c>
      <c r="B44" s="149" t="s">
        <v>2650</v>
      </c>
      <c r="C44" s="149" t="s">
        <v>2651</v>
      </c>
      <c r="D44" s="149"/>
      <c r="E44" s="149"/>
      <c r="F44" s="149" t="s">
        <v>4985</v>
      </c>
      <c r="G44" s="149">
        <v>2</v>
      </c>
      <c r="H44" s="149" t="s">
        <v>2652</v>
      </c>
      <c r="I44" s="149" t="s">
        <v>703</v>
      </c>
      <c r="J44" s="149" t="s">
        <v>501</v>
      </c>
      <c r="K44" s="149" t="s">
        <v>5641</v>
      </c>
      <c r="L44" s="149" t="s">
        <v>499</v>
      </c>
      <c r="M44" s="162" t="s">
        <v>46</v>
      </c>
      <c r="N44" s="162" t="s">
        <v>47</v>
      </c>
      <c r="O44" s="162" t="s">
        <v>227</v>
      </c>
      <c r="P44" s="162" t="s">
        <v>228</v>
      </c>
      <c r="Q44" s="1" t="s">
        <v>7025</v>
      </c>
      <c r="U44" s="130"/>
      <c r="X44" s="126"/>
      <c r="AC44" s="1" t="str">
        <f>IF(基本情報登録!$D$10="","",IF(基本情報登録!$D$10='登録データ（男）'!F44,1,0))</f>
        <v/>
      </c>
      <c r="AP44" s="1" t="s">
        <v>46</v>
      </c>
      <c r="AQ44" s="1" t="s">
        <v>47</v>
      </c>
      <c r="AR44" s="1" t="s">
        <v>228</v>
      </c>
      <c r="AS44" s="1" t="s">
        <v>227</v>
      </c>
      <c r="AT44" s="1" t="s">
        <v>294</v>
      </c>
      <c r="AU44" s="1" t="s">
        <v>7025</v>
      </c>
      <c r="AV44" s="1" t="s">
        <v>7081</v>
      </c>
      <c r="BC44" s="110" t="s">
        <v>7184</v>
      </c>
      <c r="BD44" s="167" t="s">
        <v>7030</v>
      </c>
    </row>
    <row r="45" spans="1:56" ht="13.5">
      <c r="A45" s="149">
        <v>43</v>
      </c>
      <c r="B45" s="149" t="s">
        <v>1253</v>
      </c>
      <c r="C45" s="149" t="s">
        <v>1254</v>
      </c>
      <c r="D45" s="149"/>
      <c r="E45" s="149"/>
      <c r="F45" s="149" t="s">
        <v>4985</v>
      </c>
      <c r="G45" s="149">
        <v>3</v>
      </c>
      <c r="H45" s="149" t="s">
        <v>2659</v>
      </c>
      <c r="I45" s="149" t="s">
        <v>529</v>
      </c>
      <c r="J45" s="149" t="s">
        <v>2543</v>
      </c>
      <c r="K45" s="149" t="s">
        <v>5642</v>
      </c>
      <c r="L45" s="149" t="s">
        <v>499</v>
      </c>
      <c r="M45" s="162" t="s">
        <v>53</v>
      </c>
      <c r="N45" s="162" t="s">
        <v>54</v>
      </c>
      <c r="O45" s="162" t="s">
        <v>233</v>
      </c>
      <c r="P45" s="162" t="s">
        <v>234</v>
      </c>
      <c r="Q45" s="1" t="s">
        <v>7031</v>
      </c>
      <c r="U45" s="130"/>
      <c r="X45" s="126"/>
      <c r="AC45" s="1" t="str">
        <f>IF(基本情報登録!$D$10="","",IF(基本情報登録!$D$10='登録データ（男）'!F45,1,0))</f>
        <v/>
      </c>
      <c r="AP45" s="1" t="s">
        <v>53</v>
      </c>
      <c r="AQ45" s="1" t="s">
        <v>54</v>
      </c>
      <c r="AR45" s="1" t="s">
        <v>234</v>
      </c>
      <c r="AS45" s="1" t="s">
        <v>233</v>
      </c>
      <c r="AT45" s="1" t="s">
        <v>295</v>
      </c>
      <c r="AU45" s="1" t="s">
        <v>7031</v>
      </c>
      <c r="AV45" s="1" t="s">
        <v>7082</v>
      </c>
      <c r="BC45" s="110" t="s">
        <v>7185</v>
      </c>
      <c r="BD45" s="167" t="s">
        <v>7031</v>
      </c>
    </row>
    <row r="46" spans="1:56" ht="13.5">
      <c r="A46" s="149">
        <v>44</v>
      </c>
      <c r="B46" s="149" t="s">
        <v>810</v>
      </c>
      <c r="C46" s="149" t="s">
        <v>811</v>
      </c>
      <c r="D46" s="149"/>
      <c r="E46" s="149"/>
      <c r="F46" s="149" t="s">
        <v>4986</v>
      </c>
      <c r="G46" s="149">
        <v>4</v>
      </c>
      <c r="H46" s="149" t="s">
        <v>812</v>
      </c>
      <c r="I46" s="149" t="s">
        <v>729</v>
      </c>
      <c r="J46" s="149" t="s">
        <v>2429</v>
      </c>
      <c r="K46" s="149" t="s">
        <v>5643</v>
      </c>
      <c r="L46" s="149" t="s">
        <v>3373</v>
      </c>
      <c r="M46" s="162" t="s">
        <v>1712</v>
      </c>
      <c r="N46" s="162" t="s">
        <v>1960</v>
      </c>
      <c r="O46" s="162" t="s">
        <v>1961</v>
      </c>
      <c r="P46" s="162" t="s">
        <v>1962</v>
      </c>
      <c r="Q46" s="1" t="s">
        <v>7025</v>
      </c>
      <c r="R46" s="130"/>
      <c r="S46" s="130"/>
      <c r="T46" s="131"/>
      <c r="U46" s="130"/>
      <c r="X46" s="126"/>
      <c r="AC46" s="1" t="str">
        <f>IF(基本情報登録!$D$10="","",IF(基本情報登録!$D$10='登録データ（男）'!F46,1,0))</f>
        <v/>
      </c>
      <c r="AP46" s="1" t="s">
        <v>42</v>
      </c>
      <c r="AQ46" s="1" t="s">
        <v>43</v>
      </c>
      <c r="AR46" s="1" t="s">
        <v>224</v>
      </c>
      <c r="AS46" s="1" t="s">
        <v>223</v>
      </c>
      <c r="AT46" s="1" t="s">
        <v>294</v>
      </c>
      <c r="AU46" s="1" t="s">
        <v>7025</v>
      </c>
      <c r="AV46" s="1" t="s">
        <v>7083</v>
      </c>
      <c r="BC46" s="110" t="s">
        <v>7186</v>
      </c>
      <c r="BD46" s="167" t="s">
        <v>7026</v>
      </c>
    </row>
    <row r="47" spans="1:56" ht="13.5">
      <c r="A47" s="149">
        <v>45</v>
      </c>
      <c r="B47" s="149" t="s">
        <v>384</v>
      </c>
      <c r="C47" s="149" t="s">
        <v>385</v>
      </c>
      <c r="D47" s="149"/>
      <c r="E47" s="149"/>
      <c r="F47" s="149" t="s">
        <v>4986</v>
      </c>
      <c r="G47" s="149" t="s">
        <v>333</v>
      </c>
      <c r="H47" s="149" t="s">
        <v>386</v>
      </c>
      <c r="I47" s="149" t="s">
        <v>2414</v>
      </c>
      <c r="J47" s="149" t="s">
        <v>2267</v>
      </c>
      <c r="K47" s="149" t="s">
        <v>5644</v>
      </c>
      <c r="L47" s="149" t="s">
        <v>499</v>
      </c>
      <c r="M47" s="162" t="s">
        <v>67</v>
      </c>
      <c r="N47" s="162" t="s">
        <v>68</v>
      </c>
      <c r="O47" s="162" t="s">
        <v>245</v>
      </c>
      <c r="P47" s="162" t="s">
        <v>246</v>
      </c>
      <c r="Q47" s="1" t="s">
        <v>7029</v>
      </c>
      <c r="R47" s="130"/>
      <c r="S47" s="130"/>
      <c r="T47" s="131"/>
      <c r="U47" s="130"/>
      <c r="X47" s="126"/>
      <c r="AC47" s="1" t="str">
        <f>IF(基本情報登録!$D$10="","",IF(基本情報登録!$D$10='登録データ（男）'!F47,1,0))</f>
        <v/>
      </c>
      <c r="AP47" s="1" t="s">
        <v>67</v>
      </c>
      <c r="AQ47" s="1" t="s">
        <v>68</v>
      </c>
      <c r="AR47" s="1" t="s">
        <v>246</v>
      </c>
      <c r="AS47" s="1" t="s">
        <v>245</v>
      </c>
      <c r="AT47" s="1" t="s">
        <v>356</v>
      </c>
      <c r="AU47" s="1" t="s">
        <v>7029</v>
      </c>
      <c r="AV47" s="1" t="s">
        <v>7084</v>
      </c>
      <c r="BC47" s="110" t="s">
        <v>7187</v>
      </c>
      <c r="BD47" s="167" t="s">
        <v>7028</v>
      </c>
    </row>
    <row r="48" spans="1:56" ht="13.5">
      <c r="A48" s="149">
        <v>46</v>
      </c>
      <c r="B48" s="149" t="s">
        <v>782</v>
      </c>
      <c r="C48" s="149" t="s">
        <v>783</v>
      </c>
      <c r="D48" s="149"/>
      <c r="E48" s="149"/>
      <c r="F48" s="149" t="s">
        <v>4986</v>
      </c>
      <c r="G48" s="149">
        <v>4</v>
      </c>
      <c r="H48" s="149" t="s">
        <v>784</v>
      </c>
      <c r="I48" s="149" t="s">
        <v>2418</v>
      </c>
      <c r="J48" s="149" t="s">
        <v>2362</v>
      </c>
      <c r="K48" s="149" t="s">
        <v>5645</v>
      </c>
      <c r="L48" s="149" t="s">
        <v>499</v>
      </c>
      <c r="M48" s="163" t="s">
        <v>6606</v>
      </c>
      <c r="N48" s="110" t="s">
        <v>6607</v>
      </c>
      <c r="O48" s="164" t="s">
        <v>6608</v>
      </c>
      <c r="P48" s="157" t="s">
        <v>6609</v>
      </c>
      <c r="Q48" s="1" t="s">
        <v>7026</v>
      </c>
      <c r="R48" s="130"/>
      <c r="S48" s="130"/>
      <c r="T48" s="131"/>
      <c r="U48" s="130"/>
      <c r="X48" s="126"/>
      <c r="AC48" s="1" t="str">
        <f>IF(基本情報登録!$D$10="","",IF(基本情報登録!$D$10='登録データ（男）'!F48,1,0))</f>
        <v/>
      </c>
      <c r="AP48" s="1" t="s">
        <v>6606</v>
      </c>
      <c r="AQ48" s="1" t="s">
        <v>7085</v>
      </c>
      <c r="AR48" s="1" t="s">
        <v>6609</v>
      </c>
      <c r="AS48" s="1" t="s">
        <v>7086</v>
      </c>
      <c r="AT48" s="1" t="s">
        <v>312</v>
      </c>
      <c r="AU48" s="1" t="s">
        <v>7026</v>
      </c>
      <c r="AV48" s="1" t="s">
        <v>7087</v>
      </c>
      <c r="BC48" s="110" t="s">
        <v>7188</v>
      </c>
      <c r="BD48" s="167" t="s">
        <v>7029</v>
      </c>
    </row>
    <row r="49" spans="1:56" ht="13.5">
      <c r="A49" s="149">
        <v>47</v>
      </c>
      <c r="B49" s="149" t="s">
        <v>822</v>
      </c>
      <c r="C49" s="149" t="s">
        <v>823</v>
      </c>
      <c r="D49" s="149"/>
      <c r="E49" s="149"/>
      <c r="F49" s="149" t="s">
        <v>4986</v>
      </c>
      <c r="G49" s="149">
        <v>4</v>
      </c>
      <c r="H49" s="149" t="s">
        <v>647</v>
      </c>
      <c r="I49" s="149" t="s">
        <v>2434</v>
      </c>
      <c r="J49" s="149" t="s">
        <v>2435</v>
      </c>
      <c r="K49" s="149" t="s">
        <v>5646</v>
      </c>
      <c r="L49" s="149" t="s">
        <v>499</v>
      </c>
      <c r="M49" s="163" t="s">
        <v>6610</v>
      </c>
      <c r="N49" s="110" t="s">
        <v>6611</v>
      </c>
      <c r="O49" s="164" t="s">
        <v>6612</v>
      </c>
      <c r="P49" s="157" t="s">
        <v>6613</v>
      </c>
      <c r="Q49" s="1" t="s">
        <v>7030</v>
      </c>
      <c r="R49" s="130"/>
      <c r="S49" s="130"/>
      <c r="T49" s="131"/>
      <c r="U49" s="130"/>
      <c r="X49" s="126"/>
      <c r="AC49" s="1" t="str">
        <f>IF(基本情報登録!$D$10="","",IF(基本情報登録!$D$10='登録データ（男）'!F49,1,0))</f>
        <v/>
      </c>
      <c r="AP49" s="1" t="s">
        <v>6610</v>
      </c>
      <c r="AQ49" s="1" t="s">
        <v>7088</v>
      </c>
      <c r="AR49" s="1" t="s">
        <v>6613</v>
      </c>
      <c r="AS49" s="1" t="s">
        <v>7089</v>
      </c>
      <c r="AT49" s="1" t="s">
        <v>297</v>
      </c>
      <c r="AU49" s="1" t="s">
        <v>7030</v>
      </c>
      <c r="AV49" s="1" t="s">
        <v>7090</v>
      </c>
      <c r="BC49" s="1" t="s">
        <v>7189</v>
      </c>
      <c r="BD49" s="1">
        <v>49</v>
      </c>
    </row>
    <row r="50" spans="1:56" ht="13.5">
      <c r="A50" s="149">
        <v>48</v>
      </c>
      <c r="B50" s="149" t="s">
        <v>2433</v>
      </c>
      <c r="C50" s="149" t="s">
        <v>820</v>
      </c>
      <c r="D50" s="149"/>
      <c r="E50" s="149"/>
      <c r="F50" s="149" t="s">
        <v>4986</v>
      </c>
      <c r="G50" s="149">
        <v>4</v>
      </c>
      <c r="H50" s="149" t="s">
        <v>821</v>
      </c>
      <c r="I50" s="149" t="s">
        <v>2375</v>
      </c>
      <c r="J50" s="149" t="s">
        <v>2250</v>
      </c>
      <c r="K50" s="149" t="s">
        <v>5647</v>
      </c>
      <c r="L50" s="149" t="s">
        <v>3373</v>
      </c>
      <c r="M50" s="163" t="s">
        <v>6614</v>
      </c>
      <c r="N50" s="110" t="s">
        <v>6615</v>
      </c>
      <c r="O50" s="164" t="s">
        <v>6616</v>
      </c>
      <c r="P50" s="157" t="s">
        <v>6617</v>
      </c>
      <c r="Q50" s="1" t="s">
        <v>7030</v>
      </c>
      <c r="R50" s="130"/>
      <c r="S50" s="130"/>
      <c r="T50" s="131"/>
      <c r="U50" s="130"/>
      <c r="X50" s="126"/>
      <c r="AC50" s="1" t="str">
        <f>IF(基本情報登録!$D$10="","",IF(基本情報登録!$D$10='登録データ（男）'!F50,1,0))</f>
        <v/>
      </c>
      <c r="AP50" s="1" t="s">
        <v>6614</v>
      </c>
      <c r="AQ50" s="1" t="s">
        <v>7091</v>
      </c>
      <c r="AR50" s="1" t="s">
        <v>6617</v>
      </c>
      <c r="AS50" s="1" t="s">
        <v>7092</v>
      </c>
      <c r="AT50" s="1" t="s">
        <v>297</v>
      </c>
      <c r="AU50" s="1" t="s">
        <v>7030</v>
      </c>
      <c r="AV50" s="1" t="s">
        <v>7093</v>
      </c>
    </row>
    <row r="51" spans="1:56" ht="13.5">
      <c r="A51" s="149">
        <v>49</v>
      </c>
      <c r="B51" s="149" t="s">
        <v>2969</v>
      </c>
      <c r="C51" s="149" t="s">
        <v>2970</v>
      </c>
      <c r="D51" s="149"/>
      <c r="E51" s="149"/>
      <c r="F51" s="149" t="s">
        <v>4986</v>
      </c>
      <c r="G51" s="149">
        <v>4</v>
      </c>
      <c r="H51" s="149" t="s">
        <v>1027</v>
      </c>
      <c r="I51" s="149" t="s">
        <v>2756</v>
      </c>
      <c r="J51" s="149" t="s">
        <v>520</v>
      </c>
      <c r="K51" s="149" t="s">
        <v>5648</v>
      </c>
      <c r="L51" s="149" t="s">
        <v>499</v>
      </c>
      <c r="M51" s="163" t="s">
        <v>4223</v>
      </c>
      <c r="N51" s="110" t="s">
        <v>4225</v>
      </c>
      <c r="O51" s="164" t="s">
        <v>4228</v>
      </c>
      <c r="P51" s="157" t="s">
        <v>4227</v>
      </c>
      <c r="Q51" s="130" t="s">
        <v>3368</v>
      </c>
      <c r="R51" s="130"/>
      <c r="S51" s="130"/>
      <c r="T51" s="131"/>
      <c r="U51" s="130"/>
      <c r="X51" s="126"/>
      <c r="AC51" s="1" t="str">
        <f>IF(基本情報登録!$D$10="","",IF(基本情報登録!$D$10='登録データ（男）'!F51,1,0))</f>
        <v/>
      </c>
      <c r="AP51" s="1" t="s">
        <v>4223</v>
      </c>
      <c r="AQ51" s="1" t="s">
        <v>7094</v>
      </c>
      <c r="AR51" s="1" t="s">
        <v>4227</v>
      </c>
      <c r="AS51" s="1" t="s">
        <v>7095</v>
      </c>
      <c r="AT51" s="1" t="s">
        <v>293</v>
      </c>
      <c r="AU51" s="1" t="s">
        <v>3368</v>
      </c>
      <c r="AV51" s="1" t="s">
        <v>7096</v>
      </c>
    </row>
    <row r="52" spans="1:56" ht="13.5">
      <c r="A52" s="149">
        <v>50</v>
      </c>
      <c r="B52" s="149" t="s">
        <v>807</v>
      </c>
      <c r="C52" s="149" t="s">
        <v>808</v>
      </c>
      <c r="D52" s="149"/>
      <c r="E52" s="149"/>
      <c r="F52" s="149" t="s">
        <v>4986</v>
      </c>
      <c r="G52" s="149">
        <v>4</v>
      </c>
      <c r="H52" s="149" t="s">
        <v>809</v>
      </c>
      <c r="I52" s="149" t="s">
        <v>2428</v>
      </c>
      <c r="J52" s="149" t="s">
        <v>2258</v>
      </c>
      <c r="K52" s="149" t="s">
        <v>5649</v>
      </c>
      <c r="L52" s="149" t="s">
        <v>499</v>
      </c>
      <c r="M52" s="165" t="s">
        <v>6618</v>
      </c>
      <c r="N52" s="165" t="s">
        <v>6619</v>
      </c>
      <c r="O52" s="162" t="s">
        <v>6620</v>
      </c>
      <c r="P52" s="162" t="s">
        <v>6621</v>
      </c>
      <c r="Q52" s="130" t="s">
        <v>3368</v>
      </c>
      <c r="R52" s="130"/>
      <c r="S52" s="130"/>
      <c r="T52" s="131"/>
      <c r="U52" s="130"/>
      <c r="X52" s="126"/>
      <c r="AC52" s="1" t="str">
        <f>IF(基本情報登録!$D$10="","",IF(基本情報登録!$D$10='登録データ（男）'!F52,1,0))</f>
        <v/>
      </c>
      <c r="AP52" s="1" t="s">
        <v>7097</v>
      </c>
      <c r="AQ52" s="1" t="s">
        <v>6619</v>
      </c>
      <c r="AR52" s="1" t="s">
        <v>6621</v>
      </c>
      <c r="AS52" s="1" t="s">
        <v>7098</v>
      </c>
      <c r="AT52" s="1" t="s">
        <v>293</v>
      </c>
      <c r="AU52" s="1" t="s">
        <v>3368</v>
      </c>
      <c r="AV52" s="1" t="s">
        <v>7099</v>
      </c>
    </row>
    <row r="53" spans="1:56" ht="13.5">
      <c r="A53" s="149">
        <v>51</v>
      </c>
      <c r="B53" s="149" t="s">
        <v>818</v>
      </c>
      <c r="C53" s="149" t="s">
        <v>819</v>
      </c>
      <c r="D53" s="149"/>
      <c r="E53" s="149"/>
      <c r="F53" s="149" t="s">
        <v>4986</v>
      </c>
      <c r="G53" s="149">
        <v>4</v>
      </c>
      <c r="H53" s="149" t="s">
        <v>686</v>
      </c>
      <c r="I53" s="149" t="s">
        <v>2349</v>
      </c>
      <c r="J53" s="149" t="s">
        <v>2395</v>
      </c>
      <c r="K53" s="149" t="s">
        <v>5650</v>
      </c>
      <c r="L53" s="149" t="s">
        <v>499</v>
      </c>
      <c r="M53" s="166" t="s">
        <v>4224</v>
      </c>
      <c r="N53" s="110" t="s">
        <v>4226</v>
      </c>
      <c r="O53" s="162" t="s">
        <v>6622</v>
      </c>
      <c r="P53" s="156" t="s">
        <v>6623</v>
      </c>
      <c r="Q53" s="135" t="s">
        <v>3368</v>
      </c>
      <c r="R53" s="130"/>
      <c r="S53" s="130"/>
      <c r="T53" s="131"/>
      <c r="U53" s="130"/>
      <c r="X53" s="126"/>
      <c r="AC53" s="1" t="str">
        <f>IF(基本情報登録!$D$10="","",IF(基本情報登録!$D$10='登録データ（男）'!F53,1,0))</f>
        <v/>
      </c>
      <c r="AP53" s="1" t="s">
        <v>4224</v>
      </c>
      <c r="AQ53" s="1" t="s">
        <v>7100</v>
      </c>
      <c r="AR53" s="1" t="s">
        <v>6623</v>
      </c>
      <c r="AS53" s="1" t="s">
        <v>7101</v>
      </c>
      <c r="AT53" s="1" t="s">
        <v>293</v>
      </c>
      <c r="AU53" s="1" t="s">
        <v>3368</v>
      </c>
      <c r="AV53" s="1" t="s">
        <v>7102</v>
      </c>
    </row>
    <row r="54" spans="1:56" ht="13.5">
      <c r="A54" s="149">
        <v>52</v>
      </c>
      <c r="B54" s="149" t="s">
        <v>785</v>
      </c>
      <c r="C54" s="149" t="s">
        <v>786</v>
      </c>
      <c r="D54" s="149"/>
      <c r="E54" s="149"/>
      <c r="F54" s="149" t="s">
        <v>4986</v>
      </c>
      <c r="G54" s="149">
        <v>4</v>
      </c>
      <c r="H54" s="149" t="s">
        <v>787</v>
      </c>
      <c r="I54" s="149" t="s">
        <v>2419</v>
      </c>
      <c r="J54" s="149" t="s">
        <v>2420</v>
      </c>
      <c r="K54" s="149" t="s">
        <v>5651</v>
      </c>
      <c r="L54" s="149" t="s">
        <v>3373</v>
      </c>
      <c r="M54" s="132"/>
      <c r="O54" s="133"/>
      <c r="P54" s="130"/>
      <c r="Q54" s="130"/>
      <c r="R54" s="130"/>
      <c r="S54" s="130"/>
      <c r="T54" s="131"/>
      <c r="U54" s="130"/>
      <c r="X54" s="126"/>
      <c r="AC54" s="1" t="str">
        <f>IF(基本情報登録!$D$10="","",IF(基本情報登録!$D$10='登録データ（男）'!F54,1,0))</f>
        <v/>
      </c>
    </row>
    <row r="55" spans="1:56" ht="13.5">
      <c r="A55" s="149">
        <v>53</v>
      </c>
      <c r="B55" s="149" t="s">
        <v>801</v>
      </c>
      <c r="C55" s="149" t="s">
        <v>802</v>
      </c>
      <c r="D55" s="149"/>
      <c r="E55" s="149"/>
      <c r="F55" s="149" t="s">
        <v>4986</v>
      </c>
      <c r="G55" s="149">
        <v>4</v>
      </c>
      <c r="H55" s="149" t="s">
        <v>803</v>
      </c>
      <c r="I55" s="149" t="s">
        <v>2427</v>
      </c>
      <c r="J55" s="149" t="s">
        <v>2217</v>
      </c>
      <c r="K55" s="149" t="s">
        <v>5652</v>
      </c>
      <c r="L55" s="149" t="s">
        <v>499</v>
      </c>
      <c r="M55" s="132"/>
      <c r="O55" s="133"/>
      <c r="P55" s="130"/>
      <c r="Q55" s="130"/>
      <c r="R55" s="130"/>
      <c r="S55" s="130"/>
      <c r="T55" s="131"/>
      <c r="U55" s="130"/>
      <c r="X55" s="126"/>
      <c r="AC55" s="1" t="str">
        <f>IF(基本情報登録!$D$10="","",IF(基本情報登録!$D$10='登録データ（男）'!F55,1,0))</f>
        <v/>
      </c>
    </row>
    <row r="56" spans="1:56" ht="13.5">
      <c r="A56" s="149">
        <v>54</v>
      </c>
      <c r="B56" s="149" t="s">
        <v>798</v>
      </c>
      <c r="C56" s="149" t="s">
        <v>799</v>
      </c>
      <c r="D56" s="149"/>
      <c r="E56" s="149"/>
      <c r="F56" s="149" t="s">
        <v>4986</v>
      </c>
      <c r="G56" s="149">
        <v>4</v>
      </c>
      <c r="H56" s="149" t="s">
        <v>800</v>
      </c>
      <c r="I56" s="149" t="s">
        <v>2425</v>
      </c>
      <c r="J56" s="149" t="s">
        <v>2426</v>
      </c>
      <c r="K56" s="149" t="s">
        <v>5653</v>
      </c>
      <c r="L56" s="149" t="s">
        <v>499</v>
      </c>
      <c r="M56" s="132"/>
      <c r="O56" s="133"/>
      <c r="P56" s="130"/>
      <c r="Q56" s="130"/>
      <c r="R56" s="130"/>
      <c r="S56" s="130"/>
      <c r="T56" s="131"/>
      <c r="U56" s="130"/>
      <c r="X56" s="126"/>
      <c r="AC56" s="1" t="str">
        <f>IF(基本情報登録!$D$10="","",IF(基本情報登録!$D$10='登録データ（男）'!F56,1,0))</f>
        <v/>
      </c>
    </row>
    <row r="57" spans="1:56" ht="13.5">
      <c r="A57" s="149">
        <v>55</v>
      </c>
      <c r="B57" s="149" t="s">
        <v>2971</v>
      </c>
      <c r="C57" s="149" t="s">
        <v>2972</v>
      </c>
      <c r="D57" s="149"/>
      <c r="E57" s="149"/>
      <c r="F57" s="149" t="s">
        <v>4986</v>
      </c>
      <c r="G57" s="149">
        <v>4</v>
      </c>
      <c r="H57" s="149" t="s">
        <v>1034</v>
      </c>
      <c r="I57" s="149" t="s">
        <v>522</v>
      </c>
      <c r="J57" s="149" t="s">
        <v>2973</v>
      </c>
      <c r="K57" s="149" t="s">
        <v>5654</v>
      </c>
      <c r="L57" s="149" t="s">
        <v>499</v>
      </c>
      <c r="M57" s="132"/>
      <c r="O57" s="133"/>
      <c r="P57" s="130"/>
      <c r="Q57" s="130"/>
      <c r="R57" s="130"/>
      <c r="S57" s="130"/>
      <c r="T57" s="131"/>
      <c r="U57" s="130"/>
      <c r="X57" s="126"/>
      <c r="AC57" s="1" t="str">
        <f>IF(基本情報登録!$D$10="","",IF(基本情報登録!$D$10='登録データ（男）'!F57,1,0))</f>
        <v/>
      </c>
    </row>
    <row r="58" spans="1:56" ht="13.5">
      <c r="A58" s="149">
        <v>56</v>
      </c>
      <c r="B58" s="149" t="s">
        <v>804</v>
      </c>
      <c r="C58" s="149" t="s">
        <v>805</v>
      </c>
      <c r="D58" s="149"/>
      <c r="E58" s="149"/>
      <c r="F58" s="149" t="s">
        <v>4986</v>
      </c>
      <c r="G58" s="149">
        <v>4</v>
      </c>
      <c r="H58" s="149" t="s">
        <v>806</v>
      </c>
      <c r="I58" s="149" t="s">
        <v>613</v>
      </c>
      <c r="J58" s="149" t="s">
        <v>2367</v>
      </c>
      <c r="K58" s="149" t="s">
        <v>5655</v>
      </c>
      <c r="L58" s="149" t="s">
        <v>3373</v>
      </c>
      <c r="M58" s="132"/>
      <c r="O58" s="136"/>
      <c r="P58" s="130"/>
      <c r="Q58" s="130"/>
      <c r="R58" s="130"/>
      <c r="S58" s="130"/>
      <c r="T58" s="131"/>
      <c r="U58" s="130"/>
      <c r="X58" s="126"/>
      <c r="AC58" s="1" t="str">
        <f>IF(基本情報登録!$D$10="","",IF(基本情報登録!$D$10='登録データ（男）'!F58,1,0))</f>
        <v/>
      </c>
    </row>
    <row r="59" spans="1:56" ht="13.5">
      <c r="A59" s="149">
        <v>57</v>
      </c>
      <c r="B59" s="149" t="s">
        <v>824</v>
      </c>
      <c r="C59" s="149" t="s">
        <v>364</v>
      </c>
      <c r="D59" s="149"/>
      <c r="E59" s="149"/>
      <c r="F59" s="149" t="s">
        <v>4986</v>
      </c>
      <c r="G59" s="149">
        <v>4</v>
      </c>
      <c r="H59" s="149" t="s">
        <v>825</v>
      </c>
      <c r="I59" s="149" t="s">
        <v>535</v>
      </c>
      <c r="J59" s="149" t="s">
        <v>2436</v>
      </c>
      <c r="K59" s="149" t="s">
        <v>5656</v>
      </c>
      <c r="L59" s="149" t="s">
        <v>499</v>
      </c>
      <c r="M59" s="137"/>
      <c r="O59" s="138"/>
      <c r="P59" s="128"/>
      <c r="Q59" s="128"/>
      <c r="R59" s="130"/>
      <c r="S59" s="130"/>
      <c r="T59" s="131"/>
      <c r="U59" s="130"/>
      <c r="X59" s="126"/>
      <c r="AC59" s="1" t="str">
        <f>IF(基本情報登録!$D$10="","",IF(基本情報登録!$D$10='登録データ（男）'!F59,1,0))</f>
        <v/>
      </c>
    </row>
    <row r="60" spans="1:56" ht="13.5">
      <c r="A60" s="149">
        <v>58</v>
      </c>
      <c r="B60" s="149" t="s">
        <v>788</v>
      </c>
      <c r="C60" s="149" t="s">
        <v>789</v>
      </c>
      <c r="D60" s="149"/>
      <c r="E60" s="149"/>
      <c r="F60" s="149" t="s">
        <v>4986</v>
      </c>
      <c r="G60" s="149">
        <v>4</v>
      </c>
      <c r="H60" s="149" t="s">
        <v>790</v>
      </c>
      <c r="I60" s="149" t="s">
        <v>2232</v>
      </c>
      <c r="J60" s="149" t="s">
        <v>2421</v>
      </c>
      <c r="K60" s="149" t="s">
        <v>5657</v>
      </c>
      <c r="L60" s="149" t="s">
        <v>499</v>
      </c>
      <c r="M60" s="139"/>
      <c r="O60" s="138"/>
      <c r="P60" s="128"/>
      <c r="Q60" s="128"/>
      <c r="R60" s="130"/>
      <c r="S60" s="130"/>
      <c r="T60" s="131"/>
      <c r="U60" s="130"/>
      <c r="X60" s="126"/>
      <c r="AC60" s="1" t="str">
        <f>IF(基本情報登録!$D$10="","",IF(基本情報登録!$D$10='登録データ（男）'!F60,1,0))</f>
        <v/>
      </c>
    </row>
    <row r="61" spans="1:56" ht="13.5">
      <c r="A61" s="149">
        <v>59</v>
      </c>
      <c r="B61" s="149" t="s">
        <v>1553</v>
      </c>
      <c r="C61" s="149" t="s">
        <v>1554</v>
      </c>
      <c r="D61" s="149"/>
      <c r="E61" s="149"/>
      <c r="F61" s="149" t="s">
        <v>4986</v>
      </c>
      <c r="G61" s="149">
        <v>3</v>
      </c>
      <c r="H61" s="149" t="s">
        <v>1844</v>
      </c>
      <c r="I61" s="149" t="s">
        <v>1900</v>
      </c>
      <c r="J61" s="149" t="s">
        <v>597</v>
      </c>
      <c r="K61" s="149" t="s">
        <v>5658</v>
      </c>
      <c r="L61" s="149" t="s">
        <v>499</v>
      </c>
      <c r="M61" s="139"/>
      <c r="O61" s="138"/>
      <c r="P61" s="128"/>
      <c r="Q61" s="128"/>
      <c r="R61" s="130"/>
      <c r="S61" s="130"/>
      <c r="T61" s="131"/>
      <c r="U61" s="130"/>
      <c r="X61" s="126"/>
      <c r="AC61" s="1" t="str">
        <f>IF(基本情報登録!$D$10="","",IF(基本情報登録!$D$10='登録データ（男）'!F61,1,0))</f>
        <v/>
      </c>
    </row>
    <row r="62" spans="1:56" ht="13.5">
      <c r="A62" s="149">
        <v>60</v>
      </c>
      <c r="B62" s="149" t="s">
        <v>3029</v>
      </c>
      <c r="C62" s="149" t="s">
        <v>3030</v>
      </c>
      <c r="D62" s="149"/>
      <c r="E62" s="149"/>
      <c r="F62" s="149" t="s">
        <v>4986</v>
      </c>
      <c r="G62" s="149">
        <v>2</v>
      </c>
      <c r="H62" s="149" t="s">
        <v>1725</v>
      </c>
      <c r="I62" s="149" t="s">
        <v>3031</v>
      </c>
      <c r="J62" s="149" t="s">
        <v>2507</v>
      </c>
      <c r="K62" s="149" t="s">
        <v>5659</v>
      </c>
      <c r="L62" s="149" t="s">
        <v>3373</v>
      </c>
      <c r="M62" s="139"/>
      <c r="O62" s="138"/>
      <c r="P62" s="128"/>
      <c r="Q62" s="128"/>
      <c r="R62" s="130"/>
      <c r="S62" s="130"/>
      <c r="T62" s="131"/>
      <c r="U62" s="130"/>
      <c r="X62" s="126"/>
      <c r="AC62" s="1" t="str">
        <f>IF(基本情報登録!$D$10="","",IF(基本情報登録!$D$10='登録データ（男）'!F62,1,0))</f>
        <v/>
      </c>
    </row>
    <row r="63" spans="1:56" ht="13.5">
      <c r="A63" s="149">
        <v>61</v>
      </c>
      <c r="B63" s="149" t="s">
        <v>777</v>
      </c>
      <c r="C63" s="149" t="s">
        <v>778</v>
      </c>
      <c r="D63" s="149"/>
      <c r="E63" s="149"/>
      <c r="F63" s="149" t="s">
        <v>4986</v>
      </c>
      <c r="G63" s="149">
        <v>4</v>
      </c>
      <c r="H63" s="149" t="s">
        <v>779</v>
      </c>
      <c r="I63" s="149" t="s">
        <v>2415</v>
      </c>
      <c r="J63" s="149" t="s">
        <v>552</v>
      </c>
      <c r="K63" s="149" t="s">
        <v>5660</v>
      </c>
      <c r="L63" s="149" t="s">
        <v>499</v>
      </c>
      <c r="M63" s="140"/>
      <c r="O63" s="141"/>
      <c r="P63" s="124"/>
      <c r="Q63" s="124"/>
      <c r="R63" s="130"/>
      <c r="S63" s="130"/>
      <c r="T63" s="131"/>
      <c r="U63" s="135"/>
      <c r="X63" s="126"/>
      <c r="AC63" s="1" t="str">
        <f>IF(基本情報登録!$D$10="","",IF(基本情報登録!$D$10='登録データ（男）'!F63,1,0))</f>
        <v/>
      </c>
    </row>
    <row r="64" spans="1:56" ht="13.5">
      <c r="A64" s="149">
        <v>62</v>
      </c>
      <c r="B64" s="149" t="s">
        <v>1563</v>
      </c>
      <c r="C64" s="149" t="s">
        <v>398</v>
      </c>
      <c r="D64" s="149"/>
      <c r="E64" s="149"/>
      <c r="F64" s="149" t="s">
        <v>4986</v>
      </c>
      <c r="G64" s="149">
        <v>3</v>
      </c>
      <c r="H64" s="149" t="s">
        <v>1847</v>
      </c>
      <c r="I64" s="149" t="s">
        <v>575</v>
      </c>
      <c r="J64" s="149" t="s">
        <v>528</v>
      </c>
      <c r="K64" s="149" t="s">
        <v>5661</v>
      </c>
      <c r="L64" s="149" t="s">
        <v>499</v>
      </c>
      <c r="M64" s="139"/>
      <c r="O64" s="138"/>
      <c r="P64" s="128"/>
      <c r="Q64" s="128"/>
      <c r="R64" s="130"/>
      <c r="S64" s="130"/>
      <c r="T64" s="131"/>
      <c r="U64" s="130"/>
      <c r="X64" s="126"/>
      <c r="AC64" s="1" t="str">
        <f>IF(基本情報登録!$D$10="","",IF(基本情報登録!$D$10='登録データ（男）'!F64,1,0))</f>
        <v/>
      </c>
    </row>
    <row r="65" spans="1:29" ht="13.5">
      <c r="A65" s="149">
        <v>63</v>
      </c>
      <c r="B65" s="149" t="s">
        <v>1570</v>
      </c>
      <c r="C65" s="149" t="s">
        <v>1311</v>
      </c>
      <c r="D65" s="149"/>
      <c r="E65" s="149"/>
      <c r="F65" s="149" t="s">
        <v>4986</v>
      </c>
      <c r="G65" s="149">
        <v>3</v>
      </c>
      <c r="H65" s="149" t="s">
        <v>1828</v>
      </c>
      <c r="I65" s="149" t="s">
        <v>561</v>
      </c>
      <c r="J65" s="149" t="s">
        <v>627</v>
      </c>
      <c r="K65" s="149" t="s">
        <v>5662</v>
      </c>
      <c r="L65" s="149" t="s">
        <v>499</v>
      </c>
      <c r="M65" s="137"/>
      <c r="O65" s="143"/>
      <c r="R65" s="130"/>
      <c r="S65" s="130"/>
      <c r="T65" s="131"/>
      <c r="U65" s="130"/>
      <c r="X65" s="126"/>
      <c r="AC65" s="1" t="str">
        <f>IF(基本情報登録!$D$10="","",IF(基本情報登録!$D$10='登録データ（男）'!F65,1,0))</f>
        <v/>
      </c>
    </row>
    <row r="66" spans="1:29" ht="13.5">
      <c r="A66" s="149">
        <v>64</v>
      </c>
      <c r="B66" s="149" t="s">
        <v>1557</v>
      </c>
      <c r="C66" s="149" t="s">
        <v>1558</v>
      </c>
      <c r="D66" s="149"/>
      <c r="E66" s="149"/>
      <c r="F66" s="149" t="s">
        <v>4986</v>
      </c>
      <c r="G66" s="149">
        <v>3</v>
      </c>
      <c r="H66" s="149" t="s">
        <v>1761</v>
      </c>
      <c r="I66" s="149" t="s">
        <v>1901</v>
      </c>
      <c r="J66" s="149" t="s">
        <v>534</v>
      </c>
      <c r="K66" s="149" t="s">
        <v>5663</v>
      </c>
      <c r="L66" s="149" t="s">
        <v>3373</v>
      </c>
      <c r="M66" s="137"/>
      <c r="O66" s="143"/>
      <c r="R66" s="123"/>
      <c r="S66" s="135"/>
      <c r="T66" s="142"/>
      <c r="U66" s="130"/>
      <c r="X66" s="126"/>
      <c r="AC66" s="1" t="str">
        <f>IF(基本情報登録!$D$10="","",IF(基本情報登録!$D$10='登録データ（男）'!F66,1,0))</f>
        <v/>
      </c>
    </row>
    <row r="67" spans="1:29" ht="13.5">
      <c r="A67" s="149">
        <v>65</v>
      </c>
      <c r="B67" s="149" t="s">
        <v>1547</v>
      </c>
      <c r="C67" s="149" t="s">
        <v>1548</v>
      </c>
      <c r="D67" s="149"/>
      <c r="E67" s="149"/>
      <c r="F67" s="149" t="s">
        <v>4986</v>
      </c>
      <c r="G67" s="149">
        <v>3</v>
      </c>
      <c r="H67" s="149" t="s">
        <v>1841</v>
      </c>
      <c r="I67" s="149" t="s">
        <v>536</v>
      </c>
      <c r="J67" s="149" t="s">
        <v>570</v>
      </c>
      <c r="K67" s="149" t="s">
        <v>5664</v>
      </c>
      <c r="L67" s="149" t="s">
        <v>499</v>
      </c>
      <c r="M67" s="137"/>
      <c r="O67" s="143"/>
      <c r="R67" s="130"/>
      <c r="S67" s="130"/>
      <c r="T67" s="131"/>
      <c r="U67" s="130"/>
      <c r="X67" s="126"/>
      <c r="AC67" s="1" t="str">
        <f>IF(基本情報登録!$D$10="","",IF(基本情報登録!$D$10='登録データ（男）'!F67,1,0))</f>
        <v/>
      </c>
    </row>
    <row r="68" spans="1:29" ht="13.5">
      <c r="A68" s="149">
        <v>66</v>
      </c>
      <c r="B68" s="149" t="s">
        <v>1545</v>
      </c>
      <c r="C68" s="149" t="s">
        <v>1546</v>
      </c>
      <c r="D68" s="149"/>
      <c r="E68" s="149"/>
      <c r="F68" s="149" t="s">
        <v>4986</v>
      </c>
      <c r="G68" s="149">
        <v>3</v>
      </c>
      <c r="H68" s="149" t="s">
        <v>1840</v>
      </c>
      <c r="I68" s="149" t="s">
        <v>1167</v>
      </c>
      <c r="J68" s="149" t="s">
        <v>728</v>
      </c>
      <c r="K68" s="149" t="s">
        <v>5665</v>
      </c>
      <c r="L68" s="149" t="s">
        <v>499</v>
      </c>
      <c r="M68" s="137"/>
      <c r="O68" s="143"/>
      <c r="R68" s="130"/>
      <c r="S68" s="130"/>
      <c r="T68" s="131"/>
      <c r="U68" s="130"/>
      <c r="X68" s="126"/>
      <c r="AC68" s="1" t="str">
        <f>IF(基本情報登録!$D$10="","",IF(基本情報登録!$D$10='登録データ（男）'!F68,1,0))</f>
        <v/>
      </c>
    </row>
    <row r="69" spans="1:29" ht="13.5">
      <c r="A69" s="149">
        <v>67</v>
      </c>
      <c r="B69" s="149" t="s">
        <v>1559</v>
      </c>
      <c r="C69" s="149" t="s">
        <v>1560</v>
      </c>
      <c r="D69" s="149"/>
      <c r="E69" s="149"/>
      <c r="F69" s="149" t="s">
        <v>4986</v>
      </c>
      <c r="G69" s="149">
        <v>3</v>
      </c>
      <c r="H69" s="149" t="s">
        <v>1756</v>
      </c>
      <c r="I69" s="149" t="s">
        <v>5281</v>
      </c>
      <c r="J69" s="149" t="s">
        <v>513</v>
      </c>
      <c r="K69" s="149" t="s">
        <v>5666</v>
      </c>
      <c r="L69" s="149" t="s">
        <v>499</v>
      </c>
      <c r="M69" s="137"/>
      <c r="O69" s="143"/>
      <c r="R69" s="130"/>
      <c r="S69" s="130"/>
      <c r="T69" s="131"/>
      <c r="U69" s="130"/>
      <c r="X69" s="126"/>
      <c r="AC69" s="1" t="str">
        <f>IF(基本情報登録!$D$10="","",IF(基本情報登録!$D$10='登録データ（男）'!F69,1,0))</f>
        <v/>
      </c>
    </row>
    <row r="70" spans="1:29" ht="13.5">
      <c r="A70" s="149">
        <v>68</v>
      </c>
      <c r="B70" s="149" t="s">
        <v>1566</v>
      </c>
      <c r="C70" s="149" t="s">
        <v>1567</v>
      </c>
      <c r="D70" s="149"/>
      <c r="E70" s="149"/>
      <c r="F70" s="149" t="s">
        <v>4986</v>
      </c>
      <c r="G70" s="149">
        <v>3</v>
      </c>
      <c r="H70" s="149" t="s">
        <v>1849</v>
      </c>
      <c r="I70" s="149" t="s">
        <v>602</v>
      </c>
      <c r="J70" s="149" t="s">
        <v>1907</v>
      </c>
      <c r="K70" s="149" t="s">
        <v>5667</v>
      </c>
      <c r="L70" s="149" t="s">
        <v>3373</v>
      </c>
      <c r="M70" s="137"/>
      <c r="O70" s="143"/>
      <c r="R70" s="130"/>
      <c r="S70" s="130"/>
      <c r="T70" s="131"/>
      <c r="U70" s="130"/>
      <c r="X70" s="126"/>
      <c r="AC70" s="1" t="str">
        <f>IF(基本情報登録!$D$10="","",IF(基本情報登録!$D$10='登録データ（男）'!F70,1,0))</f>
        <v/>
      </c>
    </row>
    <row r="71" spans="1:29" ht="13.5">
      <c r="A71" s="149">
        <v>69</v>
      </c>
      <c r="B71" s="149" t="s">
        <v>829</v>
      </c>
      <c r="C71" s="149" t="s">
        <v>830</v>
      </c>
      <c r="D71" s="149"/>
      <c r="E71" s="149"/>
      <c r="F71" s="149" t="s">
        <v>4986</v>
      </c>
      <c r="G71" s="149">
        <v>4</v>
      </c>
      <c r="H71" s="149" t="s">
        <v>831</v>
      </c>
      <c r="I71" s="149" t="s">
        <v>2438</v>
      </c>
      <c r="J71" s="149" t="s">
        <v>2250</v>
      </c>
      <c r="K71" s="149" t="s">
        <v>5668</v>
      </c>
      <c r="L71" s="149" t="s">
        <v>499</v>
      </c>
      <c r="M71" s="137"/>
      <c r="O71" s="143"/>
      <c r="R71" s="130"/>
      <c r="S71" s="130"/>
      <c r="T71" s="131"/>
      <c r="U71" s="130"/>
      <c r="X71" s="126"/>
      <c r="AC71" s="1" t="str">
        <f>IF(基本情報登録!$D$10="","",IF(基本情報登録!$D$10='登録データ（男）'!F71,1,0))</f>
        <v/>
      </c>
    </row>
    <row r="72" spans="1:29" ht="13.5">
      <c r="A72" s="149">
        <v>70</v>
      </c>
      <c r="B72" s="149" t="s">
        <v>3026</v>
      </c>
      <c r="C72" s="149" t="s">
        <v>3027</v>
      </c>
      <c r="D72" s="149"/>
      <c r="E72" s="149"/>
      <c r="F72" s="149" t="s">
        <v>4986</v>
      </c>
      <c r="G72" s="149">
        <v>2</v>
      </c>
      <c r="H72" s="149" t="s">
        <v>1725</v>
      </c>
      <c r="I72" s="149" t="s">
        <v>3028</v>
      </c>
      <c r="J72" s="149" t="s">
        <v>2407</v>
      </c>
      <c r="K72" s="149" t="s">
        <v>5669</v>
      </c>
      <c r="L72" s="149" t="s">
        <v>499</v>
      </c>
      <c r="M72" s="137"/>
      <c r="O72" s="143"/>
      <c r="R72" s="130"/>
      <c r="S72" s="130"/>
      <c r="T72" s="131"/>
      <c r="U72" s="130"/>
      <c r="X72" s="126"/>
      <c r="AC72" s="1" t="str">
        <f>IF(基本情報登録!$D$10="","",IF(基本情報登録!$D$10='登録データ（男）'!F72,1,0))</f>
        <v/>
      </c>
    </row>
    <row r="73" spans="1:29" ht="13.5">
      <c r="A73" s="149">
        <v>71</v>
      </c>
      <c r="B73" s="149" t="s">
        <v>1549</v>
      </c>
      <c r="C73" s="149" t="s">
        <v>1550</v>
      </c>
      <c r="D73" s="149"/>
      <c r="E73" s="149"/>
      <c r="F73" s="149" t="s">
        <v>4986</v>
      </c>
      <c r="G73" s="149">
        <v>3</v>
      </c>
      <c r="H73" s="149" t="s">
        <v>1842</v>
      </c>
      <c r="I73" s="149" t="s">
        <v>1102</v>
      </c>
      <c r="J73" s="149" t="s">
        <v>584</v>
      </c>
      <c r="K73" s="149" t="s">
        <v>5670</v>
      </c>
      <c r="L73" s="149" t="s">
        <v>499</v>
      </c>
      <c r="M73" s="137"/>
      <c r="O73" s="143"/>
      <c r="R73" s="130"/>
      <c r="S73" s="130"/>
      <c r="T73" s="131"/>
      <c r="U73" s="130"/>
      <c r="X73" s="126"/>
      <c r="AC73" s="1" t="str">
        <f>IF(基本情報登録!$D$10="","",IF(基本情報登録!$D$10='登録データ（男）'!F73,1,0))</f>
        <v/>
      </c>
    </row>
    <row r="74" spans="1:29" ht="13.5">
      <c r="A74" s="149">
        <v>72</v>
      </c>
      <c r="B74" s="149" t="s">
        <v>1568</v>
      </c>
      <c r="C74" s="149" t="s">
        <v>1569</v>
      </c>
      <c r="D74" s="149"/>
      <c r="E74" s="149"/>
      <c r="F74" s="149" t="s">
        <v>4986</v>
      </c>
      <c r="G74" s="149">
        <v>3</v>
      </c>
      <c r="H74" s="149" t="s">
        <v>1776</v>
      </c>
      <c r="I74" s="149" t="s">
        <v>1908</v>
      </c>
      <c r="J74" s="149" t="s">
        <v>566</v>
      </c>
      <c r="K74" s="149" t="s">
        <v>5671</v>
      </c>
      <c r="L74" s="149" t="s">
        <v>3373</v>
      </c>
      <c r="M74" s="137"/>
      <c r="O74" s="143"/>
      <c r="R74" s="130"/>
      <c r="S74" s="130"/>
      <c r="T74" s="131"/>
      <c r="U74" s="130"/>
      <c r="X74" s="126"/>
      <c r="AC74" s="1" t="str">
        <f>IF(基本情報登録!$D$10="","",IF(基本情報登録!$D$10='登録データ（男）'!F74,1,0))</f>
        <v/>
      </c>
    </row>
    <row r="75" spans="1:29" ht="13.5">
      <c r="A75" s="149">
        <v>73</v>
      </c>
      <c r="B75" s="149" t="s">
        <v>795</v>
      </c>
      <c r="C75" s="149" t="s">
        <v>796</v>
      </c>
      <c r="D75" s="149"/>
      <c r="E75" s="149"/>
      <c r="F75" s="149" t="s">
        <v>4986</v>
      </c>
      <c r="G75" s="149">
        <v>4</v>
      </c>
      <c r="H75" s="149" t="s">
        <v>797</v>
      </c>
      <c r="I75" s="149" t="s">
        <v>2423</v>
      </c>
      <c r="J75" s="149" t="s">
        <v>2424</v>
      </c>
      <c r="K75" s="149" t="s">
        <v>5672</v>
      </c>
      <c r="L75" s="149" t="s">
        <v>499</v>
      </c>
      <c r="M75" s="137"/>
      <c r="O75" s="143"/>
      <c r="R75" s="130"/>
      <c r="S75" s="130"/>
      <c r="T75" s="131"/>
      <c r="U75" s="130"/>
      <c r="X75" s="126"/>
      <c r="AC75" s="1" t="str">
        <f>IF(基本情報登録!$D$10="","",IF(基本情報登録!$D$10='登録データ（男）'!F75,1,0))</f>
        <v/>
      </c>
    </row>
    <row r="76" spans="1:29" ht="13.5">
      <c r="A76" s="149">
        <v>74</v>
      </c>
      <c r="B76" s="149" t="s">
        <v>3007</v>
      </c>
      <c r="C76" s="149" t="s">
        <v>3008</v>
      </c>
      <c r="D76" s="149"/>
      <c r="E76" s="149"/>
      <c r="F76" s="149" t="s">
        <v>4986</v>
      </c>
      <c r="G76" s="149">
        <v>2</v>
      </c>
      <c r="H76" s="149" t="s">
        <v>3009</v>
      </c>
      <c r="I76" s="149" t="s">
        <v>3010</v>
      </c>
      <c r="J76" s="149" t="s">
        <v>2217</v>
      </c>
      <c r="K76" s="149" t="s">
        <v>5673</v>
      </c>
      <c r="L76" s="149" t="s">
        <v>499</v>
      </c>
      <c r="M76" s="137"/>
      <c r="O76" s="143"/>
      <c r="R76" s="130"/>
      <c r="S76" s="130"/>
      <c r="T76" s="131"/>
      <c r="U76" s="130"/>
      <c r="X76" s="126"/>
      <c r="AC76" s="1" t="str">
        <f>IF(基本情報登録!$D$10="","",IF(基本情報登録!$D$10='登録データ（男）'!F76,1,0))</f>
        <v/>
      </c>
    </row>
    <row r="77" spans="1:29" ht="13.5">
      <c r="A77" s="149">
        <v>75</v>
      </c>
      <c r="B77" s="149" t="s">
        <v>2996</v>
      </c>
      <c r="C77" s="149" t="s">
        <v>2997</v>
      </c>
      <c r="D77" s="149"/>
      <c r="E77" s="149"/>
      <c r="F77" s="149" t="s">
        <v>4986</v>
      </c>
      <c r="G77" s="149">
        <v>2</v>
      </c>
      <c r="H77" s="149" t="s">
        <v>2998</v>
      </c>
      <c r="I77" s="149" t="s">
        <v>2409</v>
      </c>
      <c r="J77" s="149" t="s">
        <v>498</v>
      </c>
      <c r="K77" s="149" t="s">
        <v>5674</v>
      </c>
      <c r="L77" s="149" t="s">
        <v>499</v>
      </c>
      <c r="M77" s="137"/>
      <c r="O77" s="143"/>
      <c r="R77" s="130"/>
      <c r="S77" s="130"/>
      <c r="T77" s="131"/>
      <c r="U77" s="130"/>
      <c r="X77" s="126"/>
      <c r="AC77" s="1" t="str">
        <f>IF(基本情報登録!$D$10="","",IF(基本情報登録!$D$10='登録データ（男）'!F77,1,0))</f>
        <v/>
      </c>
    </row>
    <row r="78" spans="1:29" ht="13.5">
      <c r="A78" s="149">
        <v>76</v>
      </c>
      <c r="B78" s="149" t="s">
        <v>3017</v>
      </c>
      <c r="C78" s="149" t="s">
        <v>3018</v>
      </c>
      <c r="D78" s="149"/>
      <c r="E78" s="149"/>
      <c r="F78" s="149" t="s">
        <v>4986</v>
      </c>
      <c r="G78" s="149">
        <v>2</v>
      </c>
      <c r="H78" s="149" t="s">
        <v>3019</v>
      </c>
      <c r="I78" s="149" t="s">
        <v>3020</v>
      </c>
      <c r="J78" s="149" t="s">
        <v>3021</v>
      </c>
      <c r="K78" s="149" t="s">
        <v>5675</v>
      </c>
      <c r="L78" s="149" t="s">
        <v>3373</v>
      </c>
      <c r="M78" s="137"/>
      <c r="O78" s="143"/>
      <c r="R78" s="130"/>
      <c r="S78" s="130"/>
      <c r="T78" s="131"/>
      <c r="U78" s="130"/>
      <c r="X78" s="126"/>
      <c r="AC78" s="1" t="str">
        <f>IF(基本情報登録!$D$10="","",IF(基本情報登録!$D$10='登録データ（男）'!F78,1,0))</f>
        <v/>
      </c>
    </row>
    <row r="79" spans="1:29" ht="13.5">
      <c r="A79" s="149">
        <v>77</v>
      </c>
      <c r="B79" s="149" t="s">
        <v>1561</v>
      </c>
      <c r="C79" s="149" t="s">
        <v>1562</v>
      </c>
      <c r="D79" s="149"/>
      <c r="E79" s="149"/>
      <c r="F79" s="149" t="s">
        <v>4986</v>
      </c>
      <c r="G79" s="149">
        <v>3</v>
      </c>
      <c r="H79" s="149" t="s">
        <v>1846</v>
      </c>
      <c r="I79" s="149" t="s">
        <v>1902</v>
      </c>
      <c r="J79" s="149" t="s">
        <v>1903</v>
      </c>
      <c r="K79" s="149" t="s">
        <v>5676</v>
      </c>
      <c r="L79" s="149" t="s">
        <v>499</v>
      </c>
      <c r="M79" s="137"/>
      <c r="O79" s="143"/>
      <c r="R79" s="130"/>
      <c r="S79" s="130"/>
      <c r="T79" s="131"/>
      <c r="U79" s="130"/>
      <c r="X79" s="126"/>
      <c r="AC79" s="1" t="str">
        <f>IF(基本情報登録!$D$10="","",IF(基本情報登録!$D$10='登録データ（男）'!F79,1,0))</f>
        <v/>
      </c>
    </row>
    <row r="80" spans="1:29" ht="13.5">
      <c r="A80" s="149">
        <v>78</v>
      </c>
      <c r="B80" s="149" t="s">
        <v>3022</v>
      </c>
      <c r="C80" s="149" t="s">
        <v>3023</v>
      </c>
      <c r="D80" s="149"/>
      <c r="E80" s="149"/>
      <c r="F80" s="149" t="s">
        <v>4986</v>
      </c>
      <c r="G80" s="149">
        <v>2</v>
      </c>
      <c r="H80" s="149" t="s">
        <v>3024</v>
      </c>
      <c r="I80" s="149" t="s">
        <v>3025</v>
      </c>
      <c r="J80" s="149" t="s">
        <v>545</v>
      </c>
      <c r="K80" s="149" t="s">
        <v>5677</v>
      </c>
      <c r="L80" s="149" t="s">
        <v>499</v>
      </c>
      <c r="M80" s="137"/>
      <c r="O80" s="143"/>
      <c r="R80" s="130"/>
      <c r="S80" s="130"/>
      <c r="T80" s="131"/>
      <c r="U80" s="130"/>
      <c r="X80" s="126"/>
      <c r="AC80" s="1" t="str">
        <f>IF(基本情報登録!$D$10="","",IF(基本情報登録!$D$10='登録データ（男）'!F80,1,0))</f>
        <v/>
      </c>
    </row>
    <row r="81" spans="1:29" ht="13.5">
      <c r="A81" s="149">
        <v>79</v>
      </c>
      <c r="B81" s="149" t="s">
        <v>3035</v>
      </c>
      <c r="C81" s="149" t="s">
        <v>3036</v>
      </c>
      <c r="D81" s="149"/>
      <c r="E81" s="149"/>
      <c r="F81" s="149" t="s">
        <v>4986</v>
      </c>
      <c r="G81" s="149">
        <v>2</v>
      </c>
      <c r="H81" s="149" t="s">
        <v>3037</v>
      </c>
      <c r="I81" s="149" t="s">
        <v>2915</v>
      </c>
      <c r="J81" s="149" t="s">
        <v>3038</v>
      </c>
      <c r="K81" s="149" t="s">
        <v>5678</v>
      </c>
      <c r="L81" s="149" t="s">
        <v>499</v>
      </c>
      <c r="M81" s="137"/>
      <c r="O81" s="143"/>
      <c r="R81" s="130"/>
      <c r="S81" s="130"/>
      <c r="T81" s="131"/>
      <c r="U81" s="130"/>
      <c r="X81" s="126"/>
      <c r="AC81" s="1" t="str">
        <f>IF(基本情報登録!$D$10="","",IF(基本情報登録!$D$10='登録データ（男）'!F81,1,0))</f>
        <v/>
      </c>
    </row>
    <row r="82" spans="1:29" ht="13.5">
      <c r="A82" s="149">
        <v>80</v>
      </c>
      <c r="B82" s="149" t="s">
        <v>2974</v>
      </c>
      <c r="C82" s="149" t="s">
        <v>2975</v>
      </c>
      <c r="D82" s="149"/>
      <c r="E82" s="149"/>
      <c r="F82" s="149" t="s">
        <v>4986</v>
      </c>
      <c r="G82" s="149">
        <v>2</v>
      </c>
      <c r="H82" s="149" t="s">
        <v>2976</v>
      </c>
      <c r="I82" s="149" t="s">
        <v>625</v>
      </c>
      <c r="J82" s="149" t="s">
        <v>2645</v>
      </c>
      <c r="K82" s="149" t="s">
        <v>5679</v>
      </c>
      <c r="L82" s="149" t="s">
        <v>3373</v>
      </c>
      <c r="M82" s="137"/>
      <c r="O82" s="143"/>
      <c r="R82" s="130"/>
      <c r="S82" s="130"/>
      <c r="T82" s="131"/>
      <c r="U82" s="130"/>
      <c r="X82" s="126"/>
      <c r="AC82" s="1" t="str">
        <f>IF(基本情報登録!$D$10="","",IF(基本情報登録!$D$10='登録データ（男）'!F82,1,0))</f>
        <v/>
      </c>
    </row>
    <row r="83" spans="1:29" ht="13.5">
      <c r="A83" s="149">
        <v>81</v>
      </c>
      <c r="B83" s="149" t="s">
        <v>3014</v>
      </c>
      <c r="C83" s="149" t="s">
        <v>3015</v>
      </c>
      <c r="D83" s="149"/>
      <c r="E83" s="149"/>
      <c r="F83" s="149" t="s">
        <v>4986</v>
      </c>
      <c r="G83" s="149">
        <v>2</v>
      </c>
      <c r="H83" s="149" t="s">
        <v>3016</v>
      </c>
      <c r="I83" s="149" t="s">
        <v>2888</v>
      </c>
      <c r="J83" s="149" t="s">
        <v>2396</v>
      </c>
      <c r="K83" s="149" t="s">
        <v>5680</v>
      </c>
      <c r="L83" s="149" t="s">
        <v>499</v>
      </c>
      <c r="M83" s="137"/>
      <c r="O83" s="143"/>
      <c r="R83" s="130"/>
      <c r="S83" s="130"/>
      <c r="T83" s="131"/>
      <c r="U83" s="130"/>
      <c r="X83" s="126"/>
      <c r="AC83" s="1" t="str">
        <f>IF(基本情報登録!$D$10="","",IF(基本情報登録!$D$10='登録データ（男）'!F83,1,0))</f>
        <v/>
      </c>
    </row>
    <row r="84" spans="1:29" ht="13.5">
      <c r="A84" s="149">
        <v>82</v>
      </c>
      <c r="B84" s="149" t="s">
        <v>2992</v>
      </c>
      <c r="C84" s="149" t="s">
        <v>2993</v>
      </c>
      <c r="D84" s="149"/>
      <c r="E84" s="149"/>
      <c r="F84" s="149" t="s">
        <v>4986</v>
      </c>
      <c r="G84" s="149">
        <v>2</v>
      </c>
      <c r="H84" s="149" t="s">
        <v>2994</v>
      </c>
      <c r="I84" s="149" t="s">
        <v>2995</v>
      </c>
      <c r="J84" s="149" t="s">
        <v>2704</v>
      </c>
      <c r="K84" s="149" t="s">
        <v>5681</v>
      </c>
      <c r="L84" s="149" t="s">
        <v>499</v>
      </c>
      <c r="M84" s="137"/>
      <c r="O84" s="143"/>
      <c r="R84" s="130"/>
      <c r="S84" s="130"/>
      <c r="T84" s="131"/>
      <c r="U84" s="130"/>
      <c r="X84" s="126"/>
      <c r="AC84" s="1" t="str">
        <f>IF(基本情報登録!$D$10="","",IF(基本情報登録!$D$10='登録データ（男）'!F84,1,0))</f>
        <v/>
      </c>
    </row>
    <row r="85" spans="1:29" ht="13.5">
      <c r="A85" s="149">
        <v>83</v>
      </c>
      <c r="B85" s="149" t="s">
        <v>3045</v>
      </c>
      <c r="C85" s="149" t="s">
        <v>3046</v>
      </c>
      <c r="D85" s="149"/>
      <c r="E85" s="149"/>
      <c r="F85" s="149" t="s">
        <v>4986</v>
      </c>
      <c r="G85" s="149">
        <v>2</v>
      </c>
      <c r="H85" s="149" t="s">
        <v>3047</v>
      </c>
      <c r="I85" s="149" t="s">
        <v>3020</v>
      </c>
      <c r="J85" s="149" t="s">
        <v>3048</v>
      </c>
      <c r="K85" s="149" t="s">
        <v>5682</v>
      </c>
      <c r="L85" s="149" t="s">
        <v>499</v>
      </c>
      <c r="M85" s="137"/>
      <c r="O85" s="143"/>
      <c r="R85" s="130"/>
      <c r="S85" s="130"/>
      <c r="T85" s="131"/>
      <c r="U85" s="130"/>
      <c r="X85" s="126"/>
      <c r="AC85" s="1" t="str">
        <f>IF(基本情報登録!$D$10="","",IF(基本情報登録!$D$10='登録データ（男）'!F85,1,0))</f>
        <v/>
      </c>
    </row>
    <row r="86" spans="1:29" ht="13.5">
      <c r="A86" s="149">
        <v>84</v>
      </c>
      <c r="B86" s="149" t="s">
        <v>1564</v>
      </c>
      <c r="C86" s="149" t="s">
        <v>1565</v>
      </c>
      <c r="D86" s="149"/>
      <c r="E86" s="149"/>
      <c r="F86" s="149" t="s">
        <v>4986</v>
      </c>
      <c r="G86" s="149">
        <v>3</v>
      </c>
      <c r="H86" s="149" t="s">
        <v>1848</v>
      </c>
      <c r="I86" s="149" t="s">
        <v>1904</v>
      </c>
      <c r="J86" s="149" t="s">
        <v>1905</v>
      </c>
      <c r="K86" s="149" t="s">
        <v>5683</v>
      </c>
      <c r="L86" s="149" t="s">
        <v>3373</v>
      </c>
      <c r="M86" s="137"/>
      <c r="O86" s="143"/>
      <c r="R86" s="130"/>
      <c r="S86" s="130"/>
      <c r="T86" s="131"/>
      <c r="U86" s="130"/>
      <c r="X86" s="126"/>
      <c r="AC86" s="1" t="str">
        <f>IF(基本情報登録!$D$10="","",IF(基本情報登録!$D$10='登録データ（男）'!F86,1,0))</f>
        <v/>
      </c>
    </row>
    <row r="87" spans="1:29" ht="13.5">
      <c r="A87" s="149">
        <v>85</v>
      </c>
      <c r="B87" s="149" t="s">
        <v>2977</v>
      </c>
      <c r="C87" s="149" t="s">
        <v>2978</v>
      </c>
      <c r="D87" s="149"/>
      <c r="E87" s="149"/>
      <c r="F87" s="149" t="s">
        <v>4986</v>
      </c>
      <c r="G87" s="149">
        <v>2</v>
      </c>
      <c r="H87" s="149" t="s">
        <v>2979</v>
      </c>
      <c r="I87" s="149" t="s">
        <v>2980</v>
      </c>
      <c r="J87" s="149" t="s">
        <v>520</v>
      </c>
      <c r="K87" s="149" t="s">
        <v>5684</v>
      </c>
      <c r="L87" s="149" t="s">
        <v>499</v>
      </c>
      <c r="M87" s="137"/>
      <c r="O87" s="143"/>
      <c r="R87" s="130"/>
      <c r="S87" s="130"/>
      <c r="T87" s="131"/>
      <c r="U87" s="130"/>
      <c r="X87" s="126"/>
      <c r="AC87" s="1" t="str">
        <f>IF(基本情報登録!$D$10="","",IF(基本情報登録!$D$10='登録データ（男）'!F87,1,0))</f>
        <v/>
      </c>
    </row>
    <row r="88" spans="1:29" ht="13.5">
      <c r="A88" s="149">
        <v>86</v>
      </c>
      <c r="B88" s="149" t="s">
        <v>2988</v>
      </c>
      <c r="C88" s="149" t="s">
        <v>2989</v>
      </c>
      <c r="D88" s="149"/>
      <c r="E88" s="149"/>
      <c r="F88" s="149" t="s">
        <v>4986</v>
      </c>
      <c r="G88" s="149">
        <v>2</v>
      </c>
      <c r="H88" s="149" t="s">
        <v>2990</v>
      </c>
      <c r="I88" s="149" t="s">
        <v>2600</v>
      </c>
      <c r="J88" s="149" t="s">
        <v>2991</v>
      </c>
      <c r="K88" s="149" t="s">
        <v>5685</v>
      </c>
      <c r="L88" s="149" t="s">
        <v>499</v>
      </c>
      <c r="M88" s="137"/>
      <c r="O88" s="143"/>
      <c r="R88" s="130"/>
      <c r="S88" s="130"/>
      <c r="T88" s="131"/>
      <c r="U88" s="135"/>
      <c r="X88" s="126"/>
      <c r="AC88" s="1" t="str">
        <f>IF(基本情報登録!$D$10="","",IF(基本情報登録!$D$10='登録データ（男）'!F88,1,0))</f>
        <v/>
      </c>
    </row>
    <row r="89" spans="1:29" ht="13.5">
      <c r="A89" s="149">
        <v>87</v>
      </c>
      <c r="B89" s="149" t="s">
        <v>2984</v>
      </c>
      <c r="C89" s="149" t="s">
        <v>2985</v>
      </c>
      <c r="D89" s="149"/>
      <c r="E89" s="149"/>
      <c r="F89" s="149" t="s">
        <v>4986</v>
      </c>
      <c r="G89" s="149">
        <v>2</v>
      </c>
      <c r="H89" s="149" t="s">
        <v>2986</v>
      </c>
      <c r="I89" s="149" t="s">
        <v>2987</v>
      </c>
      <c r="J89" s="149" t="s">
        <v>2287</v>
      </c>
      <c r="K89" s="149" t="s">
        <v>5686</v>
      </c>
      <c r="L89" s="149" t="s">
        <v>499</v>
      </c>
      <c r="M89" s="137"/>
      <c r="O89" s="143"/>
      <c r="R89" s="130"/>
      <c r="S89" s="130"/>
      <c r="T89" s="131"/>
      <c r="U89" s="130"/>
      <c r="X89" s="126"/>
      <c r="AC89" s="1" t="str">
        <f>IF(基本情報登録!$D$10="","",IF(基本情報登録!$D$10='登録データ（男）'!F89,1,0))</f>
        <v/>
      </c>
    </row>
    <row r="90" spans="1:29" ht="13.5">
      <c r="A90" s="149">
        <v>88</v>
      </c>
      <c r="B90" s="149" t="s">
        <v>3011</v>
      </c>
      <c r="C90" s="149" t="s">
        <v>3012</v>
      </c>
      <c r="D90" s="149"/>
      <c r="E90" s="149"/>
      <c r="F90" s="149" t="s">
        <v>4986</v>
      </c>
      <c r="G90" s="149">
        <v>2</v>
      </c>
      <c r="H90" s="149" t="s">
        <v>3013</v>
      </c>
      <c r="I90" s="149" t="s">
        <v>517</v>
      </c>
      <c r="J90" s="149" t="s">
        <v>2217</v>
      </c>
      <c r="K90" s="149" t="s">
        <v>5687</v>
      </c>
      <c r="L90" s="149" t="s">
        <v>3373</v>
      </c>
      <c r="M90" s="137"/>
      <c r="O90" s="143"/>
      <c r="R90" s="130"/>
      <c r="S90" s="130"/>
      <c r="T90" s="131"/>
      <c r="U90" s="130"/>
      <c r="X90" s="126"/>
      <c r="AC90" s="1" t="str">
        <f>IF(基本情報登録!$D$10="","",IF(基本情報登録!$D$10='登録データ（男）'!F90,1,0))</f>
        <v/>
      </c>
    </row>
    <row r="91" spans="1:29" ht="13.5">
      <c r="A91" s="149">
        <v>89</v>
      </c>
      <c r="B91" s="149" t="s">
        <v>780</v>
      </c>
      <c r="C91" s="149" t="s">
        <v>781</v>
      </c>
      <c r="D91" s="149"/>
      <c r="E91" s="149"/>
      <c r="F91" s="149" t="s">
        <v>4986</v>
      </c>
      <c r="G91" s="149">
        <v>4</v>
      </c>
      <c r="H91" s="149" t="s">
        <v>772</v>
      </c>
      <c r="I91" s="149" t="s">
        <v>2416</v>
      </c>
      <c r="J91" s="149" t="s">
        <v>2417</v>
      </c>
      <c r="K91" s="149" t="s">
        <v>5688</v>
      </c>
      <c r="L91" s="149" t="s">
        <v>499</v>
      </c>
      <c r="M91" s="137"/>
      <c r="O91" s="143"/>
      <c r="R91" s="135"/>
      <c r="S91" s="135"/>
      <c r="T91" s="142"/>
      <c r="U91" s="130"/>
      <c r="X91" s="126"/>
      <c r="AC91" s="1" t="str">
        <f>IF(基本情報登録!$D$10="","",IF(基本情報登録!$D$10='登録データ（男）'!F91,1,0))</f>
        <v/>
      </c>
    </row>
    <row r="92" spans="1:29" ht="13.5">
      <c r="A92" s="149">
        <v>90</v>
      </c>
      <c r="B92" s="149" t="s">
        <v>813</v>
      </c>
      <c r="C92" s="149" t="s">
        <v>814</v>
      </c>
      <c r="D92" s="149"/>
      <c r="E92" s="149"/>
      <c r="F92" s="149" t="s">
        <v>4986</v>
      </c>
      <c r="G92" s="149">
        <v>4</v>
      </c>
      <c r="H92" s="149" t="s">
        <v>815</v>
      </c>
      <c r="I92" s="149" t="s">
        <v>2430</v>
      </c>
      <c r="J92" s="149" t="s">
        <v>2431</v>
      </c>
      <c r="K92" s="149" t="s">
        <v>5689</v>
      </c>
      <c r="L92" s="149" t="s">
        <v>499</v>
      </c>
      <c r="M92" s="137"/>
      <c r="O92" s="143"/>
      <c r="R92" s="130"/>
      <c r="S92" s="130"/>
      <c r="T92" s="131"/>
      <c r="U92" s="130"/>
      <c r="X92" s="126"/>
      <c r="AC92" s="1" t="str">
        <f>IF(基本情報登録!$D$10="","",IF(基本情報登録!$D$10='登録データ（男）'!F92,1,0))</f>
        <v/>
      </c>
    </row>
    <row r="93" spans="1:29" ht="13.5">
      <c r="A93" s="149">
        <v>91</v>
      </c>
      <c r="B93" s="149" t="s">
        <v>3032</v>
      </c>
      <c r="C93" s="149" t="s">
        <v>3033</v>
      </c>
      <c r="D93" s="149"/>
      <c r="E93" s="149"/>
      <c r="F93" s="149" t="s">
        <v>4986</v>
      </c>
      <c r="G93" s="149">
        <v>2</v>
      </c>
      <c r="H93" s="149" t="s">
        <v>3034</v>
      </c>
      <c r="I93" s="149" t="s">
        <v>2389</v>
      </c>
      <c r="J93" s="149" t="s">
        <v>2570</v>
      </c>
      <c r="K93" s="149" t="s">
        <v>5690</v>
      </c>
      <c r="L93" s="149" t="s">
        <v>499</v>
      </c>
      <c r="M93" s="137"/>
      <c r="O93" s="143"/>
      <c r="R93" s="130"/>
      <c r="S93" s="130"/>
      <c r="T93" s="131"/>
      <c r="U93" s="130"/>
      <c r="X93" s="126"/>
      <c r="AC93" s="1" t="str">
        <f>IF(基本情報登録!$D$10="","",IF(基本情報登録!$D$10='登録データ（男）'!F93,1,0))</f>
        <v/>
      </c>
    </row>
    <row r="94" spans="1:29" ht="13.5">
      <c r="A94" s="149">
        <v>92</v>
      </c>
      <c r="B94" s="149" t="s">
        <v>791</v>
      </c>
      <c r="C94" s="149" t="s">
        <v>792</v>
      </c>
      <c r="D94" s="149"/>
      <c r="E94" s="149"/>
      <c r="F94" s="149" t="s">
        <v>4986</v>
      </c>
      <c r="G94" s="149">
        <v>4</v>
      </c>
      <c r="H94" s="149" t="s">
        <v>793</v>
      </c>
      <c r="I94" s="149" t="s">
        <v>794</v>
      </c>
      <c r="J94" s="149" t="s">
        <v>2422</v>
      </c>
      <c r="K94" s="149" t="s">
        <v>5691</v>
      </c>
      <c r="L94" s="149" t="s">
        <v>3373</v>
      </c>
      <c r="M94" s="137"/>
      <c r="O94" s="143"/>
      <c r="R94" s="130"/>
      <c r="S94" s="130"/>
      <c r="T94" s="131"/>
      <c r="U94" s="128"/>
      <c r="X94" s="126"/>
      <c r="AC94" s="1" t="str">
        <f>IF(基本情報登録!$D$10="","",IF(基本情報登録!$D$10='登録データ（男）'!F94,1,0))</f>
        <v/>
      </c>
    </row>
    <row r="95" spans="1:29" ht="13.5">
      <c r="A95" s="149">
        <v>93</v>
      </c>
      <c r="B95" s="149" t="s">
        <v>2967</v>
      </c>
      <c r="C95" s="149" t="s">
        <v>2968</v>
      </c>
      <c r="D95" s="149"/>
      <c r="E95" s="149"/>
      <c r="F95" s="149" t="s">
        <v>4986</v>
      </c>
      <c r="G95" s="149">
        <v>4</v>
      </c>
      <c r="H95" s="149" t="s">
        <v>911</v>
      </c>
      <c r="I95" s="149" t="s">
        <v>2934</v>
      </c>
      <c r="J95" s="149" t="s">
        <v>552</v>
      </c>
      <c r="K95" s="149" t="s">
        <v>5692</v>
      </c>
      <c r="L95" s="149" t="s">
        <v>499</v>
      </c>
      <c r="M95" s="137"/>
      <c r="O95" s="143"/>
      <c r="R95" s="130"/>
      <c r="S95" s="130"/>
      <c r="T95" s="131"/>
      <c r="U95" s="128"/>
      <c r="X95" s="126"/>
      <c r="AC95" s="1" t="str">
        <f>IF(基本情報登録!$D$10="","",IF(基本情報登録!$D$10='登録データ（男）'!F95,1,0))</f>
        <v/>
      </c>
    </row>
    <row r="96" spans="1:29">
      <c r="A96" s="149">
        <v>94</v>
      </c>
      <c r="B96" s="149" t="s">
        <v>1543</v>
      </c>
      <c r="C96" s="149" t="s">
        <v>1544</v>
      </c>
      <c r="D96" s="149"/>
      <c r="E96" s="149"/>
      <c r="F96" s="149" t="s">
        <v>4986</v>
      </c>
      <c r="G96" s="149">
        <v>3</v>
      </c>
      <c r="H96" s="149" t="s">
        <v>739</v>
      </c>
      <c r="I96" s="149" t="s">
        <v>1897</v>
      </c>
      <c r="J96" s="149" t="s">
        <v>1898</v>
      </c>
      <c r="K96" s="149" t="s">
        <v>5693</v>
      </c>
      <c r="L96" s="149" t="s">
        <v>499</v>
      </c>
      <c r="M96" s="137"/>
      <c r="O96" s="143"/>
      <c r="R96" s="130"/>
      <c r="S96" s="130"/>
      <c r="T96" s="144"/>
      <c r="U96" s="128"/>
      <c r="X96" s="126"/>
      <c r="AC96" s="1" t="str">
        <f>IF(基本情報登録!$D$10="","",IF(基本情報登録!$D$10='登録データ（男）'!F96,1,0))</f>
        <v/>
      </c>
    </row>
    <row r="97" spans="1:29" ht="13.5">
      <c r="A97" s="149">
        <v>95</v>
      </c>
      <c r="B97" s="149" t="s">
        <v>816</v>
      </c>
      <c r="C97" s="149" t="s">
        <v>4614</v>
      </c>
      <c r="D97" s="149"/>
      <c r="E97" s="149"/>
      <c r="F97" s="149" t="s">
        <v>4986</v>
      </c>
      <c r="G97" s="149">
        <v>4</v>
      </c>
      <c r="H97" s="149" t="s">
        <v>817</v>
      </c>
      <c r="I97" s="149" t="s">
        <v>2432</v>
      </c>
      <c r="J97" s="149" t="s">
        <v>5282</v>
      </c>
      <c r="K97" s="149" t="s">
        <v>5694</v>
      </c>
      <c r="L97" s="149" t="s">
        <v>499</v>
      </c>
      <c r="M97" s="137"/>
      <c r="O97" s="143"/>
      <c r="S97" s="128"/>
      <c r="T97" s="145"/>
      <c r="U97" s="128"/>
      <c r="X97" s="126"/>
      <c r="AC97" s="1" t="str">
        <f>IF(基本情報登録!$D$10="","",IF(基本情報登録!$D$10='登録データ（男）'!F97,1,0))</f>
        <v/>
      </c>
    </row>
    <row r="98" spans="1:29" ht="13.5">
      <c r="A98" s="149">
        <v>96</v>
      </c>
      <c r="B98" s="149" t="s">
        <v>3039</v>
      </c>
      <c r="C98" s="149" t="s">
        <v>3040</v>
      </c>
      <c r="D98" s="149"/>
      <c r="E98" s="149"/>
      <c r="F98" s="149" t="s">
        <v>4986</v>
      </c>
      <c r="G98" s="149">
        <v>2</v>
      </c>
      <c r="H98" s="149" t="s">
        <v>3041</v>
      </c>
      <c r="I98" s="149" t="s">
        <v>2940</v>
      </c>
      <c r="J98" s="149" t="s">
        <v>3042</v>
      </c>
      <c r="K98" s="149" t="s">
        <v>5695</v>
      </c>
      <c r="L98" s="149" t="s">
        <v>3373</v>
      </c>
      <c r="M98" s="137"/>
      <c r="O98" s="143"/>
      <c r="R98" s="128"/>
      <c r="S98" s="128"/>
      <c r="T98" s="145"/>
      <c r="U98" s="124"/>
      <c r="X98" s="126"/>
      <c r="AC98" s="1" t="str">
        <f>IF(基本情報登録!$D$10="","",IF(基本情報登録!$D$10='登録データ（男）'!F98,1,0))</f>
        <v/>
      </c>
    </row>
    <row r="99" spans="1:29" ht="13.5">
      <c r="A99" s="149">
        <v>97</v>
      </c>
      <c r="B99" s="149" t="s">
        <v>826</v>
      </c>
      <c r="C99" s="149" t="s">
        <v>827</v>
      </c>
      <c r="D99" s="149"/>
      <c r="E99" s="149"/>
      <c r="F99" s="149" t="s">
        <v>4986</v>
      </c>
      <c r="G99" s="149">
        <v>4</v>
      </c>
      <c r="H99" s="149" t="s">
        <v>828</v>
      </c>
      <c r="I99" s="149" t="s">
        <v>533</v>
      </c>
      <c r="J99" s="149" t="s">
        <v>2437</v>
      </c>
      <c r="K99" s="149" t="s">
        <v>5696</v>
      </c>
      <c r="L99" s="149" t="s">
        <v>499</v>
      </c>
      <c r="M99" s="137"/>
      <c r="O99" s="143"/>
      <c r="R99" s="128"/>
      <c r="S99" s="128"/>
      <c r="T99" s="145"/>
      <c r="U99" s="128"/>
      <c r="X99" s="126"/>
      <c r="AC99" s="1" t="str">
        <f>IF(基本情報登録!$D$10="","",IF(基本情報登録!$D$10='登録データ（男）'!F99,1,0))</f>
        <v/>
      </c>
    </row>
    <row r="100" spans="1:29" ht="13.5">
      <c r="A100" s="149">
        <v>98</v>
      </c>
      <c r="B100" s="149" t="s">
        <v>1555</v>
      </c>
      <c r="C100" s="149" t="s">
        <v>1556</v>
      </c>
      <c r="D100" s="149"/>
      <c r="E100" s="149"/>
      <c r="F100" s="149" t="s">
        <v>4986</v>
      </c>
      <c r="G100" s="149">
        <v>3</v>
      </c>
      <c r="H100" s="149" t="s">
        <v>1845</v>
      </c>
      <c r="I100" s="149" t="s">
        <v>576</v>
      </c>
      <c r="J100" s="149" t="s">
        <v>1150</v>
      </c>
      <c r="K100" s="149" t="s">
        <v>5697</v>
      </c>
      <c r="L100" s="149" t="s">
        <v>499</v>
      </c>
      <c r="M100" s="137"/>
      <c r="O100" s="143"/>
      <c r="R100" s="128"/>
      <c r="S100" s="128"/>
      <c r="T100" s="145"/>
      <c r="X100" s="126"/>
      <c r="AC100" s="1" t="str">
        <f>IF(基本情報登録!$D$10="","",IF(基本情報登録!$D$10='登録データ（男）'!F100,1,0))</f>
        <v/>
      </c>
    </row>
    <row r="101" spans="1:29" ht="13.5">
      <c r="A101" s="149">
        <v>99</v>
      </c>
      <c r="B101" s="149" t="s">
        <v>1551</v>
      </c>
      <c r="C101" s="149" t="s">
        <v>1552</v>
      </c>
      <c r="D101" s="149"/>
      <c r="E101" s="149"/>
      <c r="F101" s="149" t="s">
        <v>4986</v>
      </c>
      <c r="G101" s="149">
        <v>3</v>
      </c>
      <c r="H101" s="149" t="s">
        <v>1843</v>
      </c>
      <c r="I101" s="149" t="s">
        <v>1899</v>
      </c>
      <c r="J101" s="149" t="s">
        <v>638</v>
      </c>
      <c r="K101" s="149" t="s">
        <v>5698</v>
      </c>
      <c r="L101" s="149" t="s">
        <v>499</v>
      </c>
      <c r="M101" s="137"/>
      <c r="O101" s="143"/>
      <c r="R101" s="124"/>
      <c r="S101" s="124"/>
      <c r="T101" s="120"/>
      <c r="U101" s="125"/>
      <c r="X101" s="126"/>
      <c r="AC101" s="1" t="str">
        <f>IF(基本情報登録!$D$10="","",IF(基本情報登録!$D$10='登録データ（男）'!F101,1,0))</f>
        <v/>
      </c>
    </row>
    <row r="102" spans="1:29" ht="13.5">
      <c r="A102" s="149">
        <v>100</v>
      </c>
      <c r="B102" s="149" t="s">
        <v>832</v>
      </c>
      <c r="C102" s="149" t="s">
        <v>833</v>
      </c>
      <c r="D102" s="149"/>
      <c r="E102" s="149"/>
      <c r="F102" s="149" t="s">
        <v>4986</v>
      </c>
      <c r="G102" s="149">
        <v>4</v>
      </c>
      <c r="H102" s="149" t="s">
        <v>834</v>
      </c>
      <c r="I102" s="149" t="s">
        <v>2439</v>
      </c>
      <c r="J102" s="149" t="s">
        <v>2258</v>
      </c>
      <c r="K102" s="149" t="s">
        <v>5699</v>
      </c>
      <c r="L102" s="149" t="s">
        <v>3373</v>
      </c>
      <c r="M102" s="137"/>
      <c r="O102" s="143"/>
      <c r="R102" s="128"/>
      <c r="S102" s="128"/>
      <c r="T102" s="145"/>
      <c r="U102" s="125"/>
      <c r="X102" s="126"/>
      <c r="AC102" s="1" t="str">
        <f>IF(基本情報登録!$D$10="","",IF(基本情報登録!$D$10='登録データ（男）'!F102,1,0))</f>
        <v/>
      </c>
    </row>
    <row r="103" spans="1:29" ht="13.5">
      <c r="A103" s="149">
        <v>101</v>
      </c>
      <c r="B103" s="149" t="s">
        <v>3043</v>
      </c>
      <c r="C103" s="149" t="s">
        <v>3044</v>
      </c>
      <c r="D103" s="149"/>
      <c r="E103" s="149"/>
      <c r="F103" s="149" t="s">
        <v>4986</v>
      </c>
      <c r="G103" s="149">
        <v>2</v>
      </c>
      <c r="H103" s="149" t="s">
        <v>2855</v>
      </c>
      <c r="I103" s="149" t="s">
        <v>2414</v>
      </c>
      <c r="J103" s="149" t="s">
        <v>2260</v>
      </c>
      <c r="K103" s="149" t="s">
        <v>5700</v>
      </c>
      <c r="L103" s="149" t="s">
        <v>499</v>
      </c>
      <c r="M103" s="137"/>
      <c r="O103" s="143"/>
      <c r="T103" s="113"/>
      <c r="U103" s="125"/>
      <c r="X103" s="126"/>
      <c r="AC103" s="1" t="str">
        <f>IF(基本情報登録!$D$10="","",IF(基本情報登録!$D$10='登録データ（男）'!F103,1,0))</f>
        <v/>
      </c>
    </row>
    <row r="104" spans="1:29" ht="13.5">
      <c r="A104" s="149">
        <v>102</v>
      </c>
      <c r="B104" s="149" t="s">
        <v>2981</v>
      </c>
      <c r="C104" s="149" t="s">
        <v>2982</v>
      </c>
      <c r="D104" s="149"/>
      <c r="E104" s="149"/>
      <c r="F104" s="149" t="s">
        <v>4986</v>
      </c>
      <c r="G104" s="149">
        <v>2</v>
      </c>
      <c r="H104" s="149" t="s">
        <v>2983</v>
      </c>
      <c r="I104" s="149" t="s">
        <v>1141</v>
      </c>
      <c r="J104" s="149" t="s">
        <v>506</v>
      </c>
      <c r="K104" s="149" t="s">
        <v>5701</v>
      </c>
      <c r="L104" s="149" t="s">
        <v>499</v>
      </c>
      <c r="M104" s="137"/>
      <c r="O104" s="143"/>
      <c r="S104" s="125"/>
      <c r="T104" s="126"/>
      <c r="U104" s="125"/>
      <c r="X104" s="126"/>
      <c r="AC104" s="1" t="str">
        <f>IF(基本情報登録!$D$10="","",IF(基本情報登録!$D$10='登録データ（男）'!F104,1,0))</f>
        <v/>
      </c>
    </row>
    <row r="105" spans="1:29" ht="13.5">
      <c r="A105" s="149">
        <v>103</v>
      </c>
      <c r="B105" s="149" t="s">
        <v>2999</v>
      </c>
      <c r="C105" s="149" t="s">
        <v>3000</v>
      </c>
      <c r="D105" s="149"/>
      <c r="E105" s="149"/>
      <c r="F105" s="149" t="s">
        <v>4986</v>
      </c>
      <c r="G105" s="149">
        <v>2</v>
      </c>
      <c r="H105" s="149" t="s">
        <v>3001</v>
      </c>
      <c r="I105" s="149" t="s">
        <v>576</v>
      </c>
      <c r="J105" s="149" t="s">
        <v>3002</v>
      </c>
      <c r="K105" s="149" t="s">
        <v>5702</v>
      </c>
      <c r="L105" s="149" t="s">
        <v>499</v>
      </c>
      <c r="M105" s="137"/>
      <c r="O105" s="143"/>
      <c r="S105" s="125"/>
      <c r="T105" s="126"/>
      <c r="U105" s="125"/>
      <c r="X105" s="126"/>
      <c r="AC105" s="1" t="str">
        <f>IF(基本情報登録!$D$10="","",IF(基本情報登録!$D$10='登録データ（男）'!F105,1,0))</f>
        <v/>
      </c>
    </row>
    <row r="106" spans="1:29" ht="13.5">
      <c r="A106" s="149">
        <v>104</v>
      </c>
      <c r="B106" s="149" t="s">
        <v>2609</v>
      </c>
      <c r="C106" s="149" t="s">
        <v>1686</v>
      </c>
      <c r="D106" s="149"/>
      <c r="E106" s="149"/>
      <c r="F106" s="149" t="s">
        <v>4986</v>
      </c>
      <c r="G106" s="149">
        <v>2</v>
      </c>
      <c r="H106" s="149" t="s">
        <v>1871</v>
      </c>
      <c r="I106" s="149" t="s">
        <v>519</v>
      </c>
      <c r="J106" s="149" t="s">
        <v>570</v>
      </c>
      <c r="K106" s="149" t="s">
        <v>5703</v>
      </c>
      <c r="L106" s="149" t="s">
        <v>3373</v>
      </c>
      <c r="M106" s="137"/>
      <c r="O106" s="143"/>
      <c r="S106" s="125"/>
      <c r="T106" s="126"/>
      <c r="U106" s="125"/>
      <c r="X106" s="126"/>
      <c r="AC106" s="1" t="str">
        <f>IF(基本情報登録!$D$10="","",IF(基本情報登録!$D$10='登録データ（男）'!F106,1,0))</f>
        <v/>
      </c>
    </row>
    <row r="107" spans="1:29" ht="13.5">
      <c r="A107" s="149">
        <v>105</v>
      </c>
      <c r="B107" s="149" t="s">
        <v>3003</v>
      </c>
      <c r="C107" s="149" t="s">
        <v>3004</v>
      </c>
      <c r="D107" s="149"/>
      <c r="E107" s="149"/>
      <c r="F107" s="149" t="s">
        <v>4986</v>
      </c>
      <c r="G107" s="149">
        <v>2</v>
      </c>
      <c r="H107" s="149" t="s">
        <v>3005</v>
      </c>
      <c r="I107" s="149" t="s">
        <v>3006</v>
      </c>
      <c r="J107" s="149" t="s">
        <v>1913</v>
      </c>
      <c r="K107" s="149" t="s">
        <v>5704</v>
      </c>
      <c r="L107" s="149" t="s">
        <v>499</v>
      </c>
      <c r="M107" s="137"/>
      <c r="O107" s="143"/>
      <c r="S107" s="125"/>
      <c r="T107" s="126"/>
      <c r="U107" s="125"/>
      <c r="X107" s="126"/>
      <c r="AC107" s="1" t="str">
        <f>IF(基本情報登録!$D$10="","",IF(基本情報登録!$D$10='登録データ（男）'!F107,1,0))</f>
        <v/>
      </c>
    </row>
    <row r="108" spans="1:29" ht="13.5">
      <c r="A108" s="149">
        <v>106</v>
      </c>
      <c r="B108" s="149" t="s">
        <v>3599</v>
      </c>
      <c r="C108" s="149" t="s">
        <v>3600</v>
      </c>
      <c r="D108" s="149"/>
      <c r="E108" s="149"/>
      <c r="F108" s="149" t="s">
        <v>4987</v>
      </c>
      <c r="G108" s="149">
        <v>3</v>
      </c>
      <c r="H108" s="149" t="s">
        <v>2158</v>
      </c>
      <c r="I108" s="149" t="s">
        <v>3601</v>
      </c>
      <c r="J108" s="149" t="s">
        <v>3602</v>
      </c>
      <c r="K108" s="149" t="s">
        <v>5705</v>
      </c>
      <c r="L108" s="149" t="s">
        <v>499</v>
      </c>
      <c r="M108" s="137"/>
      <c r="O108" s="143"/>
      <c r="S108" s="125"/>
      <c r="T108" s="126"/>
      <c r="U108" s="125"/>
      <c r="X108" s="126"/>
      <c r="AC108" s="1" t="str">
        <f>IF(基本情報登録!$D$10="","",IF(基本情報登録!$D$10='登録データ（男）'!F108,1,0))</f>
        <v/>
      </c>
    </row>
    <row r="109" spans="1:29" ht="13.5">
      <c r="A109" s="149">
        <v>107</v>
      </c>
      <c r="B109" s="149" t="s">
        <v>1636</v>
      </c>
      <c r="C109" s="149" t="s">
        <v>1637</v>
      </c>
      <c r="D109" s="149"/>
      <c r="E109" s="149"/>
      <c r="F109" s="149" t="s">
        <v>4987</v>
      </c>
      <c r="G109" s="149">
        <v>3</v>
      </c>
      <c r="H109" s="149" t="s">
        <v>1804</v>
      </c>
      <c r="I109" s="149" t="s">
        <v>1914</v>
      </c>
      <c r="J109" s="149" t="s">
        <v>939</v>
      </c>
      <c r="K109" s="149" t="s">
        <v>5706</v>
      </c>
      <c r="L109" s="149" t="s">
        <v>499</v>
      </c>
      <c r="M109" s="137"/>
      <c r="O109" s="143"/>
      <c r="S109" s="125"/>
      <c r="T109" s="126"/>
      <c r="U109" s="125"/>
      <c r="X109" s="126"/>
      <c r="AC109" s="1" t="str">
        <f>IF(基本情報登録!$D$10="","",IF(基本情報登録!$D$10='登録データ（男）'!F109,1,0))</f>
        <v/>
      </c>
    </row>
    <row r="110" spans="1:29" ht="13.5">
      <c r="A110" s="149">
        <v>108</v>
      </c>
      <c r="B110" s="149" t="s">
        <v>3659</v>
      </c>
      <c r="C110" s="149" t="s">
        <v>3660</v>
      </c>
      <c r="D110" s="149"/>
      <c r="E110" s="149"/>
      <c r="F110" s="149" t="s">
        <v>4987</v>
      </c>
      <c r="G110" s="149">
        <v>6</v>
      </c>
      <c r="H110" s="149" t="s">
        <v>3661</v>
      </c>
      <c r="I110" s="149" t="s">
        <v>5283</v>
      </c>
      <c r="J110" s="149" t="s">
        <v>537</v>
      </c>
      <c r="K110" s="149" t="s">
        <v>5707</v>
      </c>
      <c r="L110" s="149" t="s">
        <v>3373</v>
      </c>
      <c r="M110" s="137"/>
      <c r="O110" s="143"/>
      <c r="S110" s="125"/>
      <c r="T110" s="126"/>
      <c r="U110" s="125"/>
      <c r="X110" s="126"/>
      <c r="AC110" s="1" t="str">
        <f>IF(基本情報登録!$D$10="","",IF(基本情報登録!$D$10='登録データ（男）'!F110,1,0))</f>
        <v/>
      </c>
    </row>
    <row r="111" spans="1:29" ht="13.5">
      <c r="A111" s="149">
        <v>109</v>
      </c>
      <c r="B111" s="149" t="s">
        <v>339</v>
      </c>
      <c r="C111" s="149" t="s">
        <v>340</v>
      </c>
      <c r="D111" s="149"/>
      <c r="E111" s="149"/>
      <c r="F111" s="149" t="s">
        <v>4987</v>
      </c>
      <c r="G111" s="149" t="s">
        <v>313</v>
      </c>
      <c r="H111" s="149" t="s">
        <v>341</v>
      </c>
      <c r="I111" s="149" t="s">
        <v>532</v>
      </c>
      <c r="J111" s="149" t="s">
        <v>498</v>
      </c>
      <c r="K111" s="149" t="s">
        <v>5708</v>
      </c>
      <c r="L111" s="149" t="s">
        <v>499</v>
      </c>
      <c r="M111" s="137"/>
      <c r="O111" s="143"/>
      <c r="S111" s="125"/>
      <c r="T111" s="126"/>
      <c r="U111" s="125"/>
      <c r="X111" s="126"/>
      <c r="AC111" s="1" t="str">
        <f>IF(基本情報登録!$D$10="","",IF(基本情報登録!$D$10='登録データ（男）'!F111,1,0))</f>
        <v/>
      </c>
    </row>
    <row r="112" spans="1:29" ht="13.5">
      <c r="A112" s="149">
        <v>110</v>
      </c>
      <c r="B112" s="149" t="s">
        <v>2924</v>
      </c>
      <c r="C112" s="149" t="s">
        <v>2925</v>
      </c>
      <c r="D112" s="149"/>
      <c r="E112" s="149"/>
      <c r="F112" s="149" t="s">
        <v>4987</v>
      </c>
      <c r="G112" s="149">
        <v>4</v>
      </c>
      <c r="H112" s="149" t="s">
        <v>2926</v>
      </c>
      <c r="I112" s="149" t="s">
        <v>634</v>
      </c>
      <c r="J112" s="149" t="s">
        <v>2927</v>
      </c>
      <c r="K112" s="149" t="s">
        <v>5709</v>
      </c>
      <c r="L112" s="149" t="s">
        <v>499</v>
      </c>
      <c r="M112" s="137"/>
      <c r="O112" s="143"/>
      <c r="S112" s="125"/>
      <c r="T112" s="126"/>
      <c r="U112" s="125"/>
      <c r="X112" s="126"/>
      <c r="AC112" s="1" t="str">
        <f>IF(基本情報登録!$D$10="","",IF(基本情報登録!$D$10='登録データ（男）'!F112,1,0))</f>
        <v/>
      </c>
    </row>
    <row r="113" spans="1:29" ht="13.5">
      <c r="A113" s="149">
        <v>111</v>
      </c>
      <c r="B113" s="149" t="s">
        <v>1691</v>
      </c>
      <c r="C113" s="149" t="s">
        <v>1692</v>
      </c>
      <c r="D113" s="149"/>
      <c r="E113" s="149"/>
      <c r="F113" s="149" t="s">
        <v>4987</v>
      </c>
      <c r="G113" s="149">
        <v>3</v>
      </c>
      <c r="H113" s="149" t="s">
        <v>362</v>
      </c>
      <c r="I113" s="149" t="s">
        <v>2304</v>
      </c>
      <c r="J113" s="149" t="s">
        <v>2303</v>
      </c>
      <c r="K113" s="149" t="s">
        <v>5710</v>
      </c>
      <c r="L113" s="149" t="s">
        <v>499</v>
      </c>
      <c r="M113" s="137"/>
      <c r="O113" s="143"/>
      <c r="S113" s="125"/>
      <c r="T113" s="126"/>
      <c r="U113" s="125"/>
      <c r="X113" s="126"/>
      <c r="AC113" s="1" t="str">
        <f>IF(基本情報登録!$D$10="","",IF(基本情報登録!$D$10='登録データ（男）'!F113,1,0))</f>
        <v/>
      </c>
    </row>
    <row r="114" spans="1:29" ht="13.5">
      <c r="A114" s="149">
        <v>112</v>
      </c>
      <c r="B114" s="149" t="s">
        <v>2932</v>
      </c>
      <c r="C114" s="149" t="s">
        <v>1267</v>
      </c>
      <c r="D114" s="149"/>
      <c r="E114" s="149"/>
      <c r="F114" s="149" t="s">
        <v>4987</v>
      </c>
      <c r="G114" s="149">
        <v>4</v>
      </c>
      <c r="H114" s="149" t="s">
        <v>1015</v>
      </c>
      <c r="I114" s="149" t="s">
        <v>2933</v>
      </c>
      <c r="J114" s="149" t="s">
        <v>2248</v>
      </c>
      <c r="K114" s="149" t="s">
        <v>5711</v>
      </c>
      <c r="L114" s="149" t="s">
        <v>3373</v>
      </c>
      <c r="S114" s="125"/>
      <c r="T114" s="126"/>
      <c r="U114" s="125"/>
      <c r="X114" s="126"/>
      <c r="AC114" s="1" t="str">
        <f>IF(基本情報登録!$D$10="","",IF(基本情報登録!$D$10='登録データ（男）'!F114,1,0))</f>
        <v/>
      </c>
    </row>
    <row r="115" spans="1:29" ht="13.5">
      <c r="A115" s="149">
        <v>113</v>
      </c>
      <c r="B115" s="149" t="s">
        <v>945</v>
      </c>
      <c r="C115" s="149" t="s">
        <v>946</v>
      </c>
      <c r="D115" s="149"/>
      <c r="E115" s="149"/>
      <c r="F115" s="149" t="s">
        <v>4987</v>
      </c>
      <c r="G115" s="149">
        <v>4</v>
      </c>
      <c r="H115" s="149" t="s">
        <v>588</v>
      </c>
      <c r="I115" s="149" t="s">
        <v>2934</v>
      </c>
      <c r="J115" s="149" t="s">
        <v>2354</v>
      </c>
      <c r="K115" s="149" t="s">
        <v>5712</v>
      </c>
      <c r="L115" s="149" t="s">
        <v>499</v>
      </c>
      <c r="S115" s="125"/>
      <c r="T115" s="126"/>
      <c r="U115" s="125"/>
      <c r="X115" s="126"/>
      <c r="AC115" s="1" t="str">
        <f>IF(基本情報登録!$D$10="","",IF(基本情報登録!$D$10='登録データ（男）'!F115,1,0))</f>
        <v/>
      </c>
    </row>
    <row r="116" spans="1:29" ht="13.5">
      <c r="A116" s="149">
        <v>114</v>
      </c>
      <c r="B116" s="149" t="s">
        <v>1265</v>
      </c>
      <c r="C116" s="149" t="s">
        <v>1266</v>
      </c>
      <c r="D116" s="149"/>
      <c r="E116" s="149"/>
      <c r="F116" s="149" t="s">
        <v>4987</v>
      </c>
      <c r="G116" s="149">
        <v>4</v>
      </c>
      <c r="H116" s="149" t="s">
        <v>797</v>
      </c>
      <c r="I116" s="149" t="s">
        <v>1090</v>
      </c>
      <c r="J116" s="149" t="s">
        <v>2935</v>
      </c>
      <c r="K116" s="149" t="s">
        <v>5713</v>
      </c>
      <c r="L116" s="149" t="s">
        <v>499</v>
      </c>
      <c r="S116" s="125"/>
      <c r="T116" s="126"/>
      <c r="U116" s="125"/>
      <c r="X116" s="126"/>
      <c r="AC116" s="1" t="str">
        <f>IF(基本情報登録!$D$10="","",IF(基本情報登録!$D$10='登録データ（男）'!F116,1,0))</f>
        <v/>
      </c>
    </row>
    <row r="117" spans="1:29" ht="13.5">
      <c r="A117" s="149">
        <v>115</v>
      </c>
      <c r="B117" s="149" t="s">
        <v>4168</v>
      </c>
      <c r="C117" s="149" t="s">
        <v>4169</v>
      </c>
      <c r="D117" s="149"/>
      <c r="E117" s="149"/>
      <c r="F117" s="149" t="s">
        <v>4987</v>
      </c>
      <c r="G117" s="149">
        <v>2</v>
      </c>
      <c r="H117" s="149" t="s">
        <v>4170</v>
      </c>
      <c r="I117" s="149" t="s">
        <v>4171</v>
      </c>
      <c r="J117" s="149" t="s">
        <v>4172</v>
      </c>
      <c r="K117" s="149" t="s">
        <v>5714</v>
      </c>
      <c r="L117" s="149" t="s">
        <v>499</v>
      </c>
      <c r="S117" s="125"/>
      <c r="T117" s="126"/>
      <c r="U117" s="125"/>
      <c r="X117" s="126"/>
      <c r="AC117" s="1" t="str">
        <f>IF(基本情報登録!$D$10="","",IF(基本情報登録!$D$10='登録データ（男）'!F117,1,0))</f>
        <v/>
      </c>
    </row>
    <row r="118" spans="1:29" ht="13.5">
      <c r="A118" s="149">
        <v>116</v>
      </c>
      <c r="B118" s="149" t="s">
        <v>3603</v>
      </c>
      <c r="C118" s="149" t="s">
        <v>3604</v>
      </c>
      <c r="D118" s="149"/>
      <c r="E118" s="149"/>
      <c r="F118" s="149" t="s">
        <v>4987</v>
      </c>
      <c r="G118" s="149">
        <v>2</v>
      </c>
      <c r="H118" s="149" t="s">
        <v>3605</v>
      </c>
      <c r="I118" s="149" t="s">
        <v>3606</v>
      </c>
      <c r="J118" s="149" t="s">
        <v>3607</v>
      </c>
      <c r="K118" s="149" t="s">
        <v>5715</v>
      </c>
      <c r="L118" s="149" t="s">
        <v>3373</v>
      </c>
      <c r="S118" s="125"/>
      <c r="T118" s="126"/>
      <c r="U118" s="125"/>
      <c r="X118" s="126"/>
      <c r="AC118" s="1" t="str">
        <f>IF(基本情報登録!$D$10="","",IF(基本情報登録!$D$10='登録データ（男）'!F118,1,0))</f>
        <v/>
      </c>
    </row>
    <row r="119" spans="1:29" ht="13.5">
      <c r="A119" s="149">
        <v>117</v>
      </c>
      <c r="B119" s="149" t="s">
        <v>4179</v>
      </c>
      <c r="C119" s="149" t="s">
        <v>4180</v>
      </c>
      <c r="D119" s="149"/>
      <c r="E119" s="149"/>
      <c r="F119" s="149" t="s">
        <v>4987</v>
      </c>
      <c r="G119" s="149">
        <v>2</v>
      </c>
      <c r="H119" s="149" t="s">
        <v>3126</v>
      </c>
      <c r="I119" s="149" t="s">
        <v>547</v>
      </c>
      <c r="J119" s="149" t="s">
        <v>2395</v>
      </c>
      <c r="K119" s="149" t="s">
        <v>5716</v>
      </c>
      <c r="L119" s="149" t="s">
        <v>499</v>
      </c>
      <c r="S119" s="125"/>
      <c r="T119" s="126"/>
      <c r="U119" s="125"/>
      <c r="X119" s="126"/>
      <c r="AC119" s="1" t="str">
        <f>IF(基本情報登録!$D$10="","",IF(基本情報登録!$D$10='登録データ（男）'!F119,1,0))</f>
        <v/>
      </c>
    </row>
    <row r="120" spans="1:29" ht="13.5">
      <c r="A120" s="149">
        <v>118</v>
      </c>
      <c r="B120" s="149" t="s">
        <v>4176</v>
      </c>
      <c r="C120" s="149" t="s">
        <v>4177</v>
      </c>
      <c r="D120" s="149"/>
      <c r="E120" s="149"/>
      <c r="F120" s="149" t="s">
        <v>4987</v>
      </c>
      <c r="G120" s="149">
        <v>2</v>
      </c>
      <c r="H120" s="149" t="s">
        <v>4178</v>
      </c>
      <c r="I120" s="149" t="s">
        <v>621</v>
      </c>
      <c r="J120" s="149" t="s">
        <v>502</v>
      </c>
      <c r="K120" s="149" t="s">
        <v>5717</v>
      </c>
      <c r="L120" s="149" t="s">
        <v>499</v>
      </c>
      <c r="S120" s="125"/>
      <c r="T120" s="126"/>
      <c r="U120" s="125"/>
      <c r="X120" s="126"/>
      <c r="AC120" s="1" t="str">
        <f>IF(基本情報登録!$D$10="","",IF(基本情報登録!$D$10='登録データ（男）'!F120,1,0))</f>
        <v/>
      </c>
    </row>
    <row r="121" spans="1:29" ht="13.5">
      <c r="A121" s="149">
        <v>119</v>
      </c>
      <c r="B121" s="149" t="s">
        <v>770</v>
      </c>
      <c r="C121" s="149" t="s">
        <v>771</v>
      </c>
      <c r="D121" s="149"/>
      <c r="E121" s="149"/>
      <c r="F121" s="149" t="s">
        <v>4987</v>
      </c>
      <c r="G121" s="149">
        <v>4</v>
      </c>
      <c r="H121" s="149" t="s">
        <v>772</v>
      </c>
      <c r="I121" s="149" t="s">
        <v>2520</v>
      </c>
      <c r="J121" s="149" t="s">
        <v>2923</v>
      </c>
      <c r="K121" s="149" t="s">
        <v>5718</v>
      </c>
      <c r="L121" s="149" t="s">
        <v>499</v>
      </c>
      <c r="S121" s="125"/>
      <c r="T121" s="126"/>
      <c r="U121" s="125"/>
      <c r="X121" s="126"/>
      <c r="AC121" s="1" t="str">
        <f>IF(基本情報登録!$D$10="","",IF(基本情報登録!$D$10='登録データ（男）'!F121,1,0))</f>
        <v/>
      </c>
    </row>
    <row r="122" spans="1:29" ht="13.5">
      <c r="A122" s="149">
        <v>120</v>
      </c>
      <c r="B122" s="149" t="s">
        <v>4173</v>
      </c>
      <c r="C122" s="149" t="s">
        <v>4174</v>
      </c>
      <c r="D122" s="149"/>
      <c r="E122" s="149"/>
      <c r="F122" s="149" t="s">
        <v>4987</v>
      </c>
      <c r="G122" s="149">
        <v>3</v>
      </c>
      <c r="H122" s="149" t="s">
        <v>784</v>
      </c>
      <c r="I122" s="149" t="s">
        <v>4175</v>
      </c>
      <c r="J122" s="149" t="s">
        <v>2618</v>
      </c>
      <c r="K122" s="149" t="s">
        <v>5719</v>
      </c>
      <c r="L122" s="149" t="s">
        <v>3373</v>
      </c>
      <c r="S122" s="125"/>
      <c r="T122" s="126"/>
      <c r="U122" s="125"/>
      <c r="X122" s="126"/>
      <c r="AC122" s="1" t="str">
        <f>IF(基本情報登録!$D$10="","",IF(基本情報登録!$D$10='登録データ（男）'!F122,1,0))</f>
        <v/>
      </c>
    </row>
    <row r="123" spans="1:29" ht="13.5">
      <c r="A123" s="149">
        <v>121</v>
      </c>
      <c r="B123" s="149" t="s">
        <v>1268</v>
      </c>
      <c r="C123" s="149" t="s">
        <v>1269</v>
      </c>
      <c r="D123" s="149"/>
      <c r="E123" s="149"/>
      <c r="F123" s="149" t="s">
        <v>4987</v>
      </c>
      <c r="G123" s="149">
        <v>4</v>
      </c>
      <c r="H123" s="149" t="s">
        <v>754</v>
      </c>
      <c r="I123" s="149" t="s">
        <v>2684</v>
      </c>
      <c r="J123" s="149" t="s">
        <v>2301</v>
      </c>
      <c r="K123" s="149" t="s">
        <v>5720</v>
      </c>
      <c r="L123" s="149" t="s">
        <v>499</v>
      </c>
      <c r="S123" s="125"/>
      <c r="T123" s="126"/>
      <c r="U123" s="125"/>
      <c r="X123" s="126"/>
      <c r="AC123" s="1" t="str">
        <f>IF(基本情報登録!$D$10="","",IF(基本情報登録!$D$10='登録データ（男）'!F123,1,0))</f>
        <v/>
      </c>
    </row>
    <row r="124" spans="1:29" ht="13.5">
      <c r="A124" s="149">
        <v>122</v>
      </c>
      <c r="B124" s="149" t="s">
        <v>1575</v>
      </c>
      <c r="C124" s="149" t="s">
        <v>1576</v>
      </c>
      <c r="D124" s="149"/>
      <c r="E124" s="149"/>
      <c r="F124" s="149" t="s">
        <v>4987</v>
      </c>
      <c r="G124" s="149">
        <v>3</v>
      </c>
      <c r="H124" s="149" t="s">
        <v>1022</v>
      </c>
      <c r="I124" s="149" t="s">
        <v>2930</v>
      </c>
      <c r="J124" s="149" t="s">
        <v>2931</v>
      </c>
      <c r="K124" s="149" t="s">
        <v>5721</v>
      </c>
      <c r="L124" s="149" t="s">
        <v>499</v>
      </c>
      <c r="S124" s="125"/>
      <c r="T124" s="126"/>
      <c r="U124" s="125"/>
      <c r="X124" s="126"/>
      <c r="AC124" s="1" t="str">
        <f>IF(基本情報登録!$D$10="","",IF(基本情報登録!$D$10='登録データ（男）'!F124,1,0))</f>
        <v/>
      </c>
    </row>
    <row r="125" spans="1:29" ht="13.5">
      <c r="A125" s="149">
        <v>123</v>
      </c>
      <c r="B125" s="149" t="s">
        <v>2936</v>
      </c>
      <c r="C125" s="149" t="s">
        <v>2937</v>
      </c>
      <c r="D125" s="149"/>
      <c r="E125" s="149"/>
      <c r="F125" s="149" t="s">
        <v>4987</v>
      </c>
      <c r="G125" s="149">
        <v>3</v>
      </c>
      <c r="H125" s="149" t="s">
        <v>2938</v>
      </c>
      <c r="I125" s="149" t="s">
        <v>2939</v>
      </c>
      <c r="J125" s="149" t="s">
        <v>595</v>
      </c>
      <c r="K125" s="149" t="s">
        <v>5722</v>
      </c>
      <c r="L125" s="149" t="s">
        <v>499</v>
      </c>
      <c r="S125" s="125"/>
      <c r="T125" s="126"/>
      <c r="U125" s="125"/>
      <c r="X125" s="126"/>
      <c r="AC125" s="1" t="str">
        <f>IF(基本情報登録!$D$10="","",IF(基本情報登録!$D$10='登録データ（男）'!F125,1,0))</f>
        <v/>
      </c>
    </row>
    <row r="126" spans="1:29" ht="13.5">
      <c r="A126" s="149">
        <v>124</v>
      </c>
      <c r="B126" s="149" t="s">
        <v>343</v>
      </c>
      <c r="C126" s="149" t="s">
        <v>344</v>
      </c>
      <c r="D126" s="149"/>
      <c r="E126" s="149"/>
      <c r="F126" s="149" t="s">
        <v>4987</v>
      </c>
      <c r="G126" s="149">
        <v>4</v>
      </c>
      <c r="H126" s="149" t="s">
        <v>345</v>
      </c>
      <c r="I126" s="149" t="s">
        <v>2928</v>
      </c>
      <c r="J126" s="149" t="s">
        <v>2259</v>
      </c>
      <c r="K126" s="149" t="s">
        <v>5723</v>
      </c>
      <c r="L126" s="149" t="s">
        <v>3373</v>
      </c>
      <c r="S126" s="125"/>
      <c r="T126" s="126"/>
      <c r="U126" s="125"/>
      <c r="X126" s="126"/>
      <c r="AC126" s="1" t="str">
        <f>IF(基本情報登録!$D$10="","",IF(基本情報登録!$D$10='登録データ（男）'!F126,1,0))</f>
        <v/>
      </c>
    </row>
    <row r="127" spans="1:29" ht="13.5">
      <c r="A127" s="149">
        <v>125</v>
      </c>
      <c r="B127" s="149" t="s">
        <v>4181</v>
      </c>
      <c r="C127" s="149" t="s">
        <v>4182</v>
      </c>
      <c r="D127" s="149"/>
      <c r="E127" s="149"/>
      <c r="F127" s="149" t="s">
        <v>4987</v>
      </c>
      <c r="G127" s="149">
        <v>2</v>
      </c>
      <c r="H127" s="149" t="s">
        <v>3041</v>
      </c>
      <c r="I127" s="149" t="s">
        <v>760</v>
      </c>
      <c r="J127" s="149" t="s">
        <v>4183</v>
      </c>
      <c r="K127" s="149" t="s">
        <v>5724</v>
      </c>
      <c r="L127" s="149" t="s">
        <v>499</v>
      </c>
      <c r="S127" s="125"/>
      <c r="T127" s="126"/>
      <c r="U127" s="125"/>
      <c r="X127" s="126"/>
      <c r="AC127" s="1" t="str">
        <f>IF(基本情報登録!$D$10="","",IF(基本情報登録!$D$10='登録データ（男）'!F127,1,0))</f>
        <v/>
      </c>
    </row>
    <row r="128" spans="1:29" ht="13.5">
      <c r="A128" s="149">
        <v>126</v>
      </c>
      <c r="B128" s="149" t="s">
        <v>4243</v>
      </c>
      <c r="C128" s="149" t="s">
        <v>4615</v>
      </c>
      <c r="D128" s="149"/>
      <c r="E128" s="149"/>
      <c r="F128" s="149" t="s">
        <v>4987</v>
      </c>
      <c r="G128" s="149">
        <v>2</v>
      </c>
      <c r="H128" s="149" t="s">
        <v>5050</v>
      </c>
      <c r="I128" s="149" t="s">
        <v>5284</v>
      </c>
      <c r="J128" s="149" t="s">
        <v>5285</v>
      </c>
      <c r="K128" s="149" t="s">
        <v>5725</v>
      </c>
      <c r="L128" s="149" t="s">
        <v>499</v>
      </c>
      <c r="S128" s="125"/>
      <c r="T128" s="126"/>
      <c r="U128" s="125"/>
      <c r="X128" s="126"/>
      <c r="AC128" s="1" t="str">
        <f>IF(基本情報登録!$D$10="","",IF(基本情報登録!$D$10='登録データ（男）'!F128,1,0))</f>
        <v/>
      </c>
    </row>
    <row r="129" spans="1:29" ht="13.5">
      <c r="A129" s="149">
        <v>127</v>
      </c>
      <c r="B129" s="149" t="s">
        <v>4244</v>
      </c>
      <c r="C129" s="149" t="s">
        <v>4616</v>
      </c>
      <c r="D129" s="149"/>
      <c r="E129" s="149"/>
      <c r="F129" s="149" t="s">
        <v>4987</v>
      </c>
      <c r="G129" s="149">
        <v>5</v>
      </c>
      <c r="H129" s="149" t="s">
        <v>373</v>
      </c>
      <c r="I129" s="149" t="s">
        <v>529</v>
      </c>
      <c r="J129" s="149" t="s">
        <v>2740</v>
      </c>
      <c r="K129" s="149" t="s">
        <v>5726</v>
      </c>
      <c r="L129" s="149" t="s">
        <v>499</v>
      </c>
      <c r="S129" s="125"/>
      <c r="T129" s="126"/>
      <c r="U129" s="125"/>
      <c r="X129" s="126"/>
      <c r="AC129" s="1" t="str">
        <f>IF(基本情報登録!$D$10="","",IF(基本情報登録!$D$10='登録データ（男）'!F129,1,0))</f>
        <v/>
      </c>
    </row>
    <row r="130" spans="1:29" ht="13.5">
      <c r="A130" s="149">
        <v>128</v>
      </c>
      <c r="B130" s="149" t="s">
        <v>4245</v>
      </c>
      <c r="C130" s="149" t="s">
        <v>4617</v>
      </c>
      <c r="D130" s="149"/>
      <c r="E130" s="149"/>
      <c r="F130" s="149" t="s">
        <v>4987</v>
      </c>
      <c r="G130" s="149">
        <v>2</v>
      </c>
      <c r="H130" s="149" t="s">
        <v>5051</v>
      </c>
      <c r="I130" s="149" t="s">
        <v>2196</v>
      </c>
      <c r="J130" s="149" t="s">
        <v>2314</v>
      </c>
      <c r="K130" s="149" t="s">
        <v>5727</v>
      </c>
      <c r="L130" s="149" t="s">
        <v>3373</v>
      </c>
      <c r="S130" s="125"/>
      <c r="T130" s="126"/>
      <c r="U130" s="125"/>
      <c r="X130" s="126"/>
      <c r="AC130" s="1" t="str">
        <f>IF(基本情報登録!$D$10="","",IF(基本情報登録!$D$10='登録データ（男）'!F130,1,0))</f>
        <v/>
      </c>
    </row>
    <row r="131" spans="1:29" ht="13.5">
      <c r="A131" s="149">
        <v>129</v>
      </c>
      <c r="B131" s="149" t="s">
        <v>3656</v>
      </c>
      <c r="C131" s="149" t="s">
        <v>3657</v>
      </c>
      <c r="D131" s="149"/>
      <c r="E131" s="149"/>
      <c r="F131" s="149" t="s">
        <v>4987</v>
      </c>
      <c r="G131" s="149">
        <v>4</v>
      </c>
      <c r="H131" s="149" t="s">
        <v>984</v>
      </c>
      <c r="I131" s="149" t="s">
        <v>3658</v>
      </c>
      <c r="J131" s="149" t="s">
        <v>5286</v>
      </c>
      <c r="K131" s="149" t="s">
        <v>5728</v>
      </c>
      <c r="L131" s="149" t="s">
        <v>499</v>
      </c>
      <c r="S131" s="125"/>
      <c r="T131" s="126"/>
      <c r="U131" s="125"/>
      <c r="X131" s="126"/>
      <c r="AC131" s="1" t="str">
        <f>IF(基本情報登録!$D$10="","",IF(基本情報登録!$D$10='登録データ（男）'!F131,1,0))</f>
        <v/>
      </c>
    </row>
    <row r="132" spans="1:29" ht="13.5">
      <c r="A132" s="149">
        <v>130</v>
      </c>
      <c r="B132" s="149" t="s">
        <v>4246</v>
      </c>
      <c r="C132" s="149" t="s">
        <v>4618</v>
      </c>
      <c r="D132" s="149"/>
      <c r="E132" s="149"/>
      <c r="F132" s="149" t="s">
        <v>4987</v>
      </c>
      <c r="G132" s="149">
        <v>1</v>
      </c>
      <c r="H132" s="149" t="s">
        <v>5052</v>
      </c>
      <c r="I132" s="149" t="s">
        <v>2293</v>
      </c>
      <c r="J132" s="149" t="s">
        <v>2509</v>
      </c>
      <c r="K132" s="149" t="s">
        <v>5729</v>
      </c>
      <c r="L132" s="149" t="s">
        <v>499</v>
      </c>
      <c r="S132" s="125"/>
      <c r="T132" s="126"/>
      <c r="U132" s="125"/>
      <c r="X132" s="126"/>
      <c r="AC132" s="1" t="str">
        <f>IF(基本情報登録!$D$10="","",IF(基本情報登録!$D$10='登録データ（男）'!F132,1,0))</f>
        <v/>
      </c>
    </row>
    <row r="133" spans="1:29" ht="13.5">
      <c r="A133" s="149">
        <v>131</v>
      </c>
      <c r="B133" s="149" t="s">
        <v>346</v>
      </c>
      <c r="C133" s="149" t="s">
        <v>347</v>
      </c>
      <c r="D133" s="149"/>
      <c r="E133" s="149"/>
      <c r="F133" s="149" t="s">
        <v>4988</v>
      </c>
      <c r="G133" s="149" t="s">
        <v>313</v>
      </c>
      <c r="H133" s="149" t="s">
        <v>348</v>
      </c>
      <c r="I133" s="149" t="s">
        <v>2380</v>
      </c>
      <c r="J133" s="149" t="s">
        <v>2381</v>
      </c>
      <c r="K133" s="149" t="s">
        <v>5730</v>
      </c>
      <c r="L133" s="149" t="s">
        <v>499</v>
      </c>
      <c r="S133" s="125"/>
      <c r="T133" s="126"/>
      <c r="U133" s="125"/>
      <c r="X133" s="126"/>
      <c r="AC133" s="1" t="str">
        <f>IF(基本情報登録!$D$10="","",IF(基本情報登録!$D$10='登録データ（男）'!F133,1,0))</f>
        <v/>
      </c>
    </row>
    <row r="134" spans="1:29" ht="13.5">
      <c r="A134" s="149">
        <v>132</v>
      </c>
      <c r="B134" s="149" t="s">
        <v>1272</v>
      </c>
      <c r="C134" s="149" t="s">
        <v>1273</v>
      </c>
      <c r="D134" s="149"/>
      <c r="E134" s="149"/>
      <c r="F134" s="149" t="s">
        <v>4988</v>
      </c>
      <c r="G134" s="149">
        <v>4</v>
      </c>
      <c r="H134" s="149" t="s">
        <v>370</v>
      </c>
      <c r="I134" s="149" t="s">
        <v>2368</v>
      </c>
      <c r="J134" s="149" t="s">
        <v>2369</v>
      </c>
      <c r="K134" s="149" t="s">
        <v>5731</v>
      </c>
      <c r="L134" s="149" t="s">
        <v>3373</v>
      </c>
      <c r="S134" s="125"/>
      <c r="T134" s="126"/>
      <c r="U134" s="125"/>
      <c r="X134" s="126"/>
      <c r="AC134" s="1" t="str">
        <f>IF(基本情報登録!$D$10="","",IF(基本情報登録!$D$10='登録データ（男）'!F134,1,0))</f>
        <v/>
      </c>
    </row>
    <row r="135" spans="1:29" ht="13.5">
      <c r="A135" s="149">
        <v>133</v>
      </c>
      <c r="B135" s="149" t="s">
        <v>394</v>
      </c>
      <c r="C135" s="149" t="s">
        <v>395</v>
      </c>
      <c r="D135" s="149"/>
      <c r="E135" s="149"/>
      <c r="F135" s="149" t="s">
        <v>4988</v>
      </c>
      <c r="G135" s="149" t="s">
        <v>333</v>
      </c>
      <c r="H135" s="149" t="s">
        <v>396</v>
      </c>
      <c r="I135" s="149" t="s">
        <v>2377</v>
      </c>
      <c r="J135" s="149" t="s">
        <v>2267</v>
      </c>
      <c r="K135" s="149" t="s">
        <v>5732</v>
      </c>
      <c r="L135" s="149" t="s">
        <v>499</v>
      </c>
      <c r="S135" s="125"/>
      <c r="T135" s="126"/>
      <c r="U135" s="125"/>
      <c r="X135" s="126"/>
      <c r="AC135" s="1" t="str">
        <f>IF(基本情報登録!$D$10="","",IF(基本情報登録!$D$10='登録データ（男）'!F135,1,0))</f>
        <v/>
      </c>
    </row>
    <row r="136" spans="1:29" ht="13.5">
      <c r="A136" s="149">
        <v>134</v>
      </c>
      <c r="B136" s="149" t="s">
        <v>720</v>
      </c>
      <c r="C136" s="149" t="s">
        <v>721</v>
      </c>
      <c r="D136" s="149"/>
      <c r="E136" s="149"/>
      <c r="F136" s="149" t="s">
        <v>4988</v>
      </c>
      <c r="G136" s="149">
        <v>4</v>
      </c>
      <c r="H136" s="149" t="s">
        <v>722</v>
      </c>
      <c r="I136" s="149" t="s">
        <v>723</v>
      </c>
      <c r="J136" s="149" t="s">
        <v>2217</v>
      </c>
      <c r="K136" s="149" t="s">
        <v>5733</v>
      </c>
      <c r="L136" s="149" t="s">
        <v>499</v>
      </c>
      <c r="S136" s="125"/>
      <c r="T136" s="126"/>
      <c r="U136" s="125"/>
      <c r="X136" s="126"/>
      <c r="AC136" s="1" t="str">
        <f>IF(基本情報登録!$D$10="","",IF(基本情報登録!$D$10='登録データ（男）'!F136,1,0))</f>
        <v/>
      </c>
    </row>
    <row r="137" spans="1:29" ht="13.5">
      <c r="A137" s="149">
        <v>135</v>
      </c>
      <c r="B137" s="149" t="s">
        <v>391</v>
      </c>
      <c r="C137" s="149" t="s">
        <v>392</v>
      </c>
      <c r="D137" s="149"/>
      <c r="E137" s="149"/>
      <c r="F137" s="149" t="s">
        <v>4988</v>
      </c>
      <c r="G137" s="149" t="s">
        <v>333</v>
      </c>
      <c r="H137" s="149" t="s">
        <v>393</v>
      </c>
      <c r="I137" s="149" t="s">
        <v>539</v>
      </c>
      <c r="J137" s="149" t="s">
        <v>523</v>
      </c>
      <c r="K137" s="149" t="s">
        <v>5734</v>
      </c>
      <c r="L137" s="149" t="s">
        <v>499</v>
      </c>
      <c r="S137" s="125"/>
      <c r="T137" s="126"/>
      <c r="U137" s="125"/>
      <c r="X137" s="126"/>
      <c r="AC137" s="1" t="str">
        <f>IF(基本情報登録!$D$10="","",IF(基本情報登録!$D$10='登録データ（男）'!F137,1,0))</f>
        <v/>
      </c>
    </row>
    <row r="138" spans="1:29" ht="13.5">
      <c r="A138" s="149">
        <v>136</v>
      </c>
      <c r="B138" s="149" t="s">
        <v>930</v>
      </c>
      <c r="C138" s="149" t="s">
        <v>931</v>
      </c>
      <c r="D138" s="149"/>
      <c r="E138" s="149"/>
      <c r="F138" s="149" t="s">
        <v>4988</v>
      </c>
      <c r="G138" s="149">
        <v>4</v>
      </c>
      <c r="H138" s="149" t="s">
        <v>932</v>
      </c>
      <c r="I138" s="149" t="s">
        <v>591</v>
      </c>
      <c r="J138" s="149" t="s">
        <v>2367</v>
      </c>
      <c r="K138" s="149" t="s">
        <v>5735</v>
      </c>
      <c r="L138" s="149" t="s">
        <v>3373</v>
      </c>
      <c r="S138" s="125"/>
      <c r="T138" s="126"/>
      <c r="U138" s="125"/>
      <c r="X138" s="126"/>
      <c r="AC138" s="1" t="str">
        <f>IF(基本情報登録!$D$10="","",IF(基本情報登録!$D$10='登録データ（男）'!F138,1,0))</f>
        <v/>
      </c>
    </row>
    <row r="139" spans="1:29" ht="13.5">
      <c r="A139" s="149">
        <v>137</v>
      </c>
      <c r="B139" s="149" t="s">
        <v>1681</v>
      </c>
      <c r="C139" s="149" t="s">
        <v>1682</v>
      </c>
      <c r="D139" s="149"/>
      <c r="E139" s="149"/>
      <c r="F139" s="149" t="s">
        <v>4988</v>
      </c>
      <c r="G139" s="149">
        <v>3</v>
      </c>
      <c r="H139" s="149" t="s">
        <v>784</v>
      </c>
      <c r="I139" s="149" t="s">
        <v>2389</v>
      </c>
      <c r="J139" s="149" t="s">
        <v>520</v>
      </c>
      <c r="K139" s="149" t="s">
        <v>5736</v>
      </c>
      <c r="L139" s="149" t="s">
        <v>499</v>
      </c>
      <c r="S139" s="125"/>
      <c r="T139" s="126"/>
      <c r="U139" s="125"/>
      <c r="X139" s="126"/>
      <c r="AC139" s="1" t="str">
        <f>IF(基本情報登録!$D$10="","",IF(基本情報登録!$D$10='登録データ（男）'!F139,1,0))</f>
        <v/>
      </c>
    </row>
    <row r="140" spans="1:29" ht="13.5">
      <c r="A140" s="149">
        <v>138</v>
      </c>
      <c r="B140" s="149" t="s">
        <v>1477</v>
      </c>
      <c r="C140" s="149" t="s">
        <v>1478</v>
      </c>
      <c r="D140" s="149"/>
      <c r="E140" s="149"/>
      <c r="F140" s="149" t="s">
        <v>4988</v>
      </c>
      <c r="G140" s="149">
        <v>3</v>
      </c>
      <c r="H140" s="149" t="s">
        <v>715</v>
      </c>
      <c r="I140" s="149" t="s">
        <v>600</v>
      </c>
      <c r="J140" s="149" t="s">
        <v>2260</v>
      </c>
      <c r="K140" s="149" t="s">
        <v>5737</v>
      </c>
      <c r="L140" s="149" t="s">
        <v>499</v>
      </c>
      <c r="S140" s="125"/>
      <c r="T140" s="126"/>
      <c r="U140" s="125"/>
      <c r="X140" s="126"/>
      <c r="AC140" s="1" t="str">
        <f>IF(基本情報登録!$D$10="","",IF(基本情報登録!$D$10='登録データ（男）'!F140,1,0))</f>
        <v/>
      </c>
    </row>
    <row r="141" spans="1:29" ht="13.5">
      <c r="A141" s="149">
        <v>139</v>
      </c>
      <c r="B141" s="149" t="s">
        <v>918</v>
      </c>
      <c r="C141" s="149" t="s">
        <v>919</v>
      </c>
      <c r="D141" s="149"/>
      <c r="E141" s="149"/>
      <c r="F141" s="149" t="s">
        <v>4988</v>
      </c>
      <c r="G141" s="149">
        <v>4</v>
      </c>
      <c r="H141" s="149" t="s">
        <v>745</v>
      </c>
      <c r="I141" s="149" t="s">
        <v>920</v>
      </c>
      <c r="J141" s="149" t="s">
        <v>5287</v>
      </c>
      <c r="K141" s="149" t="s">
        <v>5738</v>
      </c>
      <c r="L141" s="149" t="s">
        <v>499</v>
      </c>
      <c r="S141" s="125"/>
      <c r="T141" s="126"/>
      <c r="U141" s="125"/>
      <c r="X141" s="126"/>
      <c r="AC141" s="1" t="str">
        <f>IF(基本情報登録!$D$10="","",IF(基本情報登録!$D$10='登録データ（男）'!F141,1,0))</f>
        <v/>
      </c>
    </row>
    <row r="142" spans="1:29" ht="13.5">
      <c r="A142" s="149">
        <v>140</v>
      </c>
      <c r="B142" s="149" t="s">
        <v>923</v>
      </c>
      <c r="C142" s="149" t="s">
        <v>924</v>
      </c>
      <c r="D142" s="149"/>
      <c r="E142" s="149"/>
      <c r="F142" s="149" t="s">
        <v>4988</v>
      </c>
      <c r="G142" s="149">
        <v>4</v>
      </c>
      <c r="H142" s="149" t="s">
        <v>925</v>
      </c>
      <c r="I142" s="149" t="s">
        <v>564</v>
      </c>
      <c r="J142" s="149" t="s">
        <v>513</v>
      </c>
      <c r="K142" s="149" t="s">
        <v>5739</v>
      </c>
      <c r="L142" s="149" t="s">
        <v>3373</v>
      </c>
      <c r="S142" s="125"/>
      <c r="T142" s="126"/>
      <c r="U142" s="125"/>
      <c r="X142" s="126"/>
      <c r="AC142" s="1" t="str">
        <f>IF(基本情報登録!$D$10="","",IF(基本情報登録!$D$10='登録データ（男）'!F142,1,0))</f>
        <v/>
      </c>
    </row>
    <row r="143" spans="1:29" ht="13.5">
      <c r="A143" s="149">
        <v>141</v>
      </c>
      <c r="B143" s="149" t="s">
        <v>926</v>
      </c>
      <c r="C143" s="149" t="s">
        <v>927</v>
      </c>
      <c r="D143" s="149"/>
      <c r="E143" s="149"/>
      <c r="F143" s="149" t="s">
        <v>4988</v>
      </c>
      <c r="G143" s="149">
        <v>4</v>
      </c>
      <c r="H143" s="149" t="s">
        <v>928</v>
      </c>
      <c r="I143" s="149" t="s">
        <v>929</v>
      </c>
      <c r="J143" s="149" t="s">
        <v>2374</v>
      </c>
      <c r="K143" s="149" t="s">
        <v>5740</v>
      </c>
      <c r="L143" s="149" t="s">
        <v>499</v>
      </c>
      <c r="S143" s="125"/>
      <c r="T143" s="126"/>
      <c r="U143" s="125"/>
      <c r="X143" s="126"/>
      <c r="AC143" s="1" t="str">
        <f>IF(基本情報登録!$D$10="","",IF(基本情報登録!$D$10='登録データ（男）'!F143,1,0))</f>
        <v/>
      </c>
    </row>
    <row r="144" spans="1:29" ht="13.5">
      <c r="A144" s="149">
        <v>142</v>
      </c>
      <c r="B144" s="149" t="s">
        <v>1577</v>
      </c>
      <c r="C144" s="149" t="s">
        <v>1578</v>
      </c>
      <c r="D144" s="149"/>
      <c r="E144" s="149"/>
      <c r="F144" s="149" t="s">
        <v>4988</v>
      </c>
      <c r="G144" s="149">
        <v>3</v>
      </c>
      <c r="H144" s="149" t="s">
        <v>1733</v>
      </c>
      <c r="I144" s="149" t="s">
        <v>2387</v>
      </c>
      <c r="J144" s="149" t="s">
        <v>2220</v>
      </c>
      <c r="K144" s="149" t="s">
        <v>5741</v>
      </c>
      <c r="L144" s="149" t="s">
        <v>499</v>
      </c>
      <c r="S144" s="125"/>
      <c r="T144" s="126"/>
      <c r="U144" s="125"/>
      <c r="X144" s="126"/>
      <c r="AC144" s="1" t="str">
        <f>IF(基本情報登録!$D$10="","",IF(基本情報登録!$D$10='登録データ（男）'!F144,1,0))</f>
        <v/>
      </c>
    </row>
    <row r="145" spans="1:29" ht="13.5">
      <c r="A145" s="149">
        <v>143</v>
      </c>
      <c r="B145" s="149" t="s">
        <v>388</v>
      </c>
      <c r="C145" s="149" t="s">
        <v>389</v>
      </c>
      <c r="D145" s="149"/>
      <c r="E145" s="149"/>
      <c r="F145" s="149" t="s">
        <v>4988</v>
      </c>
      <c r="G145" s="149">
        <v>6</v>
      </c>
      <c r="H145" s="149" t="s">
        <v>390</v>
      </c>
      <c r="I145" s="149" t="s">
        <v>2378</v>
      </c>
      <c r="J145" s="149" t="s">
        <v>2379</v>
      </c>
      <c r="K145" s="149" t="s">
        <v>5742</v>
      </c>
      <c r="L145" s="149" t="s">
        <v>499</v>
      </c>
      <c r="S145" s="125"/>
      <c r="T145" s="126"/>
      <c r="U145" s="125"/>
      <c r="X145" s="126"/>
      <c r="AC145" s="1" t="str">
        <f>IF(基本情報登録!$D$10="","",IF(基本情報登録!$D$10='登録データ（男）'!F145,1,0))</f>
        <v/>
      </c>
    </row>
    <row r="146" spans="1:29" ht="13.5">
      <c r="A146" s="149">
        <v>144</v>
      </c>
      <c r="B146" s="149" t="s">
        <v>1479</v>
      </c>
      <c r="C146" s="149" t="s">
        <v>1480</v>
      </c>
      <c r="D146" s="149"/>
      <c r="E146" s="149"/>
      <c r="F146" s="149" t="s">
        <v>4988</v>
      </c>
      <c r="G146" s="149">
        <v>3</v>
      </c>
      <c r="H146" s="149" t="s">
        <v>1816</v>
      </c>
      <c r="I146" s="149" t="s">
        <v>2370</v>
      </c>
      <c r="J146" s="149" t="s">
        <v>2371</v>
      </c>
      <c r="K146" s="149" t="s">
        <v>5743</v>
      </c>
      <c r="L146" s="149" t="s">
        <v>3373</v>
      </c>
      <c r="S146" s="125"/>
      <c r="T146" s="126"/>
      <c r="U146" s="125"/>
      <c r="X146" s="126"/>
      <c r="AC146" s="1" t="str">
        <f>IF(基本情報登録!$D$10="","",IF(基本情報登録!$D$10='登録データ（男）'!F146,1,0))</f>
        <v/>
      </c>
    </row>
    <row r="147" spans="1:29" ht="13.5">
      <c r="A147" s="149">
        <v>145</v>
      </c>
      <c r="B147" s="149" t="s">
        <v>3407</v>
      </c>
      <c r="C147" s="149" t="s">
        <v>3408</v>
      </c>
      <c r="D147" s="149"/>
      <c r="E147" s="149"/>
      <c r="F147" s="149" t="s">
        <v>4988</v>
      </c>
      <c r="G147" s="149">
        <v>2</v>
      </c>
      <c r="H147" s="149" t="s">
        <v>3409</v>
      </c>
      <c r="I147" s="149" t="s">
        <v>3361</v>
      </c>
      <c r="J147" s="149" t="s">
        <v>3152</v>
      </c>
      <c r="K147" s="149" t="s">
        <v>5744</v>
      </c>
      <c r="L147" s="149" t="s">
        <v>499</v>
      </c>
      <c r="S147" s="125"/>
      <c r="T147" s="126"/>
      <c r="U147" s="125"/>
      <c r="X147" s="126"/>
      <c r="AC147" s="1" t="str">
        <f>IF(基本情報登録!$D$10="","",IF(基本情報登録!$D$10='登録データ（男）'!F147,1,0))</f>
        <v/>
      </c>
    </row>
    <row r="148" spans="1:29" ht="13.5">
      <c r="A148" s="149">
        <v>146</v>
      </c>
      <c r="B148" s="149" t="s">
        <v>3612</v>
      </c>
      <c r="C148" s="149" t="s">
        <v>3613</v>
      </c>
      <c r="D148" s="149"/>
      <c r="E148" s="149"/>
      <c r="F148" s="149" t="s">
        <v>4988</v>
      </c>
      <c r="G148" s="149">
        <v>2</v>
      </c>
      <c r="H148" s="149" t="s">
        <v>2341</v>
      </c>
      <c r="I148" s="149" t="s">
        <v>3614</v>
      </c>
      <c r="J148" s="149" t="s">
        <v>2447</v>
      </c>
      <c r="K148" s="149" t="s">
        <v>5745</v>
      </c>
      <c r="L148" s="149" t="s">
        <v>499</v>
      </c>
      <c r="S148" s="125"/>
      <c r="T148" s="126"/>
      <c r="U148" s="125"/>
      <c r="X148" s="126"/>
      <c r="AC148" s="1" t="str">
        <f>IF(基本情報登録!$D$10="","",IF(基本情報登録!$D$10='登録データ（男）'!F148,1,0))</f>
        <v/>
      </c>
    </row>
    <row r="149" spans="1:29" ht="13.5">
      <c r="A149" s="149">
        <v>147</v>
      </c>
      <c r="B149" s="149" t="s">
        <v>3054</v>
      </c>
      <c r="C149" s="149" t="s">
        <v>3055</v>
      </c>
      <c r="D149" s="149"/>
      <c r="E149" s="149"/>
      <c r="F149" s="149" t="s">
        <v>4988</v>
      </c>
      <c r="G149" s="149">
        <v>2</v>
      </c>
      <c r="H149" s="149" t="s">
        <v>3056</v>
      </c>
      <c r="I149" s="149" t="s">
        <v>914</v>
      </c>
      <c r="J149" s="149" t="s">
        <v>552</v>
      </c>
      <c r="K149" s="149" t="s">
        <v>5746</v>
      </c>
      <c r="L149" s="149" t="s">
        <v>499</v>
      </c>
      <c r="S149" s="125"/>
      <c r="T149" s="126"/>
      <c r="U149" s="125"/>
      <c r="X149" s="126"/>
      <c r="AC149" s="1" t="str">
        <f>IF(基本情報登録!$D$10="","",IF(基本情報登録!$D$10='登録データ（男）'!F149,1,0))</f>
        <v/>
      </c>
    </row>
    <row r="150" spans="1:29" ht="13.5">
      <c r="A150" s="149">
        <v>148</v>
      </c>
      <c r="B150" s="149" t="s">
        <v>3608</v>
      </c>
      <c r="C150" s="149" t="s">
        <v>3609</v>
      </c>
      <c r="D150" s="149"/>
      <c r="E150" s="149"/>
      <c r="F150" s="149" t="s">
        <v>4988</v>
      </c>
      <c r="G150" s="149">
        <v>2</v>
      </c>
      <c r="H150" s="149" t="s">
        <v>3610</v>
      </c>
      <c r="I150" s="149" t="s">
        <v>3611</v>
      </c>
      <c r="J150" s="149" t="s">
        <v>2704</v>
      </c>
      <c r="K150" s="149" t="s">
        <v>5747</v>
      </c>
      <c r="L150" s="149" t="s">
        <v>3373</v>
      </c>
      <c r="S150" s="125"/>
      <c r="T150" s="126"/>
      <c r="U150" s="125"/>
      <c r="X150" s="126"/>
      <c r="AC150" s="1" t="str">
        <f>IF(基本情報登録!$D$10="","",IF(基本情報登録!$D$10='登録データ（男）'!F150,1,0))</f>
        <v/>
      </c>
    </row>
    <row r="151" spans="1:29" ht="13.5">
      <c r="A151" s="149">
        <v>149</v>
      </c>
      <c r="B151" s="149" t="s">
        <v>1683</v>
      </c>
      <c r="C151" s="149" t="s">
        <v>1684</v>
      </c>
      <c r="D151" s="149"/>
      <c r="E151" s="149"/>
      <c r="F151" s="149" t="s">
        <v>4988</v>
      </c>
      <c r="G151" s="149">
        <v>3</v>
      </c>
      <c r="H151" s="149" t="s">
        <v>1799</v>
      </c>
      <c r="I151" s="149" t="s">
        <v>2774</v>
      </c>
      <c r="J151" s="149" t="s">
        <v>2775</v>
      </c>
      <c r="K151" s="149" t="s">
        <v>5748</v>
      </c>
      <c r="L151" s="149" t="s">
        <v>499</v>
      </c>
      <c r="S151" s="125"/>
      <c r="T151" s="126"/>
      <c r="U151" s="125"/>
      <c r="X151" s="126"/>
      <c r="AC151" s="1" t="str">
        <f>IF(基本情報登録!$D$10="","",IF(基本情報登録!$D$10='登録データ（男）'!F151,1,0))</f>
        <v/>
      </c>
    </row>
    <row r="152" spans="1:29" ht="13.5">
      <c r="A152" s="149">
        <v>150</v>
      </c>
      <c r="B152" s="149" t="s">
        <v>4247</v>
      </c>
      <c r="C152" s="149" t="s">
        <v>4619</v>
      </c>
      <c r="D152" s="149"/>
      <c r="E152" s="149"/>
      <c r="F152" s="149" t="s">
        <v>4988</v>
      </c>
      <c r="G152" s="149">
        <v>1</v>
      </c>
      <c r="H152" s="149" t="s">
        <v>5053</v>
      </c>
      <c r="I152" s="149" t="s">
        <v>5288</v>
      </c>
      <c r="J152" s="149" t="s">
        <v>3820</v>
      </c>
      <c r="K152" s="149" t="s">
        <v>5749</v>
      </c>
      <c r="L152" s="149" t="s">
        <v>499</v>
      </c>
      <c r="S152" s="125"/>
      <c r="T152" s="126"/>
      <c r="U152" s="125"/>
      <c r="X152" s="126"/>
      <c r="AC152" s="1" t="str">
        <f>IF(基本情報登録!$D$10="","",IF(基本情報登録!$D$10='登録データ（男）'!F152,1,0))</f>
        <v/>
      </c>
    </row>
    <row r="153" spans="1:29" ht="13.5">
      <c r="A153" s="149">
        <v>151</v>
      </c>
      <c r="B153" s="149" t="s">
        <v>1274</v>
      </c>
      <c r="C153" s="149" t="s">
        <v>1275</v>
      </c>
      <c r="D153" s="149"/>
      <c r="E153" s="149"/>
      <c r="F153" s="149" t="s">
        <v>4988</v>
      </c>
      <c r="G153" s="149">
        <v>4</v>
      </c>
      <c r="H153" s="149" t="s">
        <v>1160</v>
      </c>
      <c r="I153" s="149" t="s">
        <v>2385</v>
      </c>
      <c r="J153" s="149" t="s">
        <v>2386</v>
      </c>
      <c r="K153" s="149" t="s">
        <v>5750</v>
      </c>
      <c r="L153" s="149" t="s">
        <v>499</v>
      </c>
      <c r="S153" s="125"/>
      <c r="T153" s="126"/>
      <c r="U153" s="125"/>
      <c r="X153" s="126"/>
      <c r="AC153" s="1" t="str">
        <f>IF(基本情報登録!$D$10="","",IF(基本情報登録!$D$10='登録データ（男）'!F153,1,0))</f>
        <v/>
      </c>
    </row>
    <row r="154" spans="1:29" ht="13.5">
      <c r="A154" s="149">
        <v>152</v>
      </c>
      <c r="B154" s="149" t="s">
        <v>921</v>
      </c>
      <c r="C154" s="149" t="s">
        <v>922</v>
      </c>
      <c r="D154" s="149"/>
      <c r="E154" s="149"/>
      <c r="F154" s="149" t="s">
        <v>4988</v>
      </c>
      <c r="G154" s="149">
        <v>4</v>
      </c>
      <c r="H154" s="149" t="s">
        <v>609</v>
      </c>
      <c r="I154" s="149" t="s">
        <v>5289</v>
      </c>
      <c r="J154" s="149" t="s">
        <v>2595</v>
      </c>
      <c r="K154" s="149" t="s">
        <v>5751</v>
      </c>
      <c r="L154" s="149" t="s">
        <v>3373</v>
      </c>
      <c r="S154" s="125"/>
      <c r="T154" s="126"/>
      <c r="U154" s="125"/>
      <c r="X154" s="126"/>
      <c r="AC154" s="1" t="str">
        <f>IF(基本情報登録!$D$10="","",IF(基本情報登録!$D$10='登録データ（男）'!F154,1,0))</f>
        <v/>
      </c>
    </row>
    <row r="155" spans="1:29" ht="13.5">
      <c r="A155" s="149">
        <v>153</v>
      </c>
      <c r="B155" s="149" t="s">
        <v>1580</v>
      </c>
      <c r="C155" s="149" t="s">
        <v>1581</v>
      </c>
      <c r="D155" s="149"/>
      <c r="E155" s="149"/>
      <c r="F155" s="149" t="s">
        <v>4988</v>
      </c>
      <c r="G155" s="149">
        <v>3</v>
      </c>
      <c r="H155" s="149" t="s">
        <v>1817</v>
      </c>
      <c r="I155" s="149" t="s">
        <v>2390</v>
      </c>
      <c r="J155" s="149" t="s">
        <v>2391</v>
      </c>
      <c r="K155" s="149" t="s">
        <v>5752</v>
      </c>
      <c r="L155" s="149" t="s">
        <v>499</v>
      </c>
      <c r="S155" s="125"/>
      <c r="T155" s="126"/>
      <c r="U155" s="125"/>
      <c r="X155" s="126"/>
      <c r="AC155" s="1" t="str">
        <f>IF(基本情報登録!$D$10="","",IF(基本情報登録!$D$10='登録データ（男）'!F155,1,0))</f>
        <v/>
      </c>
    </row>
    <row r="156" spans="1:29" ht="13.5">
      <c r="A156" s="149">
        <v>154</v>
      </c>
      <c r="B156" s="149" t="s">
        <v>2382</v>
      </c>
      <c r="C156" s="149" t="s">
        <v>2383</v>
      </c>
      <c r="D156" s="149"/>
      <c r="E156" s="149"/>
      <c r="F156" s="149" t="s">
        <v>4988</v>
      </c>
      <c r="G156" s="149">
        <v>3</v>
      </c>
      <c r="H156" s="149" t="s">
        <v>1886</v>
      </c>
      <c r="I156" s="149" t="s">
        <v>1164</v>
      </c>
      <c r="J156" s="149" t="s">
        <v>2384</v>
      </c>
      <c r="K156" s="149" t="s">
        <v>5753</v>
      </c>
      <c r="L156" s="149" t="s">
        <v>499</v>
      </c>
      <c r="S156" s="125"/>
      <c r="T156" s="126"/>
      <c r="U156" s="125"/>
      <c r="X156" s="126"/>
      <c r="AC156" s="1" t="str">
        <f>IF(基本情報登録!$D$10="","",IF(基本情報登録!$D$10='登録データ（男）'!F156,1,0))</f>
        <v/>
      </c>
    </row>
    <row r="157" spans="1:29" ht="13.5">
      <c r="A157" s="149">
        <v>155</v>
      </c>
      <c r="B157" s="149" t="s">
        <v>1579</v>
      </c>
      <c r="C157" s="149" t="s">
        <v>4620</v>
      </c>
      <c r="D157" s="149"/>
      <c r="E157" s="149"/>
      <c r="F157" s="149" t="s">
        <v>4988</v>
      </c>
      <c r="G157" s="149">
        <v>3</v>
      </c>
      <c r="H157" s="149" t="s">
        <v>1851</v>
      </c>
      <c r="I157" s="149" t="s">
        <v>1005</v>
      </c>
      <c r="J157" s="149" t="s">
        <v>2372</v>
      </c>
      <c r="K157" s="149" t="s">
        <v>5754</v>
      </c>
      <c r="L157" s="149" t="s">
        <v>499</v>
      </c>
      <c r="S157" s="125"/>
      <c r="T157" s="126"/>
      <c r="U157" s="125"/>
      <c r="X157" s="126"/>
      <c r="AC157" s="1" t="str">
        <f>IF(基本情報登録!$D$10="","",IF(基本情報登録!$D$10='登録データ（男）'!F157,1,0))</f>
        <v/>
      </c>
    </row>
    <row r="158" spans="1:29" ht="13.5">
      <c r="A158" s="149">
        <v>156</v>
      </c>
      <c r="B158" s="149" t="s">
        <v>3057</v>
      </c>
      <c r="C158" s="149" t="s">
        <v>3058</v>
      </c>
      <c r="D158" s="149"/>
      <c r="E158" s="149"/>
      <c r="F158" s="149" t="s">
        <v>4988</v>
      </c>
      <c r="G158" s="149">
        <v>2</v>
      </c>
      <c r="H158" s="149" t="s">
        <v>3059</v>
      </c>
      <c r="I158" s="149" t="s">
        <v>3060</v>
      </c>
      <c r="J158" s="149" t="s">
        <v>2688</v>
      </c>
      <c r="K158" s="149" t="s">
        <v>5755</v>
      </c>
      <c r="L158" s="149" t="s">
        <v>3373</v>
      </c>
      <c r="S158" s="125"/>
      <c r="T158" s="126"/>
      <c r="U158" s="125"/>
      <c r="X158" s="126"/>
      <c r="AC158" s="1" t="str">
        <f>IF(基本情報登録!$D$10="","",IF(基本情報登録!$D$10='登録データ（男）'!F158,1,0))</f>
        <v/>
      </c>
    </row>
    <row r="159" spans="1:29" ht="13.5">
      <c r="A159" s="149">
        <v>157</v>
      </c>
      <c r="B159" s="149" t="s">
        <v>3404</v>
      </c>
      <c r="C159" s="149" t="s">
        <v>3405</v>
      </c>
      <c r="D159" s="149"/>
      <c r="E159" s="149"/>
      <c r="F159" s="149" t="s">
        <v>4988</v>
      </c>
      <c r="G159" s="149">
        <v>2</v>
      </c>
      <c r="H159" s="149" t="s">
        <v>3406</v>
      </c>
      <c r="I159" s="149" t="s">
        <v>5290</v>
      </c>
      <c r="J159" s="149" t="s">
        <v>2338</v>
      </c>
      <c r="K159" s="149" t="s">
        <v>5756</v>
      </c>
      <c r="L159" s="149" t="s">
        <v>499</v>
      </c>
      <c r="S159" s="125"/>
      <c r="T159" s="126"/>
      <c r="U159" s="125"/>
      <c r="X159" s="126"/>
      <c r="AC159" s="1" t="str">
        <f>IF(基本情報登録!$D$10="","",IF(基本情報登録!$D$10='登録データ（男）'!F159,1,0))</f>
        <v/>
      </c>
    </row>
    <row r="160" spans="1:29" ht="13.5">
      <c r="A160" s="149">
        <v>158</v>
      </c>
      <c r="B160" s="149" t="s">
        <v>4248</v>
      </c>
      <c r="C160" s="149" t="s">
        <v>4621</v>
      </c>
      <c r="D160" s="149"/>
      <c r="E160" s="149"/>
      <c r="F160" s="149" t="s">
        <v>4988</v>
      </c>
      <c r="G160" s="149">
        <v>2</v>
      </c>
      <c r="H160" s="149" t="s">
        <v>3776</v>
      </c>
      <c r="I160" s="149" t="s">
        <v>5291</v>
      </c>
      <c r="J160" s="149" t="s">
        <v>2366</v>
      </c>
      <c r="K160" s="149" t="s">
        <v>5757</v>
      </c>
      <c r="L160" s="149" t="s">
        <v>499</v>
      </c>
      <c r="S160" s="125"/>
      <c r="T160" s="126"/>
      <c r="U160" s="125"/>
      <c r="X160" s="126"/>
      <c r="AC160" s="1" t="str">
        <f>IF(基本情報登録!$D$10="","",IF(基本情報登録!$D$10='登録データ（男）'!F160,1,0))</f>
        <v/>
      </c>
    </row>
    <row r="161" spans="1:29" ht="13.5">
      <c r="A161" s="149">
        <v>159</v>
      </c>
      <c r="B161" s="149" t="s">
        <v>3051</v>
      </c>
      <c r="C161" s="149" t="s">
        <v>3052</v>
      </c>
      <c r="D161" s="149"/>
      <c r="E161" s="149"/>
      <c r="F161" s="149" t="s">
        <v>4988</v>
      </c>
      <c r="G161" s="149">
        <v>2</v>
      </c>
      <c r="H161" s="149" t="s">
        <v>3053</v>
      </c>
      <c r="I161" s="149" t="s">
        <v>554</v>
      </c>
      <c r="J161" s="149" t="s">
        <v>5292</v>
      </c>
      <c r="K161" s="149" t="s">
        <v>5758</v>
      </c>
      <c r="L161" s="149" t="s">
        <v>499</v>
      </c>
      <c r="S161" s="125"/>
      <c r="T161" s="126"/>
      <c r="U161" s="125"/>
      <c r="X161" s="126"/>
      <c r="AC161" s="1" t="str">
        <f>IF(基本情報登録!$D$10="","",IF(基本情報登録!$D$10='登録データ（男）'!F161,1,0))</f>
        <v/>
      </c>
    </row>
    <row r="162" spans="1:29" ht="13.5">
      <c r="A162" s="149">
        <v>160</v>
      </c>
      <c r="B162" s="149" t="s">
        <v>358</v>
      </c>
      <c r="C162" s="149" t="s">
        <v>359</v>
      </c>
      <c r="D162" s="149"/>
      <c r="E162" s="149"/>
      <c r="F162" s="149" t="s">
        <v>4989</v>
      </c>
      <c r="G162" s="149" t="s">
        <v>333</v>
      </c>
      <c r="H162" s="149" t="s">
        <v>360</v>
      </c>
      <c r="I162" s="149" t="s">
        <v>2221</v>
      </c>
      <c r="J162" s="149" t="s">
        <v>528</v>
      </c>
      <c r="K162" s="149" t="s">
        <v>5759</v>
      </c>
      <c r="L162" s="149" t="s">
        <v>3373</v>
      </c>
      <c r="S162" s="125"/>
      <c r="T162" s="126"/>
      <c r="U162" s="125"/>
      <c r="X162" s="126"/>
      <c r="AC162" s="1" t="str">
        <f>IF(基本情報登録!$D$10="","",IF(基本情報登録!$D$10='登録データ（男）'!F162,1,0))</f>
        <v/>
      </c>
    </row>
    <row r="163" spans="1:29" ht="13.5">
      <c r="A163" s="149">
        <v>161</v>
      </c>
      <c r="B163" s="149" t="s">
        <v>851</v>
      </c>
      <c r="C163" s="149" t="s">
        <v>852</v>
      </c>
      <c r="D163" s="149"/>
      <c r="E163" s="149"/>
      <c r="F163" s="149" t="s">
        <v>4989</v>
      </c>
      <c r="G163" s="149">
        <v>4</v>
      </c>
      <c r="H163" s="149" t="s">
        <v>735</v>
      </c>
      <c r="I163" s="149" t="s">
        <v>5293</v>
      </c>
      <c r="J163" s="149" t="s">
        <v>622</v>
      </c>
      <c r="K163" s="149" t="s">
        <v>5760</v>
      </c>
      <c r="L163" s="149" t="s">
        <v>499</v>
      </c>
      <c r="S163" s="125"/>
      <c r="T163" s="126"/>
      <c r="U163" s="125"/>
      <c r="X163" s="126"/>
      <c r="AC163" s="1" t="str">
        <f>IF(基本情報登録!$D$10="","",IF(基本情報登録!$D$10='登録データ（男）'!F163,1,0))</f>
        <v/>
      </c>
    </row>
    <row r="164" spans="1:29" ht="13.5">
      <c r="A164" s="149">
        <v>162</v>
      </c>
      <c r="B164" s="149" t="s">
        <v>1284</v>
      </c>
      <c r="C164" s="149" t="s">
        <v>654</v>
      </c>
      <c r="D164" s="149"/>
      <c r="E164" s="149"/>
      <c r="F164" s="149" t="s">
        <v>4989</v>
      </c>
      <c r="G164" s="149">
        <v>4</v>
      </c>
      <c r="H164" s="149" t="s">
        <v>655</v>
      </c>
      <c r="I164" s="149" t="s">
        <v>2269</v>
      </c>
      <c r="J164" s="149" t="s">
        <v>2270</v>
      </c>
      <c r="K164" s="149" t="s">
        <v>5761</v>
      </c>
      <c r="L164" s="149" t="s">
        <v>499</v>
      </c>
      <c r="S164" s="125"/>
      <c r="T164" s="126"/>
      <c r="U164" s="125"/>
      <c r="X164" s="126"/>
      <c r="AC164" s="1" t="str">
        <f>IF(基本情報登録!$D$10="","",IF(基本情報登録!$D$10='登録データ（男）'!F164,1,0))</f>
        <v/>
      </c>
    </row>
    <row r="165" spans="1:29" ht="13.5">
      <c r="A165" s="149">
        <v>163</v>
      </c>
      <c r="B165" s="149" t="s">
        <v>1285</v>
      </c>
      <c r="C165" s="149" t="s">
        <v>646</v>
      </c>
      <c r="D165" s="149"/>
      <c r="E165" s="149"/>
      <c r="F165" s="149" t="s">
        <v>4989</v>
      </c>
      <c r="G165" s="149">
        <v>4</v>
      </c>
      <c r="H165" s="149" t="s">
        <v>647</v>
      </c>
      <c r="I165" s="149" t="s">
        <v>2264</v>
      </c>
      <c r="J165" s="149" t="s">
        <v>498</v>
      </c>
      <c r="K165" s="149" t="s">
        <v>5762</v>
      </c>
      <c r="L165" s="149" t="s">
        <v>499</v>
      </c>
      <c r="S165" s="125"/>
      <c r="T165" s="126"/>
      <c r="U165" s="125"/>
      <c r="X165" s="126"/>
      <c r="AC165" s="1" t="str">
        <f>IF(基本情報登録!$D$10="","",IF(基本情報登録!$D$10='登録データ（男）'!F165,1,0))</f>
        <v/>
      </c>
    </row>
    <row r="166" spans="1:29" ht="13.5">
      <c r="A166" s="149">
        <v>164</v>
      </c>
      <c r="B166" s="149" t="s">
        <v>856</v>
      </c>
      <c r="C166" s="149" t="s">
        <v>857</v>
      </c>
      <c r="D166" s="149"/>
      <c r="E166" s="149"/>
      <c r="F166" s="149" t="s">
        <v>4989</v>
      </c>
      <c r="G166" s="149">
        <v>4</v>
      </c>
      <c r="H166" s="149" t="s">
        <v>858</v>
      </c>
      <c r="I166" s="149" t="s">
        <v>2311</v>
      </c>
      <c r="J166" s="149" t="s">
        <v>2312</v>
      </c>
      <c r="K166" s="149" t="s">
        <v>5763</v>
      </c>
      <c r="L166" s="149" t="s">
        <v>3373</v>
      </c>
      <c r="S166" s="125"/>
      <c r="T166" s="126"/>
      <c r="U166" s="125"/>
      <c r="X166" s="126"/>
      <c r="AC166" s="1" t="str">
        <f>IF(基本情報登録!$D$10="","",IF(基本情報登録!$D$10='登録データ（男）'!F166,1,0))</f>
        <v/>
      </c>
    </row>
    <row r="167" spans="1:29" ht="13.5">
      <c r="A167" s="149">
        <v>165</v>
      </c>
      <c r="B167" s="149" t="s">
        <v>876</v>
      </c>
      <c r="C167" s="149" t="s">
        <v>877</v>
      </c>
      <c r="D167" s="149"/>
      <c r="E167" s="149"/>
      <c r="F167" s="149" t="s">
        <v>4989</v>
      </c>
      <c r="G167" s="149">
        <v>4</v>
      </c>
      <c r="H167" s="149" t="s">
        <v>845</v>
      </c>
      <c r="I167" s="149" t="s">
        <v>571</v>
      </c>
      <c r="J167" s="149" t="s">
        <v>2218</v>
      </c>
      <c r="K167" s="149" t="s">
        <v>5764</v>
      </c>
      <c r="L167" s="149" t="s">
        <v>499</v>
      </c>
      <c r="S167" s="125"/>
      <c r="T167" s="126"/>
      <c r="U167" s="125"/>
      <c r="X167" s="126"/>
      <c r="AC167" s="1" t="str">
        <f>IF(基本情報登録!$D$10="","",IF(基本情報登録!$D$10='登録データ（男）'!F167,1,0))</f>
        <v/>
      </c>
    </row>
    <row r="168" spans="1:29" ht="13.5">
      <c r="A168" s="149">
        <v>166</v>
      </c>
      <c r="B168" s="149" t="s">
        <v>1286</v>
      </c>
      <c r="C168" s="149" t="s">
        <v>648</v>
      </c>
      <c r="D168" s="149"/>
      <c r="E168" s="149"/>
      <c r="F168" s="149" t="s">
        <v>4989</v>
      </c>
      <c r="G168" s="149">
        <v>4</v>
      </c>
      <c r="H168" s="149" t="s">
        <v>649</v>
      </c>
      <c r="I168" s="149" t="s">
        <v>2262</v>
      </c>
      <c r="J168" s="149" t="s">
        <v>2263</v>
      </c>
      <c r="K168" s="149" t="s">
        <v>5765</v>
      </c>
      <c r="L168" s="149" t="s">
        <v>499</v>
      </c>
      <c r="S168" s="125"/>
      <c r="T168" s="126"/>
      <c r="U168" s="125"/>
      <c r="X168" s="126"/>
      <c r="AC168" s="1" t="str">
        <f>IF(基本情報登録!$D$10="","",IF(基本情報登録!$D$10='登録データ（男）'!F168,1,0))</f>
        <v/>
      </c>
    </row>
    <row r="169" spans="1:29" ht="13.5">
      <c r="A169" s="149">
        <v>167</v>
      </c>
      <c r="B169" s="149" t="s">
        <v>1287</v>
      </c>
      <c r="C169" s="149" t="s">
        <v>650</v>
      </c>
      <c r="D169" s="149"/>
      <c r="E169" s="149"/>
      <c r="F169" s="149" t="s">
        <v>4989</v>
      </c>
      <c r="G169" s="149">
        <v>4</v>
      </c>
      <c r="H169" s="149" t="s">
        <v>651</v>
      </c>
      <c r="I169" s="149" t="s">
        <v>2275</v>
      </c>
      <c r="J169" s="149" t="s">
        <v>2276</v>
      </c>
      <c r="K169" s="149" t="s">
        <v>5766</v>
      </c>
      <c r="L169" s="149" t="s">
        <v>499</v>
      </c>
      <c r="S169" s="125"/>
      <c r="T169" s="126"/>
      <c r="U169" s="125"/>
      <c r="X169" s="126"/>
      <c r="AC169" s="1" t="str">
        <f>IF(基本情報登録!$D$10="","",IF(基本情報登録!$D$10='登録データ（男）'!F169,1,0))</f>
        <v/>
      </c>
    </row>
    <row r="170" spans="1:29" ht="13.5">
      <c r="A170" s="149">
        <v>168</v>
      </c>
      <c r="B170" s="149" t="s">
        <v>870</v>
      </c>
      <c r="C170" s="149" t="s">
        <v>871</v>
      </c>
      <c r="D170" s="149"/>
      <c r="E170" s="149"/>
      <c r="F170" s="149" t="s">
        <v>4989</v>
      </c>
      <c r="G170" s="149">
        <v>4</v>
      </c>
      <c r="H170" s="149" t="s">
        <v>872</v>
      </c>
      <c r="I170" s="149" t="s">
        <v>2266</v>
      </c>
      <c r="J170" s="149" t="s">
        <v>2267</v>
      </c>
      <c r="K170" s="149" t="s">
        <v>5767</v>
      </c>
      <c r="L170" s="149" t="s">
        <v>3373</v>
      </c>
      <c r="S170" s="125"/>
      <c r="T170" s="126"/>
      <c r="U170" s="125"/>
      <c r="X170" s="126"/>
      <c r="AC170" s="1" t="str">
        <f>IF(基本情報登録!$D$10="","",IF(基本情報登録!$D$10='登録データ（男）'!F170,1,0))</f>
        <v/>
      </c>
    </row>
    <row r="171" spans="1:29" ht="13.5">
      <c r="A171" s="149">
        <v>169</v>
      </c>
      <c r="B171" s="149" t="s">
        <v>1289</v>
      </c>
      <c r="C171" s="149" t="s">
        <v>661</v>
      </c>
      <c r="D171" s="149"/>
      <c r="E171" s="149"/>
      <c r="F171" s="149" t="s">
        <v>4989</v>
      </c>
      <c r="G171" s="149">
        <v>4</v>
      </c>
      <c r="H171" s="149" t="s">
        <v>662</v>
      </c>
      <c r="I171" s="149" t="s">
        <v>611</v>
      </c>
      <c r="J171" s="149" t="s">
        <v>2289</v>
      </c>
      <c r="K171" s="149" t="s">
        <v>5768</v>
      </c>
      <c r="L171" s="149" t="s">
        <v>499</v>
      </c>
      <c r="S171" s="125"/>
      <c r="T171" s="126"/>
      <c r="U171" s="125"/>
      <c r="X171" s="126"/>
      <c r="AC171" s="1" t="str">
        <f>IF(基本情報登録!$D$10="","",IF(基本情報登録!$D$10='登録データ（男）'!F171,1,0))</f>
        <v/>
      </c>
    </row>
    <row r="172" spans="1:29" ht="13.5">
      <c r="A172" s="149">
        <v>170</v>
      </c>
      <c r="B172" s="149" t="s">
        <v>1288</v>
      </c>
      <c r="C172" s="149" t="s">
        <v>652</v>
      </c>
      <c r="D172" s="149"/>
      <c r="E172" s="149"/>
      <c r="F172" s="149" t="s">
        <v>4989</v>
      </c>
      <c r="G172" s="149">
        <v>4</v>
      </c>
      <c r="H172" s="149" t="s">
        <v>653</v>
      </c>
      <c r="I172" s="149" t="s">
        <v>594</v>
      </c>
      <c r="J172" s="149" t="s">
        <v>2268</v>
      </c>
      <c r="K172" s="149" t="s">
        <v>5769</v>
      </c>
      <c r="L172" s="149" t="s">
        <v>499</v>
      </c>
      <c r="S172" s="125"/>
      <c r="T172" s="126"/>
      <c r="U172" s="125"/>
      <c r="X172" s="126"/>
      <c r="AC172" s="1" t="str">
        <f>IF(基本情報登録!$D$10="","",IF(基本情報登録!$D$10='登録データ（男）'!F172,1,0))</f>
        <v/>
      </c>
    </row>
    <row r="173" spans="1:29" ht="13.5">
      <c r="A173" s="149">
        <v>171</v>
      </c>
      <c r="B173" s="149" t="s">
        <v>864</v>
      </c>
      <c r="C173" s="149" t="s">
        <v>865</v>
      </c>
      <c r="D173" s="149"/>
      <c r="E173" s="149"/>
      <c r="F173" s="149" t="s">
        <v>4989</v>
      </c>
      <c r="G173" s="149">
        <v>4</v>
      </c>
      <c r="H173" s="149" t="s">
        <v>866</v>
      </c>
      <c r="I173" s="149" t="s">
        <v>707</v>
      </c>
      <c r="J173" s="149" t="s">
        <v>2271</v>
      </c>
      <c r="K173" s="149" t="s">
        <v>5770</v>
      </c>
      <c r="L173" s="149" t="s">
        <v>499</v>
      </c>
      <c r="S173" s="125"/>
      <c r="T173" s="126"/>
      <c r="U173" s="125"/>
      <c r="X173" s="126"/>
      <c r="AC173" s="1" t="str">
        <f>IF(基本情報登録!$D$10="","",IF(基本情報登録!$D$10='登録データ（男）'!F173,1,0))</f>
        <v/>
      </c>
    </row>
    <row r="174" spans="1:29" ht="13.5">
      <c r="A174" s="149">
        <v>172</v>
      </c>
      <c r="B174" s="149" t="s">
        <v>1292</v>
      </c>
      <c r="C174" s="149" t="s">
        <v>663</v>
      </c>
      <c r="D174" s="149"/>
      <c r="E174" s="149"/>
      <c r="F174" s="149" t="s">
        <v>4989</v>
      </c>
      <c r="G174" s="149">
        <v>4</v>
      </c>
      <c r="H174" s="149" t="s">
        <v>590</v>
      </c>
      <c r="I174" s="149" t="s">
        <v>576</v>
      </c>
      <c r="J174" s="149" t="s">
        <v>2247</v>
      </c>
      <c r="K174" s="149" t="s">
        <v>5771</v>
      </c>
      <c r="L174" s="149" t="s">
        <v>3373</v>
      </c>
      <c r="S174" s="125"/>
      <c r="T174" s="126"/>
      <c r="U174" s="125"/>
      <c r="X174" s="126"/>
      <c r="AC174" s="1" t="str">
        <f>IF(基本情報登録!$D$10="","",IF(基本情報登録!$D$10='登録データ（男）'!F174,1,0))</f>
        <v/>
      </c>
    </row>
    <row r="175" spans="1:29" ht="13.5">
      <c r="A175" s="149">
        <v>173</v>
      </c>
      <c r="B175" s="149" t="s">
        <v>848</v>
      </c>
      <c r="C175" s="149" t="s">
        <v>849</v>
      </c>
      <c r="D175" s="149"/>
      <c r="E175" s="149"/>
      <c r="F175" s="149" t="s">
        <v>4989</v>
      </c>
      <c r="G175" s="149">
        <v>4</v>
      </c>
      <c r="H175" s="149" t="s">
        <v>850</v>
      </c>
      <c r="I175" s="149" t="s">
        <v>633</v>
      </c>
      <c r="J175" s="149" t="s">
        <v>5294</v>
      </c>
      <c r="K175" s="149" t="s">
        <v>5772</v>
      </c>
      <c r="L175" s="149" t="s">
        <v>499</v>
      </c>
      <c r="S175" s="125"/>
      <c r="T175" s="126"/>
      <c r="U175" s="125"/>
      <c r="X175" s="126"/>
      <c r="AC175" s="1" t="str">
        <f>IF(基本情報登録!$D$10="","",IF(基本情報登録!$D$10='登録データ（男）'!F175,1,0))</f>
        <v/>
      </c>
    </row>
    <row r="176" spans="1:29" ht="13.5">
      <c r="A176" s="149">
        <v>174</v>
      </c>
      <c r="B176" s="149" t="s">
        <v>1290</v>
      </c>
      <c r="C176" s="149" t="s">
        <v>1291</v>
      </c>
      <c r="D176" s="149"/>
      <c r="E176" s="149"/>
      <c r="F176" s="149" t="s">
        <v>4989</v>
      </c>
      <c r="G176" s="149">
        <v>4</v>
      </c>
      <c r="H176" s="149" t="s">
        <v>1728</v>
      </c>
      <c r="I176" s="149" t="s">
        <v>2293</v>
      </c>
      <c r="J176" s="149" t="s">
        <v>2294</v>
      </c>
      <c r="K176" s="149" t="s">
        <v>5773</v>
      </c>
      <c r="L176" s="149" t="s">
        <v>499</v>
      </c>
      <c r="S176" s="125"/>
      <c r="T176" s="126"/>
      <c r="U176" s="125"/>
      <c r="X176" s="126"/>
      <c r="AC176" s="1" t="str">
        <f>IF(基本情報登録!$D$10="","",IF(基本情報登録!$D$10='登録データ（男）'!F176,1,0))</f>
        <v/>
      </c>
    </row>
    <row r="177" spans="1:29" ht="13.5">
      <c r="A177" s="149">
        <v>175</v>
      </c>
      <c r="B177" s="149" t="s">
        <v>1280</v>
      </c>
      <c r="C177" s="149" t="s">
        <v>644</v>
      </c>
      <c r="D177" s="149"/>
      <c r="E177" s="149"/>
      <c r="F177" s="149" t="s">
        <v>4989</v>
      </c>
      <c r="G177" s="149">
        <v>4</v>
      </c>
      <c r="H177" s="149" t="s">
        <v>645</v>
      </c>
      <c r="I177" s="149" t="s">
        <v>605</v>
      </c>
      <c r="J177" s="149" t="s">
        <v>2218</v>
      </c>
      <c r="K177" s="149" t="s">
        <v>5774</v>
      </c>
      <c r="L177" s="149" t="s">
        <v>499</v>
      </c>
      <c r="S177" s="125"/>
      <c r="T177" s="126"/>
      <c r="U177" s="125"/>
      <c r="X177" s="126"/>
      <c r="AC177" s="1" t="str">
        <f>IF(基本情報登録!$D$10="","",IF(基本情報登録!$D$10='登録データ（男）'!F177,1,0))</f>
        <v/>
      </c>
    </row>
    <row r="178" spans="1:29" ht="13.5">
      <c r="A178" s="149">
        <v>176</v>
      </c>
      <c r="B178" s="149" t="s">
        <v>1299</v>
      </c>
      <c r="C178" s="149" t="s">
        <v>1300</v>
      </c>
      <c r="D178" s="149"/>
      <c r="E178" s="149"/>
      <c r="F178" s="149" t="s">
        <v>4989</v>
      </c>
      <c r="G178" s="149">
        <v>3</v>
      </c>
      <c r="H178" s="149" t="s">
        <v>1732</v>
      </c>
      <c r="I178" s="149" t="s">
        <v>1119</v>
      </c>
      <c r="J178" s="149" t="s">
        <v>555</v>
      </c>
      <c r="K178" s="149" t="s">
        <v>5775</v>
      </c>
      <c r="L178" s="149" t="s">
        <v>3373</v>
      </c>
      <c r="S178" s="125"/>
      <c r="T178" s="126"/>
      <c r="U178" s="125"/>
      <c r="X178" s="126"/>
      <c r="AC178" s="1" t="str">
        <f>IF(基本情報登録!$D$10="","",IF(基本情報登録!$D$10='登録データ（男）'!F178,1,0))</f>
        <v/>
      </c>
    </row>
    <row r="179" spans="1:29" ht="13.5">
      <c r="A179" s="149">
        <v>177</v>
      </c>
      <c r="B179" s="149" t="s">
        <v>1529</v>
      </c>
      <c r="C179" s="149" t="s">
        <v>1530</v>
      </c>
      <c r="D179" s="149"/>
      <c r="E179" s="149"/>
      <c r="F179" s="149" t="s">
        <v>4989</v>
      </c>
      <c r="G179" s="149">
        <v>3</v>
      </c>
      <c r="H179" s="149" t="s">
        <v>1833</v>
      </c>
      <c r="I179" s="149" t="s">
        <v>2284</v>
      </c>
      <c r="J179" s="149" t="s">
        <v>2285</v>
      </c>
      <c r="K179" s="149" t="s">
        <v>5776</v>
      </c>
      <c r="L179" s="149" t="s">
        <v>499</v>
      </c>
      <c r="S179" s="125"/>
      <c r="T179" s="126"/>
      <c r="U179" s="125"/>
      <c r="X179" s="126"/>
      <c r="AC179" s="1" t="str">
        <f>IF(基本情報登録!$D$10="","",IF(基本情報登録!$D$10='登録データ（男）'!F179,1,0))</f>
        <v/>
      </c>
    </row>
    <row r="180" spans="1:29" ht="13.5">
      <c r="A180" s="149">
        <v>178</v>
      </c>
      <c r="B180" s="149" t="s">
        <v>1527</v>
      </c>
      <c r="C180" s="149" t="s">
        <v>1528</v>
      </c>
      <c r="D180" s="149"/>
      <c r="E180" s="149"/>
      <c r="F180" s="149" t="s">
        <v>4989</v>
      </c>
      <c r="G180" s="149">
        <v>3</v>
      </c>
      <c r="H180" s="149" t="s">
        <v>1817</v>
      </c>
      <c r="I180" s="149" t="s">
        <v>2282</v>
      </c>
      <c r="J180" s="149" t="s">
        <v>1895</v>
      </c>
      <c r="K180" s="149" t="s">
        <v>5777</v>
      </c>
      <c r="L180" s="149" t="s">
        <v>499</v>
      </c>
      <c r="S180" s="125"/>
      <c r="T180" s="126"/>
      <c r="U180" s="125"/>
      <c r="X180" s="126"/>
      <c r="AC180" s="1" t="str">
        <f>IF(基本情報登録!$D$10="","",IF(基本情報登録!$D$10='登録データ（男）'!F180,1,0))</f>
        <v/>
      </c>
    </row>
    <row r="181" spans="1:29" ht="13.5">
      <c r="A181" s="149">
        <v>179</v>
      </c>
      <c r="B181" s="149" t="s">
        <v>1301</v>
      </c>
      <c r="C181" s="149" t="s">
        <v>1302</v>
      </c>
      <c r="D181" s="149"/>
      <c r="E181" s="149"/>
      <c r="F181" s="149" t="s">
        <v>4989</v>
      </c>
      <c r="G181" s="149">
        <v>3</v>
      </c>
      <c r="H181" s="149" t="s">
        <v>1733</v>
      </c>
      <c r="I181" s="149" t="s">
        <v>2249</v>
      </c>
      <c r="J181" s="149" t="s">
        <v>2250</v>
      </c>
      <c r="K181" s="149" t="s">
        <v>5778</v>
      </c>
      <c r="L181" s="149" t="s">
        <v>499</v>
      </c>
      <c r="S181" s="125"/>
      <c r="T181" s="126"/>
      <c r="U181" s="125"/>
      <c r="X181" s="126"/>
      <c r="AC181" s="1" t="str">
        <f>IF(基本情報登録!$D$10="","",IF(基本情報登録!$D$10='登録データ（男）'!F181,1,0))</f>
        <v/>
      </c>
    </row>
    <row r="182" spans="1:29" ht="13.5">
      <c r="A182" s="149">
        <v>180</v>
      </c>
      <c r="B182" s="149" t="s">
        <v>1535</v>
      </c>
      <c r="C182" s="149" t="s">
        <v>1536</v>
      </c>
      <c r="D182" s="149"/>
      <c r="E182" s="149"/>
      <c r="F182" s="149" t="s">
        <v>4989</v>
      </c>
      <c r="G182" s="149">
        <v>3</v>
      </c>
      <c r="H182" s="149" t="s">
        <v>1836</v>
      </c>
      <c r="I182" s="149" t="s">
        <v>707</v>
      </c>
      <c r="J182" s="149" t="s">
        <v>2314</v>
      </c>
      <c r="K182" s="149" t="s">
        <v>5779</v>
      </c>
      <c r="L182" s="149" t="s">
        <v>3373</v>
      </c>
      <c r="S182" s="125"/>
      <c r="T182" s="126"/>
      <c r="U182" s="125"/>
      <c r="X182" s="126"/>
      <c r="AC182" s="1" t="str">
        <f>IF(基本情報登録!$D$10="","",IF(基本情報登録!$D$10='登録データ（男）'!F182,1,0))</f>
        <v/>
      </c>
    </row>
    <row r="183" spans="1:29" ht="13.5">
      <c r="A183" s="149">
        <v>181</v>
      </c>
      <c r="B183" s="149" t="s">
        <v>1305</v>
      </c>
      <c r="C183" s="149" t="s">
        <v>1306</v>
      </c>
      <c r="D183" s="149"/>
      <c r="E183" s="149"/>
      <c r="F183" s="149" t="s">
        <v>4989</v>
      </c>
      <c r="G183" s="149">
        <v>3</v>
      </c>
      <c r="H183" s="149" t="s">
        <v>1735</v>
      </c>
      <c r="I183" s="149" t="s">
        <v>2317</v>
      </c>
      <c r="J183" s="149" t="s">
        <v>2285</v>
      </c>
      <c r="K183" s="149" t="s">
        <v>5780</v>
      </c>
      <c r="L183" s="149" t="s">
        <v>499</v>
      </c>
      <c r="S183" s="125"/>
      <c r="T183" s="126"/>
      <c r="U183" s="125"/>
      <c r="X183" s="126"/>
      <c r="AC183" s="1" t="str">
        <f>IF(基本情報登録!$D$10="","",IF(基本情報登録!$D$10='登録データ（男）'!F183,1,0))</f>
        <v/>
      </c>
    </row>
    <row r="184" spans="1:29" ht="13.5">
      <c r="A184" s="150">
        <v>182</v>
      </c>
      <c r="B184" s="150" t="s">
        <v>1310</v>
      </c>
      <c r="C184" s="149" t="s">
        <v>1311</v>
      </c>
      <c r="D184" s="149"/>
      <c r="E184" s="149"/>
      <c r="F184" s="150" t="s">
        <v>4989</v>
      </c>
      <c r="G184" s="150">
        <v>3</v>
      </c>
      <c r="H184" s="149" t="s">
        <v>1739</v>
      </c>
      <c r="I184" s="149" t="s">
        <v>561</v>
      </c>
      <c r="J184" s="149" t="s">
        <v>627</v>
      </c>
      <c r="K184" s="149" t="s">
        <v>5781</v>
      </c>
      <c r="L184" s="149" t="s">
        <v>499</v>
      </c>
      <c r="S184" s="125"/>
      <c r="T184" s="126"/>
      <c r="U184" s="125"/>
      <c r="X184" s="126"/>
      <c r="AC184" s="1" t="str">
        <f>IF(基本情報登録!$D$10="","",IF(基本情報登録!$D$10='登録データ（男）'!F184,1,0))</f>
        <v/>
      </c>
    </row>
    <row r="185" spans="1:29" ht="13.5">
      <c r="A185" s="150">
        <v>183</v>
      </c>
      <c r="B185" s="150" t="s">
        <v>3170</v>
      </c>
      <c r="C185" s="149" t="s">
        <v>3171</v>
      </c>
      <c r="D185" s="149"/>
      <c r="E185" s="149"/>
      <c r="F185" s="150" t="s">
        <v>4989</v>
      </c>
      <c r="G185" s="150">
        <v>2</v>
      </c>
      <c r="H185" s="149" t="s">
        <v>2094</v>
      </c>
      <c r="I185" s="149" t="s">
        <v>3172</v>
      </c>
      <c r="J185" s="149" t="s">
        <v>3173</v>
      </c>
      <c r="K185" s="149" t="s">
        <v>5782</v>
      </c>
      <c r="L185" s="149" t="s">
        <v>499</v>
      </c>
      <c r="S185" s="125"/>
      <c r="T185" s="126"/>
      <c r="U185" s="125"/>
      <c r="X185" s="126"/>
      <c r="AC185" s="1" t="str">
        <f>IF(基本情報登録!$D$10="","",IF(基本情報登録!$D$10='登録データ（男）'!F185,1,0))</f>
        <v/>
      </c>
    </row>
    <row r="186" spans="1:29" ht="13.5">
      <c r="A186" s="150">
        <v>184</v>
      </c>
      <c r="B186" s="150" t="s">
        <v>2251</v>
      </c>
      <c r="C186" s="149" t="s">
        <v>2252</v>
      </c>
      <c r="D186" s="149"/>
      <c r="E186" s="149"/>
      <c r="F186" s="150" t="s">
        <v>4989</v>
      </c>
      <c r="G186" s="150">
        <v>3</v>
      </c>
      <c r="H186" s="149" t="s">
        <v>1736</v>
      </c>
      <c r="I186" s="149" t="s">
        <v>2253</v>
      </c>
      <c r="J186" s="149" t="s">
        <v>2254</v>
      </c>
      <c r="K186" s="149" t="s">
        <v>5783</v>
      </c>
      <c r="L186" s="149" t="s">
        <v>3373</v>
      </c>
      <c r="S186" s="125"/>
      <c r="T186" s="126"/>
      <c r="U186" s="125"/>
      <c r="X186" s="126"/>
      <c r="AC186" s="1" t="str">
        <f>IF(基本情報登録!$D$10="","",IF(基本情報登録!$D$10='登録データ（男）'!F186,1,0))</f>
        <v/>
      </c>
    </row>
    <row r="187" spans="1:29" ht="13.5">
      <c r="A187" s="150">
        <v>185</v>
      </c>
      <c r="B187" s="150" t="s">
        <v>1537</v>
      </c>
      <c r="C187" s="149" t="s">
        <v>1538</v>
      </c>
      <c r="D187" s="149"/>
      <c r="E187" s="149"/>
      <c r="F187" s="150" t="s">
        <v>4989</v>
      </c>
      <c r="G187" s="150">
        <v>3</v>
      </c>
      <c r="H187" s="149" t="s">
        <v>1837</v>
      </c>
      <c r="I187" s="149" t="s">
        <v>2316</v>
      </c>
      <c r="J187" s="149" t="s">
        <v>598</v>
      </c>
      <c r="K187" s="149" t="s">
        <v>5784</v>
      </c>
      <c r="L187" s="149" t="s">
        <v>499</v>
      </c>
      <c r="S187" s="125"/>
      <c r="T187" s="126"/>
      <c r="U187" s="125"/>
      <c r="X187" s="126"/>
      <c r="AC187" s="1" t="str">
        <f>IF(基本情報登録!$D$10="","",IF(基本情報登録!$D$10='登録データ（男）'!F187,1,0))</f>
        <v/>
      </c>
    </row>
    <row r="188" spans="1:29" ht="13.5">
      <c r="A188" s="150">
        <v>186</v>
      </c>
      <c r="B188" s="150" t="s">
        <v>1533</v>
      </c>
      <c r="C188" s="149" t="s">
        <v>1534</v>
      </c>
      <c r="D188" s="149"/>
      <c r="E188" s="149"/>
      <c r="F188" s="150" t="s">
        <v>4989</v>
      </c>
      <c r="G188" s="150">
        <v>3</v>
      </c>
      <c r="H188" s="149" t="s">
        <v>1835</v>
      </c>
      <c r="I188" s="149" t="s">
        <v>2315</v>
      </c>
      <c r="J188" s="149" t="s">
        <v>2217</v>
      </c>
      <c r="K188" s="149" t="s">
        <v>5785</v>
      </c>
      <c r="L188" s="149" t="s">
        <v>499</v>
      </c>
      <c r="S188" s="125"/>
      <c r="T188" s="126"/>
      <c r="U188" s="125"/>
      <c r="X188" s="126"/>
      <c r="AC188" s="1" t="str">
        <f>IF(基本情報登録!$D$10="","",IF(基本情報登録!$D$10='登録データ（男）'!F188,1,0))</f>
        <v/>
      </c>
    </row>
    <row r="189" spans="1:29" ht="13.5">
      <c r="A189" s="150">
        <v>187</v>
      </c>
      <c r="B189" s="150" t="s">
        <v>1297</v>
      </c>
      <c r="C189" s="149" t="s">
        <v>1298</v>
      </c>
      <c r="D189" s="149"/>
      <c r="E189" s="149"/>
      <c r="F189" s="150" t="s">
        <v>4989</v>
      </c>
      <c r="G189" s="150">
        <v>3</v>
      </c>
      <c r="H189" s="149" t="s">
        <v>1731</v>
      </c>
      <c r="I189" s="149" t="s">
        <v>2280</v>
      </c>
      <c r="J189" s="149" t="s">
        <v>2281</v>
      </c>
      <c r="K189" s="149" t="s">
        <v>5786</v>
      </c>
      <c r="L189" s="149" t="s">
        <v>499</v>
      </c>
      <c r="S189" s="125"/>
      <c r="T189" s="126"/>
      <c r="U189" s="125"/>
      <c r="X189" s="126"/>
      <c r="AC189" s="1" t="str">
        <f>IF(基本情報登録!$D$10="","",IF(基本情報登録!$D$10='登録データ（男）'!F189,1,0))</f>
        <v/>
      </c>
    </row>
    <row r="190" spans="1:29" ht="13.5">
      <c r="A190" s="150">
        <v>188</v>
      </c>
      <c r="B190" s="150" t="s">
        <v>1539</v>
      </c>
      <c r="C190" s="149" t="s">
        <v>1540</v>
      </c>
      <c r="D190" s="149"/>
      <c r="E190" s="149"/>
      <c r="F190" s="150" t="s">
        <v>4989</v>
      </c>
      <c r="G190" s="150">
        <v>3</v>
      </c>
      <c r="H190" s="149" t="s">
        <v>1838</v>
      </c>
      <c r="I190" s="149" t="s">
        <v>706</v>
      </c>
      <c r="J190" s="149" t="s">
        <v>2297</v>
      </c>
      <c r="K190" s="149" t="s">
        <v>5787</v>
      </c>
      <c r="L190" s="149" t="s">
        <v>3373</v>
      </c>
      <c r="S190" s="125"/>
      <c r="T190" s="126"/>
      <c r="U190" s="125"/>
      <c r="X190" s="126"/>
      <c r="AC190" s="1" t="str">
        <f>IF(基本情報登録!$D$10="","",IF(基本情報登録!$D$10='登録データ（男）'!F190,1,0))</f>
        <v/>
      </c>
    </row>
    <row r="191" spans="1:29" ht="13.5">
      <c r="A191" s="150">
        <v>189</v>
      </c>
      <c r="B191" s="150" t="s">
        <v>2334</v>
      </c>
      <c r="C191" s="149" t="s">
        <v>2335</v>
      </c>
      <c r="D191" s="149"/>
      <c r="E191" s="149"/>
      <c r="F191" s="150" t="s">
        <v>4989</v>
      </c>
      <c r="G191" s="150">
        <v>2</v>
      </c>
      <c r="H191" s="149" t="s">
        <v>2336</v>
      </c>
      <c r="I191" s="149" t="s">
        <v>2337</v>
      </c>
      <c r="J191" s="149" t="s">
        <v>2338</v>
      </c>
      <c r="K191" s="149" t="s">
        <v>5788</v>
      </c>
      <c r="L191" s="149" t="s">
        <v>499</v>
      </c>
      <c r="S191" s="125"/>
      <c r="T191" s="126"/>
      <c r="U191" s="125"/>
      <c r="X191" s="126"/>
      <c r="AC191" s="1" t="str">
        <f>IF(基本情報登録!$D$10="","",IF(基本情報登録!$D$10='登録データ（男）'!F191,1,0))</f>
        <v/>
      </c>
    </row>
    <row r="192" spans="1:29" ht="13.5">
      <c r="A192" s="150">
        <v>190</v>
      </c>
      <c r="B192" s="150" t="s">
        <v>1303</v>
      </c>
      <c r="C192" s="149" t="s">
        <v>1304</v>
      </c>
      <c r="D192" s="149"/>
      <c r="E192" s="149"/>
      <c r="F192" s="150" t="s">
        <v>4989</v>
      </c>
      <c r="G192" s="150">
        <v>3</v>
      </c>
      <c r="H192" s="149" t="s">
        <v>1734</v>
      </c>
      <c r="I192" s="149" t="s">
        <v>2235</v>
      </c>
      <c r="J192" s="149" t="s">
        <v>2256</v>
      </c>
      <c r="K192" s="149" t="s">
        <v>5789</v>
      </c>
      <c r="L192" s="149" t="s">
        <v>499</v>
      </c>
      <c r="S192" s="125"/>
      <c r="T192" s="126"/>
      <c r="U192" s="125"/>
      <c r="X192" s="126"/>
      <c r="AC192" s="1" t="str">
        <f>IF(基本情報登録!$D$10="","",IF(基本情報登録!$D$10='登録データ（男）'!F192,1,0))</f>
        <v/>
      </c>
    </row>
    <row r="193" spans="1:29" ht="13.5">
      <c r="A193" s="150">
        <v>191</v>
      </c>
      <c r="B193" s="150" t="s">
        <v>2827</v>
      </c>
      <c r="C193" s="149" t="s">
        <v>2828</v>
      </c>
      <c r="D193" s="149"/>
      <c r="E193" s="149"/>
      <c r="F193" s="150" t="s">
        <v>4989</v>
      </c>
      <c r="G193" s="150">
        <v>2</v>
      </c>
      <c r="H193" s="149" t="s">
        <v>2829</v>
      </c>
      <c r="I193" s="149" t="s">
        <v>1101</v>
      </c>
      <c r="J193" s="149" t="s">
        <v>2369</v>
      </c>
      <c r="K193" s="149" t="s">
        <v>5790</v>
      </c>
      <c r="L193" s="149" t="s">
        <v>499</v>
      </c>
      <c r="S193" s="125"/>
      <c r="T193" s="126"/>
      <c r="U193" s="125"/>
      <c r="X193" s="126"/>
      <c r="AC193" s="1" t="str">
        <f>IF(基本情報登録!$D$10="","",IF(基本情報登録!$D$10='登録データ（男）'!F193,1,0))</f>
        <v/>
      </c>
    </row>
    <row r="194" spans="1:29" ht="13.5">
      <c r="A194" s="150">
        <v>192</v>
      </c>
      <c r="B194" s="150" t="s">
        <v>3122</v>
      </c>
      <c r="C194" s="149" t="s">
        <v>3123</v>
      </c>
      <c r="D194" s="149"/>
      <c r="E194" s="149"/>
      <c r="F194" s="150" t="s">
        <v>4989</v>
      </c>
      <c r="G194" s="150">
        <v>2</v>
      </c>
      <c r="H194" s="149" t="s">
        <v>3109</v>
      </c>
      <c r="I194" s="149" t="s">
        <v>561</v>
      </c>
      <c r="J194" s="149" t="s">
        <v>2789</v>
      </c>
      <c r="K194" s="149" t="s">
        <v>5791</v>
      </c>
      <c r="L194" s="149" t="s">
        <v>3373</v>
      </c>
      <c r="S194" s="125"/>
      <c r="T194" s="126"/>
      <c r="U194" s="125"/>
      <c r="X194" s="126"/>
      <c r="AC194" s="1" t="str">
        <f>IF(基本情報登録!$D$10="","",IF(基本情報登録!$D$10='登録データ（男）'!F194,1,0))</f>
        <v/>
      </c>
    </row>
    <row r="195" spans="1:29" ht="13.5">
      <c r="A195" s="150">
        <v>193</v>
      </c>
      <c r="B195" s="150" t="s">
        <v>2355</v>
      </c>
      <c r="C195" s="149" t="s">
        <v>2356</v>
      </c>
      <c r="D195" s="149"/>
      <c r="E195" s="149"/>
      <c r="F195" s="150" t="s">
        <v>4989</v>
      </c>
      <c r="G195" s="150">
        <v>2</v>
      </c>
      <c r="H195" s="149" t="s">
        <v>2357</v>
      </c>
      <c r="I195" s="149" t="s">
        <v>2358</v>
      </c>
      <c r="J195" s="149" t="s">
        <v>524</v>
      </c>
      <c r="K195" s="149" t="s">
        <v>5792</v>
      </c>
      <c r="L195" s="149" t="s">
        <v>499</v>
      </c>
      <c r="S195" s="125"/>
      <c r="T195" s="126"/>
      <c r="U195" s="125"/>
      <c r="X195" s="126"/>
      <c r="AC195" s="1" t="str">
        <f>IF(基本情報登録!$D$10="","",IF(基本情報登録!$D$10='登録データ（男）'!F195,1,0))</f>
        <v/>
      </c>
    </row>
    <row r="196" spans="1:29" ht="13.5">
      <c r="A196" s="150">
        <v>194</v>
      </c>
      <c r="B196" s="150" t="s">
        <v>2346</v>
      </c>
      <c r="C196" s="149" t="s">
        <v>2347</v>
      </c>
      <c r="D196" s="149"/>
      <c r="E196" s="149"/>
      <c r="F196" s="150" t="s">
        <v>4989</v>
      </c>
      <c r="G196" s="150">
        <v>2</v>
      </c>
      <c r="H196" s="149" t="s">
        <v>2348</v>
      </c>
      <c r="I196" s="149" t="s">
        <v>2349</v>
      </c>
      <c r="J196" s="149" t="s">
        <v>2350</v>
      </c>
      <c r="K196" s="149" t="s">
        <v>5793</v>
      </c>
      <c r="L196" s="149" t="s">
        <v>499</v>
      </c>
      <c r="S196" s="125"/>
      <c r="T196" s="126"/>
      <c r="U196" s="125"/>
      <c r="X196" s="126"/>
      <c r="AC196" s="1" t="str">
        <f>IF(基本情報登録!$D$10="","",IF(基本情報登録!$D$10='登録データ（男）'!F196,1,0))</f>
        <v/>
      </c>
    </row>
    <row r="197" spans="1:29" ht="13.5">
      <c r="A197" s="150">
        <v>195</v>
      </c>
      <c r="B197" s="150" t="s">
        <v>2318</v>
      </c>
      <c r="C197" s="149" t="s">
        <v>2319</v>
      </c>
      <c r="D197" s="149"/>
      <c r="E197" s="149"/>
      <c r="F197" s="150" t="s">
        <v>4989</v>
      </c>
      <c r="G197" s="150">
        <v>2</v>
      </c>
      <c r="H197" s="149" t="s">
        <v>2320</v>
      </c>
      <c r="I197" s="149" t="s">
        <v>2321</v>
      </c>
      <c r="J197" s="149" t="s">
        <v>2322</v>
      </c>
      <c r="K197" s="149" t="s">
        <v>5794</v>
      </c>
      <c r="L197" s="149" t="s">
        <v>499</v>
      </c>
      <c r="S197" s="125"/>
      <c r="T197" s="126"/>
      <c r="U197" s="125"/>
      <c r="X197" s="126"/>
      <c r="AC197" s="1" t="str">
        <f>IF(基本情報登録!$D$10="","",IF(基本情報登録!$D$10='登録データ（男）'!F197,1,0))</f>
        <v/>
      </c>
    </row>
    <row r="198" spans="1:29" ht="13.5">
      <c r="A198" s="150">
        <v>196</v>
      </c>
      <c r="B198" s="150" t="s">
        <v>3177</v>
      </c>
      <c r="C198" s="149" t="s">
        <v>3178</v>
      </c>
      <c r="D198" s="149"/>
      <c r="E198" s="149"/>
      <c r="F198" s="150" t="s">
        <v>4989</v>
      </c>
      <c r="G198" s="150">
        <v>2</v>
      </c>
      <c r="H198" s="149" t="s">
        <v>3071</v>
      </c>
      <c r="I198" s="149" t="s">
        <v>2291</v>
      </c>
      <c r="J198" s="149" t="s">
        <v>2448</v>
      </c>
      <c r="K198" s="149" t="s">
        <v>5795</v>
      </c>
      <c r="L198" s="149" t="s">
        <v>3373</v>
      </c>
      <c r="S198" s="125"/>
      <c r="T198" s="126"/>
      <c r="U198" s="125"/>
      <c r="X198" s="126"/>
      <c r="AC198" s="1" t="str">
        <f>IF(基本情報登録!$D$10="","",IF(基本情報登録!$D$10='登録データ（男）'!F198,1,0))</f>
        <v/>
      </c>
    </row>
    <row r="199" spans="1:29" ht="13.5">
      <c r="A199" s="150">
        <v>197</v>
      </c>
      <c r="B199" s="150" t="s">
        <v>3469</v>
      </c>
      <c r="C199" s="149" t="s">
        <v>3470</v>
      </c>
      <c r="D199" s="149"/>
      <c r="E199" s="149"/>
      <c r="F199" s="150" t="s">
        <v>4989</v>
      </c>
      <c r="G199" s="150">
        <v>2</v>
      </c>
      <c r="H199" s="149" t="s">
        <v>2587</v>
      </c>
      <c r="I199" s="149" t="s">
        <v>5295</v>
      </c>
      <c r="J199" s="149" t="s">
        <v>513</v>
      </c>
      <c r="K199" s="149" t="s">
        <v>5796</v>
      </c>
      <c r="L199" s="149" t="s">
        <v>499</v>
      </c>
      <c r="S199" s="125"/>
      <c r="T199" s="126"/>
      <c r="U199" s="125"/>
      <c r="X199" s="126"/>
      <c r="AC199" s="1" t="str">
        <f>IF(基本情報登録!$D$10="","",IF(基本情報登録!$D$10='登録データ（男）'!F199,1,0))</f>
        <v/>
      </c>
    </row>
    <row r="200" spans="1:29" ht="13.5">
      <c r="A200" s="150">
        <v>198</v>
      </c>
      <c r="B200" s="150" t="s">
        <v>3167</v>
      </c>
      <c r="C200" s="149" t="s">
        <v>3168</v>
      </c>
      <c r="D200" s="149"/>
      <c r="E200" s="149"/>
      <c r="F200" s="150" t="s">
        <v>4989</v>
      </c>
      <c r="G200" s="150">
        <v>2</v>
      </c>
      <c r="H200" s="149" t="s">
        <v>3146</v>
      </c>
      <c r="I200" s="149" t="s">
        <v>2823</v>
      </c>
      <c r="J200" s="149" t="s">
        <v>3169</v>
      </c>
      <c r="K200" s="149" t="s">
        <v>5797</v>
      </c>
      <c r="L200" s="149" t="s">
        <v>499</v>
      </c>
      <c r="S200" s="125"/>
      <c r="T200" s="126"/>
      <c r="U200" s="125"/>
      <c r="X200" s="126"/>
      <c r="AC200" s="1" t="str">
        <f>IF(基本情報登録!$D$10="","",IF(基本情報登録!$D$10='登録データ（男）'!F200,1,0))</f>
        <v/>
      </c>
    </row>
    <row r="201" spans="1:29" ht="13.5">
      <c r="A201" s="150">
        <v>199</v>
      </c>
      <c r="B201" s="150" t="s">
        <v>3153</v>
      </c>
      <c r="C201" s="149" t="s">
        <v>3154</v>
      </c>
      <c r="D201" s="149"/>
      <c r="E201" s="149"/>
      <c r="F201" s="150" t="s">
        <v>4989</v>
      </c>
      <c r="G201" s="150">
        <v>2</v>
      </c>
      <c r="H201" s="149" t="s">
        <v>3155</v>
      </c>
      <c r="I201" s="149" t="s">
        <v>561</v>
      </c>
      <c r="J201" s="149" t="s">
        <v>3156</v>
      </c>
      <c r="K201" s="149" t="s">
        <v>5798</v>
      </c>
      <c r="L201" s="149" t="s">
        <v>499</v>
      </c>
      <c r="S201" s="125"/>
      <c r="T201" s="126"/>
      <c r="U201" s="125"/>
      <c r="X201" s="126"/>
      <c r="AC201" s="1" t="str">
        <f>IF(基本情報登録!$D$10="","",IF(基本情報登録!$D$10='登録データ（男）'!F201,1,0))</f>
        <v/>
      </c>
    </row>
    <row r="202" spans="1:29" ht="13.5">
      <c r="A202" s="150">
        <v>200</v>
      </c>
      <c r="B202" s="150" t="s">
        <v>3132</v>
      </c>
      <c r="C202" s="149" t="s">
        <v>3133</v>
      </c>
      <c r="D202" s="149"/>
      <c r="E202" s="149"/>
      <c r="F202" s="150" t="s">
        <v>4989</v>
      </c>
      <c r="G202" s="150">
        <v>2</v>
      </c>
      <c r="H202" s="149" t="s">
        <v>3016</v>
      </c>
      <c r="I202" s="149" t="s">
        <v>521</v>
      </c>
      <c r="J202" s="149" t="s">
        <v>3038</v>
      </c>
      <c r="K202" s="149" t="s">
        <v>5799</v>
      </c>
      <c r="L202" s="149" t="s">
        <v>3373</v>
      </c>
      <c r="S202" s="125"/>
      <c r="T202" s="126"/>
      <c r="U202" s="125"/>
      <c r="X202" s="126"/>
      <c r="AC202" s="1" t="str">
        <f>IF(基本情報登録!$D$10="","",IF(基本情報登録!$D$10='登録データ（男）'!F202,1,0))</f>
        <v/>
      </c>
    </row>
    <row r="203" spans="1:29" ht="13.5">
      <c r="A203" s="150">
        <v>201</v>
      </c>
      <c r="B203" s="150" t="s">
        <v>2342</v>
      </c>
      <c r="C203" s="149" t="s">
        <v>2343</v>
      </c>
      <c r="D203" s="149"/>
      <c r="E203" s="149"/>
      <c r="F203" s="150" t="s">
        <v>4989</v>
      </c>
      <c r="G203" s="150">
        <v>2</v>
      </c>
      <c r="H203" s="149" t="s">
        <v>2344</v>
      </c>
      <c r="I203" s="149" t="s">
        <v>1908</v>
      </c>
      <c r="J203" s="149" t="s">
        <v>2345</v>
      </c>
      <c r="K203" s="149" t="s">
        <v>5800</v>
      </c>
      <c r="L203" s="149" t="s">
        <v>499</v>
      </c>
      <c r="S203" s="125"/>
      <c r="T203" s="126"/>
      <c r="U203" s="125"/>
      <c r="X203" s="126"/>
      <c r="AC203" s="1" t="str">
        <f>IF(基本情報登録!$D$10="","",IF(基本情報登録!$D$10='登録データ（男）'!F203,1,0))</f>
        <v/>
      </c>
    </row>
    <row r="204" spans="1:29" ht="13.5">
      <c r="A204" s="150">
        <v>202</v>
      </c>
      <c r="B204" s="150" t="s">
        <v>2326</v>
      </c>
      <c r="C204" s="149" t="s">
        <v>2327</v>
      </c>
      <c r="D204" s="149"/>
      <c r="E204" s="149"/>
      <c r="F204" s="150" t="s">
        <v>4989</v>
      </c>
      <c r="G204" s="150">
        <v>2</v>
      </c>
      <c r="H204" s="149" t="s">
        <v>2328</v>
      </c>
      <c r="I204" s="149" t="s">
        <v>904</v>
      </c>
      <c r="J204" s="149" t="s">
        <v>2329</v>
      </c>
      <c r="K204" s="149" t="s">
        <v>5801</v>
      </c>
      <c r="L204" s="149" t="s">
        <v>499</v>
      </c>
      <c r="S204" s="125"/>
      <c r="T204" s="126"/>
      <c r="U204" s="125"/>
      <c r="X204" s="126"/>
      <c r="AC204" s="1" t="str">
        <f>IF(基本情報登録!$D$10="","",IF(基本情報登録!$D$10='登録データ（男）'!F204,1,0))</f>
        <v/>
      </c>
    </row>
    <row r="205" spans="1:29" ht="13.5">
      <c r="A205" s="150">
        <v>203</v>
      </c>
      <c r="B205" s="150" t="s">
        <v>3141</v>
      </c>
      <c r="C205" s="149" t="s">
        <v>3142</v>
      </c>
      <c r="D205" s="149"/>
      <c r="E205" s="149"/>
      <c r="F205" s="150" t="s">
        <v>4989</v>
      </c>
      <c r="G205" s="150">
        <v>2</v>
      </c>
      <c r="H205" s="149" t="s">
        <v>3019</v>
      </c>
      <c r="I205" s="149" t="s">
        <v>3143</v>
      </c>
      <c r="J205" s="149" t="s">
        <v>584</v>
      </c>
      <c r="K205" s="149" t="s">
        <v>5802</v>
      </c>
      <c r="L205" s="149" t="s">
        <v>499</v>
      </c>
      <c r="S205" s="125"/>
      <c r="T205" s="126"/>
      <c r="U205" s="125"/>
      <c r="X205" s="126"/>
      <c r="AC205" s="1" t="str">
        <f>IF(基本情報登録!$D$10="","",IF(基本情報登録!$D$10='登録データ（男）'!F205,1,0))</f>
        <v/>
      </c>
    </row>
    <row r="206" spans="1:29" ht="13.5">
      <c r="A206" s="150">
        <v>204</v>
      </c>
      <c r="B206" s="150" t="s">
        <v>2339</v>
      </c>
      <c r="C206" s="149" t="s">
        <v>2340</v>
      </c>
      <c r="D206" s="149"/>
      <c r="E206" s="149"/>
      <c r="F206" s="150" t="s">
        <v>4989</v>
      </c>
      <c r="G206" s="150">
        <v>2</v>
      </c>
      <c r="H206" s="149" t="s">
        <v>2341</v>
      </c>
      <c r="I206" s="149" t="s">
        <v>2307</v>
      </c>
      <c r="J206" s="149" t="s">
        <v>2297</v>
      </c>
      <c r="K206" s="149" t="s">
        <v>5803</v>
      </c>
      <c r="L206" s="149" t="s">
        <v>3373</v>
      </c>
      <c r="S206" s="125"/>
      <c r="T206" s="126"/>
      <c r="U206" s="125"/>
      <c r="X206" s="126"/>
      <c r="AC206" s="1" t="str">
        <f>IF(基本情報登録!$D$10="","",IF(基本情報登録!$D$10='登録データ（男）'!F206,1,0))</f>
        <v/>
      </c>
    </row>
    <row r="207" spans="1:29" ht="13.5">
      <c r="A207" s="150">
        <v>205</v>
      </c>
      <c r="B207" s="150" t="s">
        <v>3134</v>
      </c>
      <c r="C207" s="149" t="s">
        <v>3135</v>
      </c>
      <c r="D207" s="149"/>
      <c r="E207" s="149"/>
      <c r="F207" s="150" t="s">
        <v>4989</v>
      </c>
      <c r="G207" s="150">
        <v>2</v>
      </c>
      <c r="H207" s="149" t="s">
        <v>3104</v>
      </c>
      <c r="I207" s="149" t="s">
        <v>3136</v>
      </c>
      <c r="J207" s="149" t="s">
        <v>2217</v>
      </c>
      <c r="K207" s="149" t="s">
        <v>5804</v>
      </c>
      <c r="L207" s="149" t="s">
        <v>499</v>
      </c>
      <c r="S207" s="125"/>
      <c r="T207" s="126"/>
      <c r="U207" s="125"/>
      <c r="X207" s="126"/>
      <c r="AC207" s="1" t="str">
        <f>IF(基本情報登録!$D$10="","",IF(基本情報登録!$D$10='登録データ（男）'!F207,1,0))</f>
        <v/>
      </c>
    </row>
    <row r="208" spans="1:29" ht="13.5">
      <c r="A208" s="150">
        <v>206</v>
      </c>
      <c r="B208" s="150" t="s">
        <v>2363</v>
      </c>
      <c r="C208" s="149" t="s">
        <v>2364</v>
      </c>
      <c r="D208" s="149"/>
      <c r="E208" s="149"/>
      <c r="F208" s="150" t="s">
        <v>4989</v>
      </c>
      <c r="G208" s="150">
        <v>2</v>
      </c>
      <c r="H208" s="149" t="s">
        <v>2365</v>
      </c>
      <c r="I208" s="149" t="s">
        <v>2184</v>
      </c>
      <c r="J208" s="149" t="s">
        <v>2366</v>
      </c>
      <c r="K208" s="149" t="s">
        <v>5805</v>
      </c>
      <c r="L208" s="149" t="s">
        <v>499</v>
      </c>
      <c r="S208" s="125"/>
      <c r="T208" s="126"/>
      <c r="U208" s="125"/>
      <c r="X208" s="126"/>
      <c r="AC208" s="1" t="str">
        <f>IF(基本情報登録!$D$10="","",IF(基本情報登録!$D$10='登録データ（男）'!F208,1,0))</f>
        <v/>
      </c>
    </row>
    <row r="209" spans="1:29" ht="13.5">
      <c r="A209" s="150">
        <v>207</v>
      </c>
      <c r="B209" s="150" t="s">
        <v>3128</v>
      </c>
      <c r="C209" s="149" t="s">
        <v>3129</v>
      </c>
      <c r="D209" s="149"/>
      <c r="E209" s="149"/>
      <c r="F209" s="150" t="s">
        <v>4989</v>
      </c>
      <c r="G209" s="150">
        <v>2</v>
      </c>
      <c r="H209" s="149" t="s">
        <v>3130</v>
      </c>
      <c r="I209" s="149" t="s">
        <v>3131</v>
      </c>
      <c r="J209" s="149" t="s">
        <v>2369</v>
      </c>
      <c r="K209" s="149" t="s">
        <v>5806</v>
      </c>
      <c r="L209" s="149" t="s">
        <v>499</v>
      </c>
      <c r="S209" s="125"/>
      <c r="T209" s="126"/>
      <c r="U209" s="125"/>
      <c r="X209" s="126"/>
      <c r="AC209" s="1" t="str">
        <f>IF(基本情報登録!$D$10="","",IF(基本情報登録!$D$10='登録データ（男）'!F209,1,0))</f>
        <v/>
      </c>
    </row>
    <row r="210" spans="1:29" ht="13.5">
      <c r="A210" s="150">
        <v>208</v>
      </c>
      <c r="B210" s="150" t="s">
        <v>3137</v>
      </c>
      <c r="C210" s="149" t="s">
        <v>3138</v>
      </c>
      <c r="D210" s="149"/>
      <c r="E210" s="149"/>
      <c r="F210" s="150" t="s">
        <v>4989</v>
      </c>
      <c r="G210" s="150">
        <v>2</v>
      </c>
      <c r="H210" s="149" t="s">
        <v>3139</v>
      </c>
      <c r="I210" s="149" t="s">
        <v>3140</v>
      </c>
      <c r="J210" s="149" t="s">
        <v>552</v>
      </c>
      <c r="K210" s="149" t="s">
        <v>5807</v>
      </c>
      <c r="L210" s="149" t="s">
        <v>3373</v>
      </c>
      <c r="S210" s="125"/>
      <c r="T210" s="126"/>
      <c r="U210" s="125"/>
      <c r="X210" s="126"/>
      <c r="AC210" s="1" t="str">
        <f>IF(基本情報登録!$D$10="","",IF(基本情報登録!$D$10='登録データ（男）'!F210,1,0))</f>
        <v/>
      </c>
    </row>
    <row r="211" spans="1:29" ht="13.5">
      <c r="A211" s="150">
        <v>209</v>
      </c>
      <c r="B211" s="150" t="s">
        <v>3159</v>
      </c>
      <c r="C211" s="149" t="s">
        <v>3160</v>
      </c>
      <c r="D211" s="149"/>
      <c r="E211" s="149"/>
      <c r="F211" s="150" t="s">
        <v>4989</v>
      </c>
      <c r="G211" s="150">
        <v>2</v>
      </c>
      <c r="H211" s="149" t="s">
        <v>3161</v>
      </c>
      <c r="I211" s="149" t="s">
        <v>2415</v>
      </c>
      <c r="J211" s="149" t="s">
        <v>3162</v>
      </c>
      <c r="K211" s="149" t="s">
        <v>5808</v>
      </c>
      <c r="L211" s="149" t="s">
        <v>499</v>
      </c>
      <c r="S211" s="125"/>
      <c r="T211" s="126"/>
      <c r="U211" s="125"/>
      <c r="X211" s="126"/>
      <c r="AC211" s="1" t="str">
        <f>IF(基本情報登録!$D$10="","",IF(基本情報登録!$D$10='登録データ（男）'!F211,1,0))</f>
        <v/>
      </c>
    </row>
    <row r="212" spans="1:29" ht="13.5">
      <c r="A212" s="150">
        <v>210</v>
      </c>
      <c r="B212" s="150" t="s">
        <v>2351</v>
      </c>
      <c r="C212" s="149" t="s">
        <v>2352</v>
      </c>
      <c r="D212" s="149"/>
      <c r="E212" s="149"/>
      <c r="F212" s="150" t="s">
        <v>4989</v>
      </c>
      <c r="G212" s="150">
        <v>2</v>
      </c>
      <c r="H212" s="149" t="s">
        <v>2353</v>
      </c>
      <c r="I212" s="149" t="s">
        <v>1098</v>
      </c>
      <c r="J212" s="149" t="s">
        <v>2354</v>
      </c>
      <c r="K212" s="149" t="s">
        <v>5809</v>
      </c>
      <c r="L212" s="149" t="s">
        <v>499</v>
      </c>
      <c r="S212" s="125"/>
      <c r="T212" s="126"/>
      <c r="U212" s="125"/>
      <c r="X212" s="126"/>
      <c r="AC212" s="1" t="str">
        <f>IF(基本情報登録!$D$10="","",IF(基本情報登録!$D$10='登録データ（男）'!F212,1,0))</f>
        <v/>
      </c>
    </row>
    <row r="213" spans="1:29" ht="13.5">
      <c r="A213" s="150">
        <v>211</v>
      </c>
      <c r="B213" s="150" t="s">
        <v>3174</v>
      </c>
      <c r="C213" s="149" t="s">
        <v>3175</v>
      </c>
      <c r="D213" s="149"/>
      <c r="E213" s="149"/>
      <c r="F213" s="150" t="s">
        <v>4989</v>
      </c>
      <c r="G213" s="150">
        <v>2</v>
      </c>
      <c r="H213" s="149" t="s">
        <v>3104</v>
      </c>
      <c r="I213" s="149" t="s">
        <v>3176</v>
      </c>
      <c r="J213" s="149" t="s">
        <v>2301</v>
      </c>
      <c r="K213" s="149" t="s">
        <v>5810</v>
      </c>
      <c r="L213" s="149" t="s">
        <v>499</v>
      </c>
      <c r="S213" s="125"/>
      <c r="T213" s="126"/>
      <c r="U213" s="125"/>
      <c r="X213" s="126"/>
      <c r="AC213" s="1" t="str">
        <f>IF(基本情報登録!$D$10="","",IF(基本情報登録!$D$10='登録データ（男）'!F213,1,0))</f>
        <v/>
      </c>
    </row>
    <row r="214" spans="1:29" ht="13.5">
      <c r="A214" s="150">
        <v>212</v>
      </c>
      <c r="B214" s="150" t="s">
        <v>2359</v>
      </c>
      <c r="C214" s="149" t="s">
        <v>2360</v>
      </c>
      <c r="D214" s="149"/>
      <c r="E214" s="149"/>
      <c r="F214" s="150" t="s">
        <v>4989</v>
      </c>
      <c r="G214" s="150">
        <v>2</v>
      </c>
      <c r="H214" s="149" t="s">
        <v>2361</v>
      </c>
      <c r="I214" s="149" t="s">
        <v>600</v>
      </c>
      <c r="J214" s="149" t="s">
        <v>2362</v>
      </c>
      <c r="K214" s="149" t="s">
        <v>5811</v>
      </c>
      <c r="L214" s="149" t="s">
        <v>3373</v>
      </c>
      <c r="S214" s="125"/>
      <c r="T214" s="126"/>
      <c r="U214" s="125"/>
      <c r="X214" s="126"/>
      <c r="AC214" s="1" t="str">
        <f>IF(基本情報登録!$D$10="","",IF(基本情報登録!$D$10='登録データ（男）'!F214,1,0))</f>
        <v/>
      </c>
    </row>
    <row r="215" spans="1:29" ht="13.5">
      <c r="A215" s="150">
        <v>213</v>
      </c>
      <c r="B215" s="150" t="s">
        <v>1278</v>
      </c>
      <c r="C215" s="149" t="s">
        <v>659</v>
      </c>
      <c r="D215" s="149"/>
      <c r="E215" s="149"/>
      <c r="F215" s="150" t="s">
        <v>4989</v>
      </c>
      <c r="G215" s="150">
        <v>4</v>
      </c>
      <c r="H215" s="149" t="s">
        <v>660</v>
      </c>
      <c r="I215" s="149" t="s">
        <v>2290</v>
      </c>
      <c r="J215" s="149" t="s">
        <v>538</v>
      </c>
      <c r="K215" s="149" t="s">
        <v>5812</v>
      </c>
      <c r="L215" s="149" t="s">
        <v>499</v>
      </c>
      <c r="S215" s="125"/>
      <c r="T215" s="126"/>
      <c r="U215" s="125"/>
      <c r="X215" s="126"/>
      <c r="AC215" s="1" t="str">
        <f>IF(基本情報登録!$D$10="","",IF(基本情報登録!$D$10='登録データ（男）'!F215,1,0))</f>
        <v/>
      </c>
    </row>
    <row r="216" spans="1:29" ht="13.5">
      <c r="A216" s="150">
        <v>214</v>
      </c>
      <c r="B216" s="150" t="s">
        <v>1308</v>
      </c>
      <c r="C216" s="149" t="s">
        <v>1309</v>
      </c>
      <c r="D216" s="149"/>
      <c r="E216" s="149"/>
      <c r="F216" s="150" t="s">
        <v>4989</v>
      </c>
      <c r="G216" s="150">
        <v>3</v>
      </c>
      <c r="H216" s="149" t="s">
        <v>1738</v>
      </c>
      <c r="I216" s="149" t="s">
        <v>2277</v>
      </c>
      <c r="J216" s="149" t="s">
        <v>2278</v>
      </c>
      <c r="K216" s="149" t="s">
        <v>5813</v>
      </c>
      <c r="L216" s="149" t="s">
        <v>499</v>
      </c>
      <c r="S216" s="125"/>
      <c r="T216" s="126"/>
      <c r="U216" s="125"/>
      <c r="X216" s="126"/>
      <c r="AC216" s="1" t="str">
        <f>IF(基本情報登録!$D$10="","",IF(基本情報登録!$D$10='登録データ（男）'!F216,1,0))</f>
        <v/>
      </c>
    </row>
    <row r="217" spans="1:29" ht="13.5">
      <c r="A217" s="150">
        <v>215</v>
      </c>
      <c r="B217" s="150" t="s">
        <v>873</v>
      </c>
      <c r="C217" s="149" t="s">
        <v>874</v>
      </c>
      <c r="D217" s="149"/>
      <c r="E217" s="149"/>
      <c r="F217" s="150" t="s">
        <v>4989</v>
      </c>
      <c r="G217" s="150">
        <v>4</v>
      </c>
      <c r="H217" s="149" t="s">
        <v>875</v>
      </c>
      <c r="I217" s="149" t="s">
        <v>2295</v>
      </c>
      <c r="J217" s="149" t="s">
        <v>2296</v>
      </c>
      <c r="K217" s="149" t="s">
        <v>5814</v>
      </c>
      <c r="L217" s="149" t="s">
        <v>499</v>
      </c>
      <c r="S217" s="125"/>
      <c r="T217" s="126"/>
      <c r="U217" s="125"/>
      <c r="X217" s="126"/>
      <c r="AC217" s="1" t="str">
        <f>IF(基本情報登録!$D$10="","",IF(基本情報登録!$D$10='登録データ（男）'!F217,1,0))</f>
        <v/>
      </c>
    </row>
    <row r="218" spans="1:29" ht="13.5">
      <c r="A218" s="150">
        <v>216</v>
      </c>
      <c r="B218" s="150" t="s">
        <v>2824</v>
      </c>
      <c r="C218" s="149" t="s">
        <v>2825</v>
      </c>
      <c r="D218" s="149"/>
      <c r="E218" s="149"/>
      <c r="F218" s="150" t="s">
        <v>4989</v>
      </c>
      <c r="G218" s="150">
        <v>2</v>
      </c>
      <c r="H218" s="149" t="s">
        <v>2826</v>
      </c>
      <c r="I218" s="149" t="s">
        <v>514</v>
      </c>
      <c r="J218" s="149" t="s">
        <v>2739</v>
      </c>
      <c r="K218" s="149" t="s">
        <v>5815</v>
      </c>
      <c r="L218" s="149" t="s">
        <v>3373</v>
      </c>
      <c r="S218" s="125"/>
      <c r="T218" s="126"/>
      <c r="U218" s="125"/>
      <c r="X218" s="126"/>
      <c r="AC218" s="1" t="str">
        <f>IF(基本情報登録!$D$10="","",IF(基本情報登録!$D$10='登録データ（男）'!F218,1,0))</f>
        <v/>
      </c>
    </row>
    <row r="219" spans="1:29" ht="13.5">
      <c r="A219" s="150">
        <v>217</v>
      </c>
      <c r="B219" s="150" t="s">
        <v>1654</v>
      </c>
      <c r="C219" s="149" t="s">
        <v>1655</v>
      </c>
      <c r="D219" s="149"/>
      <c r="E219" s="149"/>
      <c r="F219" s="150" t="s">
        <v>4989</v>
      </c>
      <c r="G219" s="150">
        <v>3</v>
      </c>
      <c r="H219" s="149" t="s">
        <v>1877</v>
      </c>
      <c r="I219" s="149" t="s">
        <v>2286</v>
      </c>
      <c r="J219" s="149" t="s">
        <v>595</v>
      </c>
      <c r="K219" s="149" t="s">
        <v>5816</v>
      </c>
      <c r="L219" s="149" t="s">
        <v>499</v>
      </c>
      <c r="S219" s="125"/>
      <c r="T219" s="126"/>
      <c r="U219" s="125"/>
      <c r="X219" s="126"/>
      <c r="AC219" s="1" t="str">
        <f>IF(基本情報登録!$D$10="","",IF(基本情報登録!$D$10='登録データ（男）'!F219,1,0))</f>
        <v/>
      </c>
    </row>
    <row r="220" spans="1:29" ht="13.5">
      <c r="A220" s="150">
        <v>218</v>
      </c>
      <c r="B220" s="150" t="s">
        <v>1283</v>
      </c>
      <c r="C220" s="149" t="s">
        <v>657</v>
      </c>
      <c r="D220" s="149"/>
      <c r="E220" s="149"/>
      <c r="F220" s="150" t="s">
        <v>4989</v>
      </c>
      <c r="G220" s="150">
        <v>4</v>
      </c>
      <c r="H220" s="149" t="s">
        <v>658</v>
      </c>
      <c r="I220" s="149" t="s">
        <v>2291</v>
      </c>
      <c r="J220" s="149" t="s">
        <v>2292</v>
      </c>
      <c r="K220" s="149" t="s">
        <v>5817</v>
      </c>
      <c r="L220" s="149" t="s">
        <v>499</v>
      </c>
      <c r="S220" s="125"/>
      <c r="T220" s="126"/>
      <c r="U220" s="125"/>
      <c r="X220" s="126"/>
      <c r="AC220" s="1" t="str">
        <f>IF(基本情報登録!$D$10="","",IF(基本情報登録!$D$10='登録データ（男）'!F220,1,0))</f>
        <v/>
      </c>
    </row>
    <row r="221" spans="1:29" ht="13.5">
      <c r="A221" s="150">
        <v>219</v>
      </c>
      <c r="B221" s="150" t="s">
        <v>1293</v>
      </c>
      <c r="C221" s="149" t="s">
        <v>670</v>
      </c>
      <c r="D221" s="149"/>
      <c r="E221" s="149"/>
      <c r="F221" s="150" t="s">
        <v>4989</v>
      </c>
      <c r="G221" s="150">
        <v>4</v>
      </c>
      <c r="H221" s="149" t="s">
        <v>671</v>
      </c>
      <c r="I221" s="149" t="s">
        <v>2244</v>
      </c>
      <c r="J221" s="149" t="s">
        <v>520</v>
      </c>
      <c r="K221" s="149" t="s">
        <v>5818</v>
      </c>
      <c r="L221" s="149" t="s">
        <v>499</v>
      </c>
      <c r="S221" s="125"/>
      <c r="T221" s="126"/>
      <c r="U221" s="125"/>
      <c r="X221" s="126"/>
      <c r="AC221" s="1" t="str">
        <f>IF(基本情報登録!$D$10="","",IF(基本情報登録!$D$10='登録データ（男）'!F221,1,0))</f>
        <v/>
      </c>
    </row>
    <row r="222" spans="1:29" ht="13.5">
      <c r="A222" s="150">
        <v>220</v>
      </c>
      <c r="B222" s="150" t="s">
        <v>667</v>
      </c>
      <c r="C222" s="149" t="s">
        <v>668</v>
      </c>
      <c r="D222" s="149"/>
      <c r="E222" s="149"/>
      <c r="F222" s="150" t="s">
        <v>4989</v>
      </c>
      <c r="G222" s="150">
        <v>4</v>
      </c>
      <c r="H222" s="149" t="s">
        <v>669</v>
      </c>
      <c r="I222" s="149" t="s">
        <v>2240</v>
      </c>
      <c r="J222" s="149" t="s">
        <v>2248</v>
      </c>
      <c r="K222" s="149" t="s">
        <v>5819</v>
      </c>
      <c r="L222" s="149" t="s">
        <v>3373</v>
      </c>
      <c r="S222" s="125"/>
      <c r="T222" s="126"/>
      <c r="U222" s="125"/>
      <c r="X222" s="126"/>
      <c r="AC222" s="1" t="str">
        <f>IF(基本情報登録!$D$10="","",IF(基本情報登録!$D$10='登録データ（男）'!F222,1,0))</f>
        <v/>
      </c>
    </row>
    <row r="223" spans="1:29" ht="13.5">
      <c r="A223" s="150">
        <v>221</v>
      </c>
      <c r="B223" s="150" t="s">
        <v>4249</v>
      </c>
      <c r="C223" s="149" t="s">
        <v>4622</v>
      </c>
      <c r="D223" s="149"/>
      <c r="E223" s="149"/>
      <c r="F223" s="150" t="s">
        <v>4989</v>
      </c>
      <c r="G223" s="150">
        <v>4</v>
      </c>
      <c r="H223" s="149" t="s">
        <v>656</v>
      </c>
      <c r="I223" s="149" t="s">
        <v>2273</v>
      </c>
      <c r="J223" s="149" t="s">
        <v>2274</v>
      </c>
      <c r="K223" s="149" t="s">
        <v>5820</v>
      </c>
      <c r="L223" s="149" t="s">
        <v>499</v>
      </c>
      <c r="S223" s="125"/>
      <c r="T223" s="126"/>
      <c r="U223" s="125"/>
      <c r="X223" s="126"/>
      <c r="AC223" s="1" t="str">
        <f>IF(基本情報登録!$D$10="","",IF(基本情報登録!$D$10='登録データ（男）'!F223,1,0))</f>
        <v/>
      </c>
    </row>
    <row r="224" spans="1:29" ht="13.5">
      <c r="A224" s="150">
        <v>222</v>
      </c>
      <c r="B224" s="150" t="s">
        <v>859</v>
      </c>
      <c r="C224" s="149" t="s">
        <v>860</v>
      </c>
      <c r="D224" s="149"/>
      <c r="E224" s="149"/>
      <c r="F224" s="150" t="s">
        <v>4989</v>
      </c>
      <c r="G224" s="150">
        <v>4</v>
      </c>
      <c r="H224" s="149" t="s">
        <v>861</v>
      </c>
      <c r="I224" s="149" t="s">
        <v>2309</v>
      </c>
      <c r="J224" s="149" t="s">
        <v>2310</v>
      </c>
      <c r="K224" s="149" t="s">
        <v>5821</v>
      </c>
      <c r="L224" s="149" t="s">
        <v>499</v>
      </c>
      <c r="S224" s="125"/>
      <c r="T224" s="126"/>
      <c r="U224" s="125"/>
      <c r="X224" s="126"/>
      <c r="AC224" s="1" t="str">
        <f>IF(基本情報登録!$D$10="","",IF(基本情報登録!$D$10='登録データ（男）'!F224,1,0))</f>
        <v/>
      </c>
    </row>
    <row r="225" spans="1:29" ht="13.5">
      <c r="A225" s="150">
        <v>223</v>
      </c>
      <c r="B225" s="150" t="s">
        <v>867</v>
      </c>
      <c r="C225" s="149" t="s">
        <v>868</v>
      </c>
      <c r="D225" s="149"/>
      <c r="E225" s="149"/>
      <c r="F225" s="150" t="s">
        <v>4989</v>
      </c>
      <c r="G225" s="150">
        <v>4</v>
      </c>
      <c r="H225" s="149" t="s">
        <v>869</v>
      </c>
      <c r="I225" s="149" t="s">
        <v>2265</v>
      </c>
      <c r="J225" s="149" t="s">
        <v>501</v>
      </c>
      <c r="K225" s="149" t="s">
        <v>5822</v>
      </c>
      <c r="L225" s="149" t="s">
        <v>499</v>
      </c>
      <c r="S225" s="125"/>
      <c r="T225" s="126"/>
      <c r="U225" s="125"/>
      <c r="X225" s="126"/>
      <c r="AC225" s="1" t="str">
        <f>IF(基本情報登録!$D$10="","",IF(基本情報登録!$D$10='登録データ（男）'!F225,1,0))</f>
        <v/>
      </c>
    </row>
    <row r="226" spans="1:29" ht="13.5">
      <c r="A226" s="150">
        <v>224</v>
      </c>
      <c r="B226" s="150" t="s">
        <v>878</v>
      </c>
      <c r="C226" s="149" t="s">
        <v>1294</v>
      </c>
      <c r="D226" s="149"/>
      <c r="E226" s="149"/>
      <c r="F226" s="150" t="s">
        <v>4989</v>
      </c>
      <c r="G226" s="150">
        <v>4</v>
      </c>
      <c r="H226" s="149" t="s">
        <v>800</v>
      </c>
      <c r="I226" s="149" t="s">
        <v>2242</v>
      </c>
      <c r="J226" s="149" t="s">
        <v>2243</v>
      </c>
      <c r="K226" s="149" t="s">
        <v>5823</v>
      </c>
      <c r="L226" s="149" t="s">
        <v>3373</v>
      </c>
      <c r="S226" s="125"/>
      <c r="T226" s="126"/>
      <c r="U226" s="125"/>
      <c r="X226" s="126"/>
      <c r="AC226" s="1" t="str">
        <f>IF(基本情報登録!$D$10="","",IF(基本情報登録!$D$10='登録データ（男）'!F226,1,0))</f>
        <v/>
      </c>
    </row>
    <row r="227" spans="1:29" ht="13.5">
      <c r="A227" s="150">
        <v>225</v>
      </c>
      <c r="B227" s="150" t="s">
        <v>1333</v>
      </c>
      <c r="C227" s="149" t="s">
        <v>1334</v>
      </c>
      <c r="D227" s="149"/>
      <c r="E227" s="149"/>
      <c r="F227" s="150" t="s">
        <v>4989</v>
      </c>
      <c r="G227" s="150">
        <v>3</v>
      </c>
      <c r="H227" s="149" t="s">
        <v>1750</v>
      </c>
      <c r="I227" s="149" t="s">
        <v>2283</v>
      </c>
      <c r="J227" s="149" t="s">
        <v>566</v>
      </c>
      <c r="K227" s="149" t="s">
        <v>5824</v>
      </c>
      <c r="L227" s="149" t="s">
        <v>499</v>
      </c>
      <c r="S227" s="125"/>
      <c r="T227" s="126"/>
      <c r="U227" s="125"/>
      <c r="X227" s="126"/>
      <c r="AC227" s="1" t="str">
        <f>IF(基本情報登録!$D$10="","",IF(基本情報登録!$D$10='登録データ（男）'!F227,1,0))</f>
        <v/>
      </c>
    </row>
    <row r="228" spans="1:29" ht="13.5">
      <c r="A228" s="150">
        <v>226</v>
      </c>
      <c r="B228" s="150" t="s">
        <v>664</v>
      </c>
      <c r="C228" s="149" t="s">
        <v>665</v>
      </c>
      <c r="D228" s="149"/>
      <c r="E228" s="149"/>
      <c r="F228" s="150" t="s">
        <v>4989</v>
      </c>
      <c r="G228" s="150">
        <v>4</v>
      </c>
      <c r="H228" s="149" t="s">
        <v>666</v>
      </c>
      <c r="I228" s="149" t="s">
        <v>2245</v>
      </c>
      <c r="J228" s="149" t="s">
        <v>2246</v>
      </c>
      <c r="K228" s="149" t="s">
        <v>5825</v>
      </c>
      <c r="L228" s="149" t="s">
        <v>499</v>
      </c>
      <c r="S228" s="125"/>
      <c r="T228" s="126"/>
      <c r="U228" s="125"/>
      <c r="X228" s="126"/>
      <c r="AC228" s="1" t="str">
        <f>IF(基本情報登録!$D$10="","",IF(基本情報登録!$D$10='登録データ（男）'!F228,1,0))</f>
        <v/>
      </c>
    </row>
    <row r="229" spans="1:29" ht="13.5">
      <c r="A229" s="150">
        <v>227</v>
      </c>
      <c r="B229" s="150" t="s">
        <v>1281</v>
      </c>
      <c r="C229" s="149" t="s">
        <v>1282</v>
      </c>
      <c r="D229" s="149"/>
      <c r="E229" s="149"/>
      <c r="F229" s="150" t="s">
        <v>4989</v>
      </c>
      <c r="G229" s="150">
        <v>4</v>
      </c>
      <c r="H229" s="149" t="s">
        <v>694</v>
      </c>
      <c r="I229" s="149" t="s">
        <v>2313</v>
      </c>
      <c r="J229" s="149" t="s">
        <v>2298</v>
      </c>
      <c r="K229" s="149" t="s">
        <v>5826</v>
      </c>
      <c r="L229" s="149" t="s">
        <v>499</v>
      </c>
      <c r="S229" s="125"/>
      <c r="T229" s="126"/>
      <c r="U229" s="125"/>
      <c r="X229" s="126"/>
      <c r="AC229" s="1" t="str">
        <f>IF(基本情報登録!$D$10="","",IF(基本情報登録!$D$10='登録データ（男）'!F229,1,0))</f>
        <v/>
      </c>
    </row>
    <row r="230" spans="1:29" ht="13.5">
      <c r="A230" s="150">
        <v>228</v>
      </c>
      <c r="B230" s="150" t="s">
        <v>853</v>
      </c>
      <c r="C230" s="149" t="s">
        <v>854</v>
      </c>
      <c r="D230" s="149"/>
      <c r="E230" s="149"/>
      <c r="F230" s="150" t="s">
        <v>4989</v>
      </c>
      <c r="G230" s="150">
        <v>4</v>
      </c>
      <c r="H230" s="149" t="s">
        <v>855</v>
      </c>
      <c r="I230" s="149" t="s">
        <v>2307</v>
      </c>
      <c r="J230" s="149" t="s">
        <v>2308</v>
      </c>
      <c r="K230" s="149" t="s">
        <v>5827</v>
      </c>
      <c r="L230" s="149" t="s">
        <v>3373</v>
      </c>
      <c r="S230" s="125"/>
      <c r="T230" s="126"/>
      <c r="U230" s="125"/>
      <c r="X230" s="126"/>
      <c r="AC230" s="1" t="str">
        <f>IF(基本情報登録!$D$10="","",IF(基本情報登録!$D$10='登録データ（男）'!F230,1,0))</f>
        <v/>
      </c>
    </row>
    <row r="231" spans="1:29" ht="13.5">
      <c r="A231" s="150">
        <v>229</v>
      </c>
      <c r="B231" s="150" t="s">
        <v>2330</v>
      </c>
      <c r="C231" s="149" t="s">
        <v>2331</v>
      </c>
      <c r="D231" s="149"/>
      <c r="E231" s="149"/>
      <c r="F231" s="150" t="s">
        <v>4989</v>
      </c>
      <c r="G231" s="150">
        <v>2</v>
      </c>
      <c r="H231" s="149" t="s">
        <v>2332</v>
      </c>
      <c r="I231" s="149" t="s">
        <v>2333</v>
      </c>
      <c r="J231" s="149" t="s">
        <v>520</v>
      </c>
      <c r="K231" s="149" t="s">
        <v>5828</v>
      </c>
      <c r="L231" s="149" t="s">
        <v>499</v>
      </c>
      <c r="S231" s="125"/>
      <c r="T231" s="126"/>
      <c r="U231" s="125"/>
      <c r="X231" s="126"/>
      <c r="AC231" s="1" t="str">
        <f>IF(基本情報登録!$D$10="","",IF(基本情報登録!$D$10='登録データ（男）'!F231,1,0))</f>
        <v/>
      </c>
    </row>
    <row r="232" spans="1:29" ht="13.5">
      <c r="A232" s="150">
        <v>230</v>
      </c>
      <c r="B232" s="150" t="s">
        <v>1331</v>
      </c>
      <c r="C232" s="149" t="s">
        <v>1332</v>
      </c>
      <c r="D232" s="149"/>
      <c r="E232" s="149"/>
      <c r="F232" s="150" t="s">
        <v>4989</v>
      </c>
      <c r="G232" s="150">
        <v>3</v>
      </c>
      <c r="H232" s="149" t="s">
        <v>1730</v>
      </c>
      <c r="I232" s="149" t="s">
        <v>593</v>
      </c>
      <c r="J232" s="149" t="s">
        <v>2298</v>
      </c>
      <c r="K232" s="149" t="s">
        <v>5829</v>
      </c>
      <c r="L232" s="149" t="s">
        <v>499</v>
      </c>
      <c r="S232" s="125"/>
      <c r="T232" s="126"/>
      <c r="U232" s="125"/>
      <c r="X232" s="126"/>
      <c r="AC232" s="1" t="str">
        <f>IF(基本情報登録!$D$10="","",IF(基本情報登録!$D$10='登録データ（男）'!F232,1,0))</f>
        <v/>
      </c>
    </row>
    <row r="233" spans="1:29" ht="13.5">
      <c r="A233" s="150">
        <v>231</v>
      </c>
      <c r="B233" s="150" t="s">
        <v>1279</v>
      </c>
      <c r="C233" s="149" t="s">
        <v>642</v>
      </c>
      <c r="D233" s="149"/>
      <c r="E233" s="149"/>
      <c r="F233" s="150" t="s">
        <v>4989</v>
      </c>
      <c r="G233" s="150">
        <v>4</v>
      </c>
      <c r="H233" s="149" t="s">
        <v>643</v>
      </c>
      <c r="I233" s="149" t="s">
        <v>599</v>
      </c>
      <c r="J233" s="149" t="s">
        <v>5296</v>
      </c>
      <c r="K233" s="149" t="s">
        <v>5830</v>
      </c>
      <c r="L233" s="149" t="s">
        <v>499</v>
      </c>
      <c r="S233" s="125"/>
      <c r="T233" s="126"/>
      <c r="U233" s="125"/>
      <c r="X233" s="126"/>
      <c r="AC233" s="1" t="str">
        <f>IF(基本情報登録!$D$10="","",IF(基本情報登録!$D$10='登録データ（男）'!F233,1,0))</f>
        <v/>
      </c>
    </row>
    <row r="234" spans="1:29" ht="13.5">
      <c r="A234" s="150">
        <v>232</v>
      </c>
      <c r="B234" s="150" t="s">
        <v>1295</v>
      </c>
      <c r="C234" s="149" t="s">
        <v>1296</v>
      </c>
      <c r="D234" s="149"/>
      <c r="E234" s="149"/>
      <c r="F234" s="150" t="s">
        <v>4989</v>
      </c>
      <c r="G234" s="150">
        <v>3</v>
      </c>
      <c r="H234" s="149" t="s">
        <v>1729</v>
      </c>
      <c r="I234" s="149" t="s">
        <v>2279</v>
      </c>
      <c r="J234" s="149" t="s">
        <v>2596</v>
      </c>
      <c r="K234" s="149" t="s">
        <v>5831</v>
      </c>
      <c r="L234" s="149" t="s">
        <v>3373</v>
      </c>
      <c r="S234" s="125"/>
      <c r="T234" s="126"/>
      <c r="U234" s="125"/>
      <c r="X234" s="126"/>
      <c r="AC234" s="1" t="str">
        <f>IF(基本情報登録!$D$10="","",IF(基本情報登録!$D$10='登録データ（男）'!F234,1,0))</f>
        <v/>
      </c>
    </row>
    <row r="235" spans="1:29" ht="13.5">
      <c r="A235" s="150">
        <v>233</v>
      </c>
      <c r="B235" s="150" t="s">
        <v>1307</v>
      </c>
      <c r="C235" s="149" t="s">
        <v>4623</v>
      </c>
      <c r="D235" s="149"/>
      <c r="E235" s="149"/>
      <c r="F235" s="150" t="s">
        <v>4989</v>
      </c>
      <c r="G235" s="150">
        <v>3</v>
      </c>
      <c r="H235" s="149" t="s">
        <v>1737</v>
      </c>
      <c r="I235" s="149" t="s">
        <v>519</v>
      </c>
      <c r="J235" s="149" t="s">
        <v>2882</v>
      </c>
      <c r="K235" s="149" t="s">
        <v>5832</v>
      </c>
      <c r="L235" s="149" t="s">
        <v>499</v>
      </c>
      <c r="S235" s="125"/>
      <c r="T235" s="126"/>
      <c r="U235" s="125"/>
      <c r="X235" s="126"/>
      <c r="AC235" s="1" t="str">
        <f>IF(基本情報登録!$D$10="","",IF(基本情報登録!$D$10='登録データ（男）'!F235,1,0))</f>
        <v/>
      </c>
    </row>
    <row r="236" spans="1:29" ht="13.5">
      <c r="A236" s="150">
        <v>234</v>
      </c>
      <c r="B236" s="150" t="s">
        <v>1531</v>
      </c>
      <c r="C236" s="149" t="s">
        <v>1532</v>
      </c>
      <c r="D236" s="149"/>
      <c r="E236" s="149"/>
      <c r="F236" s="150" t="s">
        <v>4989</v>
      </c>
      <c r="G236" s="150">
        <v>3</v>
      </c>
      <c r="H236" s="149" t="s">
        <v>1834</v>
      </c>
      <c r="I236" s="149" t="s">
        <v>637</v>
      </c>
      <c r="J236" s="149" t="s">
        <v>513</v>
      </c>
      <c r="K236" s="149" t="s">
        <v>5833</v>
      </c>
      <c r="L236" s="149" t="s">
        <v>499</v>
      </c>
      <c r="S236" s="125"/>
      <c r="T236" s="126"/>
      <c r="U236" s="125"/>
      <c r="X236" s="126"/>
      <c r="AC236" s="1" t="str">
        <f>IF(基本情報登録!$D$10="","",IF(基本情報登録!$D$10='登録データ（男）'!F236,1,0))</f>
        <v/>
      </c>
    </row>
    <row r="237" spans="1:29" ht="13.5">
      <c r="A237" s="150">
        <v>235</v>
      </c>
      <c r="B237" s="150" t="s">
        <v>3163</v>
      </c>
      <c r="C237" s="149" t="s">
        <v>3164</v>
      </c>
      <c r="D237" s="149"/>
      <c r="E237" s="149"/>
      <c r="F237" s="150" t="s">
        <v>4989</v>
      </c>
      <c r="G237" s="150">
        <v>2</v>
      </c>
      <c r="H237" s="149" t="s">
        <v>3165</v>
      </c>
      <c r="I237" s="149" t="s">
        <v>3166</v>
      </c>
      <c r="J237" s="149" t="s">
        <v>2512</v>
      </c>
      <c r="K237" s="149" t="s">
        <v>5834</v>
      </c>
      <c r="L237" s="149" t="s">
        <v>499</v>
      </c>
      <c r="S237" s="125"/>
      <c r="T237" s="126"/>
      <c r="U237" s="125"/>
      <c r="X237" s="126"/>
      <c r="AC237" s="1" t="str">
        <f>IF(基本情報登録!$D$10="","",IF(基本情報登録!$D$10='登録データ（男）'!F237,1,0))</f>
        <v/>
      </c>
    </row>
    <row r="238" spans="1:29" ht="13.5">
      <c r="A238" s="150">
        <v>236</v>
      </c>
      <c r="B238" s="150" t="s">
        <v>3148</v>
      </c>
      <c r="C238" s="149" t="s">
        <v>4624</v>
      </c>
      <c r="D238" s="149"/>
      <c r="E238" s="149"/>
      <c r="F238" s="150" t="s">
        <v>4989</v>
      </c>
      <c r="G238" s="150">
        <v>2</v>
      </c>
      <c r="H238" s="149" t="s">
        <v>3149</v>
      </c>
      <c r="I238" s="149" t="s">
        <v>3150</v>
      </c>
      <c r="J238" s="149" t="s">
        <v>612</v>
      </c>
      <c r="K238" s="149" t="s">
        <v>5835</v>
      </c>
      <c r="L238" s="149" t="s">
        <v>3373</v>
      </c>
      <c r="S238" s="125"/>
      <c r="T238" s="126"/>
      <c r="U238" s="125"/>
      <c r="X238" s="126"/>
      <c r="AC238" s="1" t="str">
        <f>IF(基本情報登録!$D$10="","",IF(基本情報登録!$D$10='登録データ（男）'!F238,1,0))</f>
        <v/>
      </c>
    </row>
    <row r="239" spans="1:29" ht="13.5">
      <c r="A239" s="150">
        <v>237</v>
      </c>
      <c r="B239" s="150" t="s">
        <v>3144</v>
      </c>
      <c r="C239" s="149" t="s">
        <v>3145</v>
      </c>
      <c r="D239" s="149"/>
      <c r="E239" s="149"/>
      <c r="F239" s="150" t="s">
        <v>4989</v>
      </c>
      <c r="G239" s="150">
        <v>2</v>
      </c>
      <c r="H239" s="149" t="s">
        <v>3146</v>
      </c>
      <c r="I239" s="149" t="s">
        <v>3147</v>
      </c>
      <c r="J239" s="149" t="s">
        <v>2217</v>
      </c>
      <c r="K239" s="149" t="s">
        <v>5836</v>
      </c>
      <c r="L239" s="149" t="s">
        <v>499</v>
      </c>
      <c r="S239" s="125"/>
      <c r="T239" s="126"/>
      <c r="U239" s="125"/>
      <c r="X239" s="126"/>
      <c r="AC239" s="1" t="str">
        <f>IF(基本情報登録!$D$10="","",IF(基本情報登録!$D$10='登録データ（男）'!F239,1,0))</f>
        <v/>
      </c>
    </row>
    <row r="240" spans="1:29" ht="13.5">
      <c r="A240" s="150">
        <v>238</v>
      </c>
      <c r="B240" s="150" t="s">
        <v>2323</v>
      </c>
      <c r="C240" s="149" t="s">
        <v>2324</v>
      </c>
      <c r="D240" s="149"/>
      <c r="E240" s="149"/>
      <c r="F240" s="150" t="s">
        <v>4989</v>
      </c>
      <c r="G240" s="150">
        <v>2</v>
      </c>
      <c r="H240" s="149" t="s">
        <v>2325</v>
      </c>
      <c r="I240" s="149" t="s">
        <v>589</v>
      </c>
      <c r="J240" s="149" t="s">
        <v>2260</v>
      </c>
      <c r="K240" s="149" t="s">
        <v>5837</v>
      </c>
      <c r="L240" s="149" t="s">
        <v>499</v>
      </c>
      <c r="S240" s="125"/>
      <c r="T240" s="126"/>
      <c r="U240" s="125"/>
      <c r="X240" s="126"/>
      <c r="AC240" s="1" t="str">
        <f>IF(基本情報登録!$D$10="","",IF(基本情報登録!$D$10='登録データ（男）'!F240,1,0))</f>
        <v/>
      </c>
    </row>
    <row r="241" spans="1:29" ht="13.5">
      <c r="A241" s="150">
        <v>239</v>
      </c>
      <c r="B241" s="150" t="s">
        <v>3124</v>
      </c>
      <c r="C241" s="149" t="s">
        <v>3125</v>
      </c>
      <c r="D241" s="149"/>
      <c r="E241" s="149"/>
      <c r="F241" s="150" t="s">
        <v>4989</v>
      </c>
      <c r="G241" s="150">
        <v>2</v>
      </c>
      <c r="H241" s="149" t="s">
        <v>3126</v>
      </c>
      <c r="I241" s="149" t="s">
        <v>3127</v>
      </c>
      <c r="J241" s="149" t="s">
        <v>545</v>
      </c>
      <c r="K241" s="149" t="s">
        <v>5838</v>
      </c>
      <c r="L241" s="149" t="s">
        <v>499</v>
      </c>
      <c r="S241" s="125"/>
      <c r="T241" s="126"/>
      <c r="U241" s="125"/>
      <c r="X241" s="126"/>
      <c r="AC241" s="1" t="str">
        <f>IF(基本情報登録!$D$10="","",IF(基本情報登録!$D$10='登録データ（男）'!F241,1,0))</f>
        <v/>
      </c>
    </row>
    <row r="242" spans="1:29" ht="13.5">
      <c r="A242" s="150">
        <v>240</v>
      </c>
      <c r="B242" s="150" t="s">
        <v>3118</v>
      </c>
      <c r="C242" s="149" t="s">
        <v>3119</v>
      </c>
      <c r="D242" s="149"/>
      <c r="E242" s="149"/>
      <c r="F242" s="150" t="s">
        <v>4989</v>
      </c>
      <c r="G242" s="150">
        <v>2</v>
      </c>
      <c r="H242" s="149" t="s">
        <v>2990</v>
      </c>
      <c r="I242" s="149" t="s">
        <v>3120</v>
      </c>
      <c r="J242" s="149" t="s">
        <v>3121</v>
      </c>
      <c r="K242" s="149" t="s">
        <v>5839</v>
      </c>
      <c r="L242" s="149" t="s">
        <v>3373</v>
      </c>
      <c r="S242" s="125"/>
      <c r="T242" s="126"/>
      <c r="U242" s="125"/>
      <c r="X242" s="126"/>
      <c r="AC242" s="1" t="str">
        <f>IF(基本情報登録!$D$10="","",IF(基本情報登録!$D$10='登録データ（男）'!F242,1,0))</f>
        <v/>
      </c>
    </row>
    <row r="243" spans="1:29" ht="13.5">
      <c r="A243" s="150">
        <v>241</v>
      </c>
      <c r="B243" s="150" t="s">
        <v>4250</v>
      </c>
      <c r="C243" s="149" t="s">
        <v>4625</v>
      </c>
      <c r="D243" s="149"/>
      <c r="E243" s="149"/>
      <c r="F243" s="150" t="s">
        <v>4989</v>
      </c>
      <c r="G243" s="150">
        <v>1</v>
      </c>
      <c r="H243" s="149" t="s">
        <v>5054</v>
      </c>
      <c r="I243" s="149" t="s">
        <v>617</v>
      </c>
      <c r="J243" s="149" t="s">
        <v>1906</v>
      </c>
      <c r="K243" s="149" t="s">
        <v>5840</v>
      </c>
      <c r="L243" s="149" t="s">
        <v>499</v>
      </c>
      <c r="S243" s="125"/>
      <c r="T243" s="126"/>
      <c r="U243" s="125"/>
      <c r="X243" s="126"/>
      <c r="AC243" s="1" t="str">
        <f>IF(基本情報登録!$D$10="","",IF(基本情報登録!$D$10='登録データ（男）'!F243,1,0))</f>
        <v/>
      </c>
    </row>
    <row r="244" spans="1:29" ht="13.5">
      <c r="A244" s="150">
        <v>242</v>
      </c>
      <c r="B244" s="150" t="s">
        <v>4251</v>
      </c>
      <c r="C244" s="149" t="s">
        <v>4626</v>
      </c>
      <c r="D244" s="149"/>
      <c r="E244" s="149"/>
      <c r="F244" s="150" t="s">
        <v>4989</v>
      </c>
      <c r="G244" s="150">
        <v>1</v>
      </c>
      <c r="H244" s="149" t="s">
        <v>5055</v>
      </c>
      <c r="I244" s="149" t="s">
        <v>5297</v>
      </c>
      <c r="J244" s="149" t="s">
        <v>2246</v>
      </c>
      <c r="K244" s="149" t="s">
        <v>5841</v>
      </c>
      <c r="L244" s="149" t="s">
        <v>499</v>
      </c>
      <c r="S244" s="125"/>
      <c r="T244" s="126"/>
      <c r="U244" s="125"/>
      <c r="X244" s="126"/>
      <c r="AC244" s="1" t="str">
        <f>IF(基本情報登録!$D$10="","",IF(基本情報登録!$D$10='登録データ（男）'!F244,1,0))</f>
        <v/>
      </c>
    </row>
    <row r="245" spans="1:29" ht="13.5">
      <c r="A245" s="150">
        <v>243</v>
      </c>
      <c r="B245" s="150" t="s">
        <v>4252</v>
      </c>
      <c r="C245" s="149" t="s">
        <v>4627</v>
      </c>
      <c r="D245" s="149"/>
      <c r="E245" s="149"/>
      <c r="F245" s="150" t="s">
        <v>4989</v>
      </c>
      <c r="G245" s="150">
        <v>1</v>
      </c>
      <c r="H245" s="149" t="s">
        <v>5056</v>
      </c>
      <c r="I245" s="149" t="s">
        <v>4175</v>
      </c>
      <c r="J245" s="149" t="s">
        <v>2300</v>
      </c>
      <c r="K245" s="149" t="s">
        <v>5842</v>
      </c>
      <c r="L245" s="149" t="s">
        <v>499</v>
      </c>
      <c r="S245" s="125"/>
      <c r="T245" s="126"/>
      <c r="U245" s="125"/>
      <c r="X245" s="126"/>
      <c r="AC245" s="1" t="str">
        <f>IF(基本情報登録!$D$10="","",IF(基本情報登録!$D$10='登録データ（男）'!F245,1,0))</f>
        <v/>
      </c>
    </row>
    <row r="246" spans="1:29" ht="13.5">
      <c r="A246" s="150">
        <v>244</v>
      </c>
      <c r="B246" s="150" t="s">
        <v>4253</v>
      </c>
      <c r="C246" s="149" t="s">
        <v>4628</v>
      </c>
      <c r="D246" s="149"/>
      <c r="E246" s="149"/>
      <c r="F246" s="150" t="s">
        <v>4989</v>
      </c>
      <c r="G246" s="150">
        <v>1</v>
      </c>
      <c r="H246" s="149" t="s">
        <v>5057</v>
      </c>
      <c r="I246" s="149" t="s">
        <v>5298</v>
      </c>
      <c r="J246" s="149" t="s">
        <v>2396</v>
      </c>
      <c r="K246" s="149" t="s">
        <v>5843</v>
      </c>
      <c r="L246" s="149" t="s">
        <v>3373</v>
      </c>
      <c r="S246" s="125"/>
      <c r="T246" s="126"/>
      <c r="U246" s="125"/>
      <c r="X246" s="126"/>
      <c r="AC246" s="1" t="str">
        <f>IF(基本情報登録!$D$10="","",IF(基本情報登録!$D$10='登録データ（男）'!F246,1,0))</f>
        <v/>
      </c>
    </row>
    <row r="247" spans="1:29" ht="13.5">
      <c r="A247" s="150">
        <v>245</v>
      </c>
      <c r="B247" s="150" t="s">
        <v>4254</v>
      </c>
      <c r="C247" s="149" t="s">
        <v>4629</v>
      </c>
      <c r="D247" s="149"/>
      <c r="E247" s="149"/>
      <c r="F247" s="150" t="s">
        <v>4989</v>
      </c>
      <c r="G247" s="150">
        <v>1</v>
      </c>
      <c r="H247" s="149" t="s">
        <v>5058</v>
      </c>
      <c r="I247" s="149" t="s">
        <v>1120</v>
      </c>
      <c r="J247" s="149" t="s">
        <v>5299</v>
      </c>
      <c r="K247" s="149" t="s">
        <v>5844</v>
      </c>
      <c r="L247" s="149" t="s">
        <v>499</v>
      </c>
      <c r="S247" s="125"/>
      <c r="T247" s="126"/>
      <c r="U247" s="125"/>
      <c r="X247" s="126"/>
      <c r="AC247" s="1" t="str">
        <f>IF(基本情報登録!$D$10="","",IF(基本情報登録!$D$10='登録データ（男）'!F247,1,0))</f>
        <v/>
      </c>
    </row>
    <row r="248" spans="1:29" ht="13.5">
      <c r="A248" s="150">
        <v>246</v>
      </c>
      <c r="B248" s="150" t="s">
        <v>4255</v>
      </c>
      <c r="C248" s="149" t="s">
        <v>4630</v>
      </c>
      <c r="D248" s="149"/>
      <c r="E248" s="149"/>
      <c r="F248" s="150" t="s">
        <v>4989</v>
      </c>
      <c r="G248" s="150">
        <v>1</v>
      </c>
      <c r="H248" s="149" t="s">
        <v>5059</v>
      </c>
      <c r="I248" s="149" t="s">
        <v>5300</v>
      </c>
      <c r="J248" s="149" t="s">
        <v>2285</v>
      </c>
      <c r="K248" s="149" t="s">
        <v>5845</v>
      </c>
      <c r="L248" s="149" t="s">
        <v>499</v>
      </c>
      <c r="S248" s="125"/>
      <c r="T248" s="126"/>
      <c r="U248" s="125"/>
      <c r="X248" s="126"/>
      <c r="AC248" s="1" t="str">
        <f>IF(基本情報登録!$D$10="","",IF(基本情報登録!$D$10='登録データ（男）'!F248,1,0))</f>
        <v/>
      </c>
    </row>
    <row r="249" spans="1:29" ht="13.5">
      <c r="A249" s="150">
        <v>247</v>
      </c>
      <c r="B249" s="150" t="s">
        <v>4256</v>
      </c>
      <c r="C249" s="149" t="s">
        <v>4631</v>
      </c>
      <c r="D249" s="149"/>
      <c r="E249" s="149"/>
      <c r="F249" s="150" t="s">
        <v>4989</v>
      </c>
      <c r="G249" s="150">
        <v>1</v>
      </c>
      <c r="H249" s="149" t="s">
        <v>5060</v>
      </c>
      <c r="I249" s="149" t="s">
        <v>2942</v>
      </c>
      <c r="J249" s="149" t="s">
        <v>2354</v>
      </c>
      <c r="K249" s="149" t="s">
        <v>5846</v>
      </c>
      <c r="L249" s="149" t="s">
        <v>499</v>
      </c>
      <c r="S249" s="125"/>
      <c r="T249" s="126"/>
      <c r="U249" s="125"/>
      <c r="X249" s="126"/>
      <c r="AC249" s="1" t="str">
        <f>IF(基本情報登録!$D$10="","",IF(基本情報登録!$D$10='登録データ（男）'!F249,1,0))</f>
        <v/>
      </c>
    </row>
    <row r="250" spans="1:29" ht="13.5">
      <c r="A250" s="150">
        <v>248</v>
      </c>
      <c r="B250" s="150" t="s">
        <v>4257</v>
      </c>
      <c r="C250" s="149" t="s">
        <v>4632</v>
      </c>
      <c r="D250" s="149"/>
      <c r="E250" s="149"/>
      <c r="F250" s="150" t="s">
        <v>4989</v>
      </c>
      <c r="G250" s="150">
        <v>1</v>
      </c>
      <c r="H250" s="149" t="s">
        <v>5061</v>
      </c>
      <c r="I250" s="149" t="s">
        <v>5301</v>
      </c>
      <c r="J250" s="149" t="s">
        <v>5302</v>
      </c>
      <c r="K250" s="149" t="s">
        <v>5847</v>
      </c>
      <c r="L250" s="149" t="s">
        <v>3373</v>
      </c>
      <c r="S250" s="125"/>
      <c r="T250" s="126"/>
      <c r="U250" s="125"/>
      <c r="X250" s="126"/>
      <c r="AC250" s="1" t="str">
        <f>IF(基本情報登録!$D$10="","",IF(基本情報登録!$D$10='登録データ（男）'!F250,1,0))</f>
        <v/>
      </c>
    </row>
    <row r="251" spans="1:29" ht="13.5">
      <c r="A251" s="150">
        <v>249</v>
      </c>
      <c r="B251" s="150" t="s">
        <v>4258</v>
      </c>
      <c r="C251" s="149" t="s">
        <v>4633</v>
      </c>
      <c r="D251" s="149"/>
      <c r="E251" s="149"/>
      <c r="F251" s="150" t="s">
        <v>4989</v>
      </c>
      <c r="G251" s="150">
        <v>1</v>
      </c>
      <c r="H251" s="149" t="s">
        <v>5062</v>
      </c>
      <c r="I251" s="149" t="s">
        <v>5303</v>
      </c>
      <c r="J251" s="149" t="s">
        <v>503</v>
      </c>
      <c r="K251" s="149" t="s">
        <v>5848</v>
      </c>
      <c r="L251" s="149" t="s">
        <v>499</v>
      </c>
      <c r="S251" s="125"/>
      <c r="T251" s="126"/>
      <c r="U251" s="125"/>
      <c r="X251" s="126"/>
      <c r="AC251" s="1" t="str">
        <f>IF(基本情報登録!$D$10="","",IF(基本情報登録!$D$10='登録データ（男）'!F251,1,0))</f>
        <v/>
      </c>
    </row>
    <row r="252" spans="1:29" ht="13.5">
      <c r="A252" s="150">
        <v>250</v>
      </c>
      <c r="B252" s="150" t="s">
        <v>4259</v>
      </c>
      <c r="C252" s="149" t="s">
        <v>4634</v>
      </c>
      <c r="D252" s="149"/>
      <c r="E252" s="149"/>
      <c r="F252" s="150" t="s">
        <v>4989</v>
      </c>
      <c r="G252" s="150">
        <v>1</v>
      </c>
      <c r="H252" s="149" t="s">
        <v>5063</v>
      </c>
      <c r="I252" s="149" t="s">
        <v>5304</v>
      </c>
      <c r="J252" s="149" t="s">
        <v>5305</v>
      </c>
      <c r="K252" s="149" t="s">
        <v>5849</v>
      </c>
      <c r="L252" s="149" t="s">
        <v>499</v>
      </c>
      <c r="S252" s="125"/>
      <c r="T252" s="126"/>
      <c r="U252" s="125"/>
      <c r="X252" s="126"/>
      <c r="AC252" s="1" t="str">
        <f>IF(基本情報登録!$D$10="","",IF(基本情報登録!$D$10='登録データ（男）'!F252,1,0))</f>
        <v/>
      </c>
    </row>
    <row r="253" spans="1:29" ht="13.5">
      <c r="A253" s="150">
        <v>251</v>
      </c>
      <c r="B253" s="150" t="s">
        <v>4260</v>
      </c>
      <c r="C253" s="149" t="s">
        <v>4635</v>
      </c>
      <c r="D253" s="149"/>
      <c r="E253" s="149"/>
      <c r="F253" s="150" t="s">
        <v>4989</v>
      </c>
      <c r="G253" s="150">
        <v>1</v>
      </c>
      <c r="H253" s="149" t="s">
        <v>5064</v>
      </c>
      <c r="I253" s="149" t="s">
        <v>5306</v>
      </c>
      <c r="J253" s="149" t="s">
        <v>2941</v>
      </c>
      <c r="K253" s="149" t="s">
        <v>5850</v>
      </c>
      <c r="L253" s="149" t="s">
        <v>499</v>
      </c>
      <c r="S253" s="125"/>
      <c r="T253" s="126"/>
      <c r="U253" s="125"/>
      <c r="X253" s="126"/>
      <c r="AC253" s="1" t="str">
        <f>IF(基本情報登録!$D$10="","",IF(基本情報登録!$D$10='登録データ（男）'!F253,1,0))</f>
        <v/>
      </c>
    </row>
    <row r="254" spans="1:29" ht="13.5">
      <c r="A254" s="150">
        <v>252</v>
      </c>
      <c r="B254" s="150" t="s">
        <v>4261</v>
      </c>
      <c r="C254" s="149" t="s">
        <v>4636</v>
      </c>
      <c r="D254" s="149"/>
      <c r="E254" s="149"/>
      <c r="F254" s="150" t="s">
        <v>4989</v>
      </c>
      <c r="G254" s="150">
        <v>1</v>
      </c>
      <c r="H254" s="149" t="s">
        <v>5065</v>
      </c>
      <c r="I254" s="149" t="s">
        <v>5307</v>
      </c>
      <c r="J254" s="149" t="s">
        <v>2263</v>
      </c>
      <c r="K254" s="149" t="s">
        <v>5851</v>
      </c>
      <c r="L254" s="149" t="s">
        <v>3373</v>
      </c>
      <c r="S254" s="125"/>
      <c r="T254" s="126"/>
      <c r="U254" s="125"/>
      <c r="X254" s="126"/>
      <c r="AC254" s="1" t="str">
        <f>IF(基本情報登録!$D$10="","",IF(基本情報登録!$D$10='登録データ（男）'!F254,1,0))</f>
        <v/>
      </c>
    </row>
    <row r="255" spans="1:29" ht="13.5">
      <c r="A255" s="150">
        <v>253</v>
      </c>
      <c r="B255" s="150" t="s">
        <v>4262</v>
      </c>
      <c r="C255" s="149" t="s">
        <v>4637</v>
      </c>
      <c r="D255" s="149"/>
      <c r="E255" s="149"/>
      <c r="F255" s="150" t="s">
        <v>4989</v>
      </c>
      <c r="G255" s="150">
        <v>1</v>
      </c>
      <c r="H255" s="149" t="s">
        <v>5066</v>
      </c>
      <c r="I255" s="149" t="s">
        <v>2375</v>
      </c>
      <c r="J255" s="149" t="s">
        <v>5308</v>
      </c>
      <c r="K255" s="149" t="s">
        <v>5852</v>
      </c>
      <c r="L255" s="149" t="s">
        <v>499</v>
      </c>
      <c r="S255" s="125"/>
      <c r="T255" s="126"/>
      <c r="U255" s="125"/>
      <c r="X255" s="126"/>
      <c r="AC255" s="1" t="str">
        <f>IF(基本情報登録!$D$10="","",IF(基本情報登録!$D$10='登録データ（男）'!F255,1,0))</f>
        <v/>
      </c>
    </row>
    <row r="256" spans="1:29" ht="13.5">
      <c r="A256" s="150">
        <v>254</v>
      </c>
      <c r="B256" s="150" t="s">
        <v>4263</v>
      </c>
      <c r="C256" s="149" t="s">
        <v>4638</v>
      </c>
      <c r="D256" s="149"/>
      <c r="E256" s="149"/>
      <c r="F256" s="150" t="s">
        <v>4989</v>
      </c>
      <c r="G256" s="150">
        <v>1</v>
      </c>
      <c r="H256" s="149" t="s">
        <v>5067</v>
      </c>
      <c r="I256" s="149" t="s">
        <v>5309</v>
      </c>
      <c r="J256" s="149" t="s">
        <v>507</v>
      </c>
      <c r="K256" s="149" t="s">
        <v>5853</v>
      </c>
      <c r="L256" s="149" t="s">
        <v>499</v>
      </c>
      <c r="S256" s="125"/>
      <c r="T256" s="126"/>
      <c r="U256" s="125"/>
      <c r="X256" s="126"/>
      <c r="AC256" s="1" t="str">
        <f>IF(基本情報登録!$D$10="","",IF(基本情報登録!$D$10='登録データ（男）'!F256,1,0))</f>
        <v/>
      </c>
    </row>
    <row r="257" spans="1:29" ht="13.5">
      <c r="A257" s="150">
        <v>255</v>
      </c>
      <c r="B257" s="150" t="s">
        <v>4264</v>
      </c>
      <c r="C257" s="149" t="s">
        <v>4639</v>
      </c>
      <c r="D257" s="149"/>
      <c r="E257" s="149"/>
      <c r="F257" s="150" t="s">
        <v>4989</v>
      </c>
      <c r="G257" s="150">
        <v>1</v>
      </c>
      <c r="H257" s="149" t="s">
        <v>5068</v>
      </c>
      <c r="I257" s="149" t="s">
        <v>2368</v>
      </c>
      <c r="J257" s="149" t="s">
        <v>3112</v>
      </c>
      <c r="K257" s="149" t="s">
        <v>5854</v>
      </c>
      <c r="L257" s="149" t="s">
        <v>499</v>
      </c>
      <c r="S257" s="125"/>
      <c r="T257" s="126"/>
      <c r="U257" s="125"/>
      <c r="X257" s="126"/>
      <c r="AC257" s="1" t="str">
        <f>IF(基本情報登録!$D$10="","",IF(基本情報登録!$D$10='登録データ（男）'!F257,1,0))</f>
        <v/>
      </c>
    </row>
    <row r="258" spans="1:29" ht="13.5">
      <c r="A258" s="150">
        <v>256</v>
      </c>
      <c r="B258" s="150" t="s">
        <v>4265</v>
      </c>
      <c r="C258" s="149" t="s">
        <v>4640</v>
      </c>
      <c r="D258" s="149"/>
      <c r="E258" s="149"/>
      <c r="F258" s="150" t="s">
        <v>4989</v>
      </c>
      <c r="G258" s="150">
        <v>1</v>
      </c>
      <c r="H258" s="149" t="s">
        <v>5069</v>
      </c>
      <c r="I258" s="149" t="s">
        <v>5310</v>
      </c>
      <c r="J258" s="149" t="s">
        <v>5311</v>
      </c>
      <c r="K258" s="149" t="s">
        <v>5855</v>
      </c>
      <c r="L258" s="149" t="s">
        <v>3373</v>
      </c>
      <c r="S258" s="125"/>
      <c r="T258" s="126"/>
      <c r="U258" s="125"/>
      <c r="X258" s="126"/>
      <c r="AC258" s="1" t="str">
        <f>IF(基本情報登録!$D$10="","",IF(基本情報登録!$D$10='登録データ（男）'!F258,1,0))</f>
        <v/>
      </c>
    </row>
    <row r="259" spans="1:29" ht="13.5">
      <c r="A259" s="150">
        <v>257</v>
      </c>
      <c r="B259" s="150" t="s">
        <v>4266</v>
      </c>
      <c r="C259" s="149" t="s">
        <v>4641</v>
      </c>
      <c r="D259" s="149"/>
      <c r="E259" s="149"/>
      <c r="F259" s="150" t="s">
        <v>4989</v>
      </c>
      <c r="G259" s="150">
        <v>1</v>
      </c>
      <c r="H259" s="149" t="s">
        <v>5070</v>
      </c>
      <c r="I259" s="149" t="s">
        <v>2311</v>
      </c>
      <c r="J259" s="149" t="s">
        <v>5312</v>
      </c>
      <c r="K259" s="149" t="s">
        <v>5856</v>
      </c>
      <c r="L259" s="149" t="s">
        <v>499</v>
      </c>
      <c r="S259" s="125"/>
      <c r="T259" s="126"/>
      <c r="U259" s="125"/>
      <c r="X259" s="126"/>
      <c r="AC259" s="1" t="str">
        <f>IF(基本情報登録!$D$10="","",IF(基本情報登録!$D$10='登録データ（男）'!F259,1,0))</f>
        <v/>
      </c>
    </row>
    <row r="260" spans="1:29" ht="13.5">
      <c r="A260" s="150">
        <v>258</v>
      </c>
      <c r="B260" s="150" t="s">
        <v>4267</v>
      </c>
      <c r="C260" s="149" t="s">
        <v>4642</v>
      </c>
      <c r="D260" s="149"/>
      <c r="E260" s="149"/>
      <c r="F260" s="150" t="s">
        <v>4989</v>
      </c>
      <c r="G260" s="150">
        <v>1</v>
      </c>
      <c r="H260" s="149" t="s">
        <v>5071</v>
      </c>
      <c r="I260" s="149" t="s">
        <v>5313</v>
      </c>
      <c r="J260" s="149" t="s">
        <v>5314</v>
      </c>
      <c r="K260" s="149" t="s">
        <v>5857</v>
      </c>
      <c r="L260" s="149" t="s">
        <v>499</v>
      </c>
      <c r="S260" s="125"/>
      <c r="T260" s="126"/>
      <c r="U260" s="125"/>
      <c r="X260" s="126"/>
      <c r="AC260" s="1" t="str">
        <f>IF(基本情報登録!$D$10="","",IF(基本情報登録!$D$10='登録データ（男）'!F260,1,0))</f>
        <v/>
      </c>
    </row>
    <row r="261" spans="1:29" ht="13.5">
      <c r="A261" s="150">
        <v>259</v>
      </c>
      <c r="B261" s="150" t="s">
        <v>4268</v>
      </c>
      <c r="C261" s="149" t="s">
        <v>4643</v>
      </c>
      <c r="D261" s="149"/>
      <c r="E261" s="149"/>
      <c r="F261" s="150" t="s">
        <v>4989</v>
      </c>
      <c r="G261" s="150">
        <v>1</v>
      </c>
      <c r="H261" s="149" t="s">
        <v>5072</v>
      </c>
      <c r="I261" s="149" t="s">
        <v>2389</v>
      </c>
      <c r="J261" s="149" t="s">
        <v>2941</v>
      </c>
      <c r="K261" s="149" t="s">
        <v>5858</v>
      </c>
      <c r="L261" s="149" t="s">
        <v>499</v>
      </c>
      <c r="S261" s="125"/>
      <c r="T261" s="126"/>
      <c r="U261" s="125"/>
      <c r="X261" s="126"/>
      <c r="AC261" s="1" t="str">
        <f>IF(基本情報登録!$D$10="","",IF(基本情報登録!$D$10='登録データ（男）'!F261,1,0))</f>
        <v/>
      </c>
    </row>
    <row r="262" spans="1:29" ht="13.5">
      <c r="A262" s="150">
        <v>260</v>
      </c>
      <c r="B262" s="150" t="s">
        <v>4269</v>
      </c>
      <c r="C262" s="149" t="s">
        <v>4644</v>
      </c>
      <c r="D262" s="149"/>
      <c r="E262" s="149"/>
      <c r="F262" s="150" t="s">
        <v>4989</v>
      </c>
      <c r="G262" s="150">
        <v>1</v>
      </c>
      <c r="H262" s="149" t="s">
        <v>5073</v>
      </c>
      <c r="I262" s="149" t="s">
        <v>3598</v>
      </c>
      <c r="J262" s="149" t="s">
        <v>2246</v>
      </c>
      <c r="K262" s="149" t="s">
        <v>5859</v>
      </c>
      <c r="L262" s="149" t="s">
        <v>3373</v>
      </c>
      <c r="S262" s="125"/>
      <c r="T262" s="126"/>
      <c r="U262" s="125"/>
      <c r="X262" s="126"/>
      <c r="AC262" s="1" t="str">
        <f>IF(基本情報登録!$D$10="","",IF(基本情報登録!$D$10='登録データ（男）'!F262,1,0))</f>
        <v/>
      </c>
    </row>
    <row r="263" spans="1:29" ht="13.5">
      <c r="A263" s="150">
        <v>261</v>
      </c>
      <c r="B263" s="150" t="s">
        <v>2833</v>
      </c>
      <c r="C263" s="149" t="s">
        <v>1449</v>
      </c>
      <c r="D263" s="149"/>
      <c r="E263" s="149"/>
      <c r="F263" s="150" t="s">
        <v>4990</v>
      </c>
      <c r="G263" s="150">
        <v>3</v>
      </c>
      <c r="H263" s="149" t="s">
        <v>1806</v>
      </c>
      <c r="I263" s="149" t="s">
        <v>557</v>
      </c>
      <c r="J263" s="149" t="s">
        <v>2294</v>
      </c>
      <c r="K263" s="149" t="s">
        <v>5860</v>
      </c>
      <c r="L263" s="149" t="s">
        <v>499</v>
      </c>
      <c r="S263" s="125"/>
      <c r="T263" s="126"/>
      <c r="U263" s="125"/>
      <c r="X263" s="126"/>
      <c r="AC263" s="1" t="str">
        <f>IF(基本情報登録!$D$10="","",IF(基本情報登録!$D$10='登録データ（男）'!F263,1,0))</f>
        <v/>
      </c>
    </row>
    <row r="264" spans="1:29" ht="13.5">
      <c r="A264" s="150">
        <v>262</v>
      </c>
      <c r="B264" s="150" t="s">
        <v>736</v>
      </c>
      <c r="C264" s="149" t="s">
        <v>737</v>
      </c>
      <c r="D264" s="149"/>
      <c r="E264" s="149"/>
      <c r="F264" s="150" t="s">
        <v>4990</v>
      </c>
      <c r="G264" s="150">
        <v>4</v>
      </c>
      <c r="H264" s="149" t="s">
        <v>719</v>
      </c>
      <c r="I264" s="149" t="s">
        <v>738</v>
      </c>
      <c r="J264" s="149" t="s">
        <v>2883</v>
      </c>
      <c r="K264" s="149" t="s">
        <v>5861</v>
      </c>
      <c r="L264" s="149" t="s">
        <v>499</v>
      </c>
      <c r="S264" s="125"/>
      <c r="T264" s="126"/>
      <c r="U264" s="125"/>
      <c r="X264" s="126"/>
      <c r="AC264" s="1" t="str">
        <f>IF(基本情報登録!$D$10="","",IF(基本情報登録!$D$10='登録データ（男）'!F264,1,0))</f>
        <v/>
      </c>
    </row>
    <row r="265" spans="1:29" ht="13.5">
      <c r="A265" s="150">
        <v>263</v>
      </c>
      <c r="B265" s="150" t="s">
        <v>2830</v>
      </c>
      <c r="C265" s="149" t="s">
        <v>879</v>
      </c>
      <c r="D265" s="149"/>
      <c r="E265" s="149"/>
      <c r="F265" s="150" t="s">
        <v>4990</v>
      </c>
      <c r="G265" s="150">
        <v>4</v>
      </c>
      <c r="H265" s="149" t="s">
        <v>880</v>
      </c>
      <c r="I265" s="149" t="s">
        <v>529</v>
      </c>
      <c r="J265" s="149" t="s">
        <v>2831</v>
      </c>
      <c r="K265" s="149" t="s">
        <v>5862</v>
      </c>
      <c r="L265" s="149" t="s">
        <v>499</v>
      </c>
      <c r="S265" s="125"/>
      <c r="T265" s="126"/>
      <c r="U265" s="125"/>
      <c r="X265" s="126"/>
      <c r="AC265" s="1" t="str">
        <f>IF(基本情報登録!$D$10="","",IF(基本情報登録!$D$10='登録データ（男）'!F265,1,0))</f>
        <v/>
      </c>
    </row>
    <row r="266" spans="1:29" ht="13.5">
      <c r="A266" s="150">
        <v>264</v>
      </c>
      <c r="B266" s="150" t="s">
        <v>1069</v>
      </c>
      <c r="C266" s="149" t="s">
        <v>1070</v>
      </c>
      <c r="D266" s="149"/>
      <c r="E266" s="149"/>
      <c r="F266" s="150" t="s">
        <v>4990</v>
      </c>
      <c r="G266" s="150">
        <v>4</v>
      </c>
      <c r="H266" s="149" t="s">
        <v>1071</v>
      </c>
      <c r="I266" s="149" t="s">
        <v>2839</v>
      </c>
      <c r="J266" s="149" t="s">
        <v>2740</v>
      </c>
      <c r="K266" s="149" t="s">
        <v>5863</v>
      </c>
      <c r="L266" s="149" t="s">
        <v>3373</v>
      </c>
      <c r="S266" s="125"/>
      <c r="T266" s="126"/>
      <c r="U266" s="125"/>
      <c r="X266" s="126"/>
      <c r="AC266" s="1" t="str">
        <f>IF(基本情報登録!$D$10="","",IF(基本情報登録!$D$10='登録データ（男）'!F266,1,0))</f>
        <v/>
      </c>
    </row>
    <row r="267" spans="1:29" ht="13.5">
      <c r="A267" s="150">
        <v>265</v>
      </c>
      <c r="B267" s="150" t="s">
        <v>1277</v>
      </c>
      <c r="C267" s="149" t="s">
        <v>883</v>
      </c>
      <c r="D267" s="149"/>
      <c r="E267" s="149"/>
      <c r="F267" s="150" t="s">
        <v>4990</v>
      </c>
      <c r="G267" s="150">
        <v>4</v>
      </c>
      <c r="H267" s="149" t="s">
        <v>884</v>
      </c>
      <c r="I267" s="149" t="s">
        <v>2835</v>
      </c>
      <c r="J267" s="149" t="s">
        <v>2248</v>
      </c>
      <c r="K267" s="149" t="s">
        <v>5864</v>
      </c>
      <c r="L267" s="149" t="s">
        <v>499</v>
      </c>
      <c r="S267" s="125"/>
      <c r="T267" s="126"/>
      <c r="U267" s="125"/>
      <c r="X267" s="126"/>
      <c r="AC267" s="1" t="str">
        <f>IF(基本情報登録!$D$10="","",IF(基本情報登録!$D$10='登録データ（男）'!F267,1,0))</f>
        <v/>
      </c>
    </row>
    <row r="268" spans="1:29" ht="13.5">
      <c r="A268" s="150">
        <v>266</v>
      </c>
      <c r="B268" s="150" t="s">
        <v>1452</v>
      </c>
      <c r="C268" s="149" t="s">
        <v>1453</v>
      </c>
      <c r="D268" s="149"/>
      <c r="E268" s="149"/>
      <c r="F268" s="150" t="s">
        <v>4990</v>
      </c>
      <c r="G268" s="150">
        <v>3</v>
      </c>
      <c r="H268" s="149" t="s">
        <v>1808</v>
      </c>
      <c r="I268" s="149" t="s">
        <v>2841</v>
      </c>
      <c r="J268" s="149" t="s">
        <v>595</v>
      </c>
      <c r="K268" s="149" t="s">
        <v>5865</v>
      </c>
      <c r="L268" s="149" t="s">
        <v>499</v>
      </c>
      <c r="S268" s="125"/>
      <c r="T268" s="126"/>
      <c r="U268" s="125"/>
      <c r="X268" s="126"/>
      <c r="AC268" s="1" t="str">
        <f>IF(基本情報登録!$D$10="","",IF(基本情報登録!$D$10='登録データ（男）'!F268,1,0))</f>
        <v/>
      </c>
    </row>
    <row r="269" spans="1:29" ht="13.5">
      <c r="A269" s="150">
        <v>267</v>
      </c>
      <c r="B269" s="150" t="s">
        <v>1592</v>
      </c>
      <c r="C269" s="149" t="s">
        <v>1593</v>
      </c>
      <c r="D269" s="149"/>
      <c r="E269" s="149"/>
      <c r="F269" s="150" t="s">
        <v>4990</v>
      </c>
      <c r="G269" s="150">
        <v>3</v>
      </c>
      <c r="H269" s="149" t="s">
        <v>1834</v>
      </c>
      <c r="I269" s="149" t="s">
        <v>535</v>
      </c>
      <c r="J269" s="149" t="s">
        <v>520</v>
      </c>
      <c r="K269" s="149" t="s">
        <v>5866</v>
      </c>
      <c r="L269" s="149" t="s">
        <v>499</v>
      </c>
      <c r="S269" s="125"/>
      <c r="T269" s="126"/>
      <c r="U269" s="125"/>
      <c r="X269" s="126"/>
      <c r="AC269" s="1" t="str">
        <f>IF(基本情報登録!$D$10="","",IF(基本情報登録!$D$10='登録データ（男）'!F269,1,0))</f>
        <v/>
      </c>
    </row>
    <row r="270" spans="1:29" ht="13.5">
      <c r="A270" s="150">
        <v>268</v>
      </c>
      <c r="B270" s="150" t="s">
        <v>1594</v>
      </c>
      <c r="C270" s="149" t="s">
        <v>1595</v>
      </c>
      <c r="D270" s="149"/>
      <c r="E270" s="149"/>
      <c r="F270" s="150" t="s">
        <v>4990</v>
      </c>
      <c r="G270" s="150">
        <v>3</v>
      </c>
      <c r="H270" s="149" t="s">
        <v>1731</v>
      </c>
      <c r="I270" s="149" t="s">
        <v>2840</v>
      </c>
      <c r="J270" s="149" t="s">
        <v>2448</v>
      </c>
      <c r="K270" s="149" t="s">
        <v>5867</v>
      </c>
      <c r="L270" s="149" t="s">
        <v>3373</v>
      </c>
      <c r="S270" s="125"/>
      <c r="T270" s="126"/>
      <c r="U270" s="125"/>
      <c r="X270" s="126"/>
      <c r="AC270" s="1" t="str">
        <f>IF(基本情報登録!$D$10="","",IF(基本情報登録!$D$10='登録データ（男）'!F270,1,0))</f>
        <v/>
      </c>
    </row>
    <row r="271" spans="1:29" ht="13.5">
      <c r="A271" s="150">
        <v>269</v>
      </c>
      <c r="B271" s="150" t="s">
        <v>1450</v>
      </c>
      <c r="C271" s="149" t="s">
        <v>1451</v>
      </c>
      <c r="D271" s="149"/>
      <c r="E271" s="149"/>
      <c r="F271" s="150" t="s">
        <v>4990</v>
      </c>
      <c r="G271" s="150">
        <v>3</v>
      </c>
      <c r="H271" s="149" t="s">
        <v>1807</v>
      </c>
      <c r="I271" s="149" t="s">
        <v>575</v>
      </c>
      <c r="J271" s="149" t="s">
        <v>2843</v>
      </c>
      <c r="K271" s="149" t="s">
        <v>5868</v>
      </c>
      <c r="L271" s="149" t="s">
        <v>499</v>
      </c>
      <c r="S271" s="125"/>
      <c r="T271" s="126"/>
      <c r="U271" s="125"/>
      <c r="X271" s="126"/>
      <c r="AC271" s="1" t="str">
        <f>IF(基本情報登録!$D$10="","",IF(基本情報登録!$D$10='登録データ（男）'!F271,1,0))</f>
        <v/>
      </c>
    </row>
    <row r="272" spans="1:29" ht="13.5">
      <c r="A272" s="150">
        <v>270</v>
      </c>
      <c r="B272" s="150" t="s">
        <v>2836</v>
      </c>
      <c r="C272" s="149" t="s">
        <v>1596</v>
      </c>
      <c r="D272" s="149"/>
      <c r="E272" s="149"/>
      <c r="F272" s="150" t="s">
        <v>4990</v>
      </c>
      <c r="G272" s="150">
        <v>3</v>
      </c>
      <c r="H272" s="149" t="s">
        <v>1780</v>
      </c>
      <c r="I272" s="149" t="s">
        <v>2837</v>
      </c>
      <c r="J272" s="149" t="s">
        <v>2838</v>
      </c>
      <c r="K272" s="149" t="s">
        <v>5869</v>
      </c>
      <c r="L272" s="149" t="s">
        <v>499</v>
      </c>
      <c r="S272" s="125"/>
      <c r="T272" s="126"/>
      <c r="U272" s="125"/>
      <c r="X272" s="126"/>
      <c r="AC272" s="1" t="str">
        <f>IF(基本情報登録!$D$10="","",IF(基本情報登録!$D$10='登録データ（男）'!F272,1,0))</f>
        <v/>
      </c>
    </row>
    <row r="273" spans="1:29" ht="13.5">
      <c r="A273" s="150">
        <v>271</v>
      </c>
      <c r="B273" s="150" t="s">
        <v>1454</v>
      </c>
      <c r="C273" s="149" t="s">
        <v>1455</v>
      </c>
      <c r="D273" s="149"/>
      <c r="E273" s="149"/>
      <c r="F273" s="150" t="s">
        <v>4990</v>
      </c>
      <c r="G273" s="150">
        <v>3</v>
      </c>
      <c r="H273" s="149" t="s">
        <v>1731</v>
      </c>
      <c r="I273" s="149" t="s">
        <v>2832</v>
      </c>
      <c r="J273" s="149" t="s">
        <v>507</v>
      </c>
      <c r="K273" s="149" t="s">
        <v>5870</v>
      </c>
      <c r="L273" s="149" t="s">
        <v>499</v>
      </c>
      <c r="S273" s="125"/>
      <c r="T273" s="126"/>
      <c r="U273" s="125"/>
      <c r="X273" s="126"/>
      <c r="AC273" s="1" t="str">
        <f>IF(基本情報登録!$D$10="","",IF(基本情報登録!$D$10='登録データ（男）'!F273,1,0))</f>
        <v/>
      </c>
    </row>
    <row r="274" spans="1:29" ht="13.5">
      <c r="A274" s="150">
        <v>272</v>
      </c>
      <c r="B274" s="150" t="s">
        <v>3102</v>
      </c>
      <c r="C274" s="149" t="s">
        <v>3103</v>
      </c>
      <c r="D274" s="149"/>
      <c r="E274" s="149"/>
      <c r="F274" s="150" t="s">
        <v>4990</v>
      </c>
      <c r="G274" s="150">
        <v>2</v>
      </c>
      <c r="H274" s="149" t="s">
        <v>3104</v>
      </c>
      <c r="I274" s="149" t="s">
        <v>3105</v>
      </c>
      <c r="J274" s="149" t="s">
        <v>3106</v>
      </c>
      <c r="K274" s="149" t="s">
        <v>5871</v>
      </c>
      <c r="L274" s="149" t="s">
        <v>3373</v>
      </c>
      <c r="S274" s="125"/>
      <c r="T274" s="126"/>
      <c r="U274" s="125"/>
      <c r="X274" s="126"/>
      <c r="AC274" s="1" t="str">
        <f>IF(基本情報登録!$D$10="","",IF(基本情報登録!$D$10='登録データ（男）'!F274,1,0))</f>
        <v/>
      </c>
    </row>
    <row r="275" spans="1:29" ht="13.5">
      <c r="A275" s="150">
        <v>273</v>
      </c>
      <c r="B275" s="150" t="s">
        <v>3096</v>
      </c>
      <c r="C275" s="149" t="s">
        <v>3097</v>
      </c>
      <c r="D275" s="149"/>
      <c r="E275" s="149"/>
      <c r="F275" s="150" t="s">
        <v>4990</v>
      </c>
      <c r="G275" s="150">
        <v>2</v>
      </c>
      <c r="H275" s="149" t="s">
        <v>3037</v>
      </c>
      <c r="I275" s="149" t="s">
        <v>2272</v>
      </c>
      <c r="J275" s="149" t="s">
        <v>2457</v>
      </c>
      <c r="K275" s="149" t="s">
        <v>5872</v>
      </c>
      <c r="L275" s="149" t="s">
        <v>499</v>
      </c>
      <c r="S275" s="125"/>
      <c r="T275" s="126"/>
      <c r="U275" s="125"/>
      <c r="X275" s="126"/>
      <c r="AC275" s="1" t="str">
        <f>IF(基本情報登録!$D$10="","",IF(基本情報登録!$D$10='登録データ（男）'!F275,1,0))</f>
        <v/>
      </c>
    </row>
    <row r="276" spans="1:29" ht="13.5">
      <c r="A276" s="150">
        <v>274</v>
      </c>
      <c r="B276" s="150" t="s">
        <v>3107</v>
      </c>
      <c r="C276" s="149" t="s">
        <v>3108</v>
      </c>
      <c r="D276" s="149"/>
      <c r="E276" s="149"/>
      <c r="F276" s="150" t="s">
        <v>4990</v>
      </c>
      <c r="G276" s="150">
        <v>2</v>
      </c>
      <c r="H276" s="149" t="s">
        <v>3109</v>
      </c>
      <c r="I276" s="149" t="s">
        <v>3110</v>
      </c>
      <c r="J276" s="149" t="s">
        <v>3111</v>
      </c>
      <c r="K276" s="149" t="s">
        <v>5873</v>
      </c>
      <c r="L276" s="149" t="s">
        <v>499</v>
      </c>
      <c r="S276" s="125"/>
      <c r="T276" s="126"/>
      <c r="U276" s="125"/>
      <c r="X276" s="126"/>
      <c r="AC276" s="1" t="str">
        <f>IF(基本情報登録!$D$10="","",IF(基本情報登録!$D$10='登録データ（男）'!F276,1,0))</f>
        <v/>
      </c>
    </row>
    <row r="277" spans="1:29" ht="13.5">
      <c r="A277" s="150">
        <v>275</v>
      </c>
      <c r="B277" s="150" t="s">
        <v>885</v>
      </c>
      <c r="C277" s="149" t="s">
        <v>886</v>
      </c>
      <c r="D277" s="149"/>
      <c r="E277" s="149"/>
      <c r="F277" s="150" t="s">
        <v>4990</v>
      </c>
      <c r="G277" s="150">
        <v>4</v>
      </c>
      <c r="H277" s="149" t="s">
        <v>887</v>
      </c>
      <c r="I277" s="149" t="s">
        <v>2834</v>
      </c>
      <c r="J277" s="149" t="s">
        <v>622</v>
      </c>
      <c r="K277" s="149" t="s">
        <v>5874</v>
      </c>
      <c r="L277" s="149" t="s">
        <v>499</v>
      </c>
      <c r="S277" s="125"/>
      <c r="T277" s="126"/>
      <c r="U277" s="125"/>
      <c r="X277" s="126"/>
      <c r="AC277" s="1" t="str">
        <f>IF(基本情報登録!$D$10="","",IF(基本情報登録!$D$10='登録データ（男）'!F277,1,0))</f>
        <v/>
      </c>
    </row>
    <row r="278" spans="1:29" ht="13.5">
      <c r="A278" s="150">
        <v>276</v>
      </c>
      <c r="B278" s="150" t="s">
        <v>881</v>
      </c>
      <c r="C278" s="149" t="s">
        <v>882</v>
      </c>
      <c r="D278" s="149"/>
      <c r="E278" s="149"/>
      <c r="F278" s="150" t="s">
        <v>4990</v>
      </c>
      <c r="G278" s="150">
        <v>4</v>
      </c>
      <c r="H278" s="149" t="s">
        <v>643</v>
      </c>
      <c r="I278" s="149" t="s">
        <v>2842</v>
      </c>
      <c r="J278" s="149" t="s">
        <v>2527</v>
      </c>
      <c r="K278" s="149" t="s">
        <v>5875</v>
      </c>
      <c r="L278" s="149" t="s">
        <v>3373</v>
      </c>
      <c r="S278" s="125"/>
      <c r="T278" s="126"/>
      <c r="U278" s="125"/>
      <c r="X278" s="126"/>
      <c r="AC278" s="1" t="str">
        <f>IF(基本情報登録!$D$10="","",IF(基本情報登録!$D$10='登録データ（男）'!F278,1,0))</f>
        <v/>
      </c>
    </row>
    <row r="279" spans="1:29" ht="13.5">
      <c r="A279" s="150">
        <v>277</v>
      </c>
      <c r="B279" s="150" t="s">
        <v>3113</v>
      </c>
      <c r="C279" s="149" t="s">
        <v>3114</v>
      </c>
      <c r="D279" s="149"/>
      <c r="E279" s="149"/>
      <c r="F279" s="150" t="s">
        <v>4990</v>
      </c>
      <c r="G279" s="150">
        <v>2</v>
      </c>
      <c r="H279" s="149" t="s">
        <v>3115</v>
      </c>
      <c r="I279" s="149" t="s">
        <v>3116</v>
      </c>
      <c r="J279" s="149" t="s">
        <v>3117</v>
      </c>
      <c r="K279" s="149" t="s">
        <v>5876</v>
      </c>
      <c r="L279" s="149" t="s">
        <v>499</v>
      </c>
      <c r="S279" s="125"/>
      <c r="T279" s="126"/>
      <c r="U279" s="125"/>
      <c r="X279" s="126"/>
      <c r="AC279" s="1" t="str">
        <f>IF(基本情報登録!$D$10="","",IF(基本情報登録!$D$10='登録データ（男）'!F279,1,0))</f>
        <v/>
      </c>
    </row>
    <row r="280" spans="1:29" ht="13.5">
      <c r="A280" s="150">
        <v>278</v>
      </c>
      <c r="B280" s="150" t="s">
        <v>3098</v>
      </c>
      <c r="C280" s="149" t="s">
        <v>3099</v>
      </c>
      <c r="D280" s="149"/>
      <c r="E280" s="149"/>
      <c r="F280" s="150" t="s">
        <v>4990</v>
      </c>
      <c r="G280" s="150">
        <v>2</v>
      </c>
      <c r="H280" s="149" t="s">
        <v>2652</v>
      </c>
      <c r="I280" s="149" t="s">
        <v>3100</v>
      </c>
      <c r="J280" s="149" t="s">
        <v>3101</v>
      </c>
      <c r="K280" s="149" t="s">
        <v>5877</v>
      </c>
      <c r="L280" s="149" t="s">
        <v>499</v>
      </c>
      <c r="S280" s="125"/>
      <c r="T280" s="126"/>
      <c r="U280" s="125"/>
      <c r="X280" s="126"/>
      <c r="AC280" s="1" t="str">
        <f>IF(基本情報登録!$D$10="","",IF(基本情報登録!$D$10='登録データ（男）'!F280,1,0))</f>
        <v/>
      </c>
    </row>
    <row r="281" spans="1:29" ht="13.5">
      <c r="A281" s="150">
        <v>279</v>
      </c>
      <c r="B281" s="150" t="s">
        <v>4270</v>
      </c>
      <c r="C281" s="149" t="s">
        <v>4645</v>
      </c>
      <c r="D281" s="149"/>
      <c r="E281" s="149"/>
      <c r="F281" s="150" t="s">
        <v>4990</v>
      </c>
      <c r="G281" s="150">
        <v>4</v>
      </c>
      <c r="H281" s="149" t="s">
        <v>5074</v>
      </c>
      <c r="I281" s="149" t="s">
        <v>5315</v>
      </c>
      <c r="J281" s="149" t="s">
        <v>5316</v>
      </c>
      <c r="K281" s="149" t="s">
        <v>5878</v>
      </c>
      <c r="L281" s="149" t="s">
        <v>499</v>
      </c>
      <c r="S281" s="125"/>
      <c r="T281" s="126"/>
      <c r="U281" s="125"/>
      <c r="X281" s="126"/>
      <c r="AC281" s="1" t="str">
        <f>IF(基本情報登録!$D$10="","",IF(基本情報登録!$D$10='登録データ（男）'!F281,1,0))</f>
        <v/>
      </c>
    </row>
    <row r="282" spans="1:29" ht="13.5">
      <c r="A282" s="150">
        <v>280</v>
      </c>
      <c r="B282" s="150" t="s">
        <v>952</v>
      </c>
      <c r="C282" s="149" t="s">
        <v>953</v>
      </c>
      <c r="D282" s="149"/>
      <c r="E282" s="149"/>
      <c r="F282" s="150" t="s">
        <v>4991</v>
      </c>
      <c r="G282" s="150">
        <v>4</v>
      </c>
      <c r="H282" s="149" t="s">
        <v>917</v>
      </c>
      <c r="I282" s="149" t="s">
        <v>2458</v>
      </c>
      <c r="J282" s="149" t="s">
        <v>2459</v>
      </c>
      <c r="K282" s="149" t="s">
        <v>5879</v>
      </c>
      <c r="L282" s="149" t="s">
        <v>3373</v>
      </c>
      <c r="S282" s="125"/>
      <c r="T282" s="126"/>
      <c r="U282" s="125"/>
      <c r="X282" s="126"/>
      <c r="AC282" s="1" t="str">
        <f>IF(基本情報登録!$D$10="","",IF(基本情報登録!$D$10='登録データ（男）'!F282,1,0))</f>
        <v/>
      </c>
    </row>
    <row r="283" spans="1:29" ht="13.5">
      <c r="A283" s="150">
        <v>281</v>
      </c>
      <c r="B283" s="150" t="s">
        <v>1000</v>
      </c>
      <c r="C283" s="149" t="s">
        <v>1001</v>
      </c>
      <c r="D283" s="149"/>
      <c r="E283" s="149"/>
      <c r="F283" s="150" t="s">
        <v>4991</v>
      </c>
      <c r="G283" s="150">
        <v>4</v>
      </c>
      <c r="H283" s="149" t="s">
        <v>1002</v>
      </c>
      <c r="I283" s="149" t="s">
        <v>2480</v>
      </c>
      <c r="J283" s="149" t="s">
        <v>2481</v>
      </c>
      <c r="K283" s="149" t="s">
        <v>5880</v>
      </c>
      <c r="L283" s="149" t="s">
        <v>499</v>
      </c>
      <c r="S283" s="125"/>
      <c r="T283" s="126"/>
      <c r="U283" s="125"/>
      <c r="X283" s="126"/>
      <c r="AC283" s="1" t="str">
        <f>IF(基本情報登録!$D$10="","",IF(基本情報登録!$D$10='登録データ（男）'!F283,1,0))</f>
        <v/>
      </c>
    </row>
    <row r="284" spans="1:29" ht="13.5">
      <c r="A284" s="150">
        <v>282</v>
      </c>
      <c r="B284" s="150" t="s">
        <v>1428</v>
      </c>
      <c r="C284" s="149" t="s">
        <v>1429</v>
      </c>
      <c r="D284" s="149"/>
      <c r="E284" s="149"/>
      <c r="F284" s="150" t="s">
        <v>4991</v>
      </c>
      <c r="G284" s="150">
        <v>3</v>
      </c>
      <c r="H284" s="149" t="s">
        <v>1790</v>
      </c>
      <c r="I284" s="149" t="s">
        <v>2534</v>
      </c>
      <c r="J284" s="149" t="s">
        <v>2256</v>
      </c>
      <c r="K284" s="149" t="s">
        <v>5881</v>
      </c>
      <c r="L284" s="149" t="s">
        <v>499</v>
      </c>
      <c r="S284" s="125"/>
      <c r="T284" s="126"/>
      <c r="U284" s="125"/>
      <c r="X284" s="126"/>
      <c r="AC284" s="1" t="str">
        <f>IF(基本情報登録!$D$10="","",IF(基本情報登録!$D$10='登録データ（男）'!F284,1,0))</f>
        <v/>
      </c>
    </row>
    <row r="285" spans="1:29" ht="13.5">
      <c r="A285" s="150">
        <v>283</v>
      </c>
      <c r="B285" s="150" t="s">
        <v>3638</v>
      </c>
      <c r="C285" s="149" t="s">
        <v>3639</v>
      </c>
      <c r="D285" s="149"/>
      <c r="E285" s="149"/>
      <c r="F285" s="150" t="s">
        <v>4991</v>
      </c>
      <c r="G285" s="150">
        <v>2</v>
      </c>
      <c r="H285" s="149" t="s">
        <v>3640</v>
      </c>
      <c r="I285" s="149" t="s">
        <v>548</v>
      </c>
      <c r="J285" s="149" t="s">
        <v>2457</v>
      </c>
      <c r="K285" s="149" t="s">
        <v>5882</v>
      </c>
      <c r="L285" s="149" t="s">
        <v>499</v>
      </c>
      <c r="S285" s="125"/>
      <c r="T285" s="126"/>
      <c r="U285" s="125"/>
      <c r="X285" s="126"/>
      <c r="AC285" s="1" t="str">
        <f>IF(基本情報登録!$D$10="","",IF(基本情報登録!$D$10='登録データ（男）'!F285,1,0))</f>
        <v/>
      </c>
    </row>
    <row r="286" spans="1:29" ht="13.5">
      <c r="A286" s="150">
        <v>284</v>
      </c>
      <c r="B286" s="150" t="s">
        <v>1243</v>
      </c>
      <c r="C286" s="149" t="s">
        <v>4646</v>
      </c>
      <c r="D286" s="149"/>
      <c r="E286" s="149"/>
      <c r="F286" s="150" t="s">
        <v>4991</v>
      </c>
      <c r="G286" s="150">
        <v>4</v>
      </c>
      <c r="H286" s="149" t="s">
        <v>1008</v>
      </c>
      <c r="I286" s="149" t="s">
        <v>527</v>
      </c>
      <c r="J286" s="149" t="s">
        <v>2468</v>
      </c>
      <c r="K286" s="149" t="s">
        <v>5883</v>
      </c>
      <c r="L286" s="149" t="s">
        <v>3373</v>
      </c>
      <c r="S286" s="125"/>
      <c r="T286" s="126"/>
      <c r="U286" s="125"/>
      <c r="X286" s="126"/>
      <c r="AC286" s="1" t="str">
        <f>IF(基本情報登録!$D$10="","",IF(基本情報登録!$D$10='登録データ（男）'!F286,1,0))</f>
        <v/>
      </c>
    </row>
    <row r="287" spans="1:29" ht="13.5">
      <c r="A287" s="150">
        <v>285</v>
      </c>
      <c r="B287" s="150" t="s">
        <v>963</v>
      </c>
      <c r="C287" s="149" t="s">
        <v>964</v>
      </c>
      <c r="D287" s="149"/>
      <c r="E287" s="149"/>
      <c r="F287" s="150" t="s">
        <v>4991</v>
      </c>
      <c r="G287" s="150">
        <v>4</v>
      </c>
      <c r="H287" s="149" t="s">
        <v>965</v>
      </c>
      <c r="I287" s="149" t="s">
        <v>2462</v>
      </c>
      <c r="J287" s="149" t="s">
        <v>2396</v>
      </c>
      <c r="K287" s="149" t="s">
        <v>5884</v>
      </c>
      <c r="L287" s="149" t="s">
        <v>499</v>
      </c>
      <c r="S287" s="125"/>
      <c r="T287" s="126"/>
      <c r="U287" s="125"/>
      <c r="X287" s="126"/>
      <c r="AC287" s="1" t="str">
        <f>IF(基本情報登録!$D$10="","",IF(基本情報登録!$D$10='登録データ（男）'!F287,1,0))</f>
        <v/>
      </c>
    </row>
    <row r="288" spans="1:29" ht="13.5">
      <c r="A288" s="150">
        <v>286</v>
      </c>
      <c r="B288" s="150" t="s">
        <v>1035</v>
      </c>
      <c r="C288" s="149" t="s">
        <v>1036</v>
      </c>
      <c r="D288" s="149"/>
      <c r="E288" s="149"/>
      <c r="F288" s="150" t="s">
        <v>4991</v>
      </c>
      <c r="G288" s="150">
        <v>4</v>
      </c>
      <c r="H288" s="149" t="s">
        <v>1037</v>
      </c>
      <c r="I288" s="149" t="s">
        <v>547</v>
      </c>
      <c r="J288" s="149" t="s">
        <v>2498</v>
      </c>
      <c r="K288" s="149" t="s">
        <v>5885</v>
      </c>
      <c r="L288" s="149" t="s">
        <v>499</v>
      </c>
      <c r="S288" s="125"/>
      <c r="T288" s="126"/>
      <c r="U288" s="125"/>
      <c r="X288" s="126"/>
      <c r="AC288" s="1" t="str">
        <f>IF(基本情報登録!$D$10="","",IF(基本情報登録!$D$10='登録データ（男）'!F288,1,0))</f>
        <v/>
      </c>
    </row>
    <row r="289" spans="1:29" ht="13.5">
      <c r="A289" s="150">
        <v>287</v>
      </c>
      <c r="B289" s="150" t="s">
        <v>961</v>
      </c>
      <c r="C289" s="149" t="s">
        <v>962</v>
      </c>
      <c r="D289" s="149"/>
      <c r="E289" s="149"/>
      <c r="F289" s="150" t="s">
        <v>4991</v>
      </c>
      <c r="G289" s="150">
        <v>4</v>
      </c>
      <c r="H289" s="149" t="s">
        <v>686</v>
      </c>
      <c r="I289" s="149" t="s">
        <v>2461</v>
      </c>
      <c r="J289" s="149" t="s">
        <v>584</v>
      </c>
      <c r="K289" s="149" t="s">
        <v>5886</v>
      </c>
      <c r="L289" s="149" t="s">
        <v>499</v>
      </c>
      <c r="S289" s="125"/>
      <c r="T289" s="126"/>
      <c r="U289" s="125"/>
      <c r="X289" s="126"/>
      <c r="AC289" s="1" t="str">
        <f>IF(基本情報登録!$D$10="","",IF(基本情報登録!$D$10='登録データ（男）'!F289,1,0))</f>
        <v/>
      </c>
    </row>
    <row r="290" spans="1:29" ht="13.5">
      <c r="A290" s="150">
        <v>288</v>
      </c>
      <c r="B290" s="150" t="s">
        <v>990</v>
      </c>
      <c r="C290" s="149" t="s">
        <v>991</v>
      </c>
      <c r="D290" s="149"/>
      <c r="E290" s="149"/>
      <c r="F290" s="150" t="s">
        <v>4991</v>
      </c>
      <c r="G290" s="150">
        <v>4</v>
      </c>
      <c r="H290" s="149" t="s">
        <v>992</v>
      </c>
      <c r="I290" s="149" t="s">
        <v>2476</v>
      </c>
      <c r="J290" s="149" t="s">
        <v>2477</v>
      </c>
      <c r="K290" s="149" t="s">
        <v>5887</v>
      </c>
      <c r="L290" s="149" t="s">
        <v>3373</v>
      </c>
      <c r="S290" s="125"/>
      <c r="T290" s="126"/>
      <c r="U290" s="125"/>
      <c r="X290" s="126"/>
      <c r="AC290" s="1" t="str">
        <f>IF(基本情報登録!$D$10="","",IF(基本情報登録!$D$10='登録データ（男）'!F290,1,0))</f>
        <v/>
      </c>
    </row>
    <row r="291" spans="1:29" ht="13.5">
      <c r="A291" s="150">
        <v>289</v>
      </c>
      <c r="B291" s="150" t="s">
        <v>954</v>
      </c>
      <c r="C291" s="149" t="s">
        <v>955</v>
      </c>
      <c r="D291" s="149"/>
      <c r="E291" s="149"/>
      <c r="F291" s="150" t="s">
        <v>4991</v>
      </c>
      <c r="G291" s="150">
        <v>4</v>
      </c>
      <c r="H291" s="149" t="s">
        <v>956</v>
      </c>
      <c r="I291" s="149" t="s">
        <v>2261</v>
      </c>
      <c r="J291" s="149" t="s">
        <v>2302</v>
      </c>
      <c r="K291" s="149" t="s">
        <v>5888</v>
      </c>
      <c r="L291" s="149" t="s">
        <v>499</v>
      </c>
      <c r="S291" s="125"/>
      <c r="T291" s="126"/>
      <c r="U291" s="125"/>
      <c r="X291" s="126"/>
      <c r="AC291" s="1" t="str">
        <f>IF(基本情報登録!$D$10="","",IF(基本情報登録!$D$10='登録データ（男）'!F291,1,0))</f>
        <v/>
      </c>
    </row>
    <row r="292" spans="1:29" ht="13.5">
      <c r="A292" s="150">
        <v>290</v>
      </c>
      <c r="B292" s="150" t="s">
        <v>1011</v>
      </c>
      <c r="C292" s="149" t="s">
        <v>1012</v>
      </c>
      <c r="D292" s="149"/>
      <c r="E292" s="149"/>
      <c r="F292" s="150" t="s">
        <v>4991</v>
      </c>
      <c r="G292" s="150">
        <v>4</v>
      </c>
      <c r="H292" s="149" t="s">
        <v>828</v>
      </c>
      <c r="I292" s="149" t="s">
        <v>2486</v>
      </c>
      <c r="J292" s="149" t="s">
        <v>2487</v>
      </c>
      <c r="K292" s="149" t="s">
        <v>5889</v>
      </c>
      <c r="L292" s="149" t="s">
        <v>499</v>
      </c>
      <c r="S292" s="125"/>
      <c r="T292" s="126"/>
      <c r="U292" s="125"/>
      <c r="X292" s="126"/>
      <c r="AC292" s="1" t="str">
        <f>IF(基本情報登録!$D$10="","",IF(基本情報登録!$D$10='登録データ（男）'!F292,1,0))</f>
        <v/>
      </c>
    </row>
    <row r="293" spans="1:29" ht="13.5">
      <c r="A293" s="150">
        <v>291</v>
      </c>
      <c r="B293" s="150" t="s">
        <v>994</v>
      </c>
      <c r="C293" s="149" t="s">
        <v>995</v>
      </c>
      <c r="D293" s="149"/>
      <c r="E293" s="149"/>
      <c r="F293" s="150" t="s">
        <v>4991</v>
      </c>
      <c r="G293" s="150">
        <v>4</v>
      </c>
      <c r="H293" s="149" t="s">
        <v>996</v>
      </c>
      <c r="I293" s="149" t="s">
        <v>575</v>
      </c>
      <c r="J293" s="149" t="s">
        <v>545</v>
      </c>
      <c r="K293" s="149" t="s">
        <v>5890</v>
      </c>
      <c r="L293" s="149" t="s">
        <v>499</v>
      </c>
      <c r="S293" s="125"/>
      <c r="T293" s="126"/>
      <c r="U293" s="125"/>
      <c r="X293" s="126"/>
      <c r="AC293" s="1" t="str">
        <f>IF(基本情報登録!$D$10="","",IF(基本情報登録!$D$10='登録データ（男）'!F293,1,0))</f>
        <v/>
      </c>
    </row>
    <row r="294" spans="1:29" ht="13.5">
      <c r="A294" s="150">
        <v>292</v>
      </c>
      <c r="B294" s="150" t="s">
        <v>982</v>
      </c>
      <c r="C294" s="149" t="s">
        <v>983</v>
      </c>
      <c r="D294" s="149"/>
      <c r="E294" s="149"/>
      <c r="F294" s="150" t="s">
        <v>4991</v>
      </c>
      <c r="G294" s="150">
        <v>4</v>
      </c>
      <c r="H294" s="149" t="s">
        <v>984</v>
      </c>
      <c r="I294" s="149" t="s">
        <v>2473</v>
      </c>
      <c r="J294" s="149" t="s">
        <v>555</v>
      </c>
      <c r="K294" s="149" t="s">
        <v>5891</v>
      </c>
      <c r="L294" s="149" t="s">
        <v>3373</v>
      </c>
      <c r="S294" s="125"/>
      <c r="T294" s="126"/>
      <c r="U294" s="125"/>
      <c r="X294" s="126"/>
      <c r="AC294" s="1" t="str">
        <f>IF(基本情報登録!$D$10="","",IF(基本情報登録!$D$10='登録データ（男）'!F294,1,0))</f>
        <v/>
      </c>
    </row>
    <row r="295" spans="1:29" ht="13.5">
      <c r="A295" s="150">
        <v>293</v>
      </c>
      <c r="B295" s="150" t="s">
        <v>968</v>
      </c>
      <c r="C295" s="149" t="s">
        <v>969</v>
      </c>
      <c r="D295" s="149"/>
      <c r="E295" s="149"/>
      <c r="F295" s="150" t="s">
        <v>4991</v>
      </c>
      <c r="G295" s="150">
        <v>4</v>
      </c>
      <c r="H295" s="149" t="s">
        <v>754</v>
      </c>
      <c r="I295" s="149" t="s">
        <v>703</v>
      </c>
      <c r="J295" s="149" t="s">
        <v>537</v>
      </c>
      <c r="K295" s="149" t="s">
        <v>5892</v>
      </c>
      <c r="L295" s="149" t="s">
        <v>499</v>
      </c>
      <c r="S295" s="125"/>
      <c r="T295" s="126"/>
      <c r="U295" s="125"/>
      <c r="X295" s="126"/>
      <c r="AC295" s="1" t="str">
        <f>IF(基本情報登録!$D$10="","",IF(基本情報登録!$D$10='登録データ（男）'!F295,1,0))</f>
        <v/>
      </c>
    </row>
    <row r="296" spans="1:29" ht="13.5">
      <c r="A296" s="150">
        <v>294</v>
      </c>
      <c r="B296" s="150" t="s">
        <v>1025</v>
      </c>
      <c r="C296" s="149" t="s">
        <v>1026</v>
      </c>
      <c r="D296" s="149"/>
      <c r="E296" s="149"/>
      <c r="F296" s="150" t="s">
        <v>4991</v>
      </c>
      <c r="G296" s="150">
        <v>4</v>
      </c>
      <c r="H296" s="149" t="s">
        <v>1027</v>
      </c>
      <c r="I296" s="149" t="s">
        <v>2490</v>
      </c>
      <c r="J296" s="149" t="s">
        <v>2491</v>
      </c>
      <c r="K296" s="149" t="s">
        <v>5893</v>
      </c>
      <c r="L296" s="149" t="s">
        <v>499</v>
      </c>
      <c r="S296" s="125"/>
      <c r="T296" s="126"/>
      <c r="U296" s="125"/>
      <c r="X296" s="126"/>
      <c r="AC296" s="1" t="str">
        <f>IF(基本情報登録!$D$10="","",IF(基本情報登録!$D$10='登録データ（男）'!F296,1,0))</f>
        <v/>
      </c>
    </row>
    <row r="297" spans="1:29" ht="13.5">
      <c r="A297" s="150">
        <v>295</v>
      </c>
      <c r="B297" s="150" t="s">
        <v>988</v>
      </c>
      <c r="C297" s="149" t="s">
        <v>989</v>
      </c>
      <c r="D297" s="149"/>
      <c r="E297" s="149"/>
      <c r="F297" s="150" t="s">
        <v>4991</v>
      </c>
      <c r="G297" s="150">
        <v>4</v>
      </c>
      <c r="H297" s="149" t="s">
        <v>984</v>
      </c>
      <c r="I297" s="149" t="s">
        <v>2475</v>
      </c>
      <c r="J297" s="149" t="s">
        <v>555</v>
      </c>
      <c r="K297" s="149" t="s">
        <v>5894</v>
      </c>
      <c r="L297" s="149" t="s">
        <v>499</v>
      </c>
      <c r="S297" s="125"/>
      <c r="T297" s="126"/>
      <c r="U297" s="125"/>
      <c r="X297" s="126"/>
      <c r="AC297" s="1" t="str">
        <f>IF(基本情報登録!$D$10="","",IF(基本情報登録!$D$10='登録データ（男）'!F297,1,0))</f>
        <v/>
      </c>
    </row>
    <row r="298" spans="1:29" ht="13.5">
      <c r="A298" s="150">
        <v>296</v>
      </c>
      <c r="B298" s="150" t="s">
        <v>970</v>
      </c>
      <c r="C298" s="149" t="s">
        <v>4647</v>
      </c>
      <c r="D298" s="149"/>
      <c r="E298" s="149"/>
      <c r="F298" s="150" t="s">
        <v>4991</v>
      </c>
      <c r="G298" s="150">
        <v>4</v>
      </c>
      <c r="H298" s="149" t="s">
        <v>971</v>
      </c>
      <c r="I298" s="149" t="s">
        <v>527</v>
      </c>
      <c r="J298" s="149" t="s">
        <v>2467</v>
      </c>
      <c r="K298" s="149" t="s">
        <v>5895</v>
      </c>
      <c r="L298" s="149" t="s">
        <v>3373</v>
      </c>
      <c r="S298" s="125"/>
      <c r="T298" s="126"/>
      <c r="U298" s="125"/>
      <c r="X298" s="126"/>
      <c r="AC298" s="1" t="str">
        <f>IF(基本情報登録!$D$10="","",IF(基本情報登録!$D$10='登録データ（男）'!F298,1,0))</f>
        <v/>
      </c>
    </row>
    <row r="299" spans="1:29" ht="13.5">
      <c r="A299" s="150">
        <v>297</v>
      </c>
      <c r="B299" s="150" t="s">
        <v>985</v>
      </c>
      <c r="C299" s="149" t="s">
        <v>986</v>
      </c>
      <c r="D299" s="149"/>
      <c r="E299" s="149"/>
      <c r="F299" s="150" t="s">
        <v>4991</v>
      </c>
      <c r="G299" s="150">
        <v>4</v>
      </c>
      <c r="H299" s="149" t="s">
        <v>987</v>
      </c>
      <c r="I299" s="149" t="s">
        <v>2474</v>
      </c>
      <c r="J299" s="149" t="s">
        <v>2395</v>
      </c>
      <c r="K299" s="149" t="s">
        <v>5896</v>
      </c>
      <c r="L299" s="149" t="s">
        <v>499</v>
      </c>
      <c r="S299" s="125"/>
      <c r="T299" s="126"/>
      <c r="U299" s="125"/>
      <c r="X299" s="126"/>
      <c r="AC299" s="1" t="str">
        <f>IF(基本情報登録!$D$10="","",IF(基本情報登録!$D$10='登録データ（男）'!F299,1,0))</f>
        <v/>
      </c>
    </row>
    <row r="300" spans="1:29" ht="13.5">
      <c r="A300" s="150">
        <v>298</v>
      </c>
      <c r="B300" s="150" t="s">
        <v>1006</v>
      </c>
      <c r="C300" s="149" t="s">
        <v>1007</v>
      </c>
      <c r="D300" s="149"/>
      <c r="E300" s="149"/>
      <c r="F300" s="150" t="s">
        <v>4991</v>
      </c>
      <c r="G300" s="150">
        <v>4</v>
      </c>
      <c r="H300" s="149" t="s">
        <v>1008</v>
      </c>
      <c r="I300" s="149" t="s">
        <v>2483</v>
      </c>
      <c r="J300" s="149" t="s">
        <v>2484</v>
      </c>
      <c r="K300" s="149" t="s">
        <v>5897</v>
      </c>
      <c r="L300" s="149" t="s">
        <v>499</v>
      </c>
      <c r="S300" s="125"/>
      <c r="T300" s="126"/>
      <c r="U300" s="125"/>
      <c r="X300" s="126"/>
      <c r="AC300" s="1" t="str">
        <f>IF(基本情報登録!$D$10="","",IF(基本情報登録!$D$10='登録データ（男）'!F300,1,0))</f>
        <v/>
      </c>
    </row>
    <row r="301" spans="1:29" ht="13.5">
      <c r="A301" s="150">
        <v>299</v>
      </c>
      <c r="B301" s="150" t="s">
        <v>1030</v>
      </c>
      <c r="C301" s="149" t="s">
        <v>1031</v>
      </c>
      <c r="D301" s="149"/>
      <c r="E301" s="149"/>
      <c r="F301" s="150" t="s">
        <v>4991</v>
      </c>
      <c r="G301" s="150">
        <v>4</v>
      </c>
      <c r="H301" s="149" t="s">
        <v>1032</v>
      </c>
      <c r="I301" s="149" t="s">
        <v>2493</v>
      </c>
      <c r="J301" s="149" t="s">
        <v>2494</v>
      </c>
      <c r="K301" s="149" t="s">
        <v>5898</v>
      </c>
      <c r="L301" s="149" t="s">
        <v>499</v>
      </c>
      <c r="S301" s="125"/>
      <c r="T301" s="126"/>
      <c r="U301" s="125"/>
      <c r="X301" s="126"/>
      <c r="AC301" s="1" t="str">
        <f>IF(基本情報登録!$D$10="","",IF(基本情報登録!$D$10='登録データ（男）'!F301,1,0))</f>
        <v/>
      </c>
    </row>
    <row r="302" spans="1:29" ht="13.5">
      <c r="A302" s="150">
        <v>300</v>
      </c>
      <c r="B302" s="150" t="s">
        <v>1424</v>
      </c>
      <c r="C302" s="149" t="s">
        <v>1425</v>
      </c>
      <c r="D302" s="149"/>
      <c r="E302" s="149"/>
      <c r="F302" s="150" t="s">
        <v>4991</v>
      </c>
      <c r="G302" s="150">
        <v>3</v>
      </c>
      <c r="H302" s="149" t="s">
        <v>828</v>
      </c>
      <c r="I302" s="149" t="s">
        <v>2532</v>
      </c>
      <c r="J302" s="149" t="s">
        <v>2509</v>
      </c>
      <c r="K302" s="149" t="s">
        <v>5899</v>
      </c>
      <c r="L302" s="149" t="s">
        <v>3373</v>
      </c>
      <c r="S302" s="125"/>
      <c r="T302" s="126"/>
      <c r="U302" s="125"/>
      <c r="X302" s="126"/>
      <c r="AC302" s="1" t="str">
        <f>IF(基本情報登録!$D$10="","",IF(基本情報登録!$D$10='登録データ（男）'!F302,1,0))</f>
        <v/>
      </c>
    </row>
    <row r="303" spans="1:29" ht="13.5">
      <c r="A303" s="150">
        <v>301</v>
      </c>
      <c r="B303" s="150" t="s">
        <v>2495</v>
      </c>
      <c r="C303" s="149" t="s">
        <v>1033</v>
      </c>
      <c r="D303" s="149"/>
      <c r="E303" s="149"/>
      <c r="F303" s="150" t="s">
        <v>4991</v>
      </c>
      <c r="G303" s="150">
        <v>4</v>
      </c>
      <c r="H303" s="149" t="s">
        <v>1034</v>
      </c>
      <c r="I303" s="149" t="s">
        <v>2496</v>
      </c>
      <c r="J303" s="149" t="s">
        <v>2497</v>
      </c>
      <c r="K303" s="149" t="s">
        <v>5900</v>
      </c>
      <c r="L303" s="149" t="s">
        <v>499</v>
      </c>
      <c r="S303" s="125"/>
      <c r="T303" s="126"/>
      <c r="U303" s="125"/>
      <c r="X303" s="126"/>
      <c r="AC303" s="1" t="str">
        <f>IF(基本情報登録!$D$10="","",IF(基本情報登録!$D$10='登録データ（男）'!F303,1,0))</f>
        <v/>
      </c>
    </row>
    <row r="304" spans="1:29" ht="13.5">
      <c r="A304" s="150">
        <v>302</v>
      </c>
      <c r="B304" s="150" t="s">
        <v>1003</v>
      </c>
      <c r="C304" s="149" t="s">
        <v>1004</v>
      </c>
      <c r="D304" s="149"/>
      <c r="E304" s="149"/>
      <c r="F304" s="150" t="s">
        <v>4991</v>
      </c>
      <c r="G304" s="150">
        <v>4</v>
      </c>
      <c r="H304" s="149" t="s">
        <v>793</v>
      </c>
      <c r="I304" s="149" t="s">
        <v>1005</v>
      </c>
      <c r="J304" s="149" t="s">
        <v>2482</v>
      </c>
      <c r="K304" s="149" t="s">
        <v>5901</v>
      </c>
      <c r="L304" s="149" t="s">
        <v>499</v>
      </c>
      <c r="S304" s="125"/>
      <c r="T304" s="126"/>
      <c r="U304" s="125"/>
      <c r="X304" s="126"/>
      <c r="AC304" s="1" t="str">
        <f>IF(基本情報登録!$D$10="","",IF(基本情報登録!$D$10='登録データ（男）'!F304,1,0))</f>
        <v/>
      </c>
    </row>
    <row r="305" spans="1:29" ht="13.5">
      <c r="A305" s="150">
        <v>303</v>
      </c>
      <c r="B305" s="150" t="s">
        <v>977</v>
      </c>
      <c r="C305" s="149" t="s">
        <v>978</v>
      </c>
      <c r="D305" s="149"/>
      <c r="E305" s="149"/>
      <c r="F305" s="150" t="s">
        <v>4991</v>
      </c>
      <c r="G305" s="150">
        <v>4</v>
      </c>
      <c r="H305" s="149" t="s">
        <v>979</v>
      </c>
      <c r="I305" s="149" t="s">
        <v>2470</v>
      </c>
      <c r="J305" s="149" t="s">
        <v>601</v>
      </c>
      <c r="K305" s="149" t="s">
        <v>5902</v>
      </c>
      <c r="L305" s="149" t="s">
        <v>499</v>
      </c>
      <c r="S305" s="125"/>
      <c r="T305" s="126"/>
      <c r="U305" s="125"/>
      <c r="X305" s="126"/>
      <c r="AC305" s="1" t="str">
        <f>IF(基本情報登録!$D$10="","",IF(基本情報登録!$D$10='登録データ（男）'!F305,1,0))</f>
        <v/>
      </c>
    </row>
    <row r="306" spans="1:29" ht="13.5">
      <c r="A306" s="150">
        <v>304</v>
      </c>
      <c r="B306" s="150" t="s">
        <v>972</v>
      </c>
      <c r="C306" s="149" t="s">
        <v>973</v>
      </c>
      <c r="D306" s="149"/>
      <c r="E306" s="149"/>
      <c r="F306" s="150" t="s">
        <v>4991</v>
      </c>
      <c r="G306" s="150">
        <v>4</v>
      </c>
      <c r="H306" s="149" t="s">
        <v>863</v>
      </c>
      <c r="I306" s="149" t="s">
        <v>2257</v>
      </c>
      <c r="J306" s="149" t="s">
        <v>523</v>
      </c>
      <c r="K306" s="149" t="s">
        <v>5903</v>
      </c>
      <c r="L306" s="149" t="s">
        <v>3373</v>
      </c>
      <c r="S306" s="125"/>
      <c r="T306" s="126"/>
      <c r="U306" s="125"/>
      <c r="X306" s="126"/>
      <c r="AC306" s="1" t="str">
        <f>IF(基本情報登録!$D$10="","",IF(基本情報登録!$D$10='登録データ（男）'!F306,1,0))</f>
        <v/>
      </c>
    </row>
    <row r="307" spans="1:29" ht="13.5">
      <c r="A307" s="150">
        <v>305</v>
      </c>
      <c r="B307" s="150" t="s">
        <v>957</v>
      </c>
      <c r="C307" s="149" t="s">
        <v>958</v>
      </c>
      <c r="D307" s="149"/>
      <c r="E307" s="149"/>
      <c r="F307" s="150" t="s">
        <v>4991</v>
      </c>
      <c r="G307" s="150">
        <v>4</v>
      </c>
      <c r="H307" s="149" t="s">
        <v>890</v>
      </c>
      <c r="I307" s="149" t="s">
        <v>2460</v>
      </c>
      <c r="J307" s="149" t="s">
        <v>555</v>
      </c>
      <c r="K307" s="149" t="s">
        <v>5904</v>
      </c>
      <c r="L307" s="149" t="s">
        <v>499</v>
      </c>
      <c r="S307" s="125"/>
      <c r="T307" s="126"/>
      <c r="U307" s="125"/>
      <c r="X307" s="126"/>
      <c r="AC307" s="1" t="str">
        <f>IF(基本情報登録!$D$10="","",IF(基本情報登録!$D$10='登録データ（男）'!F307,1,0))</f>
        <v/>
      </c>
    </row>
    <row r="308" spans="1:29" ht="13.5">
      <c r="A308" s="150">
        <v>306</v>
      </c>
      <c r="B308" s="150" t="s">
        <v>1013</v>
      </c>
      <c r="C308" s="149" t="s">
        <v>1014</v>
      </c>
      <c r="D308" s="149"/>
      <c r="E308" s="149"/>
      <c r="F308" s="150" t="s">
        <v>4991</v>
      </c>
      <c r="G308" s="150">
        <v>4</v>
      </c>
      <c r="H308" s="149" t="s">
        <v>1015</v>
      </c>
      <c r="I308" s="149" t="s">
        <v>569</v>
      </c>
      <c r="J308" s="149" t="s">
        <v>2270</v>
      </c>
      <c r="K308" s="149" t="s">
        <v>5905</v>
      </c>
      <c r="L308" s="149" t="s">
        <v>499</v>
      </c>
      <c r="S308" s="125"/>
      <c r="T308" s="126"/>
      <c r="U308" s="125"/>
      <c r="X308" s="126"/>
      <c r="AC308" s="1" t="str">
        <f>IF(基本情報登録!$D$10="","",IF(基本情報登録!$D$10='登録データ（男）'!F308,1,0))</f>
        <v/>
      </c>
    </row>
    <row r="309" spans="1:29" ht="13.5">
      <c r="A309" s="150">
        <v>307</v>
      </c>
      <c r="B309" s="150" t="s">
        <v>2463</v>
      </c>
      <c r="C309" s="149" t="s">
        <v>966</v>
      </c>
      <c r="D309" s="149"/>
      <c r="E309" s="149"/>
      <c r="F309" s="150" t="s">
        <v>4991</v>
      </c>
      <c r="G309" s="150">
        <v>4</v>
      </c>
      <c r="H309" s="149" t="s">
        <v>658</v>
      </c>
      <c r="I309" s="149" t="s">
        <v>2464</v>
      </c>
      <c r="J309" s="149" t="s">
        <v>523</v>
      </c>
      <c r="K309" s="149" t="s">
        <v>5906</v>
      </c>
      <c r="L309" s="149" t="s">
        <v>499</v>
      </c>
      <c r="S309" s="125"/>
      <c r="T309" s="126"/>
      <c r="U309" s="125"/>
      <c r="X309" s="126"/>
      <c r="AC309" s="1" t="str">
        <f>IF(基本情報登録!$D$10="","",IF(基本情報登録!$D$10='登録データ（男）'!F309,1,0))</f>
        <v/>
      </c>
    </row>
    <row r="310" spans="1:29" ht="13.5">
      <c r="A310" s="150">
        <v>308</v>
      </c>
      <c r="B310" s="150" t="s">
        <v>1422</v>
      </c>
      <c r="C310" s="149" t="s">
        <v>1423</v>
      </c>
      <c r="D310" s="149"/>
      <c r="E310" s="149"/>
      <c r="F310" s="150" t="s">
        <v>4991</v>
      </c>
      <c r="G310" s="150">
        <v>3</v>
      </c>
      <c r="H310" s="149" t="s">
        <v>1788</v>
      </c>
      <c r="I310" s="149" t="s">
        <v>760</v>
      </c>
      <c r="J310" s="149" t="s">
        <v>2396</v>
      </c>
      <c r="K310" s="149" t="s">
        <v>5907</v>
      </c>
      <c r="L310" s="149" t="s">
        <v>3373</v>
      </c>
      <c r="S310" s="125"/>
      <c r="T310" s="126"/>
      <c r="U310" s="125"/>
      <c r="X310" s="126"/>
      <c r="AC310" s="1" t="str">
        <f>IF(基本情報登録!$D$10="","",IF(基本情報登録!$D$10='登録データ（男）'!F310,1,0))</f>
        <v/>
      </c>
    </row>
    <row r="311" spans="1:29" ht="13.5">
      <c r="A311" s="150">
        <v>309</v>
      </c>
      <c r="B311" s="150" t="s">
        <v>1371</v>
      </c>
      <c r="C311" s="149" t="s">
        <v>4648</v>
      </c>
      <c r="D311" s="149"/>
      <c r="E311" s="149"/>
      <c r="F311" s="150" t="s">
        <v>4991</v>
      </c>
      <c r="G311" s="150">
        <v>3</v>
      </c>
      <c r="H311" s="149" t="s">
        <v>1742</v>
      </c>
      <c r="I311" s="149" t="s">
        <v>2500</v>
      </c>
      <c r="J311" s="149" t="s">
        <v>2256</v>
      </c>
      <c r="K311" s="149" t="s">
        <v>5908</v>
      </c>
      <c r="L311" s="149" t="s">
        <v>499</v>
      </c>
      <c r="S311" s="125"/>
      <c r="T311" s="126"/>
      <c r="U311" s="125"/>
      <c r="X311" s="126"/>
      <c r="AC311" s="1" t="str">
        <f>IF(基本情報登録!$D$10="","",IF(基本情報登録!$D$10='登録データ（男）'!F311,1,0))</f>
        <v/>
      </c>
    </row>
    <row r="312" spans="1:29" ht="13.5">
      <c r="A312" s="150">
        <v>310</v>
      </c>
      <c r="B312" s="150" t="s">
        <v>363</v>
      </c>
      <c r="C312" s="149" t="s">
        <v>4649</v>
      </c>
      <c r="D312" s="149"/>
      <c r="E312" s="149"/>
      <c r="F312" s="150" t="s">
        <v>4991</v>
      </c>
      <c r="G312" s="150" t="s">
        <v>313</v>
      </c>
      <c r="H312" s="149">
        <v>990515</v>
      </c>
      <c r="I312" s="149" t="s">
        <v>2441</v>
      </c>
      <c r="J312" s="149" t="s">
        <v>2447</v>
      </c>
      <c r="K312" s="149" t="s">
        <v>5909</v>
      </c>
      <c r="L312" s="149" t="s">
        <v>499</v>
      </c>
      <c r="S312" s="125"/>
      <c r="T312" s="126"/>
      <c r="U312" s="125"/>
      <c r="X312" s="126"/>
      <c r="AC312" s="1" t="str">
        <f>IF(基本情報登録!$D$10="","",IF(基本情報登録!$D$10='登録データ（男）'!F312,1,0))</f>
        <v/>
      </c>
    </row>
    <row r="313" spans="1:29" ht="13.5">
      <c r="A313" s="150">
        <v>311</v>
      </c>
      <c r="B313" s="150" t="s">
        <v>1384</v>
      </c>
      <c r="C313" s="149" t="s">
        <v>1385</v>
      </c>
      <c r="D313" s="149"/>
      <c r="E313" s="149"/>
      <c r="F313" s="150" t="s">
        <v>4991</v>
      </c>
      <c r="G313" s="150">
        <v>3</v>
      </c>
      <c r="H313" s="149" t="s">
        <v>1764</v>
      </c>
      <c r="I313" s="149" t="s">
        <v>2680</v>
      </c>
      <c r="J313" s="149" t="s">
        <v>520</v>
      </c>
      <c r="K313" s="149" t="s">
        <v>5910</v>
      </c>
      <c r="L313" s="149" t="s">
        <v>499</v>
      </c>
      <c r="S313" s="125"/>
      <c r="T313" s="126"/>
      <c r="U313" s="125"/>
      <c r="X313" s="126"/>
      <c r="AC313" s="1" t="str">
        <f>IF(基本情報登録!$D$10="","",IF(基本情報登録!$D$10='登録データ（男）'!F313,1,0))</f>
        <v/>
      </c>
    </row>
    <row r="314" spans="1:29" ht="13.5">
      <c r="A314" s="150">
        <v>312</v>
      </c>
      <c r="B314" s="150" t="s">
        <v>1369</v>
      </c>
      <c r="C314" s="149" t="s">
        <v>1370</v>
      </c>
      <c r="D314" s="149"/>
      <c r="E314" s="149"/>
      <c r="F314" s="150" t="s">
        <v>4991</v>
      </c>
      <c r="G314" s="150">
        <v>3</v>
      </c>
      <c r="H314" s="149" t="s">
        <v>1762</v>
      </c>
      <c r="I314" s="149" t="s">
        <v>2499</v>
      </c>
      <c r="J314" s="149" t="s">
        <v>2297</v>
      </c>
      <c r="K314" s="149" t="s">
        <v>5911</v>
      </c>
      <c r="L314" s="149" t="s">
        <v>3373</v>
      </c>
      <c r="S314" s="125"/>
      <c r="T314" s="126"/>
      <c r="U314" s="125"/>
      <c r="X314" s="126"/>
      <c r="AC314" s="1" t="str">
        <f>IF(基本情報登録!$D$10="","",IF(基本情報登録!$D$10='登録データ（男）'!F314,1,0))</f>
        <v/>
      </c>
    </row>
    <row r="315" spans="1:29" ht="13.5">
      <c r="A315" s="150">
        <v>313</v>
      </c>
      <c r="B315" s="150" t="s">
        <v>1028</v>
      </c>
      <c r="C315" s="149" t="s">
        <v>1029</v>
      </c>
      <c r="D315" s="149"/>
      <c r="E315" s="149"/>
      <c r="F315" s="150" t="s">
        <v>4991</v>
      </c>
      <c r="G315" s="150">
        <v>4</v>
      </c>
      <c r="H315" s="149" t="s">
        <v>863</v>
      </c>
      <c r="I315" s="149" t="s">
        <v>519</v>
      </c>
      <c r="J315" s="149" t="s">
        <v>2492</v>
      </c>
      <c r="K315" s="149" t="s">
        <v>5912</v>
      </c>
      <c r="L315" s="149" t="s">
        <v>499</v>
      </c>
      <c r="S315" s="125"/>
      <c r="T315" s="126"/>
      <c r="U315" s="125"/>
      <c r="X315" s="126"/>
      <c r="AC315" s="1" t="str">
        <f>IF(基本情報登録!$D$10="","",IF(基本情報登録!$D$10='登録データ（男）'!F315,1,0))</f>
        <v/>
      </c>
    </row>
    <row r="316" spans="1:29" ht="13.5">
      <c r="A316" s="150">
        <v>314</v>
      </c>
      <c r="B316" s="150" t="s">
        <v>1411</v>
      </c>
      <c r="C316" s="149" t="s">
        <v>1412</v>
      </c>
      <c r="D316" s="149"/>
      <c r="E316" s="149"/>
      <c r="F316" s="150" t="s">
        <v>4991</v>
      </c>
      <c r="G316" s="150">
        <v>3</v>
      </c>
      <c r="H316" s="149" t="s">
        <v>1783</v>
      </c>
      <c r="I316" s="149" t="s">
        <v>618</v>
      </c>
      <c r="J316" s="149" t="s">
        <v>2527</v>
      </c>
      <c r="K316" s="149" t="s">
        <v>5913</v>
      </c>
      <c r="L316" s="149" t="s">
        <v>499</v>
      </c>
      <c r="S316" s="125"/>
      <c r="T316" s="126"/>
      <c r="U316" s="125"/>
      <c r="X316" s="126"/>
      <c r="AC316" s="1" t="str">
        <f>IF(基本情報登録!$D$10="","",IF(基本情報登録!$D$10='登録データ（男）'!F316,1,0))</f>
        <v/>
      </c>
    </row>
    <row r="317" spans="1:29" ht="13.5">
      <c r="A317" s="150">
        <v>315</v>
      </c>
      <c r="B317" s="150" t="s">
        <v>1413</v>
      </c>
      <c r="C317" s="149" t="s">
        <v>1414</v>
      </c>
      <c r="D317" s="149"/>
      <c r="E317" s="149"/>
      <c r="F317" s="150" t="s">
        <v>4991</v>
      </c>
      <c r="G317" s="150">
        <v>3</v>
      </c>
      <c r="H317" s="149" t="s">
        <v>1784</v>
      </c>
      <c r="I317" s="149" t="s">
        <v>618</v>
      </c>
      <c r="J317" s="149" t="s">
        <v>2297</v>
      </c>
      <c r="K317" s="149" t="s">
        <v>5914</v>
      </c>
      <c r="L317" s="149" t="s">
        <v>499</v>
      </c>
      <c r="S317" s="125"/>
      <c r="T317" s="126"/>
      <c r="U317" s="125"/>
      <c r="X317" s="126"/>
      <c r="AC317" s="1" t="str">
        <f>IF(基本情報登録!$D$10="","",IF(基本情報登録!$D$10='登録データ（男）'!F317,1,0))</f>
        <v/>
      </c>
    </row>
    <row r="318" spans="1:29" ht="13.5">
      <c r="A318" s="150">
        <v>316</v>
      </c>
      <c r="B318" s="150" t="s">
        <v>1386</v>
      </c>
      <c r="C318" s="149" t="s">
        <v>1387</v>
      </c>
      <c r="D318" s="149"/>
      <c r="E318" s="149"/>
      <c r="F318" s="150" t="s">
        <v>4991</v>
      </c>
      <c r="G318" s="150">
        <v>3</v>
      </c>
      <c r="H318" s="149" t="s">
        <v>1769</v>
      </c>
      <c r="I318" s="149" t="s">
        <v>2508</v>
      </c>
      <c r="J318" s="149" t="s">
        <v>2301</v>
      </c>
      <c r="K318" s="149" t="s">
        <v>5915</v>
      </c>
      <c r="L318" s="149" t="s">
        <v>3373</v>
      </c>
      <c r="S318" s="125"/>
      <c r="T318" s="126"/>
      <c r="U318" s="125"/>
      <c r="X318" s="126"/>
      <c r="AC318" s="1" t="str">
        <f>IF(基本情報登録!$D$10="","",IF(基本情報登録!$D$10='登録データ（男）'!F318,1,0))</f>
        <v/>
      </c>
    </row>
    <row r="319" spans="1:29" ht="13.5">
      <c r="A319" s="150">
        <v>317</v>
      </c>
      <c r="B319" s="150" t="s">
        <v>1399</v>
      </c>
      <c r="C319" s="149" t="s">
        <v>1400</v>
      </c>
      <c r="D319" s="149"/>
      <c r="E319" s="149"/>
      <c r="F319" s="150" t="s">
        <v>4991</v>
      </c>
      <c r="G319" s="150">
        <v>3</v>
      </c>
      <c r="H319" s="149" t="s">
        <v>1777</v>
      </c>
      <c r="I319" s="149" t="s">
        <v>2520</v>
      </c>
      <c r="J319" s="149" t="s">
        <v>2397</v>
      </c>
      <c r="K319" s="149" t="s">
        <v>5916</v>
      </c>
      <c r="L319" s="149" t="s">
        <v>499</v>
      </c>
      <c r="S319" s="125"/>
      <c r="T319" s="126"/>
      <c r="U319" s="125"/>
      <c r="X319" s="126"/>
      <c r="AC319" s="1" t="str">
        <f>IF(基本情報登録!$D$10="","",IF(基本情報登録!$D$10='登録データ（男）'!F319,1,0))</f>
        <v/>
      </c>
    </row>
    <row r="320" spans="1:29" ht="13.5">
      <c r="A320" s="150">
        <v>318</v>
      </c>
      <c r="B320" s="150" t="s">
        <v>1388</v>
      </c>
      <c r="C320" s="149" t="s">
        <v>1389</v>
      </c>
      <c r="D320" s="149"/>
      <c r="E320" s="149"/>
      <c r="F320" s="150" t="s">
        <v>4991</v>
      </c>
      <c r="G320" s="150">
        <v>3</v>
      </c>
      <c r="H320" s="149" t="s">
        <v>1770</v>
      </c>
      <c r="I320" s="149" t="s">
        <v>2245</v>
      </c>
      <c r="J320" s="149" t="s">
        <v>2509</v>
      </c>
      <c r="K320" s="149" t="s">
        <v>5917</v>
      </c>
      <c r="L320" s="149" t="s">
        <v>499</v>
      </c>
      <c r="S320" s="125"/>
      <c r="T320" s="126"/>
      <c r="U320" s="125"/>
      <c r="X320" s="126"/>
      <c r="AC320" s="1" t="str">
        <f>IF(基本情報登録!$D$10="","",IF(基本情報登録!$D$10='登録データ（男）'!F320,1,0))</f>
        <v/>
      </c>
    </row>
    <row r="321" spans="1:29" ht="13.5">
      <c r="A321" s="150">
        <v>319</v>
      </c>
      <c r="B321" s="150" t="s">
        <v>1407</v>
      </c>
      <c r="C321" s="149" t="s">
        <v>1408</v>
      </c>
      <c r="D321" s="149"/>
      <c r="E321" s="149"/>
      <c r="F321" s="150" t="s">
        <v>4991</v>
      </c>
      <c r="G321" s="150">
        <v>3</v>
      </c>
      <c r="H321" s="149" t="s">
        <v>1782</v>
      </c>
      <c r="I321" s="149" t="s">
        <v>2523</v>
      </c>
      <c r="J321" s="149" t="s">
        <v>2524</v>
      </c>
      <c r="K321" s="149" t="s">
        <v>5918</v>
      </c>
      <c r="L321" s="149" t="s">
        <v>499</v>
      </c>
      <c r="S321" s="125"/>
      <c r="T321" s="126"/>
      <c r="U321" s="125"/>
      <c r="X321" s="126"/>
      <c r="AC321" s="1" t="str">
        <f>IF(基本情報登録!$D$10="","",IF(基本情報登録!$D$10='登録データ（男）'!F321,1,0))</f>
        <v/>
      </c>
    </row>
    <row r="322" spans="1:29" ht="13.5">
      <c r="A322" s="150">
        <v>320</v>
      </c>
      <c r="B322" s="150" t="s">
        <v>1376</v>
      </c>
      <c r="C322" s="149" t="s">
        <v>1377</v>
      </c>
      <c r="D322" s="149"/>
      <c r="E322" s="149"/>
      <c r="F322" s="150" t="s">
        <v>4991</v>
      </c>
      <c r="G322" s="150">
        <v>3</v>
      </c>
      <c r="H322" s="149" t="s">
        <v>1765</v>
      </c>
      <c r="I322" s="149" t="s">
        <v>2503</v>
      </c>
      <c r="J322" s="149" t="s">
        <v>552</v>
      </c>
      <c r="K322" s="149" t="s">
        <v>5919</v>
      </c>
      <c r="L322" s="149" t="s">
        <v>3373</v>
      </c>
      <c r="S322" s="125"/>
      <c r="T322" s="126"/>
      <c r="U322" s="125"/>
      <c r="X322" s="126"/>
      <c r="AC322" s="1" t="str">
        <f>IF(基本情報登録!$D$10="","",IF(基本情報登録!$D$10='登録データ（男）'!F322,1,0))</f>
        <v/>
      </c>
    </row>
    <row r="323" spans="1:29" ht="13.5">
      <c r="A323" s="150">
        <v>321</v>
      </c>
      <c r="B323" s="150" t="s">
        <v>1426</v>
      </c>
      <c r="C323" s="149" t="s">
        <v>1427</v>
      </c>
      <c r="D323" s="149"/>
      <c r="E323" s="149"/>
      <c r="F323" s="150" t="s">
        <v>4991</v>
      </c>
      <c r="G323" s="150">
        <v>3</v>
      </c>
      <c r="H323" s="149" t="s">
        <v>1789</v>
      </c>
      <c r="I323" s="149" t="s">
        <v>561</v>
      </c>
      <c r="J323" s="149" t="s">
        <v>2533</v>
      </c>
      <c r="K323" s="149" t="s">
        <v>5920</v>
      </c>
      <c r="L323" s="149" t="s">
        <v>499</v>
      </c>
      <c r="S323" s="125"/>
      <c r="T323" s="126"/>
      <c r="U323" s="125"/>
      <c r="X323" s="126"/>
      <c r="AC323" s="1" t="str">
        <f>IF(基本情報登録!$D$10="","",IF(基本情報登録!$D$10='登録データ（男）'!F323,1,0))</f>
        <v/>
      </c>
    </row>
    <row r="324" spans="1:29" ht="13.5">
      <c r="A324" s="150">
        <v>322</v>
      </c>
      <c r="B324" s="150" t="s">
        <v>1372</v>
      </c>
      <c r="C324" s="149" t="s">
        <v>1373</v>
      </c>
      <c r="D324" s="149"/>
      <c r="E324" s="149"/>
      <c r="F324" s="150" t="s">
        <v>4991</v>
      </c>
      <c r="G324" s="150">
        <v>3</v>
      </c>
      <c r="H324" s="149" t="s">
        <v>1763</v>
      </c>
      <c r="I324" s="149" t="s">
        <v>2501</v>
      </c>
      <c r="J324" s="149" t="s">
        <v>549</v>
      </c>
      <c r="K324" s="149" t="s">
        <v>5921</v>
      </c>
      <c r="L324" s="149" t="s">
        <v>499</v>
      </c>
      <c r="S324" s="125"/>
      <c r="T324" s="126"/>
      <c r="U324" s="125"/>
      <c r="X324" s="126"/>
      <c r="AC324" s="1" t="str">
        <f>IF(基本情報登録!$D$10="","",IF(基本情報登録!$D$10='登録データ（男）'!F324,1,0))</f>
        <v/>
      </c>
    </row>
    <row r="325" spans="1:29" ht="13.5">
      <c r="A325" s="150">
        <v>323</v>
      </c>
      <c r="B325" s="150" t="s">
        <v>1417</v>
      </c>
      <c r="C325" s="149" t="s">
        <v>1418</v>
      </c>
      <c r="D325" s="149"/>
      <c r="E325" s="149"/>
      <c r="F325" s="150" t="s">
        <v>4991</v>
      </c>
      <c r="G325" s="150">
        <v>3</v>
      </c>
      <c r="H325" s="149" t="s">
        <v>1786</v>
      </c>
      <c r="I325" s="149" t="s">
        <v>2530</v>
      </c>
      <c r="J325" s="149" t="s">
        <v>2217</v>
      </c>
      <c r="K325" s="149" t="s">
        <v>5922</v>
      </c>
      <c r="L325" s="149" t="s">
        <v>499</v>
      </c>
      <c r="S325" s="125"/>
      <c r="T325" s="126"/>
      <c r="U325" s="125"/>
      <c r="X325" s="126"/>
      <c r="AC325" s="1" t="str">
        <f>IF(基本情報登録!$D$10="","",IF(基本情報登録!$D$10='登録データ（男）'!F325,1,0))</f>
        <v/>
      </c>
    </row>
    <row r="326" spans="1:29" ht="13.5">
      <c r="A326" s="150">
        <v>324</v>
      </c>
      <c r="B326" s="150" t="s">
        <v>1405</v>
      </c>
      <c r="C326" s="149" t="s">
        <v>1406</v>
      </c>
      <c r="D326" s="149"/>
      <c r="E326" s="149"/>
      <c r="F326" s="150" t="s">
        <v>4991</v>
      </c>
      <c r="G326" s="150">
        <v>3</v>
      </c>
      <c r="H326" s="149" t="s">
        <v>1781</v>
      </c>
      <c r="I326" s="149" t="s">
        <v>554</v>
      </c>
      <c r="J326" s="149" t="s">
        <v>2354</v>
      </c>
      <c r="K326" s="149" t="s">
        <v>5923</v>
      </c>
      <c r="L326" s="149" t="s">
        <v>3373</v>
      </c>
      <c r="S326" s="125"/>
      <c r="T326" s="126"/>
      <c r="U326" s="125"/>
      <c r="X326" s="126"/>
      <c r="AC326" s="1" t="str">
        <f>IF(基本情報登録!$D$10="","",IF(基本情報登録!$D$10='登録データ（男）'!F326,1,0))</f>
        <v/>
      </c>
    </row>
    <row r="327" spans="1:29" ht="13.5">
      <c r="A327" s="150">
        <v>325</v>
      </c>
      <c r="B327" s="150" t="s">
        <v>1395</v>
      </c>
      <c r="C327" s="149" t="s">
        <v>1396</v>
      </c>
      <c r="D327" s="149"/>
      <c r="E327" s="149"/>
      <c r="F327" s="150" t="s">
        <v>4991</v>
      </c>
      <c r="G327" s="150">
        <v>3</v>
      </c>
      <c r="H327" s="149" t="s">
        <v>1775</v>
      </c>
      <c r="I327" s="149" t="s">
        <v>2519</v>
      </c>
      <c r="J327" s="149" t="s">
        <v>2362</v>
      </c>
      <c r="K327" s="149" t="s">
        <v>5924</v>
      </c>
      <c r="L327" s="149" t="s">
        <v>499</v>
      </c>
      <c r="S327" s="125"/>
      <c r="T327" s="126"/>
      <c r="U327" s="125"/>
      <c r="X327" s="126"/>
      <c r="AC327" s="1" t="str">
        <f>IF(基本情報登録!$D$10="","",IF(基本情報登録!$D$10='登録データ（男）'!F327,1,0))</f>
        <v/>
      </c>
    </row>
    <row r="328" spans="1:29" ht="13.5">
      <c r="A328" s="150">
        <v>326</v>
      </c>
      <c r="B328" s="150" t="s">
        <v>1420</v>
      </c>
      <c r="C328" s="149" t="s">
        <v>1421</v>
      </c>
      <c r="D328" s="149"/>
      <c r="E328" s="149"/>
      <c r="F328" s="150" t="s">
        <v>4991</v>
      </c>
      <c r="G328" s="150">
        <v>3</v>
      </c>
      <c r="H328" s="149" t="s">
        <v>1766</v>
      </c>
      <c r="I328" s="149" t="s">
        <v>611</v>
      </c>
      <c r="J328" s="149" t="s">
        <v>2376</v>
      </c>
      <c r="K328" s="149" t="s">
        <v>5925</v>
      </c>
      <c r="L328" s="149" t="s">
        <v>499</v>
      </c>
      <c r="S328" s="125"/>
      <c r="T328" s="126"/>
      <c r="U328" s="125"/>
      <c r="X328" s="126"/>
      <c r="AC328" s="1" t="str">
        <f>IF(基本情報登録!$D$10="","",IF(基本情報登録!$D$10='登録データ（男）'!F328,1,0))</f>
        <v/>
      </c>
    </row>
    <row r="329" spans="1:29" ht="13.5">
      <c r="A329" s="150">
        <v>327</v>
      </c>
      <c r="B329" s="150" t="s">
        <v>1382</v>
      </c>
      <c r="C329" s="149" t="s">
        <v>1383</v>
      </c>
      <c r="D329" s="149"/>
      <c r="E329" s="149"/>
      <c r="F329" s="150" t="s">
        <v>4991</v>
      </c>
      <c r="G329" s="150">
        <v>3</v>
      </c>
      <c r="H329" s="149" t="s">
        <v>1768</v>
      </c>
      <c r="I329" s="149" t="s">
        <v>2444</v>
      </c>
      <c r="J329" s="149" t="s">
        <v>2288</v>
      </c>
      <c r="K329" s="149" t="s">
        <v>5926</v>
      </c>
      <c r="L329" s="149" t="s">
        <v>499</v>
      </c>
      <c r="S329" s="125"/>
      <c r="T329" s="126"/>
      <c r="U329" s="125"/>
      <c r="X329" s="126"/>
      <c r="AC329" s="1" t="str">
        <f>IF(基本情報登録!$D$10="","",IF(基本情報登録!$D$10='登録データ（男）'!F329,1,0))</f>
        <v/>
      </c>
    </row>
    <row r="330" spans="1:29" ht="13.5">
      <c r="A330" s="150">
        <v>328</v>
      </c>
      <c r="B330" s="150" t="s">
        <v>1432</v>
      </c>
      <c r="C330" s="149" t="s">
        <v>1433</v>
      </c>
      <c r="D330" s="149"/>
      <c r="E330" s="149"/>
      <c r="F330" s="150" t="s">
        <v>4991</v>
      </c>
      <c r="G330" s="150">
        <v>3</v>
      </c>
      <c r="H330" s="149" t="s">
        <v>1792</v>
      </c>
      <c r="I330" s="149" t="s">
        <v>535</v>
      </c>
      <c r="J330" s="149" t="s">
        <v>2535</v>
      </c>
      <c r="K330" s="149" t="s">
        <v>5927</v>
      </c>
      <c r="L330" s="149" t="s">
        <v>3373</v>
      </c>
      <c r="S330" s="125"/>
      <c r="T330" s="126"/>
      <c r="U330" s="125"/>
      <c r="X330" s="126"/>
      <c r="AC330" s="1" t="str">
        <f>IF(基本情報登録!$D$10="","",IF(基本情報登録!$D$10='登録データ（男）'!F330,1,0))</f>
        <v/>
      </c>
    </row>
    <row r="331" spans="1:29" ht="13.5">
      <c r="A331" s="150">
        <v>329</v>
      </c>
      <c r="B331" s="150" t="s">
        <v>1374</v>
      </c>
      <c r="C331" s="149" t="s">
        <v>1375</v>
      </c>
      <c r="D331" s="149"/>
      <c r="E331" s="149"/>
      <c r="F331" s="150" t="s">
        <v>4991</v>
      </c>
      <c r="G331" s="150">
        <v>3</v>
      </c>
      <c r="H331" s="149" t="s">
        <v>1764</v>
      </c>
      <c r="I331" s="149" t="s">
        <v>2502</v>
      </c>
      <c r="J331" s="149" t="s">
        <v>570</v>
      </c>
      <c r="K331" s="149" t="s">
        <v>5928</v>
      </c>
      <c r="L331" s="149" t="s">
        <v>499</v>
      </c>
      <c r="S331" s="125"/>
      <c r="T331" s="126"/>
      <c r="U331" s="125"/>
      <c r="X331" s="126"/>
      <c r="AC331" s="1" t="str">
        <f>IF(基本情報登録!$D$10="","",IF(基本情報登録!$D$10='登録データ（男）'!F331,1,0))</f>
        <v/>
      </c>
    </row>
    <row r="332" spans="1:29" ht="13.5">
      <c r="A332" s="150">
        <v>330</v>
      </c>
      <c r="B332" s="150" t="s">
        <v>1430</v>
      </c>
      <c r="C332" s="149" t="s">
        <v>1431</v>
      </c>
      <c r="D332" s="149"/>
      <c r="E332" s="149"/>
      <c r="F332" s="150" t="s">
        <v>4991</v>
      </c>
      <c r="G332" s="150">
        <v>3</v>
      </c>
      <c r="H332" s="149" t="s">
        <v>1791</v>
      </c>
      <c r="I332" s="149" t="s">
        <v>535</v>
      </c>
      <c r="J332" s="149" t="s">
        <v>2248</v>
      </c>
      <c r="K332" s="149" t="s">
        <v>5929</v>
      </c>
      <c r="L332" s="149" t="s">
        <v>499</v>
      </c>
      <c r="S332" s="125"/>
      <c r="T332" s="126"/>
      <c r="U332" s="125"/>
      <c r="X332" s="126"/>
      <c r="AC332" s="1" t="str">
        <f>IF(基本情報登録!$D$10="","",IF(基本情報登録!$D$10='登録データ（男）'!F332,1,0))</f>
        <v/>
      </c>
    </row>
    <row r="333" spans="1:29" ht="13.5">
      <c r="A333" s="150">
        <v>331</v>
      </c>
      <c r="B333" s="150" t="s">
        <v>606</v>
      </c>
      <c r="C333" s="149" t="s">
        <v>378</v>
      </c>
      <c r="D333" s="149"/>
      <c r="E333" s="149"/>
      <c r="F333" s="150" t="s">
        <v>4991</v>
      </c>
      <c r="G333" s="150" t="s">
        <v>333</v>
      </c>
      <c r="H333" s="149" t="s">
        <v>379</v>
      </c>
      <c r="I333" s="149" t="s">
        <v>561</v>
      </c>
      <c r="J333" s="149" t="s">
        <v>2386</v>
      </c>
      <c r="K333" s="149" t="s">
        <v>5930</v>
      </c>
      <c r="L333" s="149" t="s">
        <v>499</v>
      </c>
      <c r="S333" s="125"/>
      <c r="T333" s="126"/>
      <c r="U333" s="125"/>
      <c r="X333" s="126"/>
      <c r="AC333" s="1" t="str">
        <f>IF(基本情報登録!$D$10="","",IF(基本情報登録!$D$10='登録データ（男）'!F333,1,0))</f>
        <v/>
      </c>
    </row>
    <row r="334" spans="1:29" ht="13.5">
      <c r="A334" s="150">
        <v>332</v>
      </c>
      <c r="B334" s="150" t="s">
        <v>993</v>
      </c>
      <c r="C334" s="149" t="s">
        <v>4650</v>
      </c>
      <c r="D334" s="149"/>
      <c r="E334" s="149"/>
      <c r="F334" s="150" t="s">
        <v>4991</v>
      </c>
      <c r="G334" s="150">
        <v>4</v>
      </c>
      <c r="H334" s="149" t="s">
        <v>727</v>
      </c>
      <c r="I334" s="149" t="s">
        <v>2478</v>
      </c>
      <c r="J334" s="149" t="s">
        <v>2673</v>
      </c>
      <c r="K334" s="149" t="s">
        <v>5931</v>
      </c>
      <c r="L334" s="149" t="s">
        <v>3373</v>
      </c>
      <c r="S334" s="125"/>
      <c r="T334" s="126"/>
      <c r="U334" s="125"/>
      <c r="X334" s="126"/>
      <c r="AC334" s="1" t="str">
        <f>IF(基本情報登録!$D$10="","",IF(基本情報登録!$D$10='登録データ（男）'!F334,1,0))</f>
        <v/>
      </c>
    </row>
    <row r="335" spans="1:29" ht="13.5">
      <c r="A335" s="150">
        <v>333</v>
      </c>
      <c r="B335" s="150" t="s">
        <v>607</v>
      </c>
      <c r="C335" s="149" t="s">
        <v>608</v>
      </c>
      <c r="D335" s="149"/>
      <c r="E335" s="149"/>
      <c r="F335" s="150" t="s">
        <v>4991</v>
      </c>
      <c r="G335" s="150">
        <v>4</v>
      </c>
      <c r="H335" s="149" t="s">
        <v>609</v>
      </c>
      <c r="I335" s="149" t="s">
        <v>2311</v>
      </c>
      <c r="J335" s="149" t="s">
        <v>2485</v>
      </c>
      <c r="K335" s="149" t="s">
        <v>5932</v>
      </c>
      <c r="L335" s="149" t="s">
        <v>499</v>
      </c>
      <c r="S335" s="125"/>
      <c r="T335" s="126"/>
      <c r="U335" s="125"/>
      <c r="X335" s="126"/>
      <c r="AC335" s="1" t="str">
        <f>IF(基本情報登録!$D$10="","",IF(基本情報登録!$D$10='登録データ（男）'!F335,1,0))</f>
        <v/>
      </c>
    </row>
    <row r="336" spans="1:29" ht="13.5">
      <c r="A336" s="150">
        <v>334</v>
      </c>
      <c r="B336" s="150" t="s">
        <v>2866</v>
      </c>
      <c r="C336" s="149" t="s">
        <v>2867</v>
      </c>
      <c r="D336" s="149"/>
      <c r="E336" s="149"/>
      <c r="F336" s="150" t="s">
        <v>4991</v>
      </c>
      <c r="G336" s="150">
        <v>2</v>
      </c>
      <c r="H336" s="149" t="s">
        <v>2868</v>
      </c>
      <c r="I336" s="149" t="s">
        <v>2869</v>
      </c>
      <c r="J336" s="149" t="s">
        <v>2870</v>
      </c>
      <c r="K336" s="149" t="s">
        <v>5933</v>
      </c>
      <c r="L336" s="149" t="s">
        <v>499</v>
      </c>
      <c r="S336" s="125"/>
      <c r="T336" s="126"/>
      <c r="U336" s="125"/>
      <c r="X336" s="126"/>
      <c r="AC336" s="1" t="str">
        <f>IF(基本情報登録!$D$10="","",IF(基本情報登録!$D$10='登録データ（男）'!F336,1,0))</f>
        <v/>
      </c>
    </row>
    <row r="337" spans="1:29" ht="13.5">
      <c r="A337" s="150">
        <v>335</v>
      </c>
      <c r="B337" s="150" t="s">
        <v>2857</v>
      </c>
      <c r="C337" s="149" t="s">
        <v>2858</v>
      </c>
      <c r="D337" s="149"/>
      <c r="E337" s="149"/>
      <c r="F337" s="150" t="s">
        <v>4991</v>
      </c>
      <c r="G337" s="150">
        <v>2</v>
      </c>
      <c r="H337" s="149" t="s">
        <v>2859</v>
      </c>
      <c r="I337" s="149" t="s">
        <v>2860</v>
      </c>
      <c r="J337" s="149" t="s">
        <v>2734</v>
      </c>
      <c r="K337" s="149" t="s">
        <v>5934</v>
      </c>
      <c r="L337" s="149" t="s">
        <v>499</v>
      </c>
      <c r="S337" s="125"/>
      <c r="T337" s="126"/>
      <c r="U337" s="125"/>
      <c r="X337" s="126"/>
      <c r="AC337" s="1" t="str">
        <f>IF(基本情報登録!$D$10="","",IF(基本情報登録!$D$10='登録データ（男）'!F337,1,0))</f>
        <v/>
      </c>
    </row>
    <row r="338" spans="1:29" ht="13.5">
      <c r="A338" s="150">
        <v>336</v>
      </c>
      <c r="B338" s="150" t="s">
        <v>2581</v>
      </c>
      <c r="C338" s="149" t="s">
        <v>2582</v>
      </c>
      <c r="D338" s="149"/>
      <c r="E338" s="149"/>
      <c r="F338" s="150" t="s">
        <v>4991</v>
      </c>
      <c r="G338" s="150">
        <v>2</v>
      </c>
      <c r="H338" s="149" t="s">
        <v>2583</v>
      </c>
      <c r="I338" s="149" t="s">
        <v>5317</v>
      </c>
      <c r="J338" s="149" t="s">
        <v>2299</v>
      </c>
      <c r="K338" s="149" t="s">
        <v>5935</v>
      </c>
      <c r="L338" s="149" t="s">
        <v>3373</v>
      </c>
      <c r="S338" s="125"/>
      <c r="T338" s="126"/>
      <c r="U338" s="125"/>
      <c r="X338" s="126"/>
      <c r="AC338" s="1" t="str">
        <f>IF(基本情報登録!$D$10="","",IF(基本情報登録!$D$10='登録データ（男）'!F338,1,0))</f>
        <v/>
      </c>
    </row>
    <row r="339" spans="1:29" ht="13.5">
      <c r="A339" s="150">
        <v>337</v>
      </c>
      <c r="B339" s="150" t="s">
        <v>3646</v>
      </c>
      <c r="C339" s="149" t="s">
        <v>3647</v>
      </c>
      <c r="D339" s="149"/>
      <c r="E339" s="149"/>
      <c r="F339" s="150" t="s">
        <v>4991</v>
      </c>
      <c r="G339" s="150">
        <v>2</v>
      </c>
      <c r="H339" s="149" t="s">
        <v>3648</v>
      </c>
      <c r="I339" s="149" t="s">
        <v>1138</v>
      </c>
      <c r="J339" s="149" t="s">
        <v>528</v>
      </c>
      <c r="K339" s="149" t="s">
        <v>5936</v>
      </c>
      <c r="L339" s="149" t="s">
        <v>499</v>
      </c>
      <c r="S339" s="125"/>
      <c r="T339" s="126"/>
      <c r="U339" s="125"/>
      <c r="X339" s="126"/>
      <c r="AC339" s="1" t="str">
        <f>IF(基本情報登録!$D$10="","",IF(基本情報登録!$D$10='登録データ（男）'!F339,1,0))</f>
        <v/>
      </c>
    </row>
    <row r="340" spans="1:29" ht="13.5">
      <c r="A340" s="150">
        <v>338</v>
      </c>
      <c r="B340" s="150" t="s">
        <v>2571</v>
      </c>
      <c r="C340" s="149" t="s">
        <v>2572</v>
      </c>
      <c r="D340" s="149"/>
      <c r="E340" s="149"/>
      <c r="F340" s="150" t="s">
        <v>4991</v>
      </c>
      <c r="G340" s="150">
        <v>2</v>
      </c>
      <c r="H340" s="149" t="s">
        <v>2573</v>
      </c>
      <c r="I340" s="149" t="s">
        <v>2574</v>
      </c>
      <c r="J340" s="149" t="s">
        <v>2575</v>
      </c>
      <c r="K340" s="149" t="s">
        <v>5937</v>
      </c>
      <c r="L340" s="149" t="s">
        <v>499</v>
      </c>
      <c r="S340" s="125"/>
      <c r="T340" s="126"/>
      <c r="U340" s="125"/>
      <c r="X340" s="126"/>
      <c r="AC340" s="1" t="str">
        <f>IF(基本情報登録!$D$10="","",IF(基本情報登録!$D$10='登録データ（男）'!F340,1,0))</f>
        <v/>
      </c>
    </row>
    <row r="341" spans="1:29" ht="13.5">
      <c r="A341" s="150">
        <v>339</v>
      </c>
      <c r="B341" s="150" t="s">
        <v>2585</v>
      </c>
      <c r="C341" s="149" t="s">
        <v>2586</v>
      </c>
      <c r="D341" s="149"/>
      <c r="E341" s="149"/>
      <c r="F341" s="150" t="s">
        <v>4991</v>
      </c>
      <c r="G341" s="150">
        <v>2</v>
      </c>
      <c r="H341" s="149" t="s">
        <v>2587</v>
      </c>
      <c r="I341" s="149" t="s">
        <v>519</v>
      </c>
      <c r="J341" s="149" t="s">
        <v>507</v>
      </c>
      <c r="K341" s="149" t="s">
        <v>5938</v>
      </c>
      <c r="L341" s="149" t="s">
        <v>499</v>
      </c>
      <c r="S341" s="125"/>
      <c r="T341" s="126"/>
      <c r="U341" s="125"/>
      <c r="X341" s="126"/>
      <c r="AC341" s="1" t="str">
        <f>IF(基本情報登録!$D$10="","",IF(基本情報登録!$D$10='登録データ（男）'!F341,1,0))</f>
        <v/>
      </c>
    </row>
    <row r="342" spans="1:29" ht="13.5">
      <c r="A342" s="150">
        <v>340</v>
      </c>
      <c r="B342" s="150" t="s">
        <v>3649</v>
      </c>
      <c r="C342" s="149" t="s">
        <v>3650</v>
      </c>
      <c r="D342" s="149"/>
      <c r="E342" s="149"/>
      <c r="F342" s="150" t="s">
        <v>4991</v>
      </c>
      <c r="G342" s="150">
        <v>2</v>
      </c>
      <c r="H342" s="149" t="s">
        <v>3651</v>
      </c>
      <c r="I342" s="149" t="s">
        <v>2678</v>
      </c>
      <c r="J342" s="149" t="s">
        <v>2396</v>
      </c>
      <c r="K342" s="149" t="s">
        <v>5939</v>
      </c>
      <c r="L342" s="149" t="s">
        <v>3373</v>
      </c>
      <c r="S342" s="125"/>
      <c r="T342" s="126"/>
      <c r="U342" s="125"/>
      <c r="X342" s="126"/>
      <c r="AC342" s="1" t="str">
        <f>IF(基本情報登録!$D$10="","",IF(基本情報登録!$D$10='登録データ（男）'!F342,1,0))</f>
        <v/>
      </c>
    </row>
    <row r="343" spans="1:29" ht="13.5">
      <c r="A343" s="150">
        <v>341</v>
      </c>
      <c r="B343" s="150" t="s">
        <v>2849</v>
      </c>
      <c r="C343" s="149" t="s">
        <v>2850</v>
      </c>
      <c r="D343" s="149"/>
      <c r="E343" s="149"/>
      <c r="F343" s="150" t="s">
        <v>4991</v>
      </c>
      <c r="G343" s="150">
        <v>2</v>
      </c>
      <c r="H343" s="149" t="s">
        <v>2851</v>
      </c>
      <c r="I343" s="149" t="s">
        <v>576</v>
      </c>
      <c r="J343" s="149" t="s">
        <v>2852</v>
      </c>
      <c r="K343" s="149" t="s">
        <v>5940</v>
      </c>
      <c r="L343" s="149" t="s">
        <v>499</v>
      </c>
      <c r="S343" s="125"/>
      <c r="T343" s="126"/>
      <c r="U343" s="125"/>
      <c r="X343" s="126"/>
      <c r="AC343" s="1" t="str">
        <f>IF(基本情報登録!$D$10="","",IF(基本情報登録!$D$10='登録データ（男）'!F343,1,0))</f>
        <v/>
      </c>
    </row>
    <row r="344" spans="1:29" ht="13.5">
      <c r="A344" s="150">
        <v>342</v>
      </c>
      <c r="B344" s="150" t="s">
        <v>2566</v>
      </c>
      <c r="C344" s="149" t="s">
        <v>2567</v>
      </c>
      <c r="D344" s="149"/>
      <c r="E344" s="149"/>
      <c r="F344" s="150" t="s">
        <v>4991</v>
      </c>
      <c r="G344" s="150">
        <v>2</v>
      </c>
      <c r="H344" s="149" t="s">
        <v>2568</v>
      </c>
      <c r="I344" s="149" t="s">
        <v>2569</v>
      </c>
      <c r="J344" s="149" t="s">
        <v>2570</v>
      </c>
      <c r="K344" s="149" t="s">
        <v>5941</v>
      </c>
      <c r="L344" s="149" t="s">
        <v>499</v>
      </c>
      <c r="S344" s="125"/>
      <c r="T344" s="126"/>
      <c r="U344" s="125"/>
      <c r="X344" s="126"/>
      <c r="AC344" s="1" t="str">
        <f>IF(基本情報登録!$D$10="","",IF(基本情報登録!$D$10='登録データ（男）'!F344,1,0))</f>
        <v/>
      </c>
    </row>
    <row r="345" spans="1:29" ht="13.5">
      <c r="A345" s="150">
        <v>343</v>
      </c>
      <c r="B345" s="150" t="s">
        <v>2592</v>
      </c>
      <c r="C345" s="149" t="s">
        <v>4651</v>
      </c>
      <c r="D345" s="149"/>
      <c r="E345" s="149"/>
      <c r="F345" s="150" t="s">
        <v>4991</v>
      </c>
      <c r="G345" s="150">
        <v>2</v>
      </c>
      <c r="H345" s="149" t="s">
        <v>2593</v>
      </c>
      <c r="I345" s="149" t="s">
        <v>2594</v>
      </c>
      <c r="J345" s="149" t="s">
        <v>2595</v>
      </c>
      <c r="K345" s="149" t="s">
        <v>5942</v>
      </c>
      <c r="L345" s="149" t="s">
        <v>499</v>
      </c>
      <c r="S345" s="125"/>
      <c r="T345" s="126"/>
      <c r="U345" s="125"/>
      <c r="X345" s="126"/>
      <c r="AC345" s="1" t="str">
        <f>IF(基本情報登録!$D$10="","",IF(基本情報登録!$D$10='登録データ（男）'!F345,1,0))</f>
        <v/>
      </c>
    </row>
    <row r="346" spans="1:29" ht="13.5">
      <c r="A346" s="150">
        <v>344</v>
      </c>
      <c r="B346" s="150" t="s">
        <v>2844</v>
      </c>
      <c r="C346" s="149" t="s">
        <v>2845</v>
      </c>
      <c r="D346" s="149"/>
      <c r="E346" s="149"/>
      <c r="F346" s="150" t="s">
        <v>4991</v>
      </c>
      <c r="G346" s="150">
        <v>2</v>
      </c>
      <c r="H346" s="149" t="s">
        <v>2846</v>
      </c>
      <c r="I346" s="149" t="s">
        <v>2847</v>
      </c>
      <c r="J346" s="149" t="s">
        <v>528</v>
      </c>
      <c r="K346" s="149" t="s">
        <v>5943</v>
      </c>
      <c r="L346" s="149" t="s">
        <v>3373</v>
      </c>
      <c r="S346" s="125"/>
      <c r="T346" s="126"/>
      <c r="U346" s="125"/>
      <c r="X346" s="126"/>
      <c r="AC346" s="1" t="str">
        <f>IF(基本情報登録!$D$10="","",IF(基本情報登録!$D$10='登録データ（男）'!F346,1,0))</f>
        <v/>
      </c>
    </row>
    <row r="347" spans="1:29" ht="13.5">
      <c r="A347" s="150">
        <v>345</v>
      </c>
      <c r="B347" s="150" t="s">
        <v>2558</v>
      </c>
      <c r="C347" s="149" t="s">
        <v>4652</v>
      </c>
      <c r="D347" s="149"/>
      <c r="E347" s="149"/>
      <c r="F347" s="150" t="s">
        <v>4991</v>
      </c>
      <c r="G347" s="150">
        <v>2</v>
      </c>
      <c r="H347" s="149" t="s">
        <v>2559</v>
      </c>
      <c r="I347" s="149" t="s">
        <v>2560</v>
      </c>
      <c r="J347" s="149" t="s">
        <v>2561</v>
      </c>
      <c r="K347" s="149" t="s">
        <v>5944</v>
      </c>
      <c r="L347" s="149" t="s">
        <v>499</v>
      </c>
      <c r="S347" s="125"/>
      <c r="T347" s="126"/>
      <c r="U347" s="125"/>
      <c r="X347" s="126"/>
      <c r="AC347" s="1" t="str">
        <f>IF(基本情報登録!$D$10="","",IF(基本情報登録!$D$10='登録データ（男）'!F347,1,0))</f>
        <v/>
      </c>
    </row>
    <row r="348" spans="1:29" ht="13.5">
      <c r="A348" s="150">
        <v>346</v>
      </c>
      <c r="B348" s="150" t="s">
        <v>2861</v>
      </c>
      <c r="C348" s="149" t="s">
        <v>2862</v>
      </c>
      <c r="D348" s="149"/>
      <c r="E348" s="149"/>
      <c r="F348" s="150" t="s">
        <v>4991</v>
      </c>
      <c r="G348" s="150">
        <v>2</v>
      </c>
      <c r="H348" s="149" t="s">
        <v>2863</v>
      </c>
      <c r="I348" s="149" t="s">
        <v>2864</v>
      </c>
      <c r="J348" s="149" t="s">
        <v>2865</v>
      </c>
      <c r="K348" s="149" t="s">
        <v>5945</v>
      </c>
      <c r="L348" s="149" t="s">
        <v>499</v>
      </c>
      <c r="S348" s="125"/>
      <c r="T348" s="126"/>
      <c r="U348" s="125"/>
      <c r="X348" s="126"/>
      <c r="AC348" s="1" t="str">
        <f>IF(基本情報登録!$D$10="","",IF(基本情報登録!$D$10='登録データ（男）'!F348,1,0))</f>
        <v/>
      </c>
    </row>
    <row r="349" spans="1:29" ht="13.5">
      <c r="A349" s="150">
        <v>347</v>
      </c>
      <c r="B349" s="150" t="s">
        <v>375</v>
      </c>
      <c r="C349" s="149" t="s">
        <v>376</v>
      </c>
      <c r="D349" s="149"/>
      <c r="E349" s="149"/>
      <c r="F349" s="150" t="s">
        <v>4991</v>
      </c>
      <c r="G349" s="150" t="s">
        <v>333</v>
      </c>
      <c r="H349" s="149" t="s">
        <v>377</v>
      </c>
      <c r="I349" s="149" t="s">
        <v>2453</v>
      </c>
      <c r="J349" s="149" t="s">
        <v>2288</v>
      </c>
      <c r="K349" s="149" t="s">
        <v>5946</v>
      </c>
      <c r="L349" s="149" t="s">
        <v>499</v>
      </c>
      <c r="S349" s="125"/>
      <c r="T349" s="126"/>
      <c r="U349" s="125"/>
      <c r="X349" s="126"/>
      <c r="AC349" s="1" t="str">
        <f>IF(基本情報登録!$D$10="","",IF(基本情報登録!$D$10='登録データ（男）'!F349,1,0))</f>
        <v/>
      </c>
    </row>
    <row r="350" spans="1:29" ht="13.5">
      <c r="A350" s="150">
        <v>348</v>
      </c>
      <c r="B350" s="150" t="s">
        <v>2878</v>
      </c>
      <c r="C350" s="149" t="s">
        <v>2879</v>
      </c>
      <c r="D350" s="149"/>
      <c r="E350" s="149"/>
      <c r="F350" s="150" t="s">
        <v>4991</v>
      </c>
      <c r="G350" s="150">
        <v>2</v>
      </c>
      <c r="H350" s="149" t="s">
        <v>2880</v>
      </c>
      <c r="I350" s="149" t="s">
        <v>547</v>
      </c>
      <c r="J350" s="149" t="s">
        <v>2413</v>
      </c>
      <c r="K350" s="149" t="s">
        <v>5947</v>
      </c>
      <c r="L350" s="149" t="s">
        <v>3373</v>
      </c>
      <c r="S350" s="125"/>
      <c r="T350" s="126"/>
      <c r="U350" s="125"/>
      <c r="X350" s="126"/>
      <c r="AC350" s="1" t="str">
        <f>IF(基本情報登録!$D$10="","",IF(基本情報登録!$D$10='登録データ（男）'!F350,1,0))</f>
        <v/>
      </c>
    </row>
    <row r="351" spans="1:29" ht="13.5">
      <c r="A351" s="150">
        <v>349</v>
      </c>
      <c r="B351" s="150" t="s">
        <v>1380</v>
      </c>
      <c r="C351" s="149" t="s">
        <v>1381</v>
      </c>
      <c r="D351" s="149"/>
      <c r="E351" s="149"/>
      <c r="F351" s="150" t="s">
        <v>4991</v>
      </c>
      <c r="G351" s="150">
        <v>3</v>
      </c>
      <c r="H351" s="149" t="s">
        <v>1744</v>
      </c>
      <c r="I351" s="149" t="s">
        <v>2505</v>
      </c>
      <c r="J351" s="149" t="s">
        <v>520</v>
      </c>
      <c r="K351" s="149" t="s">
        <v>5948</v>
      </c>
      <c r="L351" s="149" t="s">
        <v>499</v>
      </c>
      <c r="S351" s="125"/>
      <c r="T351" s="126"/>
      <c r="U351" s="125"/>
      <c r="X351" s="126"/>
      <c r="AC351" s="1" t="str">
        <f>IF(基本情報登録!$D$10="","",IF(基本情報登録!$D$10='登録データ（男）'!F351,1,0))</f>
        <v/>
      </c>
    </row>
    <row r="352" spans="1:29" ht="13.5">
      <c r="A352" s="150">
        <v>350</v>
      </c>
      <c r="B352" s="150" t="s">
        <v>2551</v>
      </c>
      <c r="C352" s="149" t="s">
        <v>2552</v>
      </c>
      <c r="D352" s="149"/>
      <c r="E352" s="149"/>
      <c r="F352" s="150" t="s">
        <v>4991</v>
      </c>
      <c r="G352" s="150">
        <v>2</v>
      </c>
      <c r="H352" s="149" t="s">
        <v>2553</v>
      </c>
      <c r="I352" s="149" t="s">
        <v>2316</v>
      </c>
      <c r="J352" s="149" t="s">
        <v>2554</v>
      </c>
      <c r="K352" s="149" t="s">
        <v>5949</v>
      </c>
      <c r="L352" s="149" t="s">
        <v>499</v>
      </c>
      <c r="S352" s="125"/>
      <c r="T352" s="126"/>
      <c r="U352" s="125"/>
      <c r="X352" s="126"/>
      <c r="AC352" s="1" t="str">
        <f>IF(基本情報登録!$D$10="","",IF(基本情報登録!$D$10='登録データ（男）'!F352,1,0))</f>
        <v/>
      </c>
    </row>
    <row r="353" spans="1:29" ht="13.5">
      <c r="A353" s="150">
        <v>351</v>
      </c>
      <c r="B353" s="150" t="s">
        <v>2853</v>
      </c>
      <c r="C353" s="149" t="s">
        <v>2854</v>
      </c>
      <c r="D353" s="149"/>
      <c r="E353" s="149"/>
      <c r="F353" s="150" t="s">
        <v>4991</v>
      </c>
      <c r="G353" s="150">
        <v>2</v>
      </c>
      <c r="H353" s="149" t="s">
        <v>2855</v>
      </c>
      <c r="I353" s="149" t="s">
        <v>2856</v>
      </c>
      <c r="J353" s="149" t="s">
        <v>2250</v>
      </c>
      <c r="K353" s="149" t="s">
        <v>5950</v>
      </c>
      <c r="L353" s="149" t="s">
        <v>499</v>
      </c>
      <c r="S353" s="125"/>
      <c r="T353" s="126"/>
      <c r="U353" s="125"/>
      <c r="X353" s="126"/>
      <c r="AC353" s="1" t="str">
        <f>IF(基本情報登録!$D$10="","",IF(基本情報登録!$D$10='登録データ（男）'!F353,1,0))</f>
        <v/>
      </c>
    </row>
    <row r="354" spans="1:29" ht="13.5">
      <c r="A354" s="150">
        <v>352</v>
      </c>
      <c r="B354" s="150" t="s">
        <v>2539</v>
      </c>
      <c r="C354" s="149" t="s">
        <v>2540</v>
      </c>
      <c r="D354" s="149"/>
      <c r="E354" s="149"/>
      <c r="F354" s="150" t="s">
        <v>4991</v>
      </c>
      <c r="G354" s="150">
        <v>2</v>
      </c>
      <c r="H354" s="149" t="s">
        <v>2541</v>
      </c>
      <c r="I354" s="149" t="s">
        <v>2542</v>
      </c>
      <c r="J354" s="149" t="s">
        <v>2543</v>
      </c>
      <c r="K354" s="149" t="s">
        <v>5951</v>
      </c>
      <c r="L354" s="149" t="s">
        <v>3373</v>
      </c>
      <c r="S354" s="125"/>
      <c r="T354" s="126"/>
      <c r="U354" s="125"/>
      <c r="X354" s="126"/>
      <c r="AC354" s="1" t="str">
        <f>IF(基本情報登録!$D$10="","",IF(基本情報登録!$D$10='登録データ（男）'!F354,1,0))</f>
        <v/>
      </c>
    </row>
    <row r="355" spans="1:29" ht="13.5">
      <c r="A355" s="150">
        <v>353</v>
      </c>
      <c r="B355" s="150" t="s">
        <v>2562</v>
      </c>
      <c r="C355" s="149" t="s">
        <v>2563</v>
      </c>
      <c r="D355" s="149"/>
      <c r="E355" s="149"/>
      <c r="F355" s="150" t="s">
        <v>4991</v>
      </c>
      <c r="G355" s="150">
        <v>2</v>
      </c>
      <c r="H355" s="149" t="s">
        <v>2553</v>
      </c>
      <c r="I355" s="149" t="s">
        <v>2564</v>
      </c>
      <c r="J355" s="149" t="s">
        <v>2565</v>
      </c>
      <c r="K355" s="149" t="s">
        <v>5952</v>
      </c>
      <c r="L355" s="149" t="s">
        <v>499</v>
      </c>
      <c r="S355" s="125"/>
      <c r="T355" s="126"/>
      <c r="U355" s="125"/>
      <c r="X355" s="126"/>
      <c r="AC355" s="1" t="str">
        <f>IF(基本情報登録!$D$10="","",IF(基本情報登録!$D$10='登録データ（男）'!F355,1,0))</f>
        <v/>
      </c>
    </row>
    <row r="356" spans="1:29" ht="13.5">
      <c r="A356" s="150">
        <v>354</v>
      </c>
      <c r="B356" s="150" t="s">
        <v>2547</v>
      </c>
      <c r="C356" s="149" t="s">
        <v>2548</v>
      </c>
      <c r="D356" s="149"/>
      <c r="E356" s="149"/>
      <c r="F356" s="150" t="s">
        <v>4991</v>
      </c>
      <c r="G356" s="150">
        <v>2</v>
      </c>
      <c r="H356" s="149" t="s">
        <v>2549</v>
      </c>
      <c r="I356" s="149" t="s">
        <v>625</v>
      </c>
      <c r="J356" s="149" t="s">
        <v>2550</v>
      </c>
      <c r="K356" s="149" t="s">
        <v>5953</v>
      </c>
      <c r="L356" s="149" t="s">
        <v>499</v>
      </c>
      <c r="S356" s="125"/>
      <c r="T356" s="126"/>
      <c r="U356" s="125"/>
      <c r="X356" s="126"/>
      <c r="AC356" s="1" t="str">
        <f>IF(基本情報登録!$D$10="","",IF(基本情報登録!$D$10='登録データ（男）'!F356,1,0))</f>
        <v/>
      </c>
    </row>
    <row r="357" spans="1:29" ht="13.5">
      <c r="A357" s="150">
        <v>355</v>
      </c>
      <c r="B357" s="150" t="s">
        <v>2875</v>
      </c>
      <c r="C357" s="149" t="s">
        <v>2876</v>
      </c>
      <c r="D357" s="149"/>
      <c r="E357" s="149"/>
      <c r="F357" s="150" t="s">
        <v>4991</v>
      </c>
      <c r="G357" s="150">
        <v>2</v>
      </c>
      <c r="H357" s="149" t="s">
        <v>2877</v>
      </c>
      <c r="I357" s="149" t="s">
        <v>535</v>
      </c>
      <c r="J357" s="149" t="s">
        <v>528</v>
      </c>
      <c r="K357" s="149" t="s">
        <v>5954</v>
      </c>
      <c r="L357" s="149" t="s">
        <v>499</v>
      </c>
      <c r="S357" s="125"/>
      <c r="T357" s="126"/>
      <c r="U357" s="125"/>
      <c r="X357" s="126"/>
      <c r="AC357" s="1" t="str">
        <f>IF(基本情報登録!$D$10="","",IF(基本情報登録!$D$10='登録データ（男）'!F357,1,0))</f>
        <v/>
      </c>
    </row>
    <row r="358" spans="1:29" ht="13.5">
      <c r="A358" s="150">
        <v>356</v>
      </c>
      <c r="B358" s="150" t="s">
        <v>2510</v>
      </c>
      <c r="C358" s="149" t="s">
        <v>1390</v>
      </c>
      <c r="D358" s="149"/>
      <c r="E358" s="149"/>
      <c r="F358" s="150" t="s">
        <v>4991</v>
      </c>
      <c r="G358" s="150">
        <v>3</v>
      </c>
      <c r="H358" s="149" t="s">
        <v>1771</v>
      </c>
      <c r="I358" s="149" t="s">
        <v>2511</v>
      </c>
      <c r="J358" s="149" t="s">
        <v>2512</v>
      </c>
      <c r="K358" s="149" t="s">
        <v>5955</v>
      </c>
      <c r="L358" s="149" t="s">
        <v>3373</v>
      </c>
      <c r="S358" s="125"/>
      <c r="T358" s="126"/>
      <c r="U358" s="125"/>
      <c r="X358" s="126"/>
      <c r="AC358" s="1" t="str">
        <f>IF(基本情報登録!$D$10="","",IF(基本情報登録!$D$10='登録データ（男）'!F358,1,0))</f>
        <v/>
      </c>
    </row>
    <row r="359" spans="1:29" ht="13.5">
      <c r="A359" s="150">
        <v>357</v>
      </c>
      <c r="B359" s="150" t="s">
        <v>1366</v>
      </c>
      <c r="C359" s="149" t="s">
        <v>1367</v>
      </c>
      <c r="D359" s="149"/>
      <c r="E359" s="149"/>
      <c r="F359" s="150" t="s">
        <v>4991</v>
      </c>
      <c r="G359" s="150">
        <v>3</v>
      </c>
      <c r="H359" s="149" t="s">
        <v>1760</v>
      </c>
      <c r="I359" s="149" t="s">
        <v>2415</v>
      </c>
      <c r="J359" s="149" t="s">
        <v>2386</v>
      </c>
      <c r="K359" s="149" t="s">
        <v>5956</v>
      </c>
      <c r="L359" s="149" t="s">
        <v>499</v>
      </c>
      <c r="S359" s="125"/>
      <c r="T359" s="126"/>
      <c r="U359" s="125"/>
      <c r="X359" s="126"/>
      <c r="AC359" s="1" t="str">
        <f>IF(基本情報登録!$D$10="","",IF(基本情報登録!$D$10='登録データ（男）'!F359,1,0))</f>
        <v/>
      </c>
    </row>
    <row r="360" spans="1:29" ht="13.5">
      <c r="A360" s="150">
        <v>358</v>
      </c>
      <c r="B360" s="150" t="s">
        <v>4271</v>
      </c>
      <c r="C360" s="149" t="s">
        <v>4653</v>
      </c>
      <c r="D360" s="149"/>
      <c r="E360" s="149"/>
      <c r="F360" s="150" t="s">
        <v>4991</v>
      </c>
      <c r="G360" s="150">
        <v>1</v>
      </c>
      <c r="H360" s="149" t="s">
        <v>5075</v>
      </c>
      <c r="I360" s="149" t="s">
        <v>2451</v>
      </c>
      <c r="J360" s="149" t="s">
        <v>5318</v>
      </c>
      <c r="K360" s="149" t="s">
        <v>5957</v>
      </c>
      <c r="L360" s="149" t="s">
        <v>499</v>
      </c>
      <c r="S360" s="125"/>
      <c r="T360" s="126"/>
      <c r="U360" s="125"/>
      <c r="X360" s="126"/>
      <c r="AC360" s="1" t="str">
        <f>IF(基本情報登録!$D$10="","",IF(基本情報登録!$D$10='登録データ（男）'!F360,1,0))</f>
        <v/>
      </c>
    </row>
    <row r="361" spans="1:29" ht="13.5">
      <c r="A361" s="150">
        <v>359</v>
      </c>
      <c r="B361" s="150" t="s">
        <v>1020</v>
      </c>
      <c r="C361" s="149" t="s">
        <v>1021</v>
      </c>
      <c r="D361" s="149"/>
      <c r="E361" s="149"/>
      <c r="F361" s="150" t="s">
        <v>4991</v>
      </c>
      <c r="G361" s="150">
        <v>4</v>
      </c>
      <c r="H361" s="149" t="s">
        <v>1022</v>
      </c>
      <c r="I361" s="149" t="s">
        <v>2488</v>
      </c>
      <c r="J361" s="149" t="s">
        <v>507</v>
      </c>
      <c r="K361" s="149" t="s">
        <v>5958</v>
      </c>
      <c r="L361" s="149" t="s">
        <v>499</v>
      </c>
      <c r="S361" s="125"/>
      <c r="T361" s="126"/>
      <c r="U361" s="125"/>
      <c r="X361" s="126"/>
      <c r="AC361" s="1" t="str">
        <f>IF(基本情報登録!$D$10="","",IF(基本情報登録!$D$10='登録データ（男）'!F361,1,0))</f>
        <v/>
      </c>
    </row>
    <row r="362" spans="1:29" ht="13.5">
      <c r="A362" s="150">
        <v>360</v>
      </c>
      <c r="B362" s="150" t="s">
        <v>959</v>
      </c>
      <c r="C362" s="149" t="s">
        <v>960</v>
      </c>
      <c r="D362" s="149"/>
      <c r="E362" s="149"/>
      <c r="F362" s="150" t="s">
        <v>4991</v>
      </c>
      <c r="G362" s="150">
        <v>4</v>
      </c>
      <c r="H362" s="149" t="s">
        <v>837</v>
      </c>
      <c r="I362" s="149" t="s">
        <v>541</v>
      </c>
      <c r="J362" s="149" t="s">
        <v>578</v>
      </c>
      <c r="K362" s="149" t="s">
        <v>5959</v>
      </c>
      <c r="L362" s="149" t="s">
        <v>3373</v>
      </c>
      <c r="S362" s="125"/>
      <c r="T362" s="126"/>
      <c r="U362" s="125"/>
      <c r="X362" s="126"/>
      <c r="AC362" s="1" t="str">
        <f>IF(基本情報登録!$D$10="","",IF(基本情報登録!$D$10='登録データ（男）'!F362,1,0))</f>
        <v/>
      </c>
    </row>
    <row r="363" spans="1:29" ht="13.5">
      <c r="A363" s="150">
        <v>361</v>
      </c>
      <c r="B363" s="150" t="s">
        <v>4272</v>
      </c>
      <c r="C363" s="149" t="s">
        <v>4654</v>
      </c>
      <c r="D363" s="149"/>
      <c r="E363" s="149"/>
      <c r="F363" s="150" t="s">
        <v>4991</v>
      </c>
      <c r="G363" s="150">
        <v>1</v>
      </c>
      <c r="H363" s="149" t="s">
        <v>5076</v>
      </c>
      <c r="I363" s="149" t="s">
        <v>5319</v>
      </c>
      <c r="J363" s="149" t="s">
        <v>5320</v>
      </c>
      <c r="K363" s="149" t="s">
        <v>5960</v>
      </c>
      <c r="L363" s="149" t="s">
        <v>499</v>
      </c>
      <c r="S363" s="125"/>
      <c r="T363" s="126"/>
      <c r="U363" s="125"/>
      <c r="X363" s="126"/>
      <c r="AC363" s="1" t="str">
        <f>IF(基本情報登録!$D$10="","",IF(基本情報登録!$D$10='登録データ（男）'!F363,1,0))</f>
        <v/>
      </c>
    </row>
    <row r="364" spans="1:29" ht="13.5">
      <c r="A364" s="150">
        <v>362</v>
      </c>
      <c r="B364" s="150" t="s">
        <v>4273</v>
      </c>
      <c r="C364" s="149" t="s">
        <v>4655</v>
      </c>
      <c r="D364" s="149"/>
      <c r="E364" s="149"/>
      <c r="F364" s="150" t="s">
        <v>4991</v>
      </c>
      <c r="G364" s="150">
        <v>1</v>
      </c>
      <c r="H364" s="149" t="s">
        <v>5076</v>
      </c>
      <c r="I364" s="149" t="s">
        <v>519</v>
      </c>
      <c r="J364" s="149" t="s">
        <v>2752</v>
      </c>
      <c r="K364" s="149" t="s">
        <v>5961</v>
      </c>
      <c r="L364" s="149" t="s">
        <v>499</v>
      </c>
      <c r="S364" s="125"/>
      <c r="T364" s="126"/>
      <c r="U364" s="125"/>
      <c r="X364" s="126"/>
      <c r="AC364" s="1" t="str">
        <f>IF(基本情報登録!$D$10="","",IF(基本情報登録!$D$10='登録データ（男）'!F364,1,0))</f>
        <v/>
      </c>
    </row>
    <row r="365" spans="1:29" ht="13.5">
      <c r="A365" s="150">
        <v>363</v>
      </c>
      <c r="B365" s="150" t="s">
        <v>1009</v>
      </c>
      <c r="C365" s="149" t="s">
        <v>1010</v>
      </c>
      <c r="D365" s="149"/>
      <c r="E365" s="149"/>
      <c r="F365" s="150" t="s">
        <v>4991</v>
      </c>
      <c r="G365" s="150">
        <v>4</v>
      </c>
      <c r="H365" s="149" t="s">
        <v>917</v>
      </c>
      <c r="I365" s="149" t="s">
        <v>2411</v>
      </c>
      <c r="J365" s="149" t="s">
        <v>595</v>
      </c>
      <c r="K365" s="149" t="s">
        <v>5962</v>
      </c>
      <c r="L365" s="149" t="s">
        <v>499</v>
      </c>
      <c r="S365" s="125"/>
      <c r="T365" s="126"/>
      <c r="U365" s="125"/>
      <c r="X365" s="126"/>
      <c r="AC365" s="1" t="str">
        <f>IF(基本情報登録!$D$10="","",IF(基本情報登録!$D$10='登録データ（男）'!F365,1,0))</f>
        <v/>
      </c>
    </row>
    <row r="366" spans="1:29" ht="13.5">
      <c r="A366" s="150">
        <v>364</v>
      </c>
      <c r="B366" s="150" t="s">
        <v>4274</v>
      </c>
      <c r="C366" s="149" t="s">
        <v>4656</v>
      </c>
      <c r="D366" s="149"/>
      <c r="E366" s="149"/>
      <c r="F366" s="150" t="s">
        <v>4991</v>
      </c>
      <c r="G366" s="150">
        <v>1</v>
      </c>
      <c r="H366" s="149" t="s">
        <v>5077</v>
      </c>
      <c r="I366" s="149" t="s">
        <v>3369</v>
      </c>
      <c r="J366" s="149" t="s">
        <v>2250</v>
      </c>
      <c r="K366" s="149" t="s">
        <v>5963</v>
      </c>
      <c r="L366" s="149" t="s">
        <v>3373</v>
      </c>
      <c r="S366" s="125"/>
      <c r="T366" s="126"/>
      <c r="U366" s="125"/>
      <c r="X366" s="126"/>
      <c r="AC366" s="1" t="str">
        <f>IF(基本情報登録!$D$10="","",IF(基本情報登録!$D$10='登録データ（男）'!F366,1,0))</f>
        <v/>
      </c>
    </row>
    <row r="367" spans="1:29" ht="13.5">
      <c r="A367" s="150">
        <v>365</v>
      </c>
      <c r="B367" s="150" t="s">
        <v>974</v>
      </c>
      <c r="C367" s="149" t="s">
        <v>975</v>
      </c>
      <c r="D367" s="149"/>
      <c r="E367" s="149"/>
      <c r="F367" s="150" t="s">
        <v>4991</v>
      </c>
      <c r="G367" s="150">
        <v>4</v>
      </c>
      <c r="H367" s="149" t="s">
        <v>976</v>
      </c>
      <c r="I367" s="149" t="s">
        <v>2469</v>
      </c>
      <c r="J367" s="149" t="s">
        <v>584</v>
      </c>
      <c r="K367" s="149" t="s">
        <v>5964</v>
      </c>
      <c r="L367" s="149" t="s">
        <v>499</v>
      </c>
      <c r="S367" s="125"/>
      <c r="T367" s="126"/>
      <c r="U367" s="125"/>
      <c r="X367" s="126"/>
      <c r="AC367" s="1" t="str">
        <f>IF(基本情報登録!$D$10="","",IF(基本情報登録!$D$10='登録データ（男）'!F367,1,0))</f>
        <v/>
      </c>
    </row>
    <row r="368" spans="1:29" ht="13.5">
      <c r="A368" s="150">
        <v>366</v>
      </c>
      <c r="B368" s="150" t="s">
        <v>1023</v>
      </c>
      <c r="C368" s="149" t="s">
        <v>1024</v>
      </c>
      <c r="D368" s="149"/>
      <c r="E368" s="149"/>
      <c r="F368" s="150" t="s">
        <v>4991</v>
      </c>
      <c r="G368" s="150">
        <v>4</v>
      </c>
      <c r="H368" s="149" t="s">
        <v>641</v>
      </c>
      <c r="I368" s="149" t="s">
        <v>602</v>
      </c>
      <c r="J368" s="149" t="s">
        <v>2354</v>
      </c>
      <c r="K368" s="149" t="s">
        <v>5965</v>
      </c>
      <c r="L368" s="149" t="s">
        <v>499</v>
      </c>
      <c r="S368" s="125"/>
      <c r="T368" s="126"/>
      <c r="U368" s="125"/>
      <c r="X368" s="126"/>
      <c r="AC368" s="1" t="str">
        <f>IF(基本情報登録!$D$10="","",IF(基本情報登録!$D$10='登録データ（男）'!F368,1,0))</f>
        <v/>
      </c>
    </row>
    <row r="369" spans="1:29" ht="13.5">
      <c r="A369" s="150">
        <v>367</v>
      </c>
      <c r="B369" s="150" t="s">
        <v>4275</v>
      </c>
      <c r="C369" s="149" t="s">
        <v>4657</v>
      </c>
      <c r="D369" s="149"/>
      <c r="E369" s="149"/>
      <c r="F369" s="150" t="s">
        <v>4991</v>
      </c>
      <c r="G369" s="150">
        <v>1</v>
      </c>
      <c r="H369" s="149" t="s">
        <v>5076</v>
      </c>
      <c r="I369" s="149" t="s">
        <v>5321</v>
      </c>
      <c r="J369" s="149" t="s">
        <v>2354</v>
      </c>
      <c r="K369" s="149" t="s">
        <v>5966</v>
      </c>
      <c r="L369" s="149" t="s">
        <v>499</v>
      </c>
      <c r="S369" s="125"/>
      <c r="T369" s="126"/>
      <c r="U369" s="125"/>
      <c r="X369" s="126"/>
      <c r="AC369" s="1" t="str">
        <f>IF(基本情報登録!$D$10="","",IF(基本情報登録!$D$10='登録データ（男）'!F369,1,0))</f>
        <v/>
      </c>
    </row>
    <row r="370" spans="1:29" ht="13.5">
      <c r="A370" s="150">
        <v>368</v>
      </c>
      <c r="B370" s="150" t="s">
        <v>1242</v>
      </c>
      <c r="C370" s="149" t="s">
        <v>967</v>
      </c>
      <c r="D370" s="149"/>
      <c r="E370" s="149"/>
      <c r="F370" s="150" t="s">
        <v>4991</v>
      </c>
      <c r="G370" s="150">
        <v>4</v>
      </c>
      <c r="H370" s="149" t="s">
        <v>749</v>
      </c>
      <c r="I370" s="149" t="s">
        <v>2465</v>
      </c>
      <c r="J370" s="149" t="s">
        <v>2466</v>
      </c>
      <c r="K370" s="149" t="s">
        <v>5967</v>
      </c>
      <c r="L370" s="149" t="s">
        <v>3373</v>
      </c>
      <c r="S370" s="125"/>
      <c r="T370" s="126"/>
      <c r="U370" s="125"/>
      <c r="X370" s="126"/>
      <c r="AC370" s="1" t="str">
        <f>IF(基本情報登録!$D$10="","",IF(基本情報登録!$D$10='登録データ（男）'!F370,1,0))</f>
        <v/>
      </c>
    </row>
    <row r="371" spans="1:29" ht="13.5">
      <c r="A371" s="150">
        <v>369</v>
      </c>
      <c r="B371" s="150" t="s">
        <v>1016</v>
      </c>
      <c r="C371" s="149" t="s">
        <v>1017</v>
      </c>
      <c r="D371" s="149"/>
      <c r="E371" s="149"/>
      <c r="F371" s="150" t="s">
        <v>4991</v>
      </c>
      <c r="G371" s="150">
        <v>4</v>
      </c>
      <c r="H371" s="149" t="s">
        <v>1018</v>
      </c>
      <c r="I371" s="149" t="s">
        <v>1019</v>
      </c>
      <c r="J371" s="149" t="s">
        <v>2267</v>
      </c>
      <c r="K371" s="149" t="s">
        <v>5968</v>
      </c>
      <c r="L371" s="149" t="s">
        <v>499</v>
      </c>
      <c r="S371" s="125"/>
      <c r="T371" s="126"/>
      <c r="U371" s="125"/>
      <c r="X371" s="126"/>
      <c r="AC371" s="1" t="str">
        <f>IF(基本情報登録!$D$10="","",IF(基本情報登録!$D$10='登録データ（男）'!F371,1,0))</f>
        <v/>
      </c>
    </row>
    <row r="372" spans="1:29" ht="13.5">
      <c r="A372" s="150">
        <v>370</v>
      </c>
      <c r="B372" s="150" t="s">
        <v>4276</v>
      </c>
      <c r="C372" s="149" t="s">
        <v>4658</v>
      </c>
      <c r="D372" s="149"/>
      <c r="E372" s="149"/>
      <c r="F372" s="150" t="s">
        <v>4991</v>
      </c>
      <c r="G372" s="150">
        <v>1</v>
      </c>
      <c r="H372" s="149" t="s">
        <v>5078</v>
      </c>
      <c r="I372" s="149" t="s">
        <v>3292</v>
      </c>
      <c r="J372" s="149" t="s">
        <v>2645</v>
      </c>
      <c r="K372" s="149" t="s">
        <v>5969</v>
      </c>
      <c r="L372" s="149" t="s">
        <v>499</v>
      </c>
      <c r="S372" s="125"/>
      <c r="T372" s="126"/>
      <c r="U372" s="125"/>
      <c r="X372" s="126"/>
      <c r="AC372" s="1" t="str">
        <f>IF(基本情報登録!$D$10="","",IF(基本情報登録!$D$10='登録データ（男）'!F372,1,0))</f>
        <v/>
      </c>
    </row>
    <row r="373" spans="1:29" ht="13.5">
      <c r="A373" s="150">
        <v>371</v>
      </c>
      <c r="B373" s="150" t="s">
        <v>4277</v>
      </c>
      <c r="C373" s="149" t="s">
        <v>4659</v>
      </c>
      <c r="D373" s="149"/>
      <c r="E373" s="149"/>
      <c r="F373" s="150" t="s">
        <v>4991</v>
      </c>
      <c r="G373" s="150">
        <v>1</v>
      </c>
      <c r="H373" s="149" t="s">
        <v>5079</v>
      </c>
      <c r="I373" s="149" t="s">
        <v>5322</v>
      </c>
      <c r="J373" s="149" t="s">
        <v>5323</v>
      </c>
      <c r="K373" s="149" t="s">
        <v>5970</v>
      </c>
      <c r="L373" s="149" t="s">
        <v>499</v>
      </c>
      <c r="S373" s="125"/>
      <c r="T373" s="126"/>
      <c r="U373" s="125"/>
      <c r="X373" s="126"/>
      <c r="AC373" s="1" t="str">
        <f>IF(基本情報登録!$D$10="","",IF(基本情報登録!$D$10='登録データ（男）'!F373,1,0))</f>
        <v/>
      </c>
    </row>
    <row r="374" spans="1:29" ht="13.5">
      <c r="A374" s="150">
        <v>372</v>
      </c>
      <c r="B374" s="150" t="s">
        <v>4278</v>
      </c>
      <c r="C374" s="149" t="s">
        <v>4660</v>
      </c>
      <c r="D374" s="149"/>
      <c r="E374" s="149"/>
      <c r="F374" s="150" t="s">
        <v>4991</v>
      </c>
      <c r="G374" s="150">
        <v>1</v>
      </c>
      <c r="H374" s="149" t="s">
        <v>5070</v>
      </c>
      <c r="I374" s="149" t="s">
        <v>5324</v>
      </c>
      <c r="J374" s="149" t="s">
        <v>3595</v>
      </c>
      <c r="K374" s="149" t="s">
        <v>5971</v>
      </c>
      <c r="L374" s="149" t="s">
        <v>3373</v>
      </c>
      <c r="S374" s="125"/>
      <c r="T374" s="126"/>
      <c r="U374" s="125"/>
      <c r="X374" s="126"/>
      <c r="AC374" s="1" t="str">
        <f>IF(基本情報登録!$D$10="","",IF(基本情報登録!$D$10='登録データ（男）'!F374,1,0))</f>
        <v/>
      </c>
    </row>
    <row r="375" spans="1:29" ht="13.5">
      <c r="A375" s="150">
        <v>373</v>
      </c>
      <c r="B375" s="150" t="s">
        <v>980</v>
      </c>
      <c r="C375" s="149" t="s">
        <v>981</v>
      </c>
      <c r="D375" s="149"/>
      <c r="E375" s="149"/>
      <c r="F375" s="150" t="s">
        <v>4991</v>
      </c>
      <c r="G375" s="150">
        <v>4</v>
      </c>
      <c r="H375" s="149" t="s">
        <v>928</v>
      </c>
      <c r="I375" s="149" t="s">
        <v>2471</v>
      </c>
      <c r="J375" s="149" t="s">
        <v>574</v>
      </c>
      <c r="K375" s="149" t="s">
        <v>5972</v>
      </c>
      <c r="L375" s="149" t="s">
        <v>499</v>
      </c>
      <c r="S375" s="125"/>
      <c r="T375" s="126"/>
      <c r="U375" s="125"/>
      <c r="X375" s="126"/>
      <c r="AC375" s="1" t="str">
        <f>IF(基本情報登録!$D$10="","",IF(基本情報登録!$D$10='登録データ（男）'!F375,1,0))</f>
        <v/>
      </c>
    </row>
    <row r="376" spans="1:29" ht="13.5">
      <c r="A376" s="150">
        <v>374</v>
      </c>
      <c r="B376" s="150" t="s">
        <v>4279</v>
      </c>
      <c r="C376" s="149" t="s">
        <v>4661</v>
      </c>
      <c r="D376" s="149"/>
      <c r="E376" s="149"/>
      <c r="F376" s="150" t="s">
        <v>4991</v>
      </c>
      <c r="G376" s="150">
        <v>1</v>
      </c>
      <c r="H376" s="149" t="s">
        <v>5080</v>
      </c>
      <c r="I376" s="149" t="s">
        <v>5325</v>
      </c>
      <c r="J376" s="149" t="s">
        <v>2386</v>
      </c>
      <c r="K376" s="149" t="s">
        <v>5973</v>
      </c>
      <c r="L376" s="149" t="s">
        <v>499</v>
      </c>
      <c r="S376" s="125"/>
      <c r="T376" s="126"/>
      <c r="U376" s="125"/>
      <c r="X376" s="126"/>
      <c r="AC376" s="1" t="str">
        <f>IF(基本情報登録!$D$10="","",IF(基本情報登録!$D$10='登録データ（男）'!F376,1,0))</f>
        <v/>
      </c>
    </row>
    <row r="377" spans="1:29" ht="13.5">
      <c r="A377" s="150">
        <v>375</v>
      </c>
      <c r="B377" s="150" t="s">
        <v>4280</v>
      </c>
      <c r="C377" s="149" t="s">
        <v>4662</v>
      </c>
      <c r="D377" s="149"/>
      <c r="E377" s="149"/>
      <c r="F377" s="150" t="s">
        <v>4991</v>
      </c>
      <c r="G377" s="150">
        <v>1</v>
      </c>
      <c r="H377" s="149" t="s">
        <v>5081</v>
      </c>
      <c r="I377" s="149" t="s">
        <v>4122</v>
      </c>
      <c r="J377" s="149" t="s">
        <v>2392</v>
      </c>
      <c r="K377" s="149" t="s">
        <v>5974</v>
      </c>
      <c r="L377" s="149" t="s">
        <v>499</v>
      </c>
      <c r="S377" s="125"/>
      <c r="T377" s="126"/>
      <c r="U377" s="125"/>
      <c r="X377" s="126"/>
      <c r="AC377" s="1" t="str">
        <f>IF(基本情報登録!$D$10="","",IF(基本情報登録!$D$10='登録データ（男）'!F377,1,0))</f>
        <v/>
      </c>
    </row>
    <row r="378" spans="1:29" ht="13.5">
      <c r="A378" s="150">
        <v>376</v>
      </c>
      <c r="B378" s="150" t="s">
        <v>4281</v>
      </c>
      <c r="C378" s="149" t="s">
        <v>4663</v>
      </c>
      <c r="D378" s="149"/>
      <c r="E378" s="149"/>
      <c r="F378" s="150" t="s">
        <v>4991</v>
      </c>
      <c r="G378" s="150">
        <v>1</v>
      </c>
      <c r="H378" s="149" t="s">
        <v>5067</v>
      </c>
      <c r="I378" s="149" t="s">
        <v>5326</v>
      </c>
      <c r="J378" s="149" t="s">
        <v>5327</v>
      </c>
      <c r="K378" s="149" t="s">
        <v>5975</v>
      </c>
      <c r="L378" s="149" t="s">
        <v>3373</v>
      </c>
      <c r="S378" s="125"/>
      <c r="T378" s="126"/>
      <c r="U378" s="125"/>
      <c r="X378" s="126"/>
      <c r="AC378" s="1" t="str">
        <f>IF(基本情報登録!$D$10="","",IF(基本情報登録!$D$10='登録データ（男）'!F378,1,0))</f>
        <v/>
      </c>
    </row>
    <row r="379" spans="1:29" ht="13.5">
      <c r="A379" s="150">
        <v>377</v>
      </c>
      <c r="B379" s="150" t="s">
        <v>4282</v>
      </c>
      <c r="C379" s="149" t="s">
        <v>4664</v>
      </c>
      <c r="D379" s="149"/>
      <c r="E379" s="149"/>
      <c r="F379" s="150" t="s">
        <v>4991</v>
      </c>
      <c r="G379" s="150">
        <v>1</v>
      </c>
      <c r="H379" s="149" t="s">
        <v>5082</v>
      </c>
      <c r="I379" s="149" t="s">
        <v>3345</v>
      </c>
      <c r="J379" s="149" t="s">
        <v>2391</v>
      </c>
      <c r="K379" s="149" t="s">
        <v>5976</v>
      </c>
      <c r="L379" s="149" t="s">
        <v>499</v>
      </c>
      <c r="S379" s="125"/>
      <c r="T379" s="126"/>
      <c r="U379" s="125"/>
      <c r="X379" s="126"/>
      <c r="AC379" s="1" t="str">
        <f>IF(基本情報登録!$D$10="","",IF(基本情報登録!$D$10='登録データ（男）'!F379,1,0))</f>
        <v/>
      </c>
    </row>
    <row r="380" spans="1:29" ht="13.5">
      <c r="A380" s="150">
        <v>378</v>
      </c>
      <c r="B380" s="150" t="s">
        <v>4283</v>
      </c>
      <c r="C380" s="149" t="s">
        <v>4665</v>
      </c>
      <c r="D380" s="149"/>
      <c r="E380" s="149"/>
      <c r="F380" s="150" t="s">
        <v>4991</v>
      </c>
      <c r="G380" s="150">
        <v>1</v>
      </c>
      <c r="H380" s="149" t="s">
        <v>5083</v>
      </c>
      <c r="I380" s="149" t="s">
        <v>5328</v>
      </c>
      <c r="J380" s="149" t="s">
        <v>2294</v>
      </c>
      <c r="K380" s="149" t="s">
        <v>5977</v>
      </c>
      <c r="L380" s="149" t="s">
        <v>499</v>
      </c>
      <c r="S380" s="125"/>
      <c r="T380" s="126"/>
      <c r="U380" s="125"/>
      <c r="X380" s="126"/>
      <c r="AC380" s="1" t="str">
        <f>IF(基本情報登録!$D$10="","",IF(基本情報登録!$D$10='登録データ（男）'!F380,1,0))</f>
        <v/>
      </c>
    </row>
    <row r="381" spans="1:29" ht="13.5">
      <c r="A381" s="150">
        <v>379</v>
      </c>
      <c r="B381" s="150" t="s">
        <v>4284</v>
      </c>
      <c r="C381" s="149" t="s">
        <v>4666</v>
      </c>
      <c r="D381" s="149"/>
      <c r="E381" s="149"/>
      <c r="F381" s="150" t="s">
        <v>4991</v>
      </c>
      <c r="G381" s="150">
        <v>1</v>
      </c>
      <c r="H381" s="149" t="s">
        <v>5084</v>
      </c>
      <c r="I381" s="149" t="s">
        <v>2730</v>
      </c>
      <c r="J381" s="149" t="s">
        <v>555</v>
      </c>
      <c r="K381" s="149" t="s">
        <v>5978</v>
      </c>
      <c r="L381" s="149" t="s">
        <v>499</v>
      </c>
      <c r="S381" s="125"/>
      <c r="T381" s="126"/>
      <c r="U381" s="125"/>
      <c r="X381" s="126"/>
      <c r="AC381" s="1" t="str">
        <f>IF(基本情報登録!$D$10="","",IF(基本情報登録!$D$10='登録データ（男）'!F381,1,0))</f>
        <v/>
      </c>
    </row>
    <row r="382" spans="1:29" ht="13.5">
      <c r="A382" s="150">
        <v>380</v>
      </c>
      <c r="B382" s="150" t="s">
        <v>4285</v>
      </c>
      <c r="C382" s="149" t="s">
        <v>4667</v>
      </c>
      <c r="D382" s="149"/>
      <c r="E382" s="149"/>
      <c r="F382" s="150" t="s">
        <v>4991</v>
      </c>
      <c r="G382" s="150">
        <v>1</v>
      </c>
      <c r="H382" s="149" t="s">
        <v>5085</v>
      </c>
      <c r="I382" s="149" t="s">
        <v>2736</v>
      </c>
      <c r="J382" s="149" t="s">
        <v>5329</v>
      </c>
      <c r="K382" s="149" t="s">
        <v>5979</v>
      </c>
      <c r="L382" s="149" t="s">
        <v>3373</v>
      </c>
      <c r="S382" s="125"/>
      <c r="T382" s="126"/>
      <c r="U382" s="125"/>
      <c r="X382" s="126"/>
      <c r="AC382" s="1" t="str">
        <f>IF(基本情報登録!$D$10="","",IF(基本情報登録!$D$10='登録データ（男）'!F382,1,0))</f>
        <v/>
      </c>
    </row>
    <row r="383" spans="1:29" ht="13.5">
      <c r="A383" s="150">
        <v>381</v>
      </c>
      <c r="B383" s="150" t="s">
        <v>2544</v>
      </c>
      <c r="C383" s="149" t="s">
        <v>2545</v>
      </c>
      <c r="D383" s="149"/>
      <c r="E383" s="149"/>
      <c r="F383" s="150" t="s">
        <v>4991</v>
      </c>
      <c r="G383" s="150">
        <v>2</v>
      </c>
      <c r="H383" s="149" t="s">
        <v>2546</v>
      </c>
      <c r="I383" s="149" t="s">
        <v>625</v>
      </c>
      <c r="J383" s="149" t="s">
        <v>2258</v>
      </c>
      <c r="K383" s="149" t="s">
        <v>5980</v>
      </c>
      <c r="L383" s="149" t="s">
        <v>499</v>
      </c>
      <c r="S383" s="125"/>
      <c r="T383" s="126"/>
      <c r="U383" s="125"/>
      <c r="X383" s="126"/>
      <c r="AC383" s="1" t="str">
        <f>IF(基本情報登録!$D$10="","",IF(基本情報登録!$D$10='登録データ（男）'!F383,1,0))</f>
        <v/>
      </c>
    </row>
    <row r="384" spans="1:29" ht="13.5">
      <c r="A384" s="150">
        <v>382</v>
      </c>
      <c r="B384" s="150" t="s">
        <v>1434</v>
      </c>
      <c r="C384" s="149" t="s">
        <v>4668</v>
      </c>
      <c r="D384" s="149"/>
      <c r="E384" s="149"/>
      <c r="F384" s="150" t="s">
        <v>4991</v>
      </c>
      <c r="G384" s="150">
        <v>3</v>
      </c>
      <c r="H384" s="149" t="s">
        <v>1794</v>
      </c>
      <c r="I384" s="149" t="s">
        <v>2537</v>
      </c>
      <c r="J384" s="149" t="s">
        <v>2538</v>
      </c>
      <c r="K384" s="149" t="s">
        <v>5981</v>
      </c>
      <c r="L384" s="149" t="s">
        <v>499</v>
      </c>
      <c r="S384" s="125"/>
      <c r="T384" s="126"/>
      <c r="U384" s="125"/>
      <c r="X384" s="126"/>
      <c r="AC384" s="1" t="str">
        <f>IF(基本情報登録!$D$10="","",IF(基本情報登録!$D$10='登録データ（男）'!F384,1,0))</f>
        <v/>
      </c>
    </row>
    <row r="385" spans="1:29" ht="13.5">
      <c r="A385" s="150">
        <v>383</v>
      </c>
      <c r="B385" s="150" t="s">
        <v>1397</v>
      </c>
      <c r="C385" s="149" t="s">
        <v>1398</v>
      </c>
      <c r="D385" s="149"/>
      <c r="E385" s="149"/>
      <c r="F385" s="150" t="s">
        <v>4991</v>
      </c>
      <c r="G385" s="150">
        <v>3</v>
      </c>
      <c r="H385" s="149" t="s">
        <v>1776</v>
      </c>
      <c r="I385" s="149" t="s">
        <v>575</v>
      </c>
      <c r="J385" s="149" t="s">
        <v>2397</v>
      </c>
      <c r="K385" s="149" t="s">
        <v>5982</v>
      </c>
      <c r="L385" s="149" t="s">
        <v>499</v>
      </c>
      <c r="S385" s="125"/>
      <c r="T385" s="126"/>
      <c r="U385" s="125"/>
      <c r="X385" s="126"/>
      <c r="AC385" s="1" t="str">
        <f>IF(基本情報登録!$D$10="","",IF(基本情報登録!$D$10='登録データ（男）'!F385,1,0))</f>
        <v/>
      </c>
    </row>
    <row r="386" spans="1:29" ht="13.5">
      <c r="A386" s="150">
        <v>384</v>
      </c>
      <c r="B386" s="150" t="s">
        <v>1403</v>
      </c>
      <c r="C386" s="149" t="s">
        <v>1404</v>
      </c>
      <c r="D386" s="149"/>
      <c r="E386" s="149"/>
      <c r="F386" s="150" t="s">
        <v>4991</v>
      </c>
      <c r="G386" s="150">
        <v>3</v>
      </c>
      <c r="H386" s="149" t="s">
        <v>1779</v>
      </c>
      <c r="I386" s="149" t="s">
        <v>2522</v>
      </c>
      <c r="J386" s="149" t="s">
        <v>595</v>
      </c>
      <c r="K386" s="149" t="s">
        <v>5983</v>
      </c>
      <c r="L386" s="149" t="s">
        <v>3373</v>
      </c>
      <c r="S386" s="125"/>
      <c r="T386" s="126"/>
      <c r="U386" s="125"/>
      <c r="X386" s="126"/>
      <c r="AC386" s="1" t="str">
        <f>IF(基本情報登録!$D$10="","",IF(基本情報登録!$D$10='登録データ（男）'!F386,1,0))</f>
        <v/>
      </c>
    </row>
    <row r="387" spans="1:29" ht="13.5">
      <c r="A387" s="150">
        <v>385</v>
      </c>
      <c r="B387" s="150" t="s">
        <v>1401</v>
      </c>
      <c r="C387" s="149" t="s">
        <v>1402</v>
      </c>
      <c r="D387" s="149"/>
      <c r="E387" s="149"/>
      <c r="F387" s="150" t="s">
        <v>4991</v>
      </c>
      <c r="G387" s="150">
        <v>3</v>
      </c>
      <c r="H387" s="149" t="s">
        <v>1778</v>
      </c>
      <c r="I387" s="149" t="s">
        <v>2521</v>
      </c>
      <c r="J387" s="149" t="s">
        <v>2301</v>
      </c>
      <c r="K387" s="149" t="s">
        <v>5984</v>
      </c>
      <c r="L387" s="149" t="s">
        <v>499</v>
      </c>
      <c r="S387" s="125"/>
      <c r="T387" s="126"/>
      <c r="U387" s="125"/>
      <c r="X387" s="126"/>
      <c r="AC387" s="1" t="str">
        <f>IF(基本情報登録!$D$10="","",IF(基本情報登録!$D$10='登録データ（男）'!F387,1,0))</f>
        <v/>
      </c>
    </row>
    <row r="388" spans="1:29" ht="13.5">
      <c r="A388" s="150">
        <v>386</v>
      </c>
      <c r="B388" s="150" t="s">
        <v>1415</v>
      </c>
      <c r="C388" s="149" t="s">
        <v>1416</v>
      </c>
      <c r="D388" s="149"/>
      <c r="E388" s="149"/>
      <c r="F388" s="150" t="s">
        <v>4991</v>
      </c>
      <c r="G388" s="150">
        <v>3</v>
      </c>
      <c r="H388" s="149" t="s">
        <v>1785</v>
      </c>
      <c r="I388" s="149" t="s">
        <v>2528</v>
      </c>
      <c r="J388" s="149" t="s">
        <v>2529</v>
      </c>
      <c r="K388" s="149" t="s">
        <v>5985</v>
      </c>
      <c r="L388" s="149" t="s">
        <v>499</v>
      </c>
      <c r="S388" s="125"/>
      <c r="T388" s="126"/>
      <c r="U388" s="125"/>
      <c r="X388" s="126"/>
      <c r="AC388" s="1" t="str">
        <f>IF(基本情報登録!$D$10="","",IF(基本情報登録!$D$10='登録データ（男）'!F388,1,0))</f>
        <v/>
      </c>
    </row>
    <row r="389" spans="1:29" ht="13.5">
      <c r="A389" s="150">
        <v>387</v>
      </c>
      <c r="B389" s="150" t="s">
        <v>1364</v>
      </c>
      <c r="C389" s="149" t="s">
        <v>1365</v>
      </c>
      <c r="D389" s="149"/>
      <c r="E389" s="149"/>
      <c r="F389" s="150" t="s">
        <v>4991</v>
      </c>
      <c r="G389" s="150">
        <v>3</v>
      </c>
      <c r="H389" s="149" t="s">
        <v>1759</v>
      </c>
      <c r="I389" s="149" t="s">
        <v>565</v>
      </c>
      <c r="J389" s="149" t="s">
        <v>520</v>
      </c>
      <c r="K389" s="149" t="s">
        <v>5986</v>
      </c>
      <c r="L389" s="149" t="s">
        <v>499</v>
      </c>
      <c r="S389" s="125"/>
      <c r="T389" s="126"/>
      <c r="U389" s="125"/>
      <c r="X389" s="126"/>
      <c r="AC389" s="1" t="str">
        <f>IF(基本情報登録!$D$10="","",IF(基本情報登録!$D$10='登録データ（男）'!F389,1,0))</f>
        <v/>
      </c>
    </row>
    <row r="390" spans="1:29" ht="13.5">
      <c r="A390" s="150">
        <v>388</v>
      </c>
      <c r="B390" s="150" t="s">
        <v>4286</v>
      </c>
      <c r="C390" s="149" t="s">
        <v>4669</v>
      </c>
      <c r="D390" s="149"/>
      <c r="E390" s="149"/>
      <c r="F390" s="150" t="s">
        <v>4991</v>
      </c>
      <c r="G390" s="150">
        <v>1</v>
      </c>
      <c r="H390" s="149" t="s">
        <v>5086</v>
      </c>
      <c r="I390" s="149" t="s">
        <v>2375</v>
      </c>
      <c r="J390" s="149" t="s">
        <v>5330</v>
      </c>
      <c r="K390" s="149" t="s">
        <v>5987</v>
      </c>
      <c r="L390" s="149" t="s">
        <v>3373</v>
      </c>
      <c r="S390" s="125"/>
      <c r="T390" s="126"/>
      <c r="U390" s="125"/>
      <c r="X390" s="126"/>
      <c r="AC390" s="1" t="str">
        <f>IF(基本情報登録!$D$10="","",IF(基本情報登録!$D$10='登録データ（男）'!F390,1,0))</f>
        <v/>
      </c>
    </row>
    <row r="391" spans="1:29" ht="13.5">
      <c r="A391" s="150">
        <v>389</v>
      </c>
      <c r="B391" s="150" t="s">
        <v>1572</v>
      </c>
      <c r="C391" s="149" t="s">
        <v>1573</v>
      </c>
      <c r="D391" s="149"/>
      <c r="E391" s="149"/>
      <c r="F391" s="150" t="s">
        <v>4991</v>
      </c>
      <c r="G391" s="150">
        <v>3</v>
      </c>
      <c r="H391" s="149" t="s">
        <v>1850</v>
      </c>
      <c r="I391" s="149" t="s">
        <v>2506</v>
      </c>
      <c r="J391" s="149" t="s">
        <v>2507</v>
      </c>
      <c r="K391" s="149" t="s">
        <v>5988</v>
      </c>
      <c r="L391" s="149" t="s">
        <v>499</v>
      </c>
      <c r="S391" s="125"/>
      <c r="T391" s="126"/>
      <c r="U391" s="125"/>
      <c r="X391" s="126"/>
      <c r="AC391" s="1" t="str">
        <f>IF(基本情報登録!$D$10="","",IF(基本情報登録!$D$10='登録データ（男）'!F391,1,0))</f>
        <v/>
      </c>
    </row>
    <row r="392" spans="1:29" ht="13.5">
      <c r="A392" s="150">
        <v>390</v>
      </c>
      <c r="B392" s="150" t="s">
        <v>1378</v>
      </c>
      <c r="C392" s="149" t="s">
        <v>1379</v>
      </c>
      <c r="D392" s="149"/>
      <c r="E392" s="149"/>
      <c r="F392" s="150" t="s">
        <v>4991</v>
      </c>
      <c r="G392" s="150">
        <v>3</v>
      </c>
      <c r="H392" s="149" t="s">
        <v>1766</v>
      </c>
      <c r="I392" s="149" t="s">
        <v>2504</v>
      </c>
      <c r="J392" s="149" t="s">
        <v>2362</v>
      </c>
      <c r="K392" s="149" t="s">
        <v>5989</v>
      </c>
      <c r="L392" s="149" t="s">
        <v>499</v>
      </c>
      <c r="S392" s="125"/>
      <c r="T392" s="126"/>
      <c r="U392" s="125"/>
      <c r="X392" s="126"/>
      <c r="AC392" s="1" t="str">
        <f>IF(基本情報登録!$D$10="","",IF(基本情報登録!$D$10='登録データ（男）'!F392,1,0))</f>
        <v/>
      </c>
    </row>
    <row r="393" spans="1:29" ht="13.5">
      <c r="A393" s="150">
        <v>391</v>
      </c>
      <c r="B393" s="150" t="s">
        <v>1391</v>
      </c>
      <c r="C393" s="149" t="s">
        <v>1392</v>
      </c>
      <c r="D393" s="149"/>
      <c r="E393" s="149"/>
      <c r="F393" s="150" t="s">
        <v>4991</v>
      </c>
      <c r="G393" s="150">
        <v>3</v>
      </c>
      <c r="H393" s="149" t="s">
        <v>1772</v>
      </c>
      <c r="I393" s="149" t="s">
        <v>2515</v>
      </c>
      <c r="J393" s="149" t="s">
        <v>2516</v>
      </c>
      <c r="K393" s="149" t="s">
        <v>5990</v>
      </c>
      <c r="L393" s="149" t="s">
        <v>499</v>
      </c>
      <c r="S393" s="125"/>
      <c r="T393" s="126"/>
      <c r="U393" s="125"/>
      <c r="X393" s="126"/>
      <c r="AC393" s="1" t="str">
        <f>IF(基本情報登録!$D$10="","",IF(基本情報登録!$D$10='登録データ（男）'!F393,1,0))</f>
        <v/>
      </c>
    </row>
    <row r="394" spans="1:29" ht="13.5">
      <c r="A394" s="150">
        <v>392</v>
      </c>
      <c r="B394" s="150" t="s">
        <v>1393</v>
      </c>
      <c r="C394" s="149" t="s">
        <v>1394</v>
      </c>
      <c r="D394" s="149"/>
      <c r="E394" s="149"/>
      <c r="F394" s="150" t="s">
        <v>4991</v>
      </c>
      <c r="G394" s="150">
        <v>3</v>
      </c>
      <c r="H394" s="149" t="s">
        <v>1773</v>
      </c>
      <c r="I394" s="149" t="s">
        <v>2517</v>
      </c>
      <c r="J394" s="149" t="s">
        <v>2518</v>
      </c>
      <c r="K394" s="149" t="s">
        <v>5991</v>
      </c>
      <c r="L394" s="149" t="s">
        <v>3373</v>
      </c>
      <c r="S394" s="125"/>
      <c r="T394" s="126"/>
      <c r="U394" s="125"/>
      <c r="X394" s="126"/>
      <c r="AC394" s="1" t="str">
        <f>IF(基本情報登録!$D$10="","",IF(基本情報登録!$D$10='登録データ（男）'!F394,1,0))</f>
        <v/>
      </c>
    </row>
    <row r="395" spans="1:29" ht="13.5">
      <c r="A395" s="150">
        <v>393</v>
      </c>
      <c r="B395" s="150" t="s">
        <v>2588</v>
      </c>
      <c r="C395" s="149" t="s">
        <v>2589</v>
      </c>
      <c r="D395" s="149"/>
      <c r="E395" s="149"/>
      <c r="F395" s="150" t="s">
        <v>4991</v>
      </c>
      <c r="G395" s="150">
        <v>2</v>
      </c>
      <c r="H395" s="149" t="s">
        <v>2590</v>
      </c>
      <c r="I395" s="149" t="s">
        <v>561</v>
      </c>
      <c r="J395" s="149" t="s">
        <v>2591</v>
      </c>
      <c r="K395" s="149" t="s">
        <v>5992</v>
      </c>
      <c r="L395" s="149" t="s">
        <v>499</v>
      </c>
      <c r="S395" s="125"/>
      <c r="T395" s="126"/>
      <c r="U395" s="125"/>
      <c r="X395" s="126"/>
      <c r="AC395" s="1" t="str">
        <f>IF(基本情報登録!$D$10="","",IF(基本情報登録!$D$10='登録データ（男）'!F395,1,0))</f>
        <v/>
      </c>
    </row>
    <row r="396" spans="1:29" ht="13.5">
      <c r="A396" s="150">
        <v>394</v>
      </c>
      <c r="B396" s="150" t="s">
        <v>3641</v>
      </c>
      <c r="C396" s="149" t="s">
        <v>3642</v>
      </c>
      <c r="D396" s="149"/>
      <c r="E396" s="149"/>
      <c r="F396" s="150" t="s">
        <v>4991</v>
      </c>
      <c r="G396" s="150">
        <v>2</v>
      </c>
      <c r="H396" s="149" t="s">
        <v>2846</v>
      </c>
      <c r="I396" s="149" t="s">
        <v>5331</v>
      </c>
      <c r="J396" s="149" t="s">
        <v>3643</v>
      </c>
      <c r="K396" s="149" t="s">
        <v>5993</v>
      </c>
      <c r="L396" s="149" t="s">
        <v>499</v>
      </c>
      <c r="S396" s="125"/>
      <c r="T396" s="126"/>
      <c r="U396" s="125"/>
      <c r="X396" s="126"/>
      <c r="AC396" s="1" t="str">
        <f>IF(基本情報登録!$D$10="","",IF(基本情報登録!$D$10='登録データ（男）'!F396,1,0))</f>
        <v/>
      </c>
    </row>
    <row r="397" spans="1:29" ht="13.5">
      <c r="A397" s="150">
        <v>395</v>
      </c>
      <c r="B397" s="150" t="s">
        <v>2555</v>
      </c>
      <c r="C397" s="149" t="s">
        <v>2556</v>
      </c>
      <c r="D397" s="149"/>
      <c r="E397" s="149"/>
      <c r="F397" s="150" t="s">
        <v>4991</v>
      </c>
      <c r="G397" s="150">
        <v>2</v>
      </c>
      <c r="H397" s="149" t="s">
        <v>2557</v>
      </c>
      <c r="I397" s="149" t="s">
        <v>1085</v>
      </c>
      <c r="J397" s="149" t="s">
        <v>2246</v>
      </c>
      <c r="K397" s="149" t="s">
        <v>5994</v>
      </c>
      <c r="L397" s="149" t="s">
        <v>499</v>
      </c>
      <c r="S397" s="125"/>
      <c r="T397" s="126"/>
      <c r="U397" s="125"/>
      <c r="X397" s="126"/>
      <c r="AC397" s="1" t="str">
        <f>IF(基本情報登録!$D$10="","",IF(基本情報登録!$D$10='登録データ（男）'!F397,1,0))</f>
        <v/>
      </c>
    </row>
    <row r="398" spans="1:29" ht="13.5">
      <c r="A398" s="150">
        <v>396</v>
      </c>
      <c r="B398" s="150" t="s">
        <v>2871</v>
      </c>
      <c r="C398" s="149" t="s">
        <v>2872</v>
      </c>
      <c r="D398" s="149"/>
      <c r="E398" s="149"/>
      <c r="F398" s="150" t="s">
        <v>4991</v>
      </c>
      <c r="G398" s="150">
        <v>2</v>
      </c>
      <c r="H398" s="149" t="s">
        <v>2873</v>
      </c>
      <c r="I398" s="149" t="s">
        <v>2874</v>
      </c>
      <c r="J398" s="149" t="s">
        <v>2386</v>
      </c>
      <c r="K398" s="149" t="s">
        <v>5995</v>
      </c>
      <c r="L398" s="149" t="s">
        <v>3373</v>
      </c>
      <c r="S398" s="125"/>
      <c r="T398" s="126"/>
      <c r="U398" s="125"/>
      <c r="X398" s="126"/>
      <c r="AC398" s="1" t="str">
        <f>IF(基本情報登録!$D$10="","",IF(基本情報登録!$D$10='登録データ（男）'!F398,1,0))</f>
        <v/>
      </c>
    </row>
    <row r="399" spans="1:29" ht="13.5">
      <c r="A399" s="150">
        <v>397</v>
      </c>
      <c r="B399" s="150" t="s">
        <v>2576</v>
      </c>
      <c r="C399" s="149" t="s">
        <v>2577</v>
      </c>
      <c r="D399" s="149"/>
      <c r="E399" s="149"/>
      <c r="F399" s="150" t="s">
        <v>4991</v>
      </c>
      <c r="G399" s="150">
        <v>2</v>
      </c>
      <c r="H399" s="149" t="s">
        <v>2578</v>
      </c>
      <c r="I399" s="149" t="s">
        <v>2579</v>
      </c>
      <c r="J399" s="149" t="s">
        <v>2580</v>
      </c>
      <c r="K399" s="149" t="s">
        <v>5996</v>
      </c>
      <c r="L399" s="149" t="s">
        <v>499</v>
      </c>
      <c r="S399" s="125"/>
      <c r="T399" s="126"/>
      <c r="U399" s="125"/>
      <c r="X399" s="126"/>
      <c r="AC399" s="1" t="str">
        <f>IF(基本情報登録!$D$10="","",IF(基本情報登録!$D$10='登録データ（男）'!F399,1,0))</f>
        <v/>
      </c>
    </row>
    <row r="400" spans="1:29" ht="13.5">
      <c r="A400" s="150">
        <v>398</v>
      </c>
      <c r="B400" s="150" t="s">
        <v>4287</v>
      </c>
      <c r="C400" s="149" t="s">
        <v>4670</v>
      </c>
      <c r="D400" s="149"/>
      <c r="E400" s="149"/>
      <c r="F400" s="150" t="s">
        <v>4991</v>
      </c>
      <c r="G400" s="150">
        <v>1</v>
      </c>
      <c r="H400" s="149" t="s">
        <v>5087</v>
      </c>
      <c r="I400" s="149" t="s">
        <v>5332</v>
      </c>
      <c r="J400" s="149" t="s">
        <v>2354</v>
      </c>
      <c r="K400" s="149" t="s">
        <v>5997</v>
      </c>
      <c r="L400" s="149" t="s">
        <v>499</v>
      </c>
      <c r="S400" s="125"/>
      <c r="T400" s="126"/>
      <c r="U400" s="125"/>
      <c r="X400" s="126"/>
      <c r="AC400" s="1" t="str">
        <f>IF(基本情報登録!$D$10="","",IF(基本情報登録!$D$10='登録データ（男）'!F400,1,0))</f>
        <v/>
      </c>
    </row>
    <row r="401" spans="1:29" ht="13.5">
      <c r="A401" s="150">
        <v>399</v>
      </c>
      <c r="B401" s="150" t="s">
        <v>4288</v>
      </c>
      <c r="C401" s="149" t="s">
        <v>4671</v>
      </c>
      <c r="D401" s="149"/>
      <c r="E401" s="149"/>
      <c r="F401" s="150" t="s">
        <v>4991</v>
      </c>
      <c r="G401" s="150">
        <v>1</v>
      </c>
      <c r="H401" s="149" t="s">
        <v>5088</v>
      </c>
      <c r="I401" s="149" t="s">
        <v>1005</v>
      </c>
      <c r="J401" s="149" t="s">
        <v>2424</v>
      </c>
      <c r="K401" s="149" t="s">
        <v>5998</v>
      </c>
      <c r="L401" s="149" t="s">
        <v>499</v>
      </c>
      <c r="S401" s="125"/>
      <c r="T401" s="126"/>
      <c r="U401" s="125"/>
      <c r="X401" s="126"/>
      <c r="AC401" s="1" t="str">
        <f>IF(基本情報登録!$D$10="","",IF(基本情報登録!$D$10='登録データ（男）'!F401,1,0))</f>
        <v/>
      </c>
    </row>
    <row r="402" spans="1:29" ht="13.5">
      <c r="A402" s="150">
        <v>400</v>
      </c>
      <c r="B402" s="150" t="s">
        <v>4289</v>
      </c>
      <c r="C402" s="149" t="s">
        <v>4672</v>
      </c>
      <c r="D402" s="149"/>
      <c r="E402" s="149"/>
      <c r="F402" s="150" t="s">
        <v>4991</v>
      </c>
      <c r="G402" s="150">
        <v>1</v>
      </c>
      <c r="H402" s="149" t="s">
        <v>5089</v>
      </c>
      <c r="I402" s="149" t="s">
        <v>5333</v>
      </c>
      <c r="J402" s="149" t="s">
        <v>3152</v>
      </c>
      <c r="K402" s="149" t="s">
        <v>5999</v>
      </c>
      <c r="L402" s="149" t="s">
        <v>3373</v>
      </c>
      <c r="S402" s="125"/>
      <c r="T402" s="126"/>
      <c r="U402" s="125"/>
      <c r="X402" s="126"/>
      <c r="AC402" s="1" t="str">
        <f>IF(基本情報登録!$D$10="","",IF(基本情報登録!$D$10='登録データ（男）'!F402,1,0))</f>
        <v/>
      </c>
    </row>
    <row r="403" spans="1:29" ht="13.5">
      <c r="A403" s="150">
        <v>401</v>
      </c>
      <c r="B403" s="150" t="s">
        <v>4290</v>
      </c>
      <c r="C403" s="149" t="s">
        <v>4673</v>
      </c>
      <c r="D403" s="149"/>
      <c r="E403" s="149"/>
      <c r="F403" s="150" t="s">
        <v>4991</v>
      </c>
      <c r="G403" s="150">
        <v>1</v>
      </c>
      <c r="H403" s="149" t="s">
        <v>5090</v>
      </c>
      <c r="I403" s="149" t="s">
        <v>3331</v>
      </c>
      <c r="J403" s="149" t="s">
        <v>5334</v>
      </c>
      <c r="K403" s="149" t="s">
        <v>6000</v>
      </c>
      <c r="L403" s="149" t="s">
        <v>499</v>
      </c>
      <c r="S403" s="125"/>
      <c r="T403" s="126"/>
      <c r="U403" s="125"/>
      <c r="X403" s="126"/>
      <c r="AC403" s="1" t="str">
        <f>IF(基本情報登録!$D$10="","",IF(基本情報登録!$D$10='登録データ（男）'!F403,1,0))</f>
        <v/>
      </c>
    </row>
    <row r="404" spans="1:29" ht="13.5">
      <c r="A404" s="150">
        <v>402</v>
      </c>
      <c r="B404" s="150" t="s">
        <v>997</v>
      </c>
      <c r="C404" s="149" t="s">
        <v>998</v>
      </c>
      <c r="D404" s="149"/>
      <c r="E404" s="149"/>
      <c r="F404" s="150" t="s">
        <v>4991</v>
      </c>
      <c r="G404" s="150">
        <v>4</v>
      </c>
      <c r="H404" s="149" t="s">
        <v>702</v>
      </c>
      <c r="I404" s="149" t="s">
        <v>2479</v>
      </c>
      <c r="J404" s="149" t="s">
        <v>2890</v>
      </c>
      <c r="K404" s="149" t="s">
        <v>6001</v>
      </c>
      <c r="L404" s="149" t="s">
        <v>499</v>
      </c>
      <c r="S404" s="125"/>
      <c r="T404" s="126"/>
      <c r="U404" s="125"/>
      <c r="X404" s="126"/>
      <c r="AC404" s="1" t="str">
        <f>IF(基本情報登録!$D$10="","",IF(基本情報登録!$D$10='登録データ（男）'!F404,1,0))</f>
        <v/>
      </c>
    </row>
    <row r="405" spans="1:29" ht="13.5">
      <c r="A405" s="150">
        <v>403</v>
      </c>
      <c r="B405" s="150" t="s">
        <v>4291</v>
      </c>
      <c r="C405" s="149" t="s">
        <v>4674</v>
      </c>
      <c r="D405" s="149"/>
      <c r="E405" s="149"/>
      <c r="F405" s="150" t="s">
        <v>4991</v>
      </c>
      <c r="G405" s="150">
        <v>1</v>
      </c>
      <c r="H405" s="149" t="s">
        <v>5091</v>
      </c>
      <c r="I405" s="149" t="s">
        <v>5335</v>
      </c>
      <c r="J405" s="149" t="s">
        <v>3190</v>
      </c>
      <c r="K405" s="149" t="s">
        <v>6002</v>
      </c>
      <c r="L405" s="149" t="s">
        <v>499</v>
      </c>
      <c r="S405" s="125"/>
      <c r="T405" s="126"/>
      <c r="U405" s="125"/>
      <c r="X405" s="126"/>
      <c r="AC405" s="1" t="str">
        <f>IF(基本情報登録!$D$10="","",IF(基本情報登録!$D$10='登録データ（男）'!F405,1,0))</f>
        <v/>
      </c>
    </row>
    <row r="406" spans="1:29" ht="13.5">
      <c r="A406" s="150">
        <v>404</v>
      </c>
      <c r="B406" s="150" t="s">
        <v>1244</v>
      </c>
      <c r="C406" s="149" t="s">
        <v>1245</v>
      </c>
      <c r="D406" s="149"/>
      <c r="E406" s="149"/>
      <c r="F406" s="150" t="s">
        <v>4991</v>
      </c>
      <c r="G406" s="150">
        <v>4</v>
      </c>
      <c r="H406" s="149" t="s">
        <v>861</v>
      </c>
      <c r="I406" s="149" t="s">
        <v>2472</v>
      </c>
      <c r="J406" s="149" t="s">
        <v>2301</v>
      </c>
      <c r="K406" s="149" t="s">
        <v>6003</v>
      </c>
      <c r="L406" s="149" t="s">
        <v>3373</v>
      </c>
      <c r="S406" s="125"/>
      <c r="T406" s="126"/>
      <c r="U406" s="125"/>
      <c r="X406" s="126"/>
      <c r="AC406" s="1" t="str">
        <f>IF(基本情報登録!$D$10="","",IF(基本情報登録!$D$10='登録データ（男）'!F406,1,0))</f>
        <v/>
      </c>
    </row>
    <row r="407" spans="1:29" ht="13.5">
      <c r="A407" s="150">
        <v>405</v>
      </c>
      <c r="B407" s="150" t="s">
        <v>1409</v>
      </c>
      <c r="C407" s="149" t="s">
        <v>1410</v>
      </c>
      <c r="D407" s="149"/>
      <c r="E407" s="149"/>
      <c r="F407" s="150" t="s">
        <v>4991</v>
      </c>
      <c r="G407" s="150">
        <v>3</v>
      </c>
      <c r="H407" s="149" t="s">
        <v>1757</v>
      </c>
      <c r="I407" s="149" t="s">
        <v>2525</v>
      </c>
      <c r="J407" s="149" t="s">
        <v>2526</v>
      </c>
      <c r="K407" s="149" t="s">
        <v>6004</v>
      </c>
      <c r="L407" s="149" t="s">
        <v>499</v>
      </c>
      <c r="S407" s="125"/>
      <c r="T407" s="126"/>
      <c r="U407" s="125"/>
      <c r="X407" s="126"/>
      <c r="AC407" s="1" t="str">
        <f>IF(基本情報登録!$D$10="","",IF(基本情報登録!$D$10='登録データ（男）'!F407,1,0))</f>
        <v/>
      </c>
    </row>
    <row r="408" spans="1:29" ht="13.5">
      <c r="A408" s="150">
        <v>406</v>
      </c>
      <c r="B408" s="150" t="s">
        <v>1368</v>
      </c>
      <c r="C408" s="149" t="s">
        <v>4675</v>
      </c>
      <c r="D408" s="149"/>
      <c r="E408" s="149"/>
      <c r="F408" s="150" t="s">
        <v>4991</v>
      </c>
      <c r="G408" s="150">
        <v>3</v>
      </c>
      <c r="H408" s="149" t="s">
        <v>1980</v>
      </c>
      <c r="I408" s="149" t="s">
        <v>615</v>
      </c>
      <c r="J408" s="149" t="s">
        <v>520</v>
      </c>
      <c r="K408" s="149" t="s">
        <v>6005</v>
      </c>
      <c r="L408" s="149" t="s">
        <v>499</v>
      </c>
      <c r="S408" s="125"/>
      <c r="T408" s="126"/>
      <c r="U408" s="125"/>
      <c r="X408" s="126"/>
      <c r="AC408" s="1" t="str">
        <f>IF(基本情報登録!$D$10="","",IF(基本情報登録!$D$10='登録データ（男）'!F408,1,0))</f>
        <v/>
      </c>
    </row>
    <row r="409" spans="1:29" ht="13.5">
      <c r="A409" s="150">
        <v>407</v>
      </c>
      <c r="B409" s="150" t="s">
        <v>1419</v>
      </c>
      <c r="C409" s="149" t="s">
        <v>4676</v>
      </c>
      <c r="D409" s="149"/>
      <c r="E409" s="149"/>
      <c r="F409" s="150" t="s">
        <v>4991</v>
      </c>
      <c r="G409" s="150">
        <v>3</v>
      </c>
      <c r="H409" s="149" t="s">
        <v>1787</v>
      </c>
      <c r="I409" s="149" t="s">
        <v>2531</v>
      </c>
      <c r="J409" s="149" t="s">
        <v>612</v>
      </c>
      <c r="K409" s="149" t="s">
        <v>6006</v>
      </c>
      <c r="L409" s="149" t="s">
        <v>499</v>
      </c>
      <c r="S409" s="125"/>
      <c r="T409" s="126"/>
      <c r="U409" s="125"/>
      <c r="X409" s="126"/>
      <c r="AC409" s="1" t="str">
        <f>IF(基本情報登録!$D$10="","",IF(基本情報登録!$D$10='登録データ（男）'!F409,1,0))</f>
        <v/>
      </c>
    </row>
    <row r="410" spans="1:29" ht="13.5">
      <c r="A410" s="150">
        <v>408</v>
      </c>
      <c r="B410" s="150" t="s">
        <v>1704</v>
      </c>
      <c r="C410" s="149" t="s">
        <v>1705</v>
      </c>
      <c r="D410" s="149"/>
      <c r="E410" s="149"/>
      <c r="F410" s="150" t="s">
        <v>4992</v>
      </c>
      <c r="G410" s="150">
        <v>3</v>
      </c>
      <c r="H410" s="149" t="s">
        <v>1823</v>
      </c>
      <c r="I410" s="149" t="s">
        <v>2286</v>
      </c>
      <c r="J410" s="149" t="s">
        <v>501</v>
      </c>
      <c r="K410" s="149" t="s">
        <v>6007</v>
      </c>
      <c r="L410" s="149" t="s">
        <v>3373</v>
      </c>
      <c r="S410" s="125"/>
      <c r="T410" s="126"/>
      <c r="U410" s="125"/>
      <c r="X410" s="126"/>
      <c r="AC410" s="1" t="str">
        <f>IF(基本情報登録!$D$10="","",IF(基本情報登録!$D$10='登録データ（男）'!F410,1,0))</f>
        <v/>
      </c>
    </row>
    <row r="411" spans="1:29" ht="13.5">
      <c r="A411" s="150">
        <v>409</v>
      </c>
      <c r="B411" s="150" t="s">
        <v>337</v>
      </c>
      <c r="C411" s="149" t="s">
        <v>516</v>
      </c>
      <c r="D411" s="149"/>
      <c r="E411" s="149"/>
      <c r="F411" s="150" t="s">
        <v>4992</v>
      </c>
      <c r="G411" s="150" t="s">
        <v>313</v>
      </c>
      <c r="H411" s="149" t="s">
        <v>448</v>
      </c>
      <c r="I411" s="149" t="s">
        <v>2736</v>
      </c>
      <c r="J411" s="149" t="s">
        <v>2737</v>
      </c>
      <c r="K411" s="149" t="s">
        <v>6008</v>
      </c>
      <c r="L411" s="149" t="s">
        <v>499</v>
      </c>
      <c r="S411" s="125"/>
      <c r="T411" s="126"/>
      <c r="U411" s="125"/>
      <c r="X411" s="126"/>
      <c r="AC411" s="1" t="str">
        <f>IF(基本情報登録!$D$10="","",IF(基本情報登録!$D$10='登録データ（男）'!F411,1,0))</f>
        <v/>
      </c>
    </row>
    <row r="412" spans="1:29" ht="13.5">
      <c r="A412" s="150">
        <v>410</v>
      </c>
      <c r="B412" s="150" t="s">
        <v>912</v>
      </c>
      <c r="C412" s="149" t="s">
        <v>913</v>
      </c>
      <c r="D412" s="149"/>
      <c r="E412" s="149"/>
      <c r="F412" s="150" t="s">
        <v>4992</v>
      </c>
      <c r="G412" s="150">
        <v>4</v>
      </c>
      <c r="H412" s="149" t="s">
        <v>451</v>
      </c>
      <c r="I412" s="149" t="s">
        <v>914</v>
      </c>
      <c r="J412" s="149" t="s">
        <v>537</v>
      </c>
      <c r="K412" s="149" t="s">
        <v>6009</v>
      </c>
      <c r="L412" s="149" t="s">
        <v>499</v>
      </c>
      <c r="S412" s="125"/>
      <c r="T412" s="126"/>
      <c r="U412" s="125"/>
      <c r="X412" s="126"/>
      <c r="AC412" s="1" t="str">
        <f>IF(基本情報登録!$D$10="","",IF(基本情報登録!$D$10='登録データ（男）'!F412,1,0))</f>
        <v/>
      </c>
    </row>
    <row r="413" spans="1:29" ht="13.5">
      <c r="A413" s="150">
        <v>411</v>
      </c>
      <c r="B413" s="150" t="s">
        <v>1702</v>
      </c>
      <c r="C413" s="149" t="s">
        <v>1703</v>
      </c>
      <c r="D413" s="149"/>
      <c r="E413" s="149"/>
      <c r="F413" s="150" t="s">
        <v>4992</v>
      </c>
      <c r="G413" s="150">
        <v>3</v>
      </c>
      <c r="H413" s="149" t="s">
        <v>775</v>
      </c>
      <c r="I413" s="149" t="s">
        <v>2735</v>
      </c>
      <c r="J413" s="149" t="s">
        <v>2366</v>
      </c>
      <c r="K413" s="149" t="s">
        <v>6010</v>
      </c>
      <c r="L413" s="149" t="s">
        <v>499</v>
      </c>
      <c r="S413" s="125"/>
      <c r="T413" s="126"/>
      <c r="U413" s="125"/>
      <c r="X413" s="126"/>
      <c r="AC413" s="1" t="str">
        <f>IF(基本情報登録!$D$10="","",IF(基本情報登録!$D$10='登録データ（男）'!F413,1,0))</f>
        <v/>
      </c>
    </row>
    <row r="414" spans="1:29" ht="13.5">
      <c r="A414" s="150">
        <v>412</v>
      </c>
      <c r="B414" s="150" t="s">
        <v>908</v>
      </c>
      <c r="C414" s="149" t="s">
        <v>909</v>
      </c>
      <c r="D414" s="149"/>
      <c r="E414" s="149"/>
      <c r="F414" s="150" t="s">
        <v>4992</v>
      </c>
      <c r="G414" s="150">
        <v>4</v>
      </c>
      <c r="H414" s="149" t="s">
        <v>910</v>
      </c>
      <c r="I414" s="149" t="s">
        <v>2742</v>
      </c>
      <c r="J414" s="149" t="s">
        <v>2743</v>
      </c>
      <c r="K414" s="149" t="s">
        <v>6011</v>
      </c>
      <c r="L414" s="149" t="s">
        <v>3373</v>
      </c>
      <c r="S414" s="125"/>
      <c r="T414" s="126"/>
      <c r="U414" s="125"/>
      <c r="X414" s="126"/>
      <c r="AC414" s="1" t="str">
        <f>IF(基本情報登録!$D$10="","",IF(基本情報登録!$D$10='登録データ（男）'!F414,1,0))</f>
        <v/>
      </c>
    </row>
    <row r="415" spans="1:29" ht="13.5">
      <c r="A415" s="150">
        <v>413</v>
      </c>
      <c r="B415" s="150" t="s">
        <v>713</v>
      </c>
      <c r="C415" s="149" t="s">
        <v>714</v>
      </c>
      <c r="D415" s="149"/>
      <c r="E415" s="149"/>
      <c r="F415" s="150" t="s">
        <v>4992</v>
      </c>
      <c r="G415" s="150">
        <v>4</v>
      </c>
      <c r="H415" s="149" t="s">
        <v>715</v>
      </c>
      <c r="I415" s="149" t="s">
        <v>2738</v>
      </c>
      <c r="J415" s="149" t="s">
        <v>2388</v>
      </c>
      <c r="K415" s="149" t="s">
        <v>6012</v>
      </c>
      <c r="L415" s="149" t="s">
        <v>499</v>
      </c>
      <c r="S415" s="125"/>
      <c r="T415" s="126"/>
      <c r="U415" s="125"/>
      <c r="X415" s="126"/>
      <c r="AC415" s="1" t="str">
        <f>IF(基本情報登録!$D$10="","",IF(基本情報登録!$D$10='登録データ（男）'!F415,1,0))</f>
        <v/>
      </c>
    </row>
    <row r="416" spans="1:29" ht="13.5">
      <c r="A416" s="150">
        <v>414</v>
      </c>
      <c r="B416" s="150" t="s">
        <v>1316</v>
      </c>
      <c r="C416" s="149" t="s">
        <v>1317</v>
      </c>
      <c r="D416" s="149"/>
      <c r="E416" s="149"/>
      <c r="F416" s="150" t="s">
        <v>4992</v>
      </c>
      <c r="G416" s="150">
        <v>4</v>
      </c>
      <c r="H416" s="149" t="s">
        <v>1741</v>
      </c>
      <c r="I416" s="149" t="s">
        <v>2621</v>
      </c>
      <c r="J416" s="149" t="s">
        <v>2739</v>
      </c>
      <c r="K416" s="149" t="s">
        <v>6013</v>
      </c>
      <c r="L416" s="149" t="s">
        <v>499</v>
      </c>
      <c r="S416" s="125"/>
      <c r="T416" s="126"/>
      <c r="U416" s="125"/>
      <c r="X416" s="126"/>
      <c r="AC416" s="1" t="str">
        <f>IF(基本情報登録!$D$10="","",IF(基本情報登録!$D$10='登録データ（男）'!F416,1,0))</f>
        <v/>
      </c>
    </row>
    <row r="417" spans="1:29" ht="13.5">
      <c r="A417" s="150">
        <v>415</v>
      </c>
      <c r="B417" s="150" t="s">
        <v>3519</v>
      </c>
      <c r="C417" s="149" t="s">
        <v>3520</v>
      </c>
      <c r="D417" s="149"/>
      <c r="E417" s="149"/>
      <c r="F417" s="150" t="s">
        <v>4992</v>
      </c>
      <c r="G417" s="150">
        <v>3</v>
      </c>
      <c r="H417" s="149" t="s">
        <v>1728</v>
      </c>
      <c r="I417" s="149" t="s">
        <v>527</v>
      </c>
      <c r="J417" s="149" t="s">
        <v>2369</v>
      </c>
      <c r="K417" s="149" t="s">
        <v>6014</v>
      </c>
      <c r="L417" s="149" t="s">
        <v>499</v>
      </c>
      <c r="S417" s="125"/>
      <c r="T417" s="126"/>
      <c r="U417" s="125"/>
      <c r="X417" s="126"/>
      <c r="AC417" s="1" t="str">
        <f>IF(基本情報登録!$D$10="","",IF(基本情報登録!$D$10='登録データ（男）'!F417,1,0))</f>
        <v/>
      </c>
    </row>
    <row r="418" spans="1:29" ht="13.5">
      <c r="A418" s="150">
        <v>416</v>
      </c>
      <c r="B418" s="150" t="s">
        <v>915</v>
      </c>
      <c r="C418" s="149" t="s">
        <v>916</v>
      </c>
      <c r="D418" s="149"/>
      <c r="E418" s="149"/>
      <c r="F418" s="150" t="s">
        <v>4992</v>
      </c>
      <c r="G418" s="150">
        <v>4</v>
      </c>
      <c r="H418" s="149" t="s">
        <v>917</v>
      </c>
      <c r="I418" s="149" t="s">
        <v>512</v>
      </c>
      <c r="J418" s="149" t="s">
        <v>612</v>
      </c>
      <c r="K418" s="149" t="s">
        <v>6015</v>
      </c>
      <c r="L418" s="149" t="s">
        <v>3373</v>
      </c>
      <c r="S418" s="125"/>
      <c r="T418" s="126"/>
      <c r="U418" s="125"/>
      <c r="X418" s="126"/>
      <c r="AC418" s="1" t="str">
        <f>IF(基本情報登録!$D$10="","",IF(基本情報登録!$D$10='登録データ（男）'!F418,1,0))</f>
        <v/>
      </c>
    </row>
    <row r="419" spans="1:29" ht="13.5">
      <c r="A419" s="150">
        <v>417</v>
      </c>
      <c r="B419" s="150" t="s">
        <v>1318</v>
      </c>
      <c r="C419" s="149" t="s">
        <v>1319</v>
      </c>
      <c r="D419" s="149"/>
      <c r="E419" s="149"/>
      <c r="F419" s="150" t="s">
        <v>4992</v>
      </c>
      <c r="G419" s="150">
        <v>4</v>
      </c>
      <c r="H419" s="149" t="s">
        <v>889</v>
      </c>
      <c r="I419" s="149" t="s">
        <v>2733</v>
      </c>
      <c r="J419" s="149" t="s">
        <v>2734</v>
      </c>
      <c r="K419" s="149" t="s">
        <v>6016</v>
      </c>
      <c r="L419" s="149" t="s">
        <v>499</v>
      </c>
      <c r="S419" s="125"/>
      <c r="T419" s="126"/>
      <c r="U419" s="125"/>
      <c r="X419" s="126"/>
      <c r="AC419" s="1" t="str">
        <f>IF(基本情報登録!$D$10="","",IF(基本情報登録!$D$10='登録データ（男）'!F419,1,0))</f>
        <v/>
      </c>
    </row>
    <row r="420" spans="1:29" ht="13.5">
      <c r="A420" s="150">
        <v>418</v>
      </c>
      <c r="B420" s="150" t="s">
        <v>3507</v>
      </c>
      <c r="C420" s="149" t="s">
        <v>3508</v>
      </c>
      <c r="D420" s="149"/>
      <c r="E420" s="149"/>
      <c r="F420" s="150" t="s">
        <v>4992</v>
      </c>
      <c r="G420" s="150">
        <v>2</v>
      </c>
      <c r="H420" s="149" t="s">
        <v>3509</v>
      </c>
      <c r="I420" s="149" t="s">
        <v>5336</v>
      </c>
      <c r="J420" s="149" t="s">
        <v>2417</v>
      </c>
      <c r="K420" s="149" t="s">
        <v>6017</v>
      </c>
      <c r="L420" s="149" t="s">
        <v>499</v>
      </c>
      <c r="S420" s="125"/>
      <c r="T420" s="126"/>
      <c r="U420" s="125"/>
      <c r="X420" s="126"/>
      <c r="AC420" s="1" t="str">
        <f>IF(基本情報登録!$D$10="","",IF(基本情報登録!$D$10='登録データ（男）'!F420,1,0))</f>
        <v/>
      </c>
    </row>
    <row r="421" spans="1:29" ht="13.5">
      <c r="A421" s="150">
        <v>419</v>
      </c>
      <c r="B421" s="150" t="s">
        <v>4292</v>
      </c>
      <c r="C421" s="149" t="s">
        <v>4677</v>
      </c>
      <c r="D421" s="149"/>
      <c r="E421" s="149"/>
      <c r="F421" s="150" t="s">
        <v>4992</v>
      </c>
      <c r="G421" s="150">
        <v>3</v>
      </c>
      <c r="H421" s="149" t="s">
        <v>5092</v>
      </c>
      <c r="I421" s="149" t="s">
        <v>5337</v>
      </c>
      <c r="J421" s="149" t="s">
        <v>3539</v>
      </c>
      <c r="K421" s="149" t="s">
        <v>6018</v>
      </c>
      <c r="L421" s="149" t="s">
        <v>499</v>
      </c>
      <c r="S421" s="125"/>
      <c r="T421" s="126"/>
      <c r="U421" s="125"/>
      <c r="X421" s="126"/>
      <c r="AC421" s="1" t="str">
        <f>IF(基本情報登録!$D$10="","",IF(基本情報登録!$D$10='登録データ（男）'!F421,1,0))</f>
        <v/>
      </c>
    </row>
    <row r="422" spans="1:29" ht="13.5">
      <c r="A422" s="150">
        <v>420</v>
      </c>
      <c r="B422" s="150" t="s">
        <v>3510</v>
      </c>
      <c r="C422" s="149" t="s">
        <v>3511</v>
      </c>
      <c r="D422" s="149"/>
      <c r="E422" s="149"/>
      <c r="F422" s="150" t="s">
        <v>4992</v>
      </c>
      <c r="G422" s="150">
        <v>2</v>
      </c>
      <c r="H422" s="149" t="s">
        <v>1793</v>
      </c>
      <c r="I422" s="149" t="s">
        <v>1136</v>
      </c>
      <c r="J422" s="149" t="s">
        <v>2374</v>
      </c>
      <c r="K422" s="149" t="s">
        <v>6019</v>
      </c>
      <c r="L422" s="149" t="s">
        <v>3373</v>
      </c>
      <c r="S422" s="125"/>
      <c r="T422" s="126"/>
      <c r="U422" s="125"/>
      <c r="X422" s="126"/>
      <c r="AC422" s="1" t="str">
        <f>IF(基本情報登録!$D$10="","",IF(基本情報登録!$D$10='登録データ（男）'!F422,1,0))</f>
        <v/>
      </c>
    </row>
    <row r="423" spans="1:29" ht="13.5">
      <c r="A423" s="150">
        <v>421</v>
      </c>
      <c r="B423" s="150" t="s">
        <v>1706</v>
      </c>
      <c r="C423" s="149" t="s">
        <v>1707</v>
      </c>
      <c r="D423" s="149"/>
      <c r="E423" s="149"/>
      <c r="F423" s="150" t="s">
        <v>4992</v>
      </c>
      <c r="G423" s="150">
        <v>3</v>
      </c>
      <c r="H423" s="149" t="s">
        <v>1894</v>
      </c>
      <c r="I423" s="149" t="s">
        <v>2738</v>
      </c>
      <c r="J423" s="149" t="s">
        <v>506</v>
      </c>
      <c r="K423" s="149" t="s">
        <v>6020</v>
      </c>
      <c r="L423" s="149" t="s">
        <v>499</v>
      </c>
      <c r="S423" s="125"/>
      <c r="T423" s="126"/>
      <c r="U423" s="125"/>
      <c r="X423" s="126"/>
      <c r="AC423" s="1" t="str">
        <f>IF(基本情報登録!$D$10="","",IF(基本情報登録!$D$10='登録データ（男）'!F423,1,0))</f>
        <v/>
      </c>
    </row>
    <row r="424" spans="1:29" ht="13.5">
      <c r="A424" s="150">
        <v>422</v>
      </c>
      <c r="B424" s="150" t="s">
        <v>3515</v>
      </c>
      <c r="C424" s="149" t="s">
        <v>3516</v>
      </c>
      <c r="D424" s="149"/>
      <c r="E424" s="149"/>
      <c r="F424" s="150" t="s">
        <v>4992</v>
      </c>
      <c r="G424" s="150">
        <v>2</v>
      </c>
      <c r="H424" s="149" t="s">
        <v>3302</v>
      </c>
      <c r="I424" s="149" t="s">
        <v>5338</v>
      </c>
      <c r="J424" s="149" t="s">
        <v>2426</v>
      </c>
      <c r="K424" s="149" t="s">
        <v>6021</v>
      </c>
      <c r="L424" s="149" t="s">
        <v>499</v>
      </c>
      <c r="S424" s="125"/>
      <c r="T424" s="126"/>
      <c r="U424" s="125"/>
      <c r="X424" s="126"/>
      <c r="AC424" s="1" t="str">
        <f>IF(基本情報登録!$D$10="","",IF(基本情報登録!$D$10='登録データ（男）'!F424,1,0))</f>
        <v/>
      </c>
    </row>
    <row r="425" spans="1:29" ht="13.5">
      <c r="A425" s="150">
        <v>423</v>
      </c>
      <c r="B425" s="150" t="s">
        <v>3523</v>
      </c>
      <c r="C425" s="149" t="s">
        <v>3524</v>
      </c>
      <c r="D425" s="149"/>
      <c r="E425" s="149"/>
      <c r="F425" s="150" t="s">
        <v>4992</v>
      </c>
      <c r="G425" s="150">
        <v>2</v>
      </c>
      <c r="H425" s="149" t="s">
        <v>3525</v>
      </c>
      <c r="I425" s="149" t="s">
        <v>2415</v>
      </c>
      <c r="J425" s="149" t="s">
        <v>2618</v>
      </c>
      <c r="K425" s="149" t="s">
        <v>6022</v>
      </c>
      <c r="L425" s="149" t="s">
        <v>499</v>
      </c>
      <c r="S425" s="125"/>
      <c r="T425" s="126"/>
      <c r="U425" s="125"/>
      <c r="X425" s="126"/>
      <c r="AC425" s="1" t="str">
        <f>IF(基本情報登録!$D$10="","",IF(基本情報登録!$D$10='登録データ（男）'!F425,1,0))</f>
        <v/>
      </c>
    </row>
    <row r="426" spans="1:29" ht="13.5">
      <c r="A426" s="150">
        <v>424</v>
      </c>
      <c r="B426" s="150" t="s">
        <v>2921</v>
      </c>
      <c r="C426" s="149" t="s">
        <v>2922</v>
      </c>
      <c r="D426" s="149"/>
      <c r="E426" s="149"/>
      <c r="F426" s="150" t="s">
        <v>4992</v>
      </c>
      <c r="G426" s="150">
        <v>4</v>
      </c>
      <c r="H426" s="149" t="s">
        <v>1158</v>
      </c>
      <c r="I426" s="149" t="s">
        <v>551</v>
      </c>
      <c r="J426" s="149" t="s">
        <v>2354</v>
      </c>
      <c r="K426" s="149" t="s">
        <v>6023</v>
      </c>
      <c r="L426" s="149" t="s">
        <v>3373</v>
      </c>
      <c r="S426" s="125"/>
      <c r="T426" s="126"/>
      <c r="U426" s="125"/>
      <c r="X426" s="126"/>
      <c r="AC426" s="1" t="str">
        <f>IF(基本情報登録!$D$10="","",IF(基本情報登録!$D$10='登録データ（男）'!F426,1,0))</f>
        <v/>
      </c>
    </row>
    <row r="427" spans="1:29" ht="13.5">
      <c r="A427" s="150">
        <v>425</v>
      </c>
      <c r="B427" s="150" t="s">
        <v>716</v>
      </c>
      <c r="C427" s="149" t="s">
        <v>717</v>
      </c>
      <c r="D427" s="149"/>
      <c r="E427" s="149"/>
      <c r="F427" s="150" t="s">
        <v>4992</v>
      </c>
      <c r="G427" s="150">
        <v>4</v>
      </c>
      <c r="H427" s="149" t="s">
        <v>718</v>
      </c>
      <c r="I427" s="149" t="s">
        <v>567</v>
      </c>
      <c r="J427" s="149" t="s">
        <v>2436</v>
      </c>
      <c r="K427" s="149" t="s">
        <v>6024</v>
      </c>
      <c r="L427" s="149" t="s">
        <v>499</v>
      </c>
      <c r="S427" s="125"/>
      <c r="T427" s="126"/>
      <c r="U427" s="125"/>
      <c r="X427" s="126"/>
      <c r="AC427" s="1" t="str">
        <f>IF(基本情報登録!$D$10="","",IF(基本情報登録!$D$10='登録データ（男）'!F427,1,0))</f>
        <v/>
      </c>
    </row>
    <row r="428" spans="1:29" ht="13.5">
      <c r="A428" s="150">
        <v>426</v>
      </c>
      <c r="B428" s="150" t="s">
        <v>1700</v>
      </c>
      <c r="C428" s="149" t="s">
        <v>1701</v>
      </c>
      <c r="D428" s="149"/>
      <c r="E428" s="149"/>
      <c r="F428" s="150" t="s">
        <v>4992</v>
      </c>
      <c r="G428" s="150">
        <v>3</v>
      </c>
      <c r="H428" s="149" t="s">
        <v>1761</v>
      </c>
      <c r="I428" s="149" t="s">
        <v>5339</v>
      </c>
      <c r="J428" s="149" t="s">
        <v>2259</v>
      </c>
      <c r="K428" s="149" t="s">
        <v>6025</v>
      </c>
      <c r="L428" s="149" t="s">
        <v>499</v>
      </c>
      <c r="S428" s="125"/>
      <c r="T428" s="126"/>
      <c r="U428" s="125"/>
      <c r="X428" s="126"/>
      <c r="AC428" s="1" t="str">
        <f>IF(基本情報登録!$D$10="","",IF(基本情報登録!$D$10='登録データ（男）'!F428,1,0))</f>
        <v/>
      </c>
    </row>
    <row r="429" spans="1:29" ht="13.5">
      <c r="A429" s="150">
        <v>427</v>
      </c>
      <c r="B429" s="150" t="s">
        <v>3512</v>
      </c>
      <c r="C429" s="149" t="s">
        <v>3513</v>
      </c>
      <c r="D429" s="149"/>
      <c r="E429" s="149"/>
      <c r="F429" s="150" t="s">
        <v>4992</v>
      </c>
      <c r="G429" s="150">
        <v>2</v>
      </c>
      <c r="H429" s="149" t="s">
        <v>3514</v>
      </c>
      <c r="I429" s="149" t="s">
        <v>3186</v>
      </c>
      <c r="J429" s="149" t="s">
        <v>2255</v>
      </c>
      <c r="K429" s="149" t="s">
        <v>6026</v>
      </c>
      <c r="L429" s="149" t="s">
        <v>499</v>
      </c>
      <c r="S429" s="125"/>
      <c r="T429" s="126"/>
      <c r="U429" s="125"/>
      <c r="X429" s="126"/>
      <c r="AC429" s="1" t="str">
        <f>IF(基本情報登録!$D$10="","",IF(基本情報登録!$D$10='登録データ（男）'!F429,1,0))</f>
        <v/>
      </c>
    </row>
    <row r="430" spans="1:29" ht="13.5">
      <c r="A430" s="150">
        <v>428</v>
      </c>
      <c r="B430" s="150" t="s">
        <v>2744</v>
      </c>
      <c r="C430" s="149" t="s">
        <v>2745</v>
      </c>
      <c r="D430" s="149"/>
      <c r="E430" s="149"/>
      <c r="F430" s="150" t="s">
        <v>4992</v>
      </c>
      <c r="G430" s="150">
        <v>2</v>
      </c>
      <c r="H430" s="149" t="s">
        <v>2746</v>
      </c>
      <c r="I430" s="149" t="s">
        <v>2747</v>
      </c>
      <c r="J430" s="149" t="s">
        <v>2748</v>
      </c>
      <c r="K430" s="149" t="s">
        <v>6027</v>
      </c>
      <c r="L430" s="149" t="s">
        <v>3373</v>
      </c>
      <c r="S430" s="125"/>
      <c r="T430" s="126"/>
      <c r="U430" s="125"/>
      <c r="X430" s="126"/>
      <c r="AC430" s="1" t="str">
        <f>IF(基本情報登録!$D$10="","",IF(基本情報登録!$D$10='登録データ（男）'!F430,1,0))</f>
        <v/>
      </c>
    </row>
    <row r="431" spans="1:29" ht="13.5">
      <c r="A431" s="150">
        <v>429</v>
      </c>
      <c r="B431" s="150" t="s">
        <v>4218</v>
      </c>
      <c r="C431" s="149" t="s">
        <v>4219</v>
      </c>
      <c r="D431" s="149"/>
      <c r="E431" s="149"/>
      <c r="F431" s="150" t="s">
        <v>4992</v>
      </c>
      <c r="G431" s="150">
        <v>2</v>
      </c>
      <c r="H431" s="149" t="s">
        <v>2998</v>
      </c>
      <c r="I431" s="149" t="s">
        <v>529</v>
      </c>
      <c r="J431" s="149" t="s">
        <v>2570</v>
      </c>
      <c r="K431" s="149" t="s">
        <v>6028</v>
      </c>
      <c r="L431" s="149" t="s">
        <v>499</v>
      </c>
      <c r="S431" s="125"/>
      <c r="T431" s="126"/>
      <c r="U431" s="125"/>
      <c r="X431" s="126"/>
      <c r="AC431" s="1" t="str">
        <f>IF(基本情報登録!$D$10="","",IF(基本情報登録!$D$10='登録データ（男）'!F431,1,0))</f>
        <v/>
      </c>
    </row>
    <row r="432" spans="1:29" ht="13.5">
      <c r="A432" s="150">
        <v>430</v>
      </c>
      <c r="B432" s="150" t="s">
        <v>430</v>
      </c>
      <c r="C432" s="149" t="s">
        <v>431</v>
      </c>
      <c r="D432" s="149"/>
      <c r="E432" s="149"/>
      <c r="F432" s="150" t="s">
        <v>4993</v>
      </c>
      <c r="G432" s="150">
        <v>4</v>
      </c>
      <c r="H432" s="149" t="s">
        <v>432</v>
      </c>
      <c r="I432" s="149" t="s">
        <v>559</v>
      </c>
      <c r="J432" s="149" t="s">
        <v>502</v>
      </c>
      <c r="K432" s="149" t="s">
        <v>6029</v>
      </c>
      <c r="L432" s="149" t="s">
        <v>499</v>
      </c>
      <c r="S432" s="125"/>
      <c r="T432" s="126"/>
      <c r="U432" s="125"/>
      <c r="X432" s="126"/>
      <c r="AC432" s="1" t="str">
        <f>IF(基本情報登録!$D$10="","",IF(基本情報登録!$D$10='登録データ（男）'!F432,1,0))</f>
        <v/>
      </c>
    </row>
    <row r="433" spans="1:29" ht="13.5">
      <c r="A433" s="150">
        <v>431</v>
      </c>
      <c r="B433" s="150" t="s">
        <v>1647</v>
      </c>
      <c r="C433" s="149" t="s">
        <v>1648</v>
      </c>
      <c r="D433" s="149"/>
      <c r="E433" s="149"/>
      <c r="F433" s="150" t="s">
        <v>4993</v>
      </c>
      <c r="G433" s="150">
        <v>3</v>
      </c>
      <c r="H433" s="149" t="s">
        <v>910</v>
      </c>
      <c r="I433" s="149" t="s">
        <v>2628</v>
      </c>
      <c r="J433" s="149" t="s">
        <v>2638</v>
      </c>
      <c r="K433" s="149" t="s">
        <v>6030</v>
      </c>
      <c r="L433" s="149" t="s">
        <v>499</v>
      </c>
      <c r="S433" s="125"/>
      <c r="T433" s="126"/>
      <c r="U433" s="125"/>
      <c r="X433" s="126"/>
      <c r="AC433" s="1" t="str">
        <f>IF(基本情報登録!$D$10="","",IF(基本情報登録!$D$10='登録データ（男）'!F433,1,0))</f>
        <v/>
      </c>
    </row>
    <row r="434" spans="1:29" ht="13.5">
      <c r="A434" s="150">
        <v>432</v>
      </c>
      <c r="B434" s="150" t="s">
        <v>1234</v>
      </c>
      <c r="C434" s="149" t="s">
        <v>1235</v>
      </c>
      <c r="D434" s="149"/>
      <c r="E434" s="149"/>
      <c r="F434" s="150" t="s">
        <v>4993</v>
      </c>
      <c r="G434" s="150">
        <v>4</v>
      </c>
      <c r="H434" s="149" t="s">
        <v>1051</v>
      </c>
      <c r="I434" s="149" t="s">
        <v>591</v>
      </c>
      <c r="J434" s="149" t="s">
        <v>612</v>
      </c>
      <c r="K434" s="149" t="s">
        <v>6031</v>
      </c>
      <c r="L434" s="149" t="s">
        <v>3373</v>
      </c>
      <c r="S434" s="125"/>
      <c r="T434" s="126"/>
      <c r="U434" s="125"/>
      <c r="X434" s="126"/>
      <c r="AC434" s="1" t="str">
        <f>IF(基本情報登録!$D$10="","",IF(基本情報登録!$D$10='登録データ（男）'!F434,1,0))</f>
        <v/>
      </c>
    </row>
    <row r="435" spans="1:29" ht="13.5">
      <c r="A435" s="150">
        <v>433</v>
      </c>
      <c r="B435" s="150" t="s">
        <v>1238</v>
      </c>
      <c r="C435" s="149" t="s">
        <v>314</v>
      </c>
      <c r="D435" s="149"/>
      <c r="E435" s="149"/>
      <c r="F435" s="150" t="s">
        <v>4993</v>
      </c>
      <c r="G435" s="150">
        <v>6</v>
      </c>
      <c r="H435" s="149" t="s">
        <v>315</v>
      </c>
      <c r="I435" s="149" t="s">
        <v>592</v>
      </c>
      <c r="J435" s="149" t="s">
        <v>546</v>
      </c>
      <c r="K435" s="149" t="s">
        <v>6032</v>
      </c>
      <c r="L435" s="149" t="s">
        <v>499</v>
      </c>
      <c r="S435" s="125"/>
      <c r="T435" s="126"/>
      <c r="U435" s="125"/>
      <c r="X435" s="126"/>
      <c r="AC435" s="1" t="str">
        <f>IF(基本情報登録!$D$10="","",IF(基本情報登録!$D$10='登録データ（男）'!F435,1,0))</f>
        <v/>
      </c>
    </row>
    <row r="436" spans="1:29" ht="13.5">
      <c r="A436" s="150">
        <v>434</v>
      </c>
      <c r="B436" s="150" t="s">
        <v>1239</v>
      </c>
      <c r="C436" s="149" t="s">
        <v>316</v>
      </c>
      <c r="D436" s="149"/>
      <c r="E436" s="149"/>
      <c r="F436" s="150" t="s">
        <v>4993</v>
      </c>
      <c r="G436" s="150">
        <v>6</v>
      </c>
      <c r="H436" s="149" t="s">
        <v>317</v>
      </c>
      <c r="I436" s="149" t="s">
        <v>2425</v>
      </c>
      <c r="J436" s="149" t="s">
        <v>632</v>
      </c>
      <c r="K436" s="149" t="s">
        <v>6033</v>
      </c>
      <c r="L436" s="149" t="s">
        <v>499</v>
      </c>
      <c r="S436" s="125"/>
      <c r="T436" s="126"/>
      <c r="U436" s="125"/>
      <c r="X436" s="126"/>
      <c r="AC436" s="1" t="str">
        <f>IF(基本情報登録!$D$10="","",IF(基本情報登録!$D$10='登録データ（男）'!F436,1,0))</f>
        <v/>
      </c>
    </row>
    <row r="437" spans="1:29" ht="13.5">
      <c r="A437" s="150">
        <v>435</v>
      </c>
      <c r="B437" s="150" t="s">
        <v>1233</v>
      </c>
      <c r="C437" s="149" t="s">
        <v>1075</v>
      </c>
      <c r="D437" s="149"/>
      <c r="E437" s="149"/>
      <c r="F437" s="150" t="s">
        <v>4993</v>
      </c>
      <c r="G437" s="150" t="s">
        <v>296</v>
      </c>
      <c r="H437" s="149" t="s">
        <v>366</v>
      </c>
      <c r="I437" s="149" t="s">
        <v>1076</v>
      </c>
      <c r="J437" s="149" t="s">
        <v>523</v>
      </c>
      <c r="K437" s="149" t="s">
        <v>6034</v>
      </c>
      <c r="L437" s="149" t="s">
        <v>499</v>
      </c>
      <c r="S437" s="125"/>
      <c r="T437" s="126"/>
      <c r="U437" s="125"/>
      <c r="X437" s="126"/>
      <c r="AC437" s="1" t="str">
        <f>IF(基本情報登録!$D$10="","",IF(基本情報登録!$D$10='登録データ（男）'!F437,1,0))</f>
        <v/>
      </c>
    </row>
    <row r="438" spans="1:29" ht="13.5">
      <c r="A438" s="150">
        <v>436</v>
      </c>
      <c r="B438" s="150" t="s">
        <v>1240</v>
      </c>
      <c r="C438" s="149" t="s">
        <v>1241</v>
      </c>
      <c r="D438" s="149"/>
      <c r="E438" s="149"/>
      <c r="F438" s="150" t="s">
        <v>4993</v>
      </c>
      <c r="G438" s="150">
        <v>4</v>
      </c>
      <c r="H438" s="149" t="s">
        <v>369</v>
      </c>
      <c r="I438" s="149" t="s">
        <v>674</v>
      </c>
      <c r="J438" s="149" t="s">
        <v>523</v>
      </c>
      <c r="K438" s="149" t="s">
        <v>6035</v>
      </c>
      <c r="L438" s="149" t="s">
        <v>3373</v>
      </c>
      <c r="S438" s="125"/>
      <c r="T438" s="126"/>
      <c r="U438" s="125"/>
      <c r="X438" s="126"/>
      <c r="AC438" s="1" t="str">
        <f>IF(基本情報登録!$D$10="","",IF(基本情報登録!$D$10='登録データ（男）'!F438,1,0))</f>
        <v/>
      </c>
    </row>
    <row r="439" spans="1:29" ht="13.5">
      <c r="A439" s="150">
        <v>437</v>
      </c>
      <c r="B439" s="150" t="s">
        <v>1236</v>
      </c>
      <c r="C439" s="149" t="s">
        <v>1237</v>
      </c>
      <c r="D439" s="149"/>
      <c r="E439" s="149"/>
      <c r="F439" s="150" t="s">
        <v>4993</v>
      </c>
      <c r="G439" s="150">
        <v>4</v>
      </c>
      <c r="H439" s="149" t="s">
        <v>1715</v>
      </c>
      <c r="I439" s="149" t="s">
        <v>1896</v>
      </c>
      <c r="J439" s="149" t="s">
        <v>549</v>
      </c>
      <c r="K439" s="149" t="s">
        <v>6036</v>
      </c>
      <c r="L439" s="149" t="s">
        <v>499</v>
      </c>
      <c r="S439" s="125"/>
      <c r="T439" s="126"/>
      <c r="U439" s="125"/>
      <c r="X439" s="126"/>
      <c r="AC439" s="1" t="str">
        <f>IF(基本情報登録!$D$10="","",IF(基本情報登録!$D$10='登録データ（男）'!F439,1,0))</f>
        <v/>
      </c>
    </row>
    <row r="440" spans="1:29" ht="13.5">
      <c r="A440" s="150">
        <v>438</v>
      </c>
      <c r="B440" s="150" t="s">
        <v>1072</v>
      </c>
      <c r="C440" s="149" t="s">
        <v>1073</v>
      </c>
      <c r="D440" s="149"/>
      <c r="E440" s="149"/>
      <c r="F440" s="150" t="s">
        <v>4993</v>
      </c>
      <c r="G440" s="150">
        <v>4</v>
      </c>
      <c r="H440" s="149" t="s">
        <v>699</v>
      </c>
      <c r="I440" s="149" t="s">
        <v>1074</v>
      </c>
      <c r="J440" s="149" t="s">
        <v>622</v>
      </c>
      <c r="K440" s="149" t="s">
        <v>6037</v>
      </c>
      <c r="L440" s="149" t="s">
        <v>499</v>
      </c>
      <c r="S440" s="125"/>
      <c r="T440" s="126"/>
      <c r="U440" s="125"/>
      <c r="X440" s="126"/>
      <c r="AC440" s="1" t="str">
        <f>IF(基本情報登録!$D$10="","",IF(基本情報登録!$D$10='登録データ（男）'!F440,1,0))</f>
        <v/>
      </c>
    </row>
    <row r="441" spans="1:29" ht="13.5">
      <c r="A441" s="150">
        <v>439</v>
      </c>
      <c r="B441" s="150" t="s">
        <v>433</v>
      </c>
      <c r="C441" s="149" t="s">
        <v>4678</v>
      </c>
      <c r="D441" s="149"/>
      <c r="E441" s="149"/>
      <c r="F441" s="150" t="s">
        <v>4993</v>
      </c>
      <c r="G441" s="150" t="s">
        <v>333</v>
      </c>
      <c r="H441" s="149" t="s">
        <v>434</v>
      </c>
      <c r="I441" s="149" t="s">
        <v>557</v>
      </c>
      <c r="J441" s="149" t="s">
        <v>558</v>
      </c>
      <c r="K441" s="149" t="s">
        <v>6038</v>
      </c>
      <c r="L441" s="149" t="s">
        <v>499</v>
      </c>
      <c r="S441" s="125"/>
      <c r="T441" s="126"/>
      <c r="U441" s="125"/>
      <c r="X441" s="126"/>
      <c r="AC441" s="1" t="str">
        <f>IF(基本情報登録!$D$10="","",IF(基本情報登録!$D$10='登録データ（男）'!F441,1,0))</f>
        <v/>
      </c>
    </row>
    <row r="442" spans="1:29" ht="13.5">
      <c r="A442" s="150">
        <v>440</v>
      </c>
      <c r="B442" s="150" t="s">
        <v>4293</v>
      </c>
      <c r="C442" s="149" t="s">
        <v>1646</v>
      </c>
      <c r="D442" s="149"/>
      <c r="E442" s="149"/>
      <c r="F442" s="150" t="s">
        <v>4993</v>
      </c>
      <c r="G442" s="150">
        <v>3</v>
      </c>
      <c r="H442" s="149" t="s">
        <v>1810</v>
      </c>
      <c r="I442" s="149" t="s">
        <v>2601</v>
      </c>
      <c r="J442" s="149" t="s">
        <v>2437</v>
      </c>
      <c r="K442" s="149" t="s">
        <v>6039</v>
      </c>
      <c r="L442" s="149" t="s">
        <v>3373</v>
      </c>
      <c r="S442" s="125"/>
      <c r="T442" s="126"/>
      <c r="U442" s="125"/>
      <c r="X442" s="126"/>
      <c r="AC442" s="1" t="str">
        <f>IF(基本情報登録!$D$10="","",IF(基本情報登録!$D$10='登録データ（男）'!F442,1,0))</f>
        <v/>
      </c>
    </row>
    <row r="443" spans="1:29" ht="13.5">
      <c r="A443" s="150">
        <v>441</v>
      </c>
      <c r="B443" s="150" t="s">
        <v>4294</v>
      </c>
      <c r="C443" s="149" t="s">
        <v>1232</v>
      </c>
      <c r="D443" s="149"/>
      <c r="E443" s="149"/>
      <c r="F443" s="150" t="s">
        <v>4993</v>
      </c>
      <c r="G443" s="150">
        <v>3</v>
      </c>
      <c r="H443" s="149" t="s">
        <v>1714</v>
      </c>
      <c r="I443" s="149" t="s">
        <v>619</v>
      </c>
      <c r="J443" s="149" t="s">
        <v>501</v>
      </c>
      <c r="K443" s="149" t="s">
        <v>6040</v>
      </c>
      <c r="L443" s="149" t="s">
        <v>499</v>
      </c>
      <c r="S443" s="125"/>
      <c r="T443" s="126"/>
      <c r="U443" s="125"/>
      <c r="X443" s="126"/>
      <c r="AC443" s="1" t="str">
        <f>IF(基本情報登録!$D$10="","",IF(基本情報登録!$D$10='登録データ（男）'!F443,1,0))</f>
        <v/>
      </c>
    </row>
    <row r="444" spans="1:29" ht="13.5">
      <c r="A444" s="150">
        <v>442</v>
      </c>
      <c r="B444" s="150" t="s">
        <v>1656</v>
      </c>
      <c r="C444" s="149" t="s">
        <v>1657</v>
      </c>
      <c r="D444" s="149"/>
      <c r="E444" s="149"/>
      <c r="F444" s="150" t="s">
        <v>4993</v>
      </c>
      <c r="G444" s="150">
        <v>3</v>
      </c>
      <c r="H444" s="149" t="s">
        <v>1848</v>
      </c>
      <c r="I444" s="149" t="s">
        <v>611</v>
      </c>
      <c r="J444" s="149" t="s">
        <v>2637</v>
      </c>
      <c r="K444" s="149" t="s">
        <v>6041</v>
      </c>
      <c r="L444" s="149" t="s">
        <v>499</v>
      </c>
      <c r="S444" s="125"/>
      <c r="T444" s="126"/>
      <c r="U444" s="125"/>
      <c r="X444" s="126"/>
      <c r="AC444" s="1" t="str">
        <f>IF(基本情報登録!$D$10="","",IF(基本情報登録!$D$10='登録データ（男）'!F444,1,0))</f>
        <v/>
      </c>
    </row>
    <row r="445" spans="1:29" ht="13.5">
      <c r="A445" s="150">
        <v>443</v>
      </c>
      <c r="B445" s="150" t="s">
        <v>3544</v>
      </c>
      <c r="C445" s="149" t="s">
        <v>3545</v>
      </c>
      <c r="D445" s="149"/>
      <c r="E445" s="149"/>
      <c r="F445" s="150" t="s">
        <v>4993</v>
      </c>
      <c r="G445" s="150">
        <v>2</v>
      </c>
      <c r="H445" s="149" t="s">
        <v>3514</v>
      </c>
      <c r="I445" s="149" t="s">
        <v>3546</v>
      </c>
      <c r="J445" s="149" t="s">
        <v>2303</v>
      </c>
      <c r="K445" s="149" t="s">
        <v>6042</v>
      </c>
      <c r="L445" s="149" t="s">
        <v>499</v>
      </c>
      <c r="S445" s="125"/>
      <c r="T445" s="126"/>
      <c r="U445" s="125"/>
      <c r="X445" s="126"/>
      <c r="AC445" s="1" t="str">
        <f>IF(基本情報登録!$D$10="","",IF(基本情報登録!$D$10='登録データ（男）'!F445,1,0))</f>
        <v/>
      </c>
    </row>
    <row r="446" spans="1:29" ht="13.5">
      <c r="A446" s="150">
        <v>444</v>
      </c>
      <c r="B446" s="150" t="s">
        <v>3547</v>
      </c>
      <c r="C446" s="149" t="s">
        <v>3548</v>
      </c>
      <c r="D446" s="149"/>
      <c r="E446" s="149"/>
      <c r="F446" s="150" t="s">
        <v>4993</v>
      </c>
      <c r="G446" s="150">
        <v>2</v>
      </c>
      <c r="H446" s="149" t="s">
        <v>3549</v>
      </c>
      <c r="I446" s="149" t="s">
        <v>2569</v>
      </c>
      <c r="J446" s="149" t="s">
        <v>2831</v>
      </c>
      <c r="K446" s="149" t="s">
        <v>6043</v>
      </c>
      <c r="L446" s="149" t="s">
        <v>3373</v>
      </c>
      <c r="S446" s="125"/>
      <c r="T446" s="126"/>
      <c r="U446" s="125"/>
      <c r="X446" s="126"/>
      <c r="AC446" s="1" t="str">
        <f>IF(基本情報登録!$D$10="","",IF(基本情報登録!$D$10='登録データ（男）'!F446,1,0))</f>
        <v/>
      </c>
    </row>
    <row r="447" spans="1:29" ht="13.5">
      <c r="A447" s="150">
        <v>445</v>
      </c>
      <c r="B447" s="150" t="s">
        <v>3495</v>
      </c>
      <c r="C447" s="149" t="s">
        <v>3496</v>
      </c>
      <c r="D447" s="149"/>
      <c r="E447" s="149"/>
      <c r="F447" s="150" t="s">
        <v>4993</v>
      </c>
      <c r="G447" s="150">
        <v>2</v>
      </c>
      <c r="H447" s="149" t="s">
        <v>3497</v>
      </c>
      <c r="I447" s="149" t="s">
        <v>5340</v>
      </c>
      <c r="J447" s="149" t="s">
        <v>2748</v>
      </c>
      <c r="K447" s="149" t="s">
        <v>6044</v>
      </c>
      <c r="L447" s="149" t="s">
        <v>499</v>
      </c>
      <c r="S447" s="125"/>
      <c r="T447" s="126"/>
      <c r="U447" s="125"/>
      <c r="X447" s="126"/>
      <c r="AC447" s="1" t="str">
        <f>IF(基本情報登録!$D$10="","",IF(基本情報登録!$D$10='登録データ（男）'!F447,1,0))</f>
        <v/>
      </c>
    </row>
    <row r="448" spans="1:29" ht="13.5">
      <c r="A448" s="150">
        <v>446</v>
      </c>
      <c r="B448" s="150" t="s">
        <v>3498</v>
      </c>
      <c r="C448" s="149" t="s">
        <v>3499</v>
      </c>
      <c r="D448" s="149"/>
      <c r="E448" s="149"/>
      <c r="F448" s="150" t="s">
        <v>4993</v>
      </c>
      <c r="G448" s="150">
        <v>2</v>
      </c>
      <c r="H448" s="149" t="s">
        <v>3059</v>
      </c>
      <c r="I448" s="149" t="s">
        <v>2715</v>
      </c>
      <c r="J448" s="149" t="s">
        <v>2263</v>
      </c>
      <c r="K448" s="149" t="s">
        <v>6045</v>
      </c>
      <c r="L448" s="149" t="s">
        <v>499</v>
      </c>
      <c r="S448" s="125"/>
      <c r="T448" s="126"/>
      <c r="U448" s="125"/>
      <c r="X448" s="126"/>
      <c r="AC448" s="1" t="str">
        <f>IF(基本情報登録!$D$10="","",IF(基本情報登録!$D$10='登録データ（男）'!F448,1,0))</f>
        <v/>
      </c>
    </row>
    <row r="449" spans="1:29" ht="13.5">
      <c r="A449" s="150">
        <v>447</v>
      </c>
      <c r="B449" s="150" t="s">
        <v>3487</v>
      </c>
      <c r="C449" s="149" t="s">
        <v>3488</v>
      </c>
      <c r="D449" s="149"/>
      <c r="E449" s="149"/>
      <c r="F449" s="150" t="s">
        <v>4993</v>
      </c>
      <c r="G449" s="150">
        <v>2</v>
      </c>
      <c r="H449" s="149" t="s">
        <v>3310</v>
      </c>
      <c r="I449" s="149" t="s">
        <v>1080</v>
      </c>
      <c r="J449" s="149" t="s">
        <v>2374</v>
      </c>
      <c r="K449" s="149" t="s">
        <v>6046</v>
      </c>
      <c r="L449" s="149" t="s">
        <v>499</v>
      </c>
      <c r="S449" s="125"/>
      <c r="T449" s="126"/>
      <c r="U449" s="125"/>
      <c r="X449" s="126"/>
      <c r="AC449" s="1" t="str">
        <f>IF(基本情報登録!$D$10="","",IF(基本情報登録!$D$10='登録データ（男）'!F449,1,0))</f>
        <v/>
      </c>
    </row>
    <row r="450" spans="1:29" ht="13.5">
      <c r="A450" s="150">
        <v>448</v>
      </c>
      <c r="B450" s="150" t="s">
        <v>1077</v>
      </c>
      <c r="C450" s="149" t="s">
        <v>1078</v>
      </c>
      <c r="D450" s="149"/>
      <c r="E450" s="149"/>
      <c r="F450" s="150" t="s">
        <v>4993</v>
      </c>
      <c r="G450" s="150">
        <v>4</v>
      </c>
      <c r="H450" s="149" t="s">
        <v>1079</v>
      </c>
      <c r="I450" s="149" t="s">
        <v>565</v>
      </c>
      <c r="J450" s="149" t="s">
        <v>2217</v>
      </c>
      <c r="K450" s="149" t="s">
        <v>6047</v>
      </c>
      <c r="L450" s="149" t="s">
        <v>3373</v>
      </c>
      <c r="S450" s="125"/>
      <c r="T450" s="126"/>
      <c r="U450" s="125"/>
      <c r="X450" s="126"/>
      <c r="AC450" s="1" t="str">
        <f>IF(基本情報登録!$D$10="","",IF(基本情報登録!$D$10='登録データ（男）'!F450,1,0))</f>
        <v/>
      </c>
    </row>
    <row r="451" spans="1:29" ht="13.5">
      <c r="A451" s="150">
        <v>449</v>
      </c>
      <c r="B451" s="150" t="s">
        <v>3540</v>
      </c>
      <c r="C451" s="149" t="s">
        <v>3541</v>
      </c>
      <c r="D451" s="149"/>
      <c r="E451" s="149"/>
      <c r="F451" s="150" t="s">
        <v>4993</v>
      </c>
      <c r="G451" s="150">
        <v>2</v>
      </c>
      <c r="H451" s="149" t="s">
        <v>3542</v>
      </c>
      <c r="I451" s="149" t="s">
        <v>3543</v>
      </c>
      <c r="J451" s="149" t="s">
        <v>506</v>
      </c>
      <c r="K451" s="149" t="s">
        <v>6048</v>
      </c>
      <c r="L451" s="149" t="s">
        <v>499</v>
      </c>
      <c r="S451" s="125"/>
      <c r="T451" s="126"/>
      <c r="U451" s="125"/>
      <c r="X451" s="126"/>
      <c r="AC451" s="1" t="str">
        <f>IF(基本情報登録!$D$10="","",IF(基本情報登録!$D$10='登録データ（男）'!F451,1,0))</f>
        <v/>
      </c>
    </row>
    <row r="452" spans="1:29" ht="13.5">
      <c r="A452" s="150">
        <v>450</v>
      </c>
      <c r="B452" s="150" t="s">
        <v>1469</v>
      </c>
      <c r="C452" s="149" t="s">
        <v>1470</v>
      </c>
      <c r="D452" s="149"/>
      <c r="E452" s="149"/>
      <c r="F452" s="150" t="s">
        <v>4993</v>
      </c>
      <c r="G452" s="150">
        <v>4</v>
      </c>
      <c r="H452" s="149" t="s">
        <v>735</v>
      </c>
      <c r="I452" s="149" t="s">
        <v>572</v>
      </c>
      <c r="J452" s="149" t="s">
        <v>502</v>
      </c>
      <c r="K452" s="149" t="s">
        <v>6049</v>
      </c>
      <c r="L452" s="149" t="s">
        <v>499</v>
      </c>
      <c r="S452" s="125"/>
      <c r="T452" s="126"/>
      <c r="U452" s="125"/>
      <c r="X452" s="126"/>
      <c r="AC452" s="1" t="str">
        <f>IF(基本情報登録!$D$10="","",IF(基本情報登録!$D$10='登録データ（男）'!F452,1,0))</f>
        <v/>
      </c>
    </row>
    <row r="453" spans="1:29" ht="13.5">
      <c r="A453" s="150">
        <v>451</v>
      </c>
      <c r="B453" s="150" t="s">
        <v>1230</v>
      </c>
      <c r="C453" s="149" t="s">
        <v>1231</v>
      </c>
      <c r="D453" s="149"/>
      <c r="E453" s="149"/>
      <c r="F453" s="150" t="s">
        <v>4993</v>
      </c>
      <c r="G453" s="150">
        <v>4</v>
      </c>
      <c r="H453" s="149" t="s">
        <v>1132</v>
      </c>
      <c r="I453" s="149" t="s">
        <v>535</v>
      </c>
      <c r="J453" s="149" t="s">
        <v>614</v>
      </c>
      <c r="K453" s="149" t="s">
        <v>6050</v>
      </c>
      <c r="L453" s="149" t="s">
        <v>499</v>
      </c>
      <c r="S453" s="125"/>
      <c r="T453" s="126"/>
      <c r="U453" s="125"/>
      <c r="X453" s="126"/>
      <c r="AC453" s="1" t="str">
        <f>IF(基本情報登録!$D$10="","",IF(基本情報登録!$D$10='登録データ（男）'!F453,1,0))</f>
        <v/>
      </c>
    </row>
    <row r="454" spans="1:29" ht="13.5">
      <c r="A454" s="150">
        <v>452</v>
      </c>
      <c r="B454" s="150" t="s">
        <v>1608</v>
      </c>
      <c r="C454" s="149" t="s">
        <v>1609</v>
      </c>
      <c r="D454" s="149"/>
      <c r="E454" s="149"/>
      <c r="F454" s="150" t="s">
        <v>4993</v>
      </c>
      <c r="G454" s="150">
        <v>3</v>
      </c>
      <c r="H454" s="149" t="s">
        <v>1743</v>
      </c>
      <c r="I454" s="149" t="s">
        <v>542</v>
      </c>
      <c r="J454" s="149" t="s">
        <v>1909</v>
      </c>
      <c r="K454" s="149" t="s">
        <v>6051</v>
      </c>
      <c r="L454" s="149" t="s">
        <v>3373</v>
      </c>
      <c r="S454" s="125"/>
      <c r="T454" s="126"/>
      <c r="U454" s="125"/>
      <c r="X454" s="126"/>
      <c r="AC454" s="1" t="str">
        <f>IF(基本情報登録!$D$10="","",IF(基本情報登録!$D$10='登録データ（男）'!F454,1,0))</f>
        <v/>
      </c>
    </row>
    <row r="455" spans="1:29" ht="13.5">
      <c r="A455" s="150">
        <v>453</v>
      </c>
      <c r="B455" s="150" t="s">
        <v>3489</v>
      </c>
      <c r="C455" s="149" t="s">
        <v>3490</v>
      </c>
      <c r="D455" s="149"/>
      <c r="E455" s="149"/>
      <c r="F455" s="150" t="s">
        <v>4993</v>
      </c>
      <c r="G455" s="150">
        <v>2</v>
      </c>
      <c r="H455" s="149" t="s">
        <v>3491</v>
      </c>
      <c r="I455" s="149" t="s">
        <v>1082</v>
      </c>
      <c r="J455" s="149" t="s">
        <v>3323</v>
      </c>
      <c r="K455" s="149" t="s">
        <v>6052</v>
      </c>
      <c r="L455" s="149" t="s">
        <v>499</v>
      </c>
      <c r="S455" s="125"/>
      <c r="T455" s="126"/>
      <c r="U455" s="125"/>
      <c r="X455" s="126"/>
      <c r="AC455" s="1" t="str">
        <f>IF(基本情報登録!$D$10="","",IF(基本情報登録!$D$10='登録データ（男）'!F455,1,0))</f>
        <v/>
      </c>
    </row>
    <row r="456" spans="1:29" ht="13.5">
      <c r="A456" s="150">
        <v>454</v>
      </c>
      <c r="B456" s="150" t="s">
        <v>473</v>
      </c>
      <c r="C456" s="149" t="s">
        <v>474</v>
      </c>
      <c r="D456" s="149"/>
      <c r="E456" s="149"/>
      <c r="F456" s="150" t="s">
        <v>4993</v>
      </c>
      <c r="G456" s="150">
        <v>5</v>
      </c>
      <c r="H456" s="149" t="s">
        <v>452</v>
      </c>
      <c r="I456" s="149" t="s">
        <v>630</v>
      </c>
      <c r="J456" s="149" t="s">
        <v>506</v>
      </c>
      <c r="K456" s="149" t="s">
        <v>6053</v>
      </c>
      <c r="L456" s="149" t="s">
        <v>499</v>
      </c>
      <c r="S456" s="125"/>
      <c r="T456" s="126"/>
      <c r="U456" s="125"/>
      <c r="X456" s="126"/>
      <c r="AC456" s="1" t="str">
        <f>IF(基本情報登録!$D$10="","",IF(基本情報登録!$D$10='登録データ（男）'!F456,1,0))</f>
        <v/>
      </c>
    </row>
    <row r="457" spans="1:29" ht="13.5">
      <c r="A457" s="150">
        <v>455</v>
      </c>
      <c r="B457" s="150" t="s">
        <v>1658</v>
      </c>
      <c r="C457" s="149" t="s">
        <v>1659</v>
      </c>
      <c r="D457" s="149"/>
      <c r="E457" s="149"/>
      <c r="F457" s="150" t="s">
        <v>4993</v>
      </c>
      <c r="G457" s="150">
        <v>3</v>
      </c>
      <c r="H457" s="149" t="s">
        <v>1874</v>
      </c>
      <c r="I457" s="149" t="s">
        <v>550</v>
      </c>
      <c r="J457" s="149" t="s">
        <v>537</v>
      </c>
      <c r="K457" s="149" t="s">
        <v>6054</v>
      </c>
      <c r="L457" s="149" t="s">
        <v>499</v>
      </c>
      <c r="S457" s="125"/>
      <c r="T457" s="126"/>
      <c r="U457" s="125"/>
      <c r="X457" s="126"/>
      <c r="AC457" s="1" t="str">
        <f>IF(基本情報登録!$D$10="","",IF(基本情報登録!$D$10='登録データ（男）'!F457,1,0))</f>
        <v/>
      </c>
    </row>
    <row r="458" spans="1:29" ht="13.5">
      <c r="A458" s="150">
        <v>456</v>
      </c>
      <c r="B458" s="150" t="s">
        <v>3492</v>
      </c>
      <c r="C458" s="149" t="s">
        <v>3493</v>
      </c>
      <c r="D458" s="149"/>
      <c r="E458" s="149"/>
      <c r="F458" s="150" t="s">
        <v>4993</v>
      </c>
      <c r="G458" s="150">
        <v>5</v>
      </c>
      <c r="H458" s="149" t="s">
        <v>3494</v>
      </c>
      <c r="I458" s="149" t="s">
        <v>543</v>
      </c>
      <c r="J458" s="149" t="s">
        <v>5285</v>
      </c>
      <c r="K458" s="149" t="s">
        <v>6055</v>
      </c>
      <c r="L458" s="149" t="s">
        <v>3373</v>
      </c>
      <c r="S458" s="125"/>
      <c r="T458" s="126"/>
      <c r="U458" s="125"/>
      <c r="X458" s="126"/>
      <c r="AC458" s="1" t="str">
        <f>IF(基本情報登録!$D$10="","",IF(基本情報登録!$D$10='登録データ（男）'!F458,1,0))</f>
        <v/>
      </c>
    </row>
    <row r="459" spans="1:29" ht="13.5">
      <c r="A459" s="150">
        <v>457</v>
      </c>
      <c r="B459" s="150" t="s">
        <v>4295</v>
      </c>
      <c r="C459" s="149" t="s">
        <v>4679</v>
      </c>
      <c r="D459" s="149"/>
      <c r="E459" s="149"/>
      <c r="F459" s="150" t="s">
        <v>4993</v>
      </c>
      <c r="G459" s="150">
        <v>4</v>
      </c>
      <c r="H459" s="149" t="s">
        <v>5093</v>
      </c>
      <c r="I459" s="149" t="s">
        <v>5341</v>
      </c>
      <c r="J459" s="149" t="s">
        <v>2250</v>
      </c>
      <c r="K459" s="149" t="s">
        <v>6056</v>
      </c>
      <c r="L459" s="149" t="s">
        <v>499</v>
      </c>
      <c r="S459" s="125"/>
      <c r="T459" s="126"/>
      <c r="U459" s="125"/>
      <c r="X459" s="126"/>
      <c r="AC459" s="1" t="str">
        <f>IF(基本情報登録!$D$10="","",IF(基本情報登録!$D$10='登録データ（男）'!F459,1,0))</f>
        <v/>
      </c>
    </row>
    <row r="460" spans="1:29" ht="13.5">
      <c r="A460" s="150">
        <v>458</v>
      </c>
      <c r="B460" s="150" t="s">
        <v>1047</v>
      </c>
      <c r="C460" s="149" t="s">
        <v>1048</v>
      </c>
      <c r="D460" s="149"/>
      <c r="E460" s="149"/>
      <c r="F460" s="150" t="s">
        <v>4994</v>
      </c>
      <c r="G460" s="150">
        <v>4</v>
      </c>
      <c r="H460" s="149" t="s">
        <v>1049</v>
      </c>
      <c r="I460" s="149" t="s">
        <v>2778</v>
      </c>
      <c r="J460" s="149" t="s">
        <v>2371</v>
      </c>
      <c r="K460" s="149" t="s">
        <v>6057</v>
      </c>
      <c r="L460" s="149" t="s">
        <v>499</v>
      </c>
      <c r="S460" s="125"/>
      <c r="T460" s="126"/>
      <c r="U460" s="125"/>
      <c r="X460" s="126"/>
      <c r="AC460" s="1" t="str">
        <f>IF(基本情報登録!$D$10="","",IF(基本情報登録!$D$10='登録データ（男）'!F460,1,0))</f>
        <v/>
      </c>
    </row>
    <row r="461" spans="1:29" ht="13.5">
      <c r="A461" s="150">
        <v>459</v>
      </c>
      <c r="B461" s="150" t="s">
        <v>935</v>
      </c>
      <c r="C461" s="149" t="s">
        <v>936</v>
      </c>
      <c r="D461" s="149"/>
      <c r="E461" s="149"/>
      <c r="F461" s="150" t="s">
        <v>4994</v>
      </c>
      <c r="G461" s="150">
        <v>4</v>
      </c>
      <c r="H461" s="149" t="s">
        <v>937</v>
      </c>
      <c r="I461" s="149" t="s">
        <v>2777</v>
      </c>
      <c r="J461" s="149" t="s">
        <v>545</v>
      </c>
      <c r="K461" s="149" t="s">
        <v>6058</v>
      </c>
      <c r="L461" s="149" t="s">
        <v>499</v>
      </c>
      <c r="S461" s="125"/>
      <c r="T461" s="126"/>
      <c r="U461" s="125"/>
      <c r="X461" s="126"/>
      <c r="AC461" s="1" t="str">
        <f>IF(基本情報登録!$D$10="","",IF(基本情報登録!$D$10='登録データ（男）'!F461,1,0))</f>
        <v/>
      </c>
    </row>
    <row r="462" spans="1:29" ht="13.5">
      <c r="A462" s="150">
        <v>460</v>
      </c>
      <c r="B462" s="150" t="s">
        <v>3615</v>
      </c>
      <c r="C462" s="149" t="s">
        <v>3616</v>
      </c>
      <c r="D462" s="149"/>
      <c r="E462" s="149"/>
      <c r="F462" s="150" t="s">
        <v>4994</v>
      </c>
      <c r="G462" s="150">
        <v>2</v>
      </c>
      <c r="H462" s="149" t="s">
        <v>1796</v>
      </c>
      <c r="I462" s="149" t="s">
        <v>2718</v>
      </c>
      <c r="J462" s="149" t="s">
        <v>546</v>
      </c>
      <c r="K462" s="149" t="s">
        <v>6059</v>
      </c>
      <c r="L462" s="149" t="s">
        <v>3373</v>
      </c>
      <c r="S462" s="125"/>
      <c r="T462" s="126"/>
      <c r="U462" s="125"/>
      <c r="X462" s="126"/>
      <c r="AC462" s="1" t="str">
        <f>IF(基本情報登録!$D$10="","",IF(基本情報登録!$D$10='登録データ（男）'!F462,1,0))</f>
        <v/>
      </c>
    </row>
    <row r="463" spans="1:29" ht="13.5">
      <c r="A463" s="150">
        <v>461</v>
      </c>
      <c r="B463" s="150" t="s">
        <v>1638</v>
      </c>
      <c r="C463" s="149" t="s">
        <v>1639</v>
      </c>
      <c r="D463" s="149"/>
      <c r="E463" s="149"/>
      <c r="F463" s="150" t="s">
        <v>4994</v>
      </c>
      <c r="G463" s="150">
        <v>3</v>
      </c>
      <c r="H463" s="149" t="s">
        <v>1872</v>
      </c>
      <c r="I463" s="149" t="s">
        <v>1915</v>
      </c>
      <c r="J463" s="149" t="s">
        <v>1916</v>
      </c>
      <c r="K463" s="149" t="s">
        <v>6060</v>
      </c>
      <c r="L463" s="149" t="s">
        <v>499</v>
      </c>
      <c r="S463" s="125"/>
      <c r="T463" s="126"/>
      <c r="U463" s="125"/>
      <c r="X463" s="126"/>
      <c r="AC463" s="1" t="str">
        <f>IF(基本情報登録!$D$10="","",IF(基本情報登録!$D$10='登録データ（男）'!F463,1,0))</f>
        <v/>
      </c>
    </row>
    <row r="464" spans="1:29" ht="13.5">
      <c r="A464" s="150">
        <v>462</v>
      </c>
      <c r="B464" s="150" t="s">
        <v>4184</v>
      </c>
      <c r="C464" s="149" t="s">
        <v>4185</v>
      </c>
      <c r="D464" s="149"/>
      <c r="E464" s="149"/>
      <c r="F464" s="150" t="s">
        <v>4994</v>
      </c>
      <c r="G464" s="150">
        <v>3</v>
      </c>
      <c r="H464" s="149" t="s">
        <v>4186</v>
      </c>
      <c r="I464" s="149" t="s">
        <v>4187</v>
      </c>
      <c r="J464" s="149" t="s">
        <v>528</v>
      </c>
      <c r="K464" s="149" t="s">
        <v>6061</v>
      </c>
      <c r="L464" s="149" t="s">
        <v>499</v>
      </c>
      <c r="S464" s="125"/>
      <c r="T464" s="126"/>
      <c r="U464" s="125"/>
      <c r="X464" s="126"/>
      <c r="AC464" s="1" t="str">
        <f>IF(基本情報登録!$D$10="","",IF(基本情報登録!$D$10='登録データ（男）'!F464,1,0))</f>
        <v/>
      </c>
    </row>
    <row r="465" spans="1:29" ht="13.5">
      <c r="A465" s="150">
        <v>463</v>
      </c>
      <c r="B465" s="150" t="s">
        <v>3410</v>
      </c>
      <c r="C465" s="149" t="s">
        <v>3411</v>
      </c>
      <c r="D465" s="149"/>
      <c r="E465" s="149"/>
      <c r="F465" s="150" t="s">
        <v>4994</v>
      </c>
      <c r="G465" s="150">
        <v>2</v>
      </c>
      <c r="H465" s="149" t="s">
        <v>2962</v>
      </c>
      <c r="I465" s="149" t="s">
        <v>1082</v>
      </c>
      <c r="J465" s="149" t="s">
        <v>2397</v>
      </c>
      <c r="K465" s="149" t="s">
        <v>6062</v>
      </c>
      <c r="L465" s="149" t="s">
        <v>499</v>
      </c>
      <c r="S465" s="125"/>
      <c r="T465" s="126"/>
      <c r="U465" s="125"/>
      <c r="X465" s="126"/>
      <c r="AC465" s="1" t="str">
        <f>IF(基本情報登録!$D$10="","",IF(基本情報登録!$D$10='登録データ（男）'!F465,1,0))</f>
        <v/>
      </c>
    </row>
    <row r="466" spans="1:29" ht="13.5">
      <c r="A466" s="150">
        <v>464</v>
      </c>
      <c r="B466" s="150" t="s">
        <v>3622</v>
      </c>
      <c r="C466" s="149" t="s">
        <v>3623</v>
      </c>
      <c r="D466" s="149"/>
      <c r="E466" s="149"/>
      <c r="F466" s="150" t="s">
        <v>4994</v>
      </c>
      <c r="G466" s="150">
        <v>2</v>
      </c>
      <c r="H466" s="149" t="s">
        <v>3155</v>
      </c>
      <c r="I466" s="149" t="s">
        <v>1084</v>
      </c>
      <c r="J466" s="149" t="s">
        <v>2386</v>
      </c>
      <c r="K466" s="149" t="s">
        <v>6063</v>
      </c>
      <c r="L466" s="149" t="s">
        <v>3373</v>
      </c>
      <c r="S466" s="125"/>
      <c r="T466" s="126"/>
      <c r="U466" s="125"/>
      <c r="X466" s="126"/>
      <c r="AC466" s="1" t="str">
        <f>IF(基本情報登録!$D$10="","",IF(基本情報登録!$D$10='登録データ（男）'!F466,1,0))</f>
        <v/>
      </c>
    </row>
    <row r="467" spans="1:29" ht="13.5">
      <c r="A467" s="150">
        <v>465</v>
      </c>
      <c r="B467" s="150" t="s">
        <v>933</v>
      </c>
      <c r="C467" s="149" t="s">
        <v>1320</v>
      </c>
      <c r="D467" s="149"/>
      <c r="E467" s="149"/>
      <c r="F467" s="150" t="s">
        <v>4994</v>
      </c>
      <c r="G467" s="150">
        <v>4</v>
      </c>
      <c r="H467" s="149" t="s">
        <v>934</v>
      </c>
      <c r="I467" s="149" t="s">
        <v>2415</v>
      </c>
      <c r="J467" s="149" t="s">
        <v>2776</v>
      </c>
      <c r="K467" s="149" t="s">
        <v>6064</v>
      </c>
      <c r="L467" s="149" t="s">
        <v>499</v>
      </c>
      <c r="S467" s="125"/>
      <c r="T467" s="126"/>
      <c r="U467" s="125"/>
      <c r="X467" s="126"/>
      <c r="AC467" s="1" t="str">
        <f>IF(基本情報登録!$D$10="","",IF(基本情報登録!$D$10='登録データ（男）'!F467,1,0))</f>
        <v/>
      </c>
    </row>
    <row r="468" spans="1:29" ht="13.5">
      <c r="A468" s="150">
        <v>466</v>
      </c>
      <c r="B468" s="150" t="s">
        <v>1481</v>
      </c>
      <c r="C468" s="149" t="s">
        <v>1482</v>
      </c>
      <c r="D468" s="149"/>
      <c r="E468" s="149"/>
      <c r="F468" s="150" t="s">
        <v>4994</v>
      </c>
      <c r="G468" s="150">
        <v>3</v>
      </c>
      <c r="H468" s="149" t="s">
        <v>1817</v>
      </c>
      <c r="I468" s="149" t="s">
        <v>576</v>
      </c>
      <c r="J468" s="149" t="s">
        <v>2698</v>
      </c>
      <c r="K468" s="149" t="s">
        <v>6065</v>
      </c>
      <c r="L468" s="149" t="s">
        <v>499</v>
      </c>
      <c r="S468" s="125"/>
      <c r="T468" s="126"/>
      <c r="U468" s="125"/>
      <c r="X468" s="126"/>
      <c r="AC468" s="1" t="str">
        <f>IF(基本情報登録!$D$10="","",IF(基本情報登録!$D$10='登録データ（男）'!F468,1,0))</f>
        <v/>
      </c>
    </row>
    <row r="469" spans="1:29" ht="13.5">
      <c r="A469" s="150">
        <v>467</v>
      </c>
      <c r="B469" s="150" t="s">
        <v>3617</v>
      </c>
      <c r="C469" s="149" t="s">
        <v>3618</v>
      </c>
      <c r="D469" s="149"/>
      <c r="E469" s="149"/>
      <c r="F469" s="150" t="s">
        <v>4994</v>
      </c>
      <c r="G469" s="150">
        <v>2</v>
      </c>
      <c r="H469" s="149" t="s">
        <v>3619</v>
      </c>
      <c r="I469" s="149" t="s">
        <v>3620</v>
      </c>
      <c r="J469" s="149" t="s">
        <v>3621</v>
      </c>
      <c r="K469" s="149" t="s">
        <v>6066</v>
      </c>
      <c r="L469" s="149" t="s">
        <v>499</v>
      </c>
      <c r="S469" s="125"/>
      <c r="T469" s="126"/>
      <c r="U469" s="125"/>
      <c r="X469" s="126"/>
      <c r="AC469" s="1" t="str">
        <f>IF(基本情報登録!$D$10="","",IF(基本情報登録!$D$10='登録データ（男）'!F469,1,0))</f>
        <v/>
      </c>
    </row>
    <row r="470" spans="1:29" ht="13.5">
      <c r="A470" s="150">
        <v>468</v>
      </c>
      <c r="B470" s="150" t="s">
        <v>1447</v>
      </c>
      <c r="C470" s="149" t="s">
        <v>1448</v>
      </c>
      <c r="D470" s="149"/>
      <c r="E470" s="149"/>
      <c r="F470" s="150" t="s">
        <v>4995</v>
      </c>
      <c r="G470" s="150">
        <v>3</v>
      </c>
      <c r="H470" s="149" t="s">
        <v>1805</v>
      </c>
      <c r="I470" s="149" t="s">
        <v>3063</v>
      </c>
      <c r="J470" s="149" t="s">
        <v>2243</v>
      </c>
      <c r="K470" s="149" t="s">
        <v>6067</v>
      </c>
      <c r="L470" s="149" t="s">
        <v>3373</v>
      </c>
      <c r="S470" s="125"/>
      <c r="T470" s="126"/>
      <c r="U470" s="125"/>
      <c r="X470" s="126"/>
      <c r="AC470" s="1" t="str">
        <f>IF(基本情報登録!$D$10="","",IF(基本情報登録!$D$10='登録データ（男）'!F470,1,0))</f>
        <v/>
      </c>
    </row>
    <row r="471" spans="1:29" ht="13.5">
      <c r="A471" s="150">
        <v>469</v>
      </c>
      <c r="B471" s="150" t="s">
        <v>704</v>
      </c>
      <c r="C471" s="149" t="s">
        <v>705</v>
      </c>
      <c r="D471" s="149"/>
      <c r="E471" s="149"/>
      <c r="F471" s="150" t="s">
        <v>4995</v>
      </c>
      <c r="G471" s="150">
        <v>4</v>
      </c>
      <c r="H471" s="149" t="s">
        <v>643</v>
      </c>
      <c r="I471" s="149" t="s">
        <v>3061</v>
      </c>
      <c r="J471" s="149" t="s">
        <v>3062</v>
      </c>
      <c r="K471" s="149" t="s">
        <v>6068</v>
      </c>
      <c r="L471" s="149" t="s">
        <v>499</v>
      </c>
      <c r="S471" s="125"/>
      <c r="T471" s="126"/>
      <c r="U471" s="125"/>
      <c r="X471" s="126"/>
      <c r="AC471" s="1" t="str">
        <f>IF(基本情報登録!$D$10="","",IF(基本情報登録!$D$10='登録データ（男）'!F471,1,0))</f>
        <v/>
      </c>
    </row>
    <row r="472" spans="1:29" ht="13.5">
      <c r="A472" s="150">
        <v>470</v>
      </c>
      <c r="B472" s="150" t="s">
        <v>4296</v>
      </c>
      <c r="C472" s="149" t="s">
        <v>4680</v>
      </c>
      <c r="D472" s="149"/>
      <c r="E472" s="149"/>
      <c r="F472" s="150" t="s">
        <v>4995</v>
      </c>
      <c r="G472" s="150">
        <v>1</v>
      </c>
      <c r="H472" s="149" t="s">
        <v>5094</v>
      </c>
      <c r="I472" s="149" t="s">
        <v>533</v>
      </c>
      <c r="J472" s="149" t="s">
        <v>2224</v>
      </c>
      <c r="K472" s="149" t="s">
        <v>6069</v>
      </c>
      <c r="L472" s="149" t="s">
        <v>499</v>
      </c>
      <c r="S472" s="125"/>
      <c r="T472" s="126"/>
      <c r="U472" s="125"/>
      <c r="X472" s="126"/>
      <c r="AC472" s="1" t="str">
        <f>IF(基本情報登録!$D$10="","",IF(基本情報登録!$D$10='登録データ（男）'!F472,1,0))</f>
        <v/>
      </c>
    </row>
    <row r="473" spans="1:29" ht="13.5">
      <c r="A473" s="150">
        <v>471</v>
      </c>
      <c r="B473" s="150" t="s">
        <v>3530</v>
      </c>
      <c r="C473" s="149" t="s">
        <v>3531</v>
      </c>
      <c r="D473" s="149"/>
      <c r="E473" s="149"/>
      <c r="F473" s="150" t="s">
        <v>4996</v>
      </c>
      <c r="G473" s="150">
        <v>2</v>
      </c>
      <c r="H473" s="149" t="s">
        <v>3532</v>
      </c>
      <c r="I473" s="149" t="s">
        <v>5342</v>
      </c>
      <c r="J473" s="149" t="s">
        <v>524</v>
      </c>
      <c r="K473" s="149" t="s">
        <v>6070</v>
      </c>
      <c r="L473" s="149" t="s">
        <v>499</v>
      </c>
      <c r="S473" s="125"/>
      <c r="T473" s="126"/>
      <c r="U473" s="125"/>
      <c r="X473" s="126"/>
      <c r="AC473" s="1" t="str">
        <f>IF(基本情報登録!$D$10="","",IF(基本情報登録!$D$10='登録データ（男）'!F473,1,0))</f>
        <v/>
      </c>
    </row>
    <row r="474" spans="1:29" ht="13.5">
      <c r="A474" s="150">
        <v>472</v>
      </c>
      <c r="B474" s="150" t="s">
        <v>1626</v>
      </c>
      <c r="C474" s="149" t="s">
        <v>1627</v>
      </c>
      <c r="D474" s="149"/>
      <c r="E474" s="149"/>
      <c r="F474" s="150" t="s">
        <v>4997</v>
      </c>
      <c r="G474" s="150">
        <v>3</v>
      </c>
      <c r="H474" s="149" t="s">
        <v>1865</v>
      </c>
      <c r="I474" s="149" t="s">
        <v>636</v>
      </c>
      <c r="J474" s="149" t="s">
        <v>544</v>
      </c>
      <c r="K474" s="149" t="s">
        <v>6071</v>
      </c>
      <c r="L474" s="149" t="s">
        <v>3373</v>
      </c>
      <c r="S474" s="125"/>
      <c r="T474" s="126"/>
      <c r="U474" s="125"/>
      <c r="X474" s="126"/>
      <c r="AC474" s="1" t="str">
        <f>IF(基本情報登録!$D$10="","",IF(基本情報登録!$D$10='登録データ（男）'!F474,1,0))</f>
        <v/>
      </c>
    </row>
    <row r="475" spans="1:29" ht="13.5">
      <c r="A475" s="150">
        <v>473</v>
      </c>
      <c r="B475" s="150" t="s">
        <v>1347</v>
      </c>
      <c r="C475" s="149" t="s">
        <v>1348</v>
      </c>
      <c r="D475" s="149"/>
      <c r="E475" s="149"/>
      <c r="F475" s="150" t="s">
        <v>4997</v>
      </c>
      <c r="G475" s="150">
        <v>4</v>
      </c>
      <c r="H475" s="149" t="s">
        <v>419</v>
      </c>
      <c r="I475" s="149" t="s">
        <v>2179</v>
      </c>
      <c r="J475" s="149" t="s">
        <v>2685</v>
      </c>
      <c r="K475" s="149" t="s">
        <v>6072</v>
      </c>
      <c r="L475" s="149" t="s">
        <v>499</v>
      </c>
      <c r="S475" s="125"/>
      <c r="T475" s="126"/>
      <c r="U475" s="125"/>
      <c r="X475" s="126"/>
      <c r="AC475" s="1" t="str">
        <f>IF(基本情報登録!$D$10="","",IF(基本情報登録!$D$10='登録データ（男）'!F475,1,0))</f>
        <v/>
      </c>
    </row>
    <row r="476" spans="1:29" ht="13.5">
      <c r="A476" s="150">
        <v>474</v>
      </c>
      <c r="B476" s="150" t="s">
        <v>1042</v>
      </c>
      <c r="C476" s="149" t="s">
        <v>1043</v>
      </c>
      <c r="D476" s="149"/>
      <c r="E476" s="149"/>
      <c r="F476" s="150" t="s">
        <v>4997</v>
      </c>
      <c r="G476" s="150">
        <v>4</v>
      </c>
      <c r="H476" s="149" t="s">
        <v>418</v>
      </c>
      <c r="I476" s="149" t="s">
        <v>2708</v>
      </c>
      <c r="J476" s="149" t="s">
        <v>2487</v>
      </c>
      <c r="K476" s="149" t="s">
        <v>6073</v>
      </c>
      <c r="L476" s="149" t="s">
        <v>499</v>
      </c>
      <c r="S476" s="125"/>
      <c r="T476" s="126"/>
      <c r="U476" s="125"/>
      <c r="X476" s="126"/>
      <c r="AC476" s="1" t="str">
        <f>IF(基本情報登録!$D$10="","",IF(基本情報登録!$D$10='登録データ（男）'!F476,1,0))</f>
        <v/>
      </c>
    </row>
    <row r="477" spans="1:29" ht="13.5">
      <c r="A477" s="150">
        <v>475</v>
      </c>
      <c r="B477" s="150" t="s">
        <v>1339</v>
      </c>
      <c r="C477" s="149" t="s">
        <v>1340</v>
      </c>
      <c r="D477" s="149"/>
      <c r="E477" s="149"/>
      <c r="F477" s="150" t="s">
        <v>4997</v>
      </c>
      <c r="G477" s="150">
        <v>4</v>
      </c>
      <c r="H477" s="149" t="s">
        <v>1203</v>
      </c>
      <c r="I477" s="149" t="s">
        <v>533</v>
      </c>
      <c r="J477" s="149" t="s">
        <v>2728</v>
      </c>
      <c r="K477" s="149" t="s">
        <v>6074</v>
      </c>
      <c r="L477" s="149" t="s">
        <v>499</v>
      </c>
      <c r="S477" s="125"/>
      <c r="T477" s="126"/>
      <c r="U477" s="125"/>
      <c r="X477" s="126"/>
      <c r="AC477" s="1" t="str">
        <f>IF(基本情報登録!$D$10="","",IF(基本情報登録!$D$10='登録データ（男）'!F477,1,0))</f>
        <v/>
      </c>
    </row>
    <row r="478" spans="1:29" ht="13.5">
      <c r="A478" s="150">
        <v>476</v>
      </c>
      <c r="B478" s="150" t="s">
        <v>1689</v>
      </c>
      <c r="C478" s="149" t="s">
        <v>1690</v>
      </c>
      <c r="D478" s="149"/>
      <c r="E478" s="149"/>
      <c r="F478" s="150" t="s">
        <v>4997</v>
      </c>
      <c r="G478" s="150">
        <v>4</v>
      </c>
      <c r="H478" s="149" t="s">
        <v>891</v>
      </c>
      <c r="I478" s="149" t="s">
        <v>2684</v>
      </c>
      <c r="J478" s="149" t="s">
        <v>595</v>
      </c>
      <c r="K478" s="149" t="s">
        <v>6075</v>
      </c>
      <c r="L478" s="149" t="s">
        <v>3373</v>
      </c>
      <c r="S478" s="125"/>
      <c r="T478" s="126"/>
      <c r="U478" s="125"/>
      <c r="X478" s="126"/>
      <c r="AC478" s="1" t="str">
        <f>IF(基本情報登録!$D$10="","",IF(基本情報登録!$D$10='登録データ（男）'!F478,1,0))</f>
        <v/>
      </c>
    </row>
    <row r="479" spans="1:29" ht="13.5">
      <c r="A479" s="150">
        <v>477</v>
      </c>
      <c r="B479" s="150" t="s">
        <v>2709</v>
      </c>
      <c r="C479" s="149" t="s">
        <v>2710</v>
      </c>
      <c r="D479" s="149"/>
      <c r="E479" s="149"/>
      <c r="F479" s="150" t="s">
        <v>4997</v>
      </c>
      <c r="G479" s="150">
        <v>4</v>
      </c>
      <c r="H479" s="149" t="s">
        <v>817</v>
      </c>
      <c r="I479" s="149" t="s">
        <v>2711</v>
      </c>
      <c r="J479" s="149" t="s">
        <v>635</v>
      </c>
      <c r="K479" s="149" t="s">
        <v>6076</v>
      </c>
      <c r="L479" s="149" t="s">
        <v>499</v>
      </c>
      <c r="S479" s="125"/>
      <c r="T479" s="126"/>
      <c r="U479" s="125"/>
      <c r="X479" s="126"/>
      <c r="AC479" s="1" t="str">
        <f>IF(基本情報登録!$D$10="","",IF(基本情報登録!$D$10='登録データ（男）'!F479,1,0))</f>
        <v/>
      </c>
    </row>
    <row r="480" spans="1:29" ht="13.5">
      <c r="A480" s="150">
        <v>478</v>
      </c>
      <c r="B480" s="150" t="s">
        <v>1341</v>
      </c>
      <c r="C480" s="149" t="s">
        <v>1342</v>
      </c>
      <c r="D480" s="149"/>
      <c r="E480" s="149"/>
      <c r="F480" s="150" t="s">
        <v>4997</v>
      </c>
      <c r="G480" s="150">
        <v>4</v>
      </c>
      <c r="H480" s="149" t="s">
        <v>1752</v>
      </c>
      <c r="I480" s="149" t="s">
        <v>2717</v>
      </c>
      <c r="J480" s="149" t="s">
        <v>2386</v>
      </c>
      <c r="K480" s="149" t="s">
        <v>6077</v>
      </c>
      <c r="L480" s="149" t="s">
        <v>499</v>
      </c>
      <c r="S480" s="125"/>
      <c r="T480" s="126"/>
      <c r="U480" s="125"/>
      <c r="X480" s="126"/>
      <c r="AC480" s="1" t="str">
        <f>IF(基本情報登録!$D$10="","",IF(基本情報登録!$D$10='登録データ（男）'!F480,1,0))</f>
        <v/>
      </c>
    </row>
    <row r="481" spans="1:29" ht="13.5">
      <c r="A481" s="150">
        <v>479</v>
      </c>
      <c r="B481" s="150" t="s">
        <v>1664</v>
      </c>
      <c r="C481" s="149" t="s">
        <v>1665</v>
      </c>
      <c r="D481" s="149"/>
      <c r="E481" s="149"/>
      <c r="F481" s="150" t="s">
        <v>4997</v>
      </c>
      <c r="G481" s="150">
        <v>3</v>
      </c>
      <c r="H481" s="149" t="s">
        <v>1723</v>
      </c>
      <c r="I481" s="149" t="s">
        <v>2714</v>
      </c>
      <c r="J481" s="149" t="s">
        <v>2267</v>
      </c>
      <c r="K481" s="149" t="s">
        <v>6078</v>
      </c>
      <c r="L481" s="149" t="s">
        <v>499</v>
      </c>
      <c r="S481" s="125"/>
      <c r="T481" s="126"/>
      <c r="U481" s="125"/>
      <c r="X481" s="126"/>
      <c r="AC481" s="1" t="str">
        <f>IF(基本情報登録!$D$10="","",IF(基本情報登録!$D$10='登録データ（男）'!F481,1,0))</f>
        <v/>
      </c>
    </row>
    <row r="482" spans="1:29" ht="13.5">
      <c r="A482" s="150">
        <v>480</v>
      </c>
      <c r="B482" s="150" t="s">
        <v>353</v>
      </c>
      <c r="C482" s="149" t="s">
        <v>354</v>
      </c>
      <c r="D482" s="149"/>
      <c r="E482" s="149"/>
      <c r="F482" s="150" t="s">
        <v>4997</v>
      </c>
      <c r="G482" s="150" t="s">
        <v>313</v>
      </c>
      <c r="H482" s="149" t="s">
        <v>355</v>
      </c>
      <c r="I482" s="149" t="s">
        <v>571</v>
      </c>
      <c r="J482" s="149" t="s">
        <v>598</v>
      </c>
      <c r="K482" s="149" t="s">
        <v>6079</v>
      </c>
      <c r="L482" s="149" t="s">
        <v>3373</v>
      </c>
      <c r="S482" s="125"/>
      <c r="T482" s="126"/>
      <c r="U482" s="125"/>
      <c r="X482" s="126"/>
      <c r="AC482" s="1" t="str">
        <f>IF(基本情報登録!$D$10="","",IF(基本情報登録!$D$10='登録データ（男）'!F482,1,0))</f>
        <v/>
      </c>
    </row>
    <row r="483" spans="1:29" ht="13.5">
      <c r="A483" s="150">
        <v>481</v>
      </c>
      <c r="B483" s="150" t="s">
        <v>1624</v>
      </c>
      <c r="C483" s="149" t="s">
        <v>1625</v>
      </c>
      <c r="D483" s="149"/>
      <c r="E483" s="149"/>
      <c r="F483" s="150" t="s">
        <v>4997</v>
      </c>
      <c r="G483" s="150">
        <v>3</v>
      </c>
      <c r="H483" s="149" t="s">
        <v>1781</v>
      </c>
      <c r="I483" s="149" t="s">
        <v>535</v>
      </c>
      <c r="J483" s="149" t="s">
        <v>635</v>
      </c>
      <c r="K483" s="149" t="s">
        <v>6080</v>
      </c>
      <c r="L483" s="149" t="s">
        <v>499</v>
      </c>
      <c r="S483" s="125"/>
      <c r="T483" s="126"/>
      <c r="U483" s="125"/>
      <c r="X483" s="126"/>
      <c r="AC483" s="1" t="str">
        <f>IF(基本情報登録!$D$10="","",IF(基本情報登録!$D$10='登録データ（男）'!F483,1,0))</f>
        <v/>
      </c>
    </row>
    <row r="484" spans="1:29" ht="13.5">
      <c r="A484" s="150">
        <v>482</v>
      </c>
      <c r="B484" s="150" t="s">
        <v>423</v>
      </c>
      <c r="C484" s="149" t="s">
        <v>424</v>
      </c>
      <c r="D484" s="149"/>
      <c r="E484" s="149"/>
      <c r="F484" s="150" t="s">
        <v>4997</v>
      </c>
      <c r="G484" s="150" t="s">
        <v>333</v>
      </c>
      <c r="H484" s="149" t="s">
        <v>425</v>
      </c>
      <c r="I484" s="149" t="s">
        <v>2686</v>
      </c>
      <c r="J484" s="149" t="s">
        <v>501</v>
      </c>
      <c r="K484" s="149" t="s">
        <v>6081</v>
      </c>
      <c r="L484" s="149" t="s">
        <v>499</v>
      </c>
      <c r="S484" s="125"/>
      <c r="T484" s="126"/>
      <c r="U484" s="125"/>
      <c r="X484" s="126"/>
      <c r="AC484" s="1" t="str">
        <f>IF(基本情報登録!$D$10="","",IF(基本情報登録!$D$10='登録データ（男）'!F484,1,0))</f>
        <v/>
      </c>
    </row>
    <row r="485" spans="1:29" ht="13.5">
      <c r="A485" s="150">
        <v>483</v>
      </c>
      <c r="B485" s="150" t="s">
        <v>2720</v>
      </c>
      <c r="C485" s="149" t="s">
        <v>2721</v>
      </c>
      <c r="D485" s="149"/>
      <c r="E485" s="149"/>
      <c r="F485" s="150" t="s">
        <v>4997</v>
      </c>
      <c r="G485" s="150">
        <v>3</v>
      </c>
      <c r="H485" s="149" t="s">
        <v>2722</v>
      </c>
      <c r="I485" s="149" t="s">
        <v>2723</v>
      </c>
      <c r="J485" s="149" t="s">
        <v>612</v>
      </c>
      <c r="K485" s="149" t="s">
        <v>6082</v>
      </c>
      <c r="L485" s="149" t="s">
        <v>499</v>
      </c>
      <c r="S485" s="125"/>
      <c r="T485" s="126"/>
      <c r="U485" s="125"/>
      <c r="X485" s="126"/>
      <c r="AC485" s="1" t="str">
        <f>IF(基本情報登録!$D$10="","",IF(基本情報登録!$D$10='登録データ（男）'!F485,1,0))</f>
        <v/>
      </c>
    </row>
    <row r="486" spans="1:29" ht="13.5">
      <c r="A486" s="150">
        <v>484</v>
      </c>
      <c r="B486" s="150" t="s">
        <v>1662</v>
      </c>
      <c r="C486" s="149" t="s">
        <v>1663</v>
      </c>
      <c r="D486" s="149"/>
      <c r="E486" s="149"/>
      <c r="F486" s="150" t="s">
        <v>4997</v>
      </c>
      <c r="G486" s="150">
        <v>3</v>
      </c>
      <c r="H486" s="149" t="s">
        <v>1879</v>
      </c>
      <c r="I486" s="149" t="s">
        <v>640</v>
      </c>
      <c r="J486" s="149" t="s">
        <v>2241</v>
      </c>
      <c r="K486" s="149" t="s">
        <v>6083</v>
      </c>
      <c r="L486" s="149" t="s">
        <v>3373</v>
      </c>
      <c r="S486" s="125"/>
      <c r="T486" s="126"/>
      <c r="U486" s="125"/>
      <c r="X486" s="126"/>
      <c r="AC486" s="1" t="str">
        <f>IF(基本情報登録!$D$10="","",IF(基本情報登録!$D$10='登録データ（男）'!F486,1,0))</f>
        <v/>
      </c>
    </row>
    <row r="487" spans="1:29" ht="13.5">
      <c r="A487" s="150">
        <v>485</v>
      </c>
      <c r="B487" s="150" t="s">
        <v>1669</v>
      </c>
      <c r="C487" s="149" t="s">
        <v>1670</v>
      </c>
      <c r="D487" s="149"/>
      <c r="E487" s="149"/>
      <c r="F487" s="150" t="s">
        <v>4997</v>
      </c>
      <c r="G487" s="150">
        <v>3</v>
      </c>
      <c r="H487" s="149" t="s">
        <v>1816</v>
      </c>
      <c r="I487" s="149" t="s">
        <v>535</v>
      </c>
      <c r="J487" s="149" t="s">
        <v>2704</v>
      </c>
      <c r="K487" s="149" t="s">
        <v>6084</v>
      </c>
      <c r="L487" s="149" t="s">
        <v>499</v>
      </c>
      <c r="S487" s="125"/>
      <c r="T487" s="126"/>
      <c r="U487" s="125"/>
      <c r="X487" s="126"/>
      <c r="AC487" s="1" t="str">
        <f>IF(基本情報登録!$D$10="","",IF(基本情報登録!$D$10='登録データ（男）'!F487,1,0))</f>
        <v/>
      </c>
    </row>
    <row r="488" spans="1:29" ht="13.5">
      <c r="A488" s="150">
        <v>486</v>
      </c>
      <c r="B488" s="150" t="s">
        <v>1660</v>
      </c>
      <c r="C488" s="149" t="s">
        <v>1661</v>
      </c>
      <c r="D488" s="149"/>
      <c r="E488" s="149"/>
      <c r="F488" s="150" t="s">
        <v>4997</v>
      </c>
      <c r="G488" s="150">
        <v>3</v>
      </c>
      <c r="H488" s="149" t="s">
        <v>1878</v>
      </c>
      <c r="I488" s="149" t="s">
        <v>2712</v>
      </c>
      <c r="J488" s="149" t="s">
        <v>538</v>
      </c>
      <c r="K488" s="149" t="s">
        <v>6085</v>
      </c>
      <c r="L488" s="149" t="s">
        <v>499</v>
      </c>
      <c r="S488" s="125"/>
      <c r="T488" s="126"/>
      <c r="U488" s="125"/>
      <c r="X488" s="126"/>
      <c r="AC488" s="1" t="str">
        <f>IF(基本情報登録!$D$10="","",IF(基本情報登録!$D$10='登録データ（男）'!F488,1,0))</f>
        <v/>
      </c>
    </row>
    <row r="489" spans="1:29" ht="13.5">
      <c r="A489" s="150">
        <v>487</v>
      </c>
      <c r="B489" s="150" t="s">
        <v>1439</v>
      </c>
      <c r="C489" s="149" t="s">
        <v>1440</v>
      </c>
      <c r="D489" s="149"/>
      <c r="E489" s="149"/>
      <c r="F489" s="150" t="s">
        <v>4997</v>
      </c>
      <c r="G489" s="150">
        <v>3</v>
      </c>
      <c r="H489" s="149" t="s">
        <v>1800</v>
      </c>
      <c r="I489" s="149" t="s">
        <v>2915</v>
      </c>
      <c r="J489" s="149" t="s">
        <v>2388</v>
      </c>
      <c r="K489" s="149" t="s">
        <v>6086</v>
      </c>
      <c r="L489" s="149" t="s">
        <v>499</v>
      </c>
      <c r="S489" s="125"/>
      <c r="T489" s="126"/>
      <c r="U489" s="125"/>
      <c r="X489" s="126"/>
      <c r="AC489" s="1" t="str">
        <f>IF(基本情報登録!$D$10="","",IF(基本情報登録!$D$10='登録データ（男）'!F489,1,0))</f>
        <v/>
      </c>
    </row>
    <row r="490" spans="1:29" ht="13.5">
      <c r="A490" s="150">
        <v>488</v>
      </c>
      <c r="B490" s="150" t="s">
        <v>1617</v>
      </c>
      <c r="C490" s="149" t="s">
        <v>1618</v>
      </c>
      <c r="D490" s="149"/>
      <c r="E490" s="149"/>
      <c r="F490" s="150" t="s">
        <v>4997</v>
      </c>
      <c r="G490" s="150">
        <v>3</v>
      </c>
      <c r="H490" s="149" t="s">
        <v>1861</v>
      </c>
      <c r="I490" s="149" t="s">
        <v>533</v>
      </c>
      <c r="J490" s="149" t="s">
        <v>578</v>
      </c>
      <c r="K490" s="149" t="s">
        <v>6087</v>
      </c>
      <c r="L490" s="149" t="s">
        <v>3373</v>
      </c>
      <c r="S490" s="125"/>
      <c r="T490" s="126"/>
      <c r="U490" s="125"/>
      <c r="X490" s="126"/>
      <c r="AC490" s="1" t="str">
        <f>IF(基本情報登録!$D$10="","",IF(基本情報登録!$D$10='登録データ（男）'!F490,1,0))</f>
        <v/>
      </c>
    </row>
    <row r="491" spans="1:29" ht="13.5">
      <c r="A491" s="150">
        <v>489</v>
      </c>
      <c r="B491" s="150" t="s">
        <v>2898</v>
      </c>
      <c r="C491" s="149" t="s">
        <v>2899</v>
      </c>
      <c r="D491" s="149"/>
      <c r="E491" s="149"/>
      <c r="F491" s="150" t="s">
        <v>4997</v>
      </c>
      <c r="G491" s="150">
        <v>2</v>
      </c>
      <c r="H491" s="149" t="s">
        <v>1734</v>
      </c>
      <c r="I491" s="149" t="s">
        <v>551</v>
      </c>
      <c r="J491" s="149" t="s">
        <v>2248</v>
      </c>
      <c r="K491" s="149" t="s">
        <v>6088</v>
      </c>
      <c r="L491" s="149" t="s">
        <v>499</v>
      </c>
      <c r="S491" s="125"/>
      <c r="T491" s="126"/>
      <c r="U491" s="125"/>
      <c r="X491" s="126"/>
      <c r="AC491" s="1" t="str">
        <f>IF(基本情報登録!$D$10="","",IF(基本情報登録!$D$10='登録データ（男）'!F491,1,0))</f>
        <v/>
      </c>
    </row>
    <row r="492" spans="1:29" ht="13.5">
      <c r="A492" s="150">
        <v>490</v>
      </c>
      <c r="B492" s="150" t="s">
        <v>3474</v>
      </c>
      <c r="C492" s="149" t="s">
        <v>3475</v>
      </c>
      <c r="D492" s="149"/>
      <c r="E492" s="149"/>
      <c r="F492" s="150" t="s">
        <v>4997</v>
      </c>
      <c r="G492" s="150">
        <v>2</v>
      </c>
      <c r="H492" s="149" t="s">
        <v>2155</v>
      </c>
      <c r="I492" s="149" t="s">
        <v>564</v>
      </c>
      <c r="J492" s="149" t="s">
        <v>2923</v>
      </c>
      <c r="K492" s="149" t="s">
        <v>6089</v>
      </c>
      <c r="L492" s="149" t="s">
        <v>499</v>
      </c>
      <c r="S492" s="125"/>
      <c r="T492" s="126"/>
      <c r="U492" s="125"/>
      <c r="X492" s="126"/>
      <c r="AC492" s="1" t="str">
        <f>IF(基本情報登録!$D$10="","",IF(基本情報登録!$D$10='登録データ（男）'!F492,1,0))</f>
        <v/>
      </c>
    </row>
    <row r="493" spans="1:29" ht="13.5">
      <c r="A493" s="150">
        <v>491</v>
      </c>
      <c r="B493" s="150" t="s">
        <v>475</v>
      </c>
      <c r="C493" s="149" t="s">
        <v>476</v>
      </c>
      <c r="D493" s="149"/>
      <c r="E493" s="149"/>
      <c r="F493" s="150" t="s">
        <v>4997</v>
      </c>
      <c r="G493" s="150" t="s">
        <v>333</v>
      </c>
      <c r="H493" s="149" t="s">
        <v>451</v>
      </c>
      <c r="I493" s="149" t="s">
        <v>2715</v>
      </c>
      <c r="J493" s="149" t="s">
        <v>523</v>
      </c>
      <c r="K493" s="149" t="s">
        <v>6090</v>
      </c>
      <c r="L493" s="149" t="s">
        <v>499</v>
      </c>
      <c r="S493" s="125"/>
      <c r="T493" s="126"/>
      <c r="U493" s="125"/>
      <c r="X493" s="126"/>
      <c r="AC493" s="1" t="str">
        <f>IF(基本情報登録!$D$10="","",IF(基本情報登録!$D$10='登録データ（男）'!F493,1,0))</f>
        <v/>
      </c>
    </row>
    <row r="494" spans="1:29" ht="13.5">
      <c r="A494" s="150">
        <v>492</v>
      </c>
      <c r="B494" s="150" t="s">
        <v>3574</v>
      </c>
      <c r="C494" s="149" t="s">
        <v>3575</v>
      </c>
      <c r="D494" s="149"/>
      <c r="E494" s="149"/>
      <c r="F494" s="150" t="s">
        <v>4997</v>
      </c>
      <c r="G494" s="150">
        <v>2</v>
      </c>
      <c r="H494" s="149" t="s">
        <v>3576</v>
      </c>
      <c r="I494" s="149" t="s">
        <v>3577</v>
      </c>
      <c r="J494" s="149" t="s">
        <v>2447</v>
      </c>
      <c r="K494" s="149" t="s">
        <v>6091</v>
      </c>
      <c r="L494" s="149" t="s">
        <v>3373</v>
      </c>
      <c r="S494" s="125"/>
      <c r="T494" s="126"/>
      <c r="U494" s="125"/>
      <c r="X494" s="126"/>
      <c r="AC494" s="1" t="str">
        <f>IF(基本情報登録!$D$10="","",IF(基本情報登録!$D$10='登録データ（男）'!F494,1,0))</f>
        <v/>
      </c>
    </row>
    <row r="495" spans="1:29" ht="13.5">
      <c r="A495" s="150">
        <v>493</v>
      </c>
      <c r="B495" s="150" t="s">
        <v>1666</v>
      </c>
      <c r="C495" s="149" t="s">
        <v>2729</v>
      </c>
      <c r="D495" s="149"/>
      <c r="E495" s="149"/>
      <c r="F495" s="150" t="s">
        <v>4997</v>
      </c>
      <c r="G495" s="150">
        <v>3</v>
      </c>
      <c r="H495" s="149" t="s">
        <v>1880</v>
      </c>
      <c r="I495" s="149" t="s">
        <v>2730</v>
      </c>
      <c r="J495" s="149" t="s">
        <v>2485</v>
      </c>
      <c r="K495" s="149" t="s">
        <v>6092</v>
      </c>
      <c r="L495" s="149" t="s">
        <v>499</v>
      </c>
      <c r="S495" s="125"/>
      <c r="T495" s="126"/>
      <c r="U495" s="125"/>
      <c r="X495" s="126"/>
      <c r="AC495" s="1" t="str">
        <f>IF(基本情報登録!$D$10="","",IF(基本情報登録!$D$10='登録データ（男）'!F495,1,0))</f>
        <v/>
      </c>
    </row>
    <row r="496" spans="1:29" ht="13.5">
      <c r="A496" s="150">
        <v>494</v>
      </c>
      <c r="B496" s="150" t="s">
        <v>1343</v>
      </c>
      <c r="C496" s="149" t="s">
        <v>1344</v>
      </c>
      <c r="D496" s="149"/>
      <c r="E496" s="149"/>
      <c r="F496" s="150" t="s">
        <v>4997</v>
      </c>
      <c r="G496" s="150">
        <v>4</v>
      </c>
      <c r="H496" s="149" t="s">
        <v>374</v>
      </c>
      <c r="I496" s="149" t="s">
        <v>2718</v>
      </c>
      <c r="J496" s="149" t="s">
        <v>523</v>
      </c>
      <c r="K496" s="149" t="s">
        <v>6093</v>
      </c>
      <c r="L496" s="149" t="s">
        <v>499</v>
      </c>
      <c r="S496" s="125"/>
      <c r="T496" s="126"/>
      <c r="U496" s="125"/>
      <c r="X496" s="126"/>
      <c r="AC496" s="1" t="str">
        <f>IF(基本情報登録!$D$10="","",IF(基本情報登録!$D$10='登録データ（男）'!F496,1,0))</f>
        <v/>
      </c>
    </row>
    <row r="497" spans="1:29" ht="13.5">
      <c r="A497" s="150">
        <v>495</v>
      </c>
      <c r="B497" s="150" t="s">
        <v>426</v>
      </c>
      <c r="C497" s="149" t="s">
        <v>427</v>
      </c>
      <c r="D497" s="149"/>
      <c r="E497" s="149"/>
      <c r="F497" s="150" t="s">
        <v>4997</v>
      </c>
      <c r="G497" s="150" t="s">
        <v>333</v>
      </c>
      <c r="H497" s="149" t="s">
        <v>372</v>
      </c>
      <c r="I497" s="149" t="s">
        <v>2695</v>
      </c>
      <c r="J497" s="149" t="s">
        <v>2696</v>
      </c>
      <c r="K497" s="149" t="s">
        <v>6094</v>
      </c>
      <c r="L497" s="149" t="s">
        <v>499</v>
      </c>
      <c r="S497" s="125"/>
      <c r="T497" s="126"/>
      <c r="U497" s="125"/>
      <c r="X497" s="126"/>
      <c r="AC497" s="1" t="str">
        <f>IF(基本情報登録!$D$10="","",IF(基本情報登録!$D$10='登録データ（男）'!F497,1,0))</f>
        <v/>
      </c>
    </row>
    <row r="498" spans="1:29" ht="13.5">
      <c r="A498" s="150">
        <v>496</v>
      </c>
      <c r="B498" s="150" t="s">
        <v>3479</v>
      </c>
      <c r="C498" s="149" t="s">
        <v>3480</v>
      </c>
      <c r="D498" s="149"/>
      <c r="E498" s="149"/>
      <c r="F498" s="150" t="s">
        <v>4997</v>
      </c>
      <c r="G498" s="150">
        <v>2</v>
      </c>
      <c r="H498" s="149" t="s">
        <v>3398</v>
      </c>
      <c r="I498" s="149" t="s">
        <v>5343</v>
      </c>
      <c r="J498" s="149" t="s">
        <v>2395</v>
      </c>
      <c r="K498" s="149" t="s">
        <v>6095</v>
      </c>
      <c r="L498" s="149" t="s">
        <v>3373</v>
      </c>
      <c r="S498" s="125"/>
      <c r="T498" s="126"/>
      <c r="U498" s="125"/>
      <c r="X498" s="126"/>
      <c r="AC498" s="1" t="str">
        <f>IF(基本情報登録!$D$10="","",IF(基本情報登録!$D$10='登録データ（男）'!F498,1,0))</f>
        <v/>
      </c>
    </row>
    <row r="499" spans="1:29" ht="13.5">
      <c r="A499" s="150">
        <v>497</v>
      </c>
      <c r="B499" s="150" t="s">
        <v>3589</v>
      </c>
      <c r="C499" s="149" t="s">
        <v>3590</v>
      </c>
      <c r="D499" s="149"/>
      <c r="E499" s="149"/>
      <c r="F499" s="150" t="s">
        <v>4997</v>
      </c>
      <c r="G499" s="150">
        <v>2</v>
      </c>
      <c r="H499" s="149" t="s">
        <v>3532</v>
      </c>
      <c r="I499" s="149" t="s">
        <v>3591</v>
      </c>
      <c r="J499" s="149" t="s">
        <v>3592</v>
      </c>
      <c r="K499" s="149" t="s">
        <v>6096</v>
      </c>
      <c r="L499" s="149" t="s">
        <v>499</v>
      </c>
      <c r="S499" s="125"/>
      <c r="T499" s="126"/>
      <c r="U499" s="125"/>
      <c r="X499" s="126"/>
      <c r="AC499" s="1" t="str">
        <f>IF(基本情報登録!$D$10="","",IF(基本情報登録!$D$10='登録データ（男）'!F499,1,0))</f>
        <v/>
      </c>
    </row>
    <row r="500" spans="1:29" ht="13.5">
      <c r="A500" s="150">
        <v>498</v>
      </c>
      <c r="B500" s="150" t="s">
        <v>439</v>
      </c>
      <c r="C500" s="149" t="s">
        <v>440</v>
      </c>
      <c r="D500" s="149"/>
      <c r="E500" s="149"/>
      <c r="F500" s="150" t="s">
        <v>4997</v>
      </c>
      <c r="G500" s="150" t="s">
        <v>333</v>
      </c>
      <c r="H500" s="149" t="s">
        <v>414</v>
      </c>
      <c r="I500" s="149" t="s">
        <v>2700</v>
      </c>
      <c r="J500" s="149" t="s">
        <v>2292</v>
      </c>
      <c r="K500" s="149" t="s">
        <v>6097</v>
      </c>
      <c r="L500" s="149" t="s">
        <v>499</v>
      </c>
      <c r="S500" s="125"/>
      <c r="T500" s="126"/>
      <c r="U500" s="125"/>
      <c r="X500" s="126"/>
      <c r="AC500" s="1" t="str">
        <f>IF(基本情報登録!$D$10="","",IF(基本情報登録!$D$10='登録データ（男）'!F500,1,0))</f>
        <v/>
      </c>
    </row>
    <row r="501" spans="1:29" ht="13.5">
      <c r="A501" s="150">
        <v>499</v>
      </c>
      <c r="B501" s="150" t="s">
        <v>2908</v>
      </c>
      <c r="C501" s="149" t="s">
        <v>2909</v>
      </c>
      <c r="D501" s="149"/>
      <c r="E501" s="149"/>
      <c r="F501" s="150" t="s">
        <v>4997</v>
      </c>
      <c r="G501" s="150">
        <v>2</v>
      </c>
      <c r="H501" s="149" t="s">
        <v>2910</v>
      </c>
      <c r="I501" s="149" t="s">
        <v>2911</v>
      </c>
      <c r="J501" s="149" t="s">
        <v>2250</v>
      </c>
      <c r="K501" s="149" t="s">
        <v>6098</v>
      </c>
      <c r="L501" s="149" t="s">
        <v>499</v>
      </c>
      <c r="S501" s="125"/>
      <c r="T501" s="126"/>
      <c r="U501" s="125"/>
      <c r="X501" s="126"/>
      <c r="AC501" s="1" t="str">
        <f>IF(基本情報登録!$D$10="","",IF(基本情報登録!$D$10='登録データ（男）'!F501,1,0))</f>
        <v/>
      </c>
    </row>
    <row r="502" spans="1:29" ht="13.5">
      <c r="A502" s="150">
        <v>500</v>
      </c>
      <c r="B502" s="150" t="s">
        <v>442</v>
      </c>
      <c r="C502" s="149" t="s">
        <v>443</v>
      </c>
      <c r="D502" s="149"/>
      <c r="E502" s="149"/>
      <c r="F502" s="150" t="s">
        <v>4997</v>
      </c>
      <c r="G502" s="150">
        <v>4</v>
      </c>
      <c r="H502" s="149" t="s">
        <v>444</v>
      </c>
      <c r="I502" s="149" t="s">
        <v>2678</v>
      </c>
      <c r="J502" s="149" t="s">
        <v>2679</v>
      </c>
      <c r="K502" s="149" t="s">
        <v>6099</v>
      </c>
      <c r="L502" s="149" t="s">
        <v>3373</v>
      </c>
      <c r="S502" s="125"/>
      <c r="T502" s="126"/>
      <c r="U502" s="125"/>
      <c r="X502" s="126"/>
      <c r="AC502" s="1" t="str">
        <f>IF(基本情報登録!$D$10="","",IF(基本情報登録!$D$10='登録データ（男）'!F502,1,0))</f>
        <v/>
      </c>
    </row>
    <row r="503" spans="1:29" ht="13.5">
      <c r="A503" s="150">
        <v>501</v>
      </c>
      <c r="B503" s="150" t="s">
        <v>2917</v>
      </c>
      <c r="C503" s="149" t="s">
        <v>2918</v>
      </c>
      <c r="D503" s="149"/>
      <c r="E503" s="149"/>
      <c r="F503" s="150" t="s">
        <v>4997</v>
      </c>
      <c r="G503" s="150">
        <v>2</v>
      </c>
      <c r="H503" s="149" t="s">
        <v>2919</v>
      </c>
      <c r="I503" s="149" t="s">
        <v>2920</v>
      </c>
      <c r="J503" s="149" t="s">
        <v>2294</v>
      </c>
      <c r="K503" s="149" t="s">
        <v>6100</v>
      </c>
      <c r="L503" s="149" t="s">
        <v>499</v>
      </c>
      <c r="S503" s="125"/>
      <c r="T503" s="126"/>
      <c r="U503" s="125"/>
      <c r="X503" s="126"/>
      <c r="AC503" s="1" t="str">
        <f>IF(基本情報登録!$D$10="","",IF(基本情報登録!$D$10='登録データ（男）'!F503,1,0))</f>
        <v/>
      </c>
    </row>
    <row r="504" spans="1:29" ht="13.5">
      <c r="A504" s="150">
        <v>502</v>
      </c>
      <c r="B504" s="150" t="s">
        <v>2912</v>
      </c>
      <c r="C504" s="149" t="s">
        <v>2913</v>
      </c>
      <c r="D504" s="149"/>
      <c r="E504" s="149"/>
      <c r="F504" s="150" t="s">
        <v>4997</v>
      </c>
      <c r="G504" s="150">
        <v>2</v>
      </c>
      <c r="H504" s="149" t="s">
        <v>2914</v>
      </c>
      <c r="I504" s="149" t="s">
        <v>2915</v>
      </c>
      <c r="J504" s="149" t="s">
        <v>595</v>
      </c>
      <c r="K504" s="149" t="s">
        <v>6101</v>
      </c>
      <c r="L504" s="149" t="s">
        <v>499</v>
      </c>
      <c r="S504" s="125"/>
      <c r="T504" s="126"/>
      <c r="U504" s="125"/>
      <c r="X504" s="126"/>
      <c r="AC504" s="1" t="str">
        <f>IF(基本情報登録!$D$10="","",IF(基本情報登録!$D$10='登録データ（男）'!F504,1,0))</f>
        <v/>
      </c>
    </row>
    <row r="505" spans="1:29" ht="13.5">
      <c r="A505" s="150">
        <v>503</v>
      </c>
      <c r="B505" s="150" t="s">
        <v>3582</v>
      </c>
      <c r="C505" s="149" t="s">
        <v>3583</v>
      </c>
      <c r="D505" s="149"/>
      <c r="E505" s="149"/>
      <c r="F505" s="150" t="s">
        <v>4997</v>
      </c>
      <c r="G505" s="150">
        <v>2</v>
      </c>
      <c r="H505" s="149" t="s">
        <v>3056</v>
      </c>
      <c r="I505" s="149" t="s">
        <v>3584</v>
      </c>
      <c r="J505" s="149" t="s">
        <v>2514</v>
      </c>
      <c r="K505" s="149" t="s">
        <v>6102</v>
      </c>
      <c r="L505" s="149" t="s">
        <v>499</v>
      </c>
      <c r="S505" s="125"/>
      <c r="T505" s="126"/>
      <c r="U505" s="125"/>
      <c r="X505" s="126"/>
      <c r="AC505" s="1" t="str">
        <f>IF(基本情報登録!$D$10="","",IF(基本情報登録!$D$10='登録データ（男）'!F505,1,0))</f>
        <v/>
      </c>
    </row>
    <row r="506" spans="1:29" ht="13.5">
      <c r="A506" s="150">
        <v>504</v>
      </c>
      <c r="B506" s="150" t="s">
        <v>420</v>
      </c>
      <c r="C506" s="149" t="s">
        <v>421</v>
      </c>
      <c r="D506" s="149"/>
      <c r="E506" s="149"/>
      <c r="F506" s="150" t="s">
        <v>4997</v>
      </c>
      <c r="G506" s="150" t="s">
        <v>333</v>
      </c>
      <c r="H506" s="149" t="s">
        <v>422</v>
      </c>
      <c r="I506" s="149" t="s">
        <v>2697</v>
      </c>
      <c r="J506" s="149" t="s">
        <v>2698</v>
      </c>
      <c r="K506" s="149" t="s">
        <v>6103</v>
      </c>
      <c r="L506" s="149" t="s">
        <v>3373</v>
      </c>
      <c r="S506" s="125"/>
      <c r="T506" s="126"/>
      <c r="U506" s="125"/>
      <c r="X506" s="126"/>
      <c r="AC506" s="1" t="str">
        <f>IF(基本情報登録!$D$10="","",IF(基本情報登録!$D$10='登録データ（男）'!F506,1,0))</f>
        <v/>
      </c>
    </row>
    <row r="507" spans="1:29" ht="13.5">
      <c r="A507" s="150">
        <v>505</v>
      </c>
      <c r="B507" s="150" t="s">
        <v>3581</v>
      </c>
      <c r="C507" s="149" t="s">
        <v>1571</v>
      </c>
      <c r="D507" s="149"/>
      <c r="E507" s="149"/>
      <c r="F507" s="150" t="s">
        <v>4997</v>
      </c>
      <c r="G507" s="150">
        <v>2</v>
      </c>
      <c r="H507" s="149" t="s">
        <v>3024</v>
      </c>
      <c r="I507" s="149" t="s">
        <v>2832</v>
      </c>
      <c r="J507" s="149" t="s">
        <v>612</v>
      </c>
      <c r="K507" s="149" t="s">
        <v>6104</v>
      </c>
      <c r="L507" s="149" t="s">
        <v>499</v>
      </c>
      <c r="S507" s="125"/>
      <c r="T507" s="126"/>
      <c r="U507" s="125"/>
      <c r="X507" s="126"/>
      <c r="AC507" s="1" t="str">
        <f>IF(基本情報登録!$D$10="","",IF(基本情報登録!$D$10='登録データ（男）'!F507,1,0))</f>
        <v/>
      </c>
    </row>
    <row r="508" spans="1:29" ht="13.5">
      <c r="A508" s="150">
        <v>506</v>
      </c>
      <c r="B508" s="150" t="s">
        <v>3596</v>
      </c>
      <c r="C508" s="149" t="s">
        <v>3597</v>
      </c>
      <c r="D508" s="149"/>
      <c r="E508" s="149"/>
      <c r="F508" s="150" t="s">
        <v>4997</v>
      </c>
      <c r="G508" s="150">
        <v>2</v>
      </c>
      <c r="H508" s="149" t="s">
        <v>3194</v>
      </c>
      <c r="I508" s="149" t="s">
        <v>3598</v>
      </c>
      <c r="J508" s="149" t="s">
        <v>2243</v>
      </c>
      <c r="K508" s="149" t="s">
        <v>6105</v>
      </c>
      <c r="L508" s="149" t="s">
        <v>499</v>
      </c>
      <c r="S508" s="125"/>
      <c r="T508" s="126"/>
      <c r="U508" s="125"/>
      <c r="X508" s="126"/>
      <c r="AC508" s="1" t="str">
        <f>IF(基本情報登録!$D$10="","",IF(基本情報登録!$D$10='登録データ（男）'!F508,1,0))</f>
        <v/>
      </c>
    </row>
    <row r="509" spans="1:29" ht="13.5">
      <c r="A509" s="150">
        <v>507</v>
      </c>
      <c r="B509" s="150" t="s">
        <v>3471</v>
      </c>
      <c r="C509" s="149" t="s">
        <v>3472</v>
      </c>
      <c r="D509" s="149"/>
      <c r="E509" s="149"/>
      <c r="F509" s="150" t="s">
        <v>4997</v>
      </c>
      <c r="G509" s="150">
        <v>2</v>
      </c>
      <c r="H509" s="149" t="s">
        <v>3473</v>
      </c>
      <c r="I509" s="149" t="s">
        <v>729</v>
      </c>
      <c r="J509" s="149" t="s">
        <v>5344</v>
      </c>
      <c r="K509" s="149" t="s">
        <v>6106</v>
      </c>
      <c r="L509" s="149" t="s">
        <v>499</v>
      </c>
      <c r="S509" s="125"/>
      <c r="T509" s="126"/>
      <c r="U509" s="125"/>
      <c r="X509" s="126"/>
      <c r="AC509" s="1" t="str">
        <f>IF(基本情報登録!$D$10="","",IF(基本情報登録!$D$10='登録データ（男）'!F509,1,0))</f>
        <v/>
      </c>
    </row>
    <row r="510" spans="1:29" ht="13.5">
      <c r="A510" s="150">
        <v>508</v>
      </c>
      <c r="B510" s="150" t="s">
        <v>3578</v>
      </c>
      <c r="C510" s="149" t="s">
        <v>3579</v>
      </c>
      <c r="D510" s="149"/>
      <c r="E510" s="149"/>
      <c r="F510" s="150" t="s">
        <v>4997</v>
      </c>
      <c r="G510" s="150">
        <v>2</v>
      </c>
      <c r="H510" s="149" t="s">
        <v>3525</v>
      </c>
      <c r="I510" s="149" t="s">
        <v>568</v>
      </c>
      <c r="J510" s="149" t="s">
        <v>3580</v>
      </c>
      <c r="K510" s="149" t="s">
        <v>6107</v>
      </c>
      <c r="L510" s="149" t="s">
        <v>3373</v>
      </c>
      <c r="S510" s="125"/>
      <c r="T510" s="126"/>
      <c r="U510" s="125"/>
      <c r="X510" s="126"/>
      <c r="AC510" s="1" t="str">
        <f>IF(基本情報登録!$D$10="","",IF(基本情報登録!$D$10='登録データ（男）'!F510,1,0))</f>
        <v/>
      </c>
    </row>
    <row r="511" spans="1:29" ht="13.5">
      <c r="A511" s="150">
        <v>509</v>
      </c>
      <c r="B511" s="150" t="s">
        <v>1345</v>
      </c>
      <c r="C511" s="149" t="s">
        <v>1346</v>
      </c>
      <c r="D511" s="149"/>
      <c r="E511" s="149"/>
      <c r="F511" s="150" t="s">
        <v>4997</v>
      </c>
      <c r="G511" s="150">
        <v>4</v>
      </c>
      <c r="H511" s="149" t="s">
        <v>1753</v>
      </c>
      <c r="I511" s="149" t="s">
        <v>2693</v>
      </c>
      <c r="J511" s="149" t="s">
        <v>570</v>
      </c>
      <c r="K511" s="149" t="s">
        <v>6108</v>
      </c>
      <c r="L511" s="149" t="s">
        <v>499</v>
      </c>
      <c r="S511" s="125"/>
      <c r="T511" s="126"/>
      <c r="U511" s="125"/>
      <c r="X511" s="126"/>
      <c r="AC511" s="1" t="str">
        <f>IF(基本情報登録!$D$10="","",IF(基本情報登録!$D$10='登録データ（男）'!F511,1,0))</f>
        <v/>
      </c>
    </row>
    <row r="512" spans="1:29" ht="13.5">
      <c r="A512" s="150">
        <v>510</v>
      </c>
      <c r="B512" s="150" t="s">
        <v>3567</v>
      </c>
      <c r="C512" s="149" t="s">
        <v>3568</v>
      </c>
      <c r="D512" s="149"/>
      <c r="E512" s="149"/>
      <c r="F512" s="150" t="s">
        <v>4997</v>
      </c>
      <c r="G512" s="150">
        <v>2</v>
      </c>
      <c r="H512" s="149" t="s">
        <v>3569</v>
      </c>
      <c r="I512" s="149" t="s">
        <v>3570</v>
      </c>
      <c r="J512" s="149" t="s">
        <v>2402</v>
      </c>
      <c r="K512" s="149" t="s">
        <v>6109</v>
      </c>
      <c r="L512" s="149" t="s">
        <v>499</v>
      </c>
      <c r="S512" s="125"/>
      <c r="T512" s="126"/>
      <c r="U512" s="125"/>
      <c r="X512" s="126"/>
      <c r="AC512" s="1" t="str">
        <f>IF(基本情報登録!$D$10="","",IF(基本情報登録!$D$10='登録データ（男）'!F512,1,0))</f>
        <v/>
      </c>
    </row>
    <row r="513" spans="1:29" ht="13.5">
      <c r="A513" s="150">
        <v>511</v>
      </c>
      <c r="B513" s="150" t="s">
        <v>2900</v>
      </c>
      <c r="C513" s="149" t="s">
        <v>2901</v>
      </c>
      <c r="D513" s="149"/>
      <c r="E513" s="149"/>
      <c r="F513" s="150" t="s">
        <v>4997</v>
      </c>
      <c r="G513" s="150">
        <v>2</v>
      </c>
      <c r="H513" s="149" t="s">
        <v>2902</v>
      </c>
      <c r="I513" s="149" t="s">
        <v>2903</v>
      </c>
      <c r="J513" s="149" t="s">
        <v>2292</v>
      </c>
      <c r="K513" s="149" t="s">
        <v>6110</v>
      </c>
      <c r="L513" s="149" t="s">
        <v>499</v>
      </c>
      <c r="S513" s="125"/>
      <c r="T513" s="126"/>
      <c r="U513" s="125"/>
      <c r="X513" s="126"/>
      <c r="AC513" s="1" t="str">
        <f>IF(基本情報登録!$D$10="","",IF(基本情報登録!$D$10='登録データ（男）'!F513,1,0))</f>
        <v/>
      </c>
    </row>
    <row r="514" spans="1:29" ht="13.5">
      <c r="A514" s="150">
        <v>512</v>
      </c>
      <c r="B514" s="150" t="s">
        <v>773</v>
      </c>
      <c r="C514" s="149" t="s">
        <v>774</v>
      </c>
      <c r="D514" s="149"/>
      <c r="E514" s="149"/>
      <c r="F514" s="150" t="s">
        <v>4997</v>
      </c>
      <c r="G514" s="150">
        <v>4</v>
      </c>
      <c r="H514" s="149" t="s">
        <v>753</v>
      </c>
      <c r="I514" s="149" t="s">
        <v>547</v>
      </c>
      <c r="J514" s="149" t="s">
        <v>2255</v>
      </c>
      <c r="K514" s="149" t="s">
        <v>6111</v>
      </c>
      <c r="L514" s="149" t="s">
        <v>3373</v>
      </c>
      <c r="S514" s="125"/>
      <c r="T514" s="126"/>
      <c r="U514" s="125"/>
      <c r="X514" s="126"/>
      <c r="AC514" s="1" t="str">
        <f>IF(基本情報登録!$D$10="","",IF(基本情報登録!$D$10='登録データ（男）'!F514,1,0))</f>
        <v/>
      </c>
    </row>
    <row r="515" spans="1:29" ht="13.5">
      <c r="A515" s="150">
        <v>513</v>
      </c>
      <c r="B515" s="150" t="s">
        <v>709</v>
      </c>
      <c r="C515" s="149" t="s">
        <v>710</v>
      </c>
      <c r="D515" s="149"/>
      <c r="E515" s="149"/>
      <c r="F515" s="150" t="s">
        <v>4997</v>
      </c>
      <c r="G515" s="150">
        <v>4</v>
      </c>
      <c r="H515" s="149" t="s">
        <v>711</v>
      </c>
      <c r="I515" s="149" t="s">
        <v>712</v>
      </c>
      <c r="J515" s="149" t="s">
        <v>638</v>
      </c>
      <c r="K515" s="149" t="s">
        <v>6112</v>
      </c>
      <c r="L515" s="149" t="s">
        <v>499</v>
      </c>
      <c r="S515" s="125"/>
      <c r="T515" s="126"/>
      <c r="U515" s="125"/>
      <c r="X515" s="126"/>
      <c r="AC515" s="1" t="str">
        <f>IF(基本情報登録!$D$10="","",IF(基本情報登録!$D$10='登録データ（男）'!F515,1,0))</f>
        <v/>
      </c>
    </row>
    <row r="516" spans="1:29" ht="13.5">
      <c r="A516" s="150">
        <v>514</v>
      </c>
      <c r="B516" s="150" t="s">
        <v>1443</v>
      </c>
      <c r="C516" s="149" t="s">
        <v>1444</v>
      </c>
      <c r="D516" s="149"/>
      <c r="E516" s="149"/>
      <c r="F516" s="150" t="s">
        <v>4997</v>
      </c>
      <c r="G516" s="150">
        <v>4</v>
      </c>
      <c r="H516" s="149" t="s">
        <v>863</v>
      </c>
      <c r="I516" s="149" t="s">
        <v>2916</v>
      </c>
      <c r="J516" s="149" t="s">
        <v>2298</v>
      </c>
      <c r="K516" s="149" t="s">
        <v>6113</v>
      </c>
      <c r="L516" s="149" t="s">
        <v>499</v>
      </c>
      <c r="S516" s="125"/>
      <c r="T516" s="126"/>
      <c r="U516" s="125"/>
      <c r="X516" s="126"/>
      <c r="AC516" s="1" t="str">
        <f>IF(基本情報登録!$D$10="","",IF(基本情報登録!$D$10='登録データ（男）'!F516,1,0))</f>
        <v/>
      </c>
    </row>
    <row r="517" spans="1:29" ht="13.5">
      <c r="A517" s="150">
        <v>515</v>
      </c>
      <c r="B517" s="150" t="s">
        <v>1351</v>
      </c>
      <c r="C517" s="149" t="s">
        <v>1352</v>
      </c>
      <c r="D517" s="149"/>
      <c r="E517" s="149"/>
      <c r="F517" s="150" t="s">
        <v>4997</v>
      </c>
      <c r="G517" s="150">
        <v>4</v>
      </c>
      <c r="H517" s="149" t="s">
        <v>1754</v>
      </c>
      <c r="I517" s="149" t="s">
        <v>1141</v>
      </c>
      <c r="J517" s="149" t="s">
        <v>534</v>
      </c>
      <c r="K517" s="149" t="s">
        <v>6114</v>
      </c>
      <c r="L517" s="149" t="s">
        <v>499</v>
      </c>
      <c r="S517" s="125"/>
      <c r="T517" s="126"/>
      <c r="U517" s="125"/>
      <c r="X517" s="126"/>
      <c r="AC517" s="1" t="str">
        <f>IF(基本情報登録!$D$10="","",IF(基本情報登録!$D$10='登録データ（男）'!F517,1,0))</f>
        <v/>
      </c>
    </row>
    <row r="518" spans="1:29" ht="13.5">
      <c r="A518" s="150">
        <v>516</v>
      </c>
      <c r="B518" s="150" t="s">
        <v>4297</v>
      </c>
      <c r="C518" s="149" t="s">
        <v>1688</v>
      </c>
      <c r="D518" s="149"/>
      <c r="E518" s="149"/>
      <c r="F518" s="150" t="s">
        <v>4997</v>
      </c>
      <c r="G518" s="150">
        <v>3</v>
      </c>
      <c r="H518" s="149" t="s">
        <v>1890</v>
      </c>
      <c r="I518" s="149" t="s">
        <v>529</v>
      </c>
      <c r="J518" s="149" t="s">
        <v>2699</v>
      </c>
      <c r="K518" s="149" t="s">
        <v>6115</v>
      </c>
      <c r="L518" s="149" t="s">
        <v>3373</v>
      </c>
      <c r="S518" s="125"/>
      <c r="T518" s="126"/>
      <c r="U518" s="125"/>
      <c r="X518" s="126"/>
      <c r="AC518" s="1" t="str">
        <f>IF(基本情報登録!$D$10="","",IF(基本情報登録!$D$10='登録データ（男）'!F518,1,0))</f>
        <v/>
      </c>
    </row>
    <row r="519" spans="1:29" ht="13.5">
      <c r="A519" s="150">
        <v>517</v>
      </c>
      <c r="B519" s="150" t="s">
        <v>2705</v>
      </c>
      <c r="C519" s="149" t="s">
        <v>2706</v>
      </c>
      <c r="D519" s="149"/>
      <c r="E519" s="149"/>
      <c r="F519" s="150" t="s">
        <v>4997</v>
      </c>
      <c r="G519" s="150">
        <v>3</v>
      </c>
      <c r="H519" s="149" t="s">
        <v>1725</v>
      </c>
      <c r="I519" s="149" t="s">
        <v>519</v>
      </c>
      <c r="J519" s="149" t="s">
        <v>2707</v>
      </c>
      <c r="K519" s="149" t="s">
        <v>6116</v>
      </c>
      <c r="L519" s="149" t="s">
        <v>499</v>
      </c>
      <c r="S519" s="125"/>
      <c r="T519" s="126"/>
      <c r="U519" s="125"/>
      <c r="X519" s="126"/>
      <c r="AC519" s="1" t="str">
        <f>IF(基本情報登録!$D$10="","",IF(基本情報登録!$D$10='登録データ（男）'!F519,1,0))</f>
        <v/>
      </c>
    </row>
    <row r="520" spans="1:29" ht="13.5">
      <c r="A520" s="150">
        <v>518</v>
      </c>
      <c r="B520" s="150" t="s">
        <v>1619</v>
      </c>
      <c r="C520" s="149" t="s">
        <v>1620</v>
      </c>
      <c r="D520" s="149"/>
      <c r="E520" s="149"/>
      <c r="F520" s="150" t="s">
        <v>4997</v>
      </c>
      <c r="G520" s="150">
        <v>3</v>
      </c>
      <c r="H520" s="149" t="s">
        <v>1862</v>
      </c>
      <c r="I520" s="149" t="s">
        <v>1911</v>
      </c>
      <c r="J520" s="149" t="s">
        <v>620</v>
      </c>
      <c r="K520" s="149" t="s">
        <v>6117</v>
      </c>
      <c r="L520" s="149" t="s">
        <v>499</v>
      </c>
      <c r="S520" s="125"/>
      <c r="T520" s="126"/>
      <c r="U520" s="125"/>
      <c r="X520" s="126"/>
      <c r="AC520" s="1" t="str">
        <f>IF(基本情報登録!$D$10="","",IF(基本情報登録!$D$10='登録データ（男）'!F520,1,0))</f>
        <v/>
      </c>
    </row>
    <row r="521" spans="1:29" ht="13.5">
      <c r="A521" s="150">
        <v>519</v>
      </c>
      <c r="B521" s="150" t="s">
        <v>2724</v>
      </c>
      <c r="C521" s="149" t="s">
        <v>2725</v>
      </c>
      <c r="D521" s="149"/>
      <c r="E521" s="149"/>
      <c r="F521" s="150" t="s">
        <v>4997</v>
      </c>
      <c r="G521" s="150">
        <v>3</v>
      </c>
      <c r="H521" s="149" t="s">
        <v>2726</v>
      </c>
      <c r="I521" s="149" t="s">
        <v>596</v>
      </c>
      <c r="J521" s="149" t="s">
        <v>2727</v>
      </c>
      <c r="K521" s="149" t="s">
        <v>6118</v>
      </c>
      <c r="L521" s="149" t="s">
        <v>499</v>
      </c>
      <c r="S521" s="125"/>
      <c r="T521" s="126"/>
      <c r="U521" s="125"/>
      <c r="X521" s="126"/>
      <c r="AC521" s="1" t="str">
        <f>IF(基本情報登録!$D$10="","",IF(基本情報登録!$D$10='登録データ（男）'!F521,1,0))</f>
        <v/>
      </c>
    </row>
    <row r="522" spans="1:29" ht="13.5">
      <c r="A522" s="150">
        <v>520</v>
      </c>
      <c r="B522" s="150" t="s">
        <v>1437</v>
      </c>
      <c r="C522" s="149" t="s">
        <v>1438</v>
      </c>
      <c r="D522" s="149"/>
      <c r="E522" s="149"/>
      <c r="F522" s="150" t="s">
        <v>4997</v>
      </c>
      <c r="G522" s="150">
        <v>3</v>
      </c>
      <c r="H522" s="149" t="s">
        <v>1799</v>
      </c>
      <c r="I522" s="149" t="s">
        <v>2316</v>
      </c>
      <c r="J522" s="149" t="s">
        <v>520</v>
      </c>
      <c r="K522" s="149" t="s">
        <v>6119</v>
      </c>
      <c r="L522" s="149" t="s">
        <v>3373</v>
      </c>
      <c r="S522" s="125"/>
      <c r="T522" s="126"/>
      <c r="U522" s="125"/>
      <c r="X522" s="126"/>
      <c r="AC522" s="1" t="str">
        <f>IF(基本情報登録!$D$10="","",IF(基本情報登録!$D$10='登録データ（男）'!F522,1,0))</f>
        <v/>
      </c>
    </row>
    <row r="523" spans="1:29" ht="13.5">
      <c r="A523" s="150">
        <v>521</v>
      </c>
      <c r="B523" s="150" t="s">
        <v>2904</v>
      </c>
      <c r="C523" s="149" t="s">
        <v>2905</v>
      </c>
      <c r="D523" s="149"/>
      <c r="E523" s="149"/>
      <c r="F523" s="150" t="s">
        <v>4997</v>
      </c>
      <c r="G523" s="150">
        <v>2</v>
      </c>
      <c r="H523" s="149" t="s">
        <v>2906</v>
      </c>
      <c r="I523" s="149" t="s">
        <v>2907</v>
      </c>
      <c r="J523" s="149" t="s">
        <v>501</v>
      </c>
      <c r="K523" s="149" t="s">
        <v>6120</v>
      </c>
      <c r="L523" s="149" t="s">
        <v>499</v>
      </c>
      <c r="S523" s="125"/>
      <c r="T523" s="126"/>
      <c r="U523" s="125"/>
      <c r="X523" s="126"/>
      <c r="AC523" s="1" t="str">
        <f>IF(基本情報登録!$D$10="","",IF(基本情報登録!$D$10='登録データ（男）'!F523,1,0))</f>
        <v/>
      </c>
    </row>
    <row r="524" spans="1:29" ht="13.5">
      <c r="A524" s="150">
        <v>522</v>
      </c>
      <c r="B524" s="150" t="s">
        <v>3593</v>
      </c>
      <c r="C524" s="149" t="s">
        <v>3594</v>
      </c>
      <c r="D524" s="149"/>
      <c r="E524" s="149"/>
      <c r="F524" s="150" t="s">
        <v>4997</v>
      </c>
      <c r="G524" s="150">
        <v>2</v>
      </c>
      <c r="H524" s="149" t="s">
        <v>2962</v>
      </c>
      <c r="I524" s="149" t="s">
        <v>593</v>
      </c>
      <c r="J524" s="149" t="s">
        <v>3595</v>
      </c>
      <c r="K524" s="149" t="s">
        <v>6121</v>
      </c>
      <c r="L524" s="149" t="s">
        <v>499</v>
      </c>
      <c r="S524" s="125"/>
      <c r="T524" s="126"/>
      <c r="U524" s="125"/>
      <c r="X524" s="126"/>
      <c r="AC524" s="1" t="str">
        <f>IF(基本情報登録!$D$10="","",IF(基本情報登録!$D$10='登録データ（男）'!F524,1,0))</f>
        <v/>
      </c>
    </row>
    <row r="525" spans="1:29" ht="13.5">
      <c r="A525" s="150">
        <v>523</v>
      </c>
      <c r="B525" s="150" t="s">
        <v>3476</v>
      </c>
      <c r="C525" s="149" t="s">
        <v>3477</v>
      </c>
      <c r="D525" s="149"/>
      <c r="E525" s="149"/>
      <c r="F525" s="150" t="s">
        <v>4997</v>
      </c>
      <c r="G525" s="150">
        <v>2</v>
      </c>
      <c r="H525" s="149" t="s">
        <v>3478</v>
      </c>
      <c r="I525" s="149" t="s">
        <v>5345</v>
      </c>
      <c r="J525" s="149" t="s">
        <v>2595</v>
      </c>
      <c r="K525" s="149" t="s">
        <v>6122</v>
      </c>
      <c r="L525" s="149" t="s">
        <v>499</v>
      </c>
      <c r="S525" s="125"/>
      <c r="T525" s="126"/>
      <c r="U525" s="125"/>
      <c r="X525" s="126"/>
      <c r="AC525" s="1" t="str">
        <f>IF(基本情報登録!$D$10="","",IF(基本情報登録!$D$10='登録データ（男）'!F525,1,0))</f>
        <v/>
      </c>
    </row>
    <row r="526" spans="1:29" ht="13.5">
      <c r="A526" s="150">
        <v>524</v>
      </c>
      <c r="B526" s="150" t="s">
        <v>1337</v>
      </c>
      <c r="C526" s="149" t="s">
        <v>1338</v>
      </c>
      <c r="D526" s="149"/>
      <c r="E526" s="149"/>
      <c r="F526" s="150" t="s">
        <v>4997</v>
      </c>
      <c r="G526" s="150">
        <v>4</v>
      </c>
      <c r="H526" s="149" t="s">
        <v>1751</v>
      </c>
      <c r="I526" s="149" t="s">
        <v>2716</v>
      </c>
      <c r="J526" s="149" t="s">
        <v>2618</v>
      </c>
      <c r="K526" s="149" t="s">
        <v>6123</v>
      </c>
      <c r="L526" s="149" t="s">
        <v>3373</v>
      </c>
      <c r="S526" s="125"/>
      <c r="T526" s="126"/>
      <c r="U526" s="125"/>
      <c r="X526" s="126"/>
      <c r="AC526" s="1" t="str">
        <f>IF(基本情報登録!$D$10="","",IF(基本情報登録!$D$10='登録データ（男）'!F526,1,0))</f>
        <v/>
      </c>
    </row>
    <row r="527" spans="1:29" ht="13.5">
      <c r="A527" s="150">
        <v>525</v>
      </c>
      <c r="B527" s="150" t="s">
        <v>1574</v>
      </c>
      <c r="C527" s="149" t="s">
        <v>4681</v>
      </c>
      <c r="D527" s="149"/>
      <c r="E527" s="149"/>
      <c r="F527" s="150" t="s">
        <v>4997</v>
      </c>
      <c r="G527" s="150">
        <v>3</v>
      </c>
      <c r="H527" s="149" t="s">
        <v>1818</v>
      </c>
      <c r="I527" s="149" t="s">
        <v>2731</v>
      </c>
      <c r="J527" s="149" t="s">
        <v>2732</v>
      </c>
      <c r="K527" s="149" t="s">
        <v>6124</v>
      </c>
      <c r="L527" s="149" t="s">
        <v>499</v>
      </c>
      <c r="S527" s="125"/>
      <c r="T527" s="126"/>
      <c r="U527" s="125"/>
      <c r="X527" s="126"/>
      <c r="AC527" s="1" t="str">
        <f>IF(基本情報登録!$D$10="","",IF(基本情報登録!$D$10='登録データ（男）'!F527,1,0))</f>
        <v/>
      </c>
    </row>
    <row r="528" spans="1:29" ht="13.5">
      <c r="A528" s="150">
        <v>526</v>
      </c>
      <c r="B528" s="150" t="s">
        <v>1621</v>
      </c>
      <c r="C528" s="149" t="s">
        <v>4682</v>
      </c>
      <c r="D528" s="149"/>
      <c r="E528" s="149"/>
      <c r="F528" s="150" t="s">
        <v>4997</v>
      </c>
      <c r="G528" s="150">
        <v>3</v>
      </c>
      <c r="H528" s="149" t="s">
        <v>1863</v>
      </c>
      <c r="I528" s="149" t="s">
        <v>2683</v>
      </c>
      <c r="J528" s="149" t="s">
        <v>1912</v>
      </c>
      <c r="K528" s="149" t="s">
        <v>6125</v>
      </c>
      <c r="L528" s="149" t="s">
        <v>499</v>
      </c>
      <c r="S528" s="125"/>
      <c r="T528" s="126"/>
      <c r="U528" s="125"/>
      <c r="X528" s="126"/>
      <c r="AC528" s="1" t="str">
        <f>IF(基本情報登録!$D$10="","",IF(基本情報登録!$D$10='登録データ（男）'!F528,1,0))</f>
        <v/>
      </c>
    </row>
    <row r="529" spans="1:29" ht="13.5">
      <c r="A529" s="150">
        <v>527</v>
      </c>
      <c r="B529" s="150" t="s">
        <v>1667</v>
      </c>
      <c r="C529" s="149" t="s">
        <v>1668</v>
      </c>
      <c r="D529" s="149"/>
      <c r="E529" s="149"/>
      <c r="F529" s="150" t="s">
        <v>4997</v>
      </c>
      <c r="G529" s="150">
        <v>3</v>
      </c>
      <c r="H529" s="149" t="s">
        <v>1881</v>
      </c>
      <c r="I529" s="149" t="s">
        <v>2680</v>
      </c>
      <c r="J529" s="149" t="s">
        <v>2681</v>
      </c>
      <c r="K529" s="149" t="s">
        <v>6126</v>
      </c>
      <c r="L529" s="149" t="s">
        <v>499</v>
      </c>
      <c r="S529" s="125"/>
      <c r="T529" s="126"/>
      <c r="U529" s="125"/>
      <c r="X529" s="126"/>
      <c r="AC529" s="1" t="str">
        <f>IF(基本情報登録!$D$10="","",IF(基本情報登録!$D$10='登録データ（男）'!F529,1,0))</f>
        <v/>
      </c>
    </row>
    <row r="530" spans="1:29" ht="13.5">
      <c r="A530" s="150">
        <v>528</v>
      </c>
      <c r="B530" s="150" t="s">
        <v>1671</v>
      </c>
      <c r="C530" s="149" t="s">
        <v>1672</v>
      </c>
      <c r="D530" s="149"/>
      <c r="E530" s="149"/>
      <c r="F530" s="150" t="s">
        <v>4997</v>
      </c>
      <c r="G530" s="150">
        <v>3</v>
      </c>
      <c r="H530" s="149" t="s">
        <v>1742</v>
      </c>
      <c r="I530" s="149" t="s">
        <v>2694</v>
      </c>
      <c r="J530" s="149" t="s">
        <v>2447</v>
      </c>
      <c r="K530" s="149" t="s">
        <v>6127</v>
      </c>
      <c r="L530" s="149" t="s">
        <v>3373</v>
      </c>
      <c r="S530" s="125"/>
      <c r="T530" s="126"/>
      <c r="U530" s="125"/>
      <c r="X530" s="126"/>
      <c r="AC530" s="1" t="str">
        <f>IF(基本情報登録!$D$10="","",IF(基本情報登録!$D$10='登録データ（男）'!F530,1,0))</f>
        <v/>
      </c>
    </row>
    <row r="531" spans="1:29" ht="13.5">
      <c r="A531" s="150">
        <v>529</v>
      </c>
      <c r="B531" s="150" t="s">
        <v>2690</v>
      </c>
      <c r="C531" s="149" t="s">
        <v>2691</v>
      </c>
      <c r="D531" s="149"/>
      <c r="E531" s="149"/>
      <c r="F531" s="150" t="s">
        <v>4997</v>
      </c>
      <c r="G531" s="150">
        <v>4</v>
      </c>
      <c r="H531" s="149" t="s">
        <v>1963</v>
      </c>
      <c r="I531" s="149" t="s">
        <v>2692</v>
      </c>
      <c r="J531" s="149" t="s">
        <v>2217</v>
      </c>
      <c r="K531" s="149" t="s">
        <v>6128</v>
      </c>
      <c r="L531" s="149" t="s">
        <v>499</v>
      </c>
      <c r="S531" s="125"/>
      <c r="T531" s="126"/>
      <c r="U531" s="125"/>
      <c r="X531" s="126"/>
      <c r="AC531" s="1" t="str">
        <f>IF(基本情報登録!$D$10="","",IF(基本情報登録!$D$10='登録データ（男）'!F531,1,0))</f>
        <v/>
      </c>
    </row>
    <row r="532" spans="1:29" ht="13.5">
      <c r="A532" s="150">
        <v>530</v>
      </c>
      <c r="B532" s="150" t="s">
        <v>4298</v>
      </c>
      <c r="C532" s="149" t="s">
        <v>4683</v>
      </c>
      <c r="D532" s="149"/>
      <c r="E532" s="149"/>
      <c r="F532" s="150" t="s">
        <v>4997</v>
      </c>
      <c r="G532" s="150">
        <v>3</v>
      </c>
      <c r="H532" s="149" t="s">
        <v>1845</v>
      </c>
      <c r="I532" s="149" t="s">
        <v>2177</v>
      </c>
      <c r="J532" s="149" t="s">
        <v>5346</v>
      </c>
      <c r="K532" s="149" t="s">
        <v>6129</v>
      </c>
      <c r="L532" s="149" t="s">
        <v>499</v>
      </c>
      <c r="S532" s="125"/>
      <c r="T532" s="126"/>
      <c r="U532" s="125"/>
      <c r="X532" s="126"/>
      <c r="AC532" s="1" t="str">
        <f>IF(基本情報登録!$D$10="","",IF(基本情報登録!$D$10='登録データ（男）'!F532,1,0))</f>
        <v/>
      </c>
    </row>
    <row r="533" spans="1:29" ht="13.5">
      <c r="A533" s="150">
        <v>531</v>
      </c>
      <c r="B533" s="150" t="s">
        <v>4164</v>
      </c>
      <c r="C533" s="149" t="s">
        <v>4165</v>
      </c>
      <c r="D533" s="149"/>
      <c r="E533" s="149"/>
      <c r="F533" s="150" t="s">
        <v>4997</v>
      </c>
      <c r="G533" s="150">
        <v>2</v>
      </c>
      <c r="H533" s="149" t="s">
        <v>4166</v>
      </c>
      <c r="I533" s="149" t="s">
        <v>4167</v>
      </c>
      <c r="J533" s="149" t="s">
        <v>2256</v>
      </c>
      <c r="K533" s="149" t="s">
        <v>6130</v>
      </c>
      <c r="L533" s="149" t="s">
        <v>499</v>
      </c>
      <c r="S533" s="125"/>
      <c r="T533" s="126"/>
      <c r="U533" s="125"/>
      <c r="X533" s="126"/>
      <c r="AC533" s="1" t="str">
        <f>IF(基本情報登録!$D$10="","",IF(基本情報登録!$D$10='登録データ（男）'!F533,1,0))</f>
        <v/>
      </c>
    </row>
    <row r="534" spans="1:29" ht="13.5">
      <c r="A534" s="150">
        <v>532</v>
      </c>
      <c r="B534" s="150" t="s">
        <v>4299</v>
      </c>
      <c r="C534" s="149" t="s">
        <v>4684</v>
      </c>
      <c r="D534" s="149"/>
      <c r="E534" s="149"/>
      <c r="F534" s="150" t="s">
        <v>4997</v>
      </c>
      <c r="G534" s="150">
        <v>2</v>
      </c>
      <c r="H534" s="149" t="s">
        <v>2811</v>
      </c>
      <c r="I534" s="149" t="s">
        <v>5347</v>
      </c>
      <c r="J534" s="149" t="s">
        <v>2386</v>
      </c>
      <c r="K534" s="149" t="s">
        <v>6131</v>
      </c>
      <c r="L534" s="149" t="s">
        <v>3373</v>
      </c>
      <c r="S534" s="125"/>
      <c r="T534" s="126"/>
      <c r="U534" s="125"/>
      <c r="X534" s="126"/>
      <c r="AC534" s="1" t="str">
        <f>IF(基本情報登録!$D$10="","",IF(基本情報登録!$D$10='登録データ（男）'!F534,1,0))</f>
        <v/>
      </c>
    </row>
    <row r="535" spans="1:29" ht="13.5">
      <c r="A535" s="150">
        <v>533</v>
      </c>
      <c r="B535" s="150" t="s">
        <v>4300</v>
      </c>
      <c r="C535" s="149" t="s">
        <v>4685</v>
      </c>
      <c r="D535" s="149"/>
      <c r="E535" s="149"/>
      <c r="F535" s="150" t="s">
        <v>4997</v>
      </c>
      <c r="G535" s="150">
        <v>2</v>
      </c>
      <c r="H535" s="149" t="s">
        <v>3306</v>
      </c>
      <c r="I535" s="149" t="s">
        <v>676</v>
      </c>
      <c r="J535" s="149" t="s">
        <v>2250</v>
      </c>
      <c r="K535" s="149" t="s">
        <v>6132</v>
      </c>
      <c r="L535" s="149" t="s">
        <v>499</v>
      </c>
      <c r="S535" s="125"/>
      <c r="T535" s="126"/>
      <c r="U535" s="125"/>
      <c r="X535" s="126"/>
      <c r="AC535" s="1" t="str">
        <f>IF(基本情報登録!$D$10="","",IF(基本情報登録!$D$10='登録データ（男）'!F535,1,0))</f>
        <v/>
      </c>
    </row>
    <row r="536" spans="1:29" ht="13.5">
      <c r="A536" s="150">
        <v>534</v>
      </c>
      <c r="B536" s="150" t="s">
        <v>1649</v>
      </c>
      <c r="C536" s="149" t="s">
        <v>1650</v>
      </c>
      <c r="D536" s="149"/>
      <c r="E536" s="149"/>
      <c r="F536" s="150" t="s">
        <v>4998</v>
      </c>
      <c r="G536" s="150">
        <v>3</v>
      </c>
      <c r="H536" s="149" t="s">
        <v>1830</v>
      </c>
      <c r="I536" s="149" t="s">
        <v>1897</v>
      </c>
      <c r="J536" s="149" t="s">
        <v>2772</v>
      </c>
      <c r="K536" s="149" t="s">
        <v>6133</v>
      </c>
      <c r="L536" s="149" t="s">
        <v>499</v>
      </c>
      <c r="S536" s="125"/>
      <c r="T536" s="126"/>
      <c r="U536" s="125"/>
      <c r="X536" s="126"/>
      <c r="AC536" s="1" t="str">
        <f>IF(基本情報登録!$D$10="","",IF(基本情報登録!$D$10='登録データ（男）'!F536,1,0))</f>
        <v/>
      </c>
    </row>
    <row r="537" spans="1:29" ht="13.5">
      <c r="A537" s="150">
        <v>535</v>
      </c>
      <c r="B537" s="150" t="s">
        <v>1693</v>
      </c>
      <c r="C537" s="149" t="s">
        <v>1694</v>
      </c>
      <c r="D537" s="149"/>
      <c r="E537" s="149"/>
      <c r="F537" s="150" t="s">
        <v>4998</v>
      </c>
      <c r="G537" s="150">
        <v>3</v>
      </c>
      <c r="H537" s="149" t="s">
        <v>1891</v>
      </c>
      <c r="I537" s="149" t="s">
        <v>512</v>
      </c>
      <c r="J537" s="149" t="s">
        <v>2955</v>
      </c>
      <c r="K537" s="149" t="s">
        <v>6134</v>
      </c>
      <c r="L537" s="149" t="s">
        <v>499</v>
      </c>
      <c r="S537" s="125"/>
      <c r="T537" s="126"/>
      <c r="U537" s="125"/>
      <c r="X537" s="126"/>
      <c r="AC537" s="1" t="str">
        <f>IF(基本情報登録!$D$10="","",IF(基本情報登録!$D$10='登録データ（男）'!F537,1,0))</f>
        <v/>
      </c>
    </row>
    <row r="538" spans="1:29" ht="13.5">
      <c r="A538" s="150">
        <v>536</v>
      </c>
      <c r="B538" s="150" t="s">
        <v>2963</v>
      </c>
      <c r="C538" s="149" t="s">
        <v>2964</v>
      </c>
      <c r="D538" s="149"/>
      <c r="E538" s="149"/>
      <c r="F538" s="150" t="s">
        <v>4998</v>
      </c>
      <c r="G538" s="150">
        <v>2</v>
      </c>
      <c r="H538" s="149" t="s">
        <v>2965</v>
      </c>
      <c r="I538" s="149" t="s">
        <v>2966</v>
      </c>
      <c r="J538" s="149" t="s">
        <v>2224</v>
      </c>
      <c r="K538" s="149" t="s">
        <v>6135</v>
      </c>
      <c r="L538" s="149" t="s">
        <v>3373</v>
      </c>
      <c r="S538" s="125"/>
      <c r="T538" s="126"/>
      <c r="U538" s="125"/>
      <c r="X538" s="126"/>
      <c r="AC538" s="1" t="str">
        <f>IF(基本情報登録!$D$10="","",IF(基本情報登録!$D$10='登録データ（男）'!F538,1,0))</f>
        <v/>
      </c>
    </row>
    <row r="539" spans="1:29" ht="13.5">
      <c r="A539" s="150">
        <v>537</v>
      </c>
      <c r="B539" s="150" t="s">
        <v>2951</v>
      </c>
      <c r="C539" s="149" t="s">
        <v>2952</v>
      </c>
      <c r="D539" s="149"/>
      <c r="E539" s="149"/>
      <c r="F539" s="150" t="s">
        <v>4998</v>
      </c>
      <c r="G539" s="150">
        <v>2</v>
      </c>
      <c r="H539" s="149" t="s">
        <v>2953</v>
      </c>
      <c r="I539" s="149" t="s">
        <v>2954</v>
      </c>
      <c r="J539" s="149" t="s">
        <v>1895</v>
      </c>
      <c r="K539" s="149" t="s">
        <v>6136</v>
      </c>
      <c r="L539" s="149" t="s">
        <v>499</v>
      </c>
      <c r="S539" s="125"/>
      <c r="T539" s="126"/>
      <c r="U539" s="125"/>
      <c r="X539" s="126"/>
      <c r="AC539" s="1" t="str">
        <f>IF(基本情報登録!$D$10="","",IF(基本情報登録!$D$10='登録データ（男）'!F539,1,0))</f>
        <v/>
      </c>
    </row>
    <row r="540" spans="1:29" ht="13.5">
      <c r="A540" s="150">
        <v>538</v>
      </c>
      <c r="B540" s="150" t="s">
        <v>2949</v>
      </c>
      <c r="C540" s="149" t="s">
        <v>1653</v>
      </c>
      <c r="D540" s="149"/>
      <c r="E540" s="149"/>
      <c r="F540" s="150" t="s">
        <v>4998</v>
      </c>
      <c r="G540" s="150">
        <v>3</v>
      </c>
      <c r="H540" s="149" t="s">
        <v>1799</v>
      </c>
      <c r="I540" s="149" t="s">
        <v>2774</v>
      </c>
      <c r="J540" s="149" t="s">
        <v>2950</v>
      </c>
      <c r="K540" s="149" t="s">
        <v>6137</v>
      </c>
      <c r="L540" s="149" t="s">
        <v>499</v>
      </c>
      <c r="S540" s="125"/>
      <c r="T540" s="126"/>
      <c r="U540" s="125"/>
      <c r="X540" s="126"/>
      <c r="AC540" s="1" t="str">
        <f>IF(基本情報登録!$D$10="","",IF(基本情報登録!$D$10='登録データ（男）'!F540,1,0))</f>
        <v/>
      </c>
    </row>
    <row r="541" spans="1:29" ht="13.5">
      <c r="A541" s="150">
        <v>539</v>
      </c>
      <c r="B541" s="150" t="s">
        <v>1651</v>
      </c>
      <c r="C541" s="149" t="s">
        <v>1652</v>
      </c>
      <c r="D541" s="149"/>
      <c r="E541" s="149"/>
      <c r="F541" s="150" t="s">
        <v>4998</v>
      </c>
      <c r="G541" s="150">
        <v>3</v>
      </c>
      <c r="H541" s="149" t="s">
        <v>1876</v>
      </c>
      <c r="I541" s="149" t="s">
        <v>2948</v>
      </c>
      <c r="J541" s="149" t="s">
        <v>2897</v>
      </c>
      <c r="K541" s="149" t="s">
        <v>6138</v>
      </c>
      <c r="L541" s="149" t="s">
        <v>499</v>
      </c>
      <c r="S541" s="125"/>
      <c r="T541" s="126"/>
      <c r="U541" s="125"/>
      <c r="X541" s="126"/>
      <c r="AC541" s="1" t="str">
        <f>IF(基本情報登録!$D$10="","",IF(基本情報登録!$D$10='登録データ（男）'!F541,1,0))</f>
        <v/>
      </c>
    </row>
    <row r="542" spans="1:29" ht="13.5">
      <c r="A542" s="150">
        <v>540</v>
      </c>
      <c r="B542" s="150" t="s">
        <v>2960</v>
      </c>
      <c r="C542" s="149" t="s">
        <v>2961</v>
      </c>
      <c r="D542" s="149"/>
      <c r="E542" s="149"/>
      <c r="F542" s="150" t="s">
        <v>4998</v>
      </c>
      <c r="G542" s="150">
        <v>2</v>
      </c>
      <c r="H542" s="149" t="s">
        <v>2962</v>
      </c>
      <c r="I542" s="149" t="s">
        <v>2193</v>
      </c>
      <c r="J542" s="149" t="s">
        <v>2450</v>
      </c>
      <c r="K542" s="149" t="s">
        <v>6139</v>
      </c>
      <c r="L542" s="149" t="s">
        <v>3373</v>
      </c>
      <c r="S542" s="125"/>
      <c r="T542" s="126"/>
      <c r="U542" s="125"/>
      <c r="X542" s="126"/>
      <c r="AC542" s="1" t="str">
        <f>IF(基本情報登録!$D$10="","",IF(基本情報登録!$D$10='登録データ（男）'!F542,1,0))</f>
        <v/>
      </c>
    </row>
    <row r="543" spans="1:29" ht="13.5">
      <c r="A543" s="150">
        <v>541</v>
      </c>
      <c r="B543" s="150" t="s">
        <v>2957</v>
      </c>
      <c r="C543" s="149" t="s">
        <v>2958</v>
      </c>
      <c r="D543" s="149"/>
      <c r="E543" s="149"/>
      <c r="F543" s="150" t="s">
        <v>4998</v>
      </c>
      <c r="G543" s="150">
        <v>2</v>
      </c>
      <c r="H543" s="149" t="s">
        <v>2943</v>
      </c>
      <c r="I543" s="149" t="s">
        <v>2377</v>
      </c>
      <c r="J543" s="149" t="s">
        <v>2959</v>
      </c>
      <c r="K543" s="149" t="s">
        <v>6140</v>
      </c>
      <c r="L543" s="149" t="s">
        <v>499</v>
      </c>
      <c r="S543" s="125"/>
      <c r="T543" s="126"/>
      <c r="U543" s="125"/>
      <c r="X543" s="126"/>
      <c r="AC543" s="1" t="str">
        <f>IF(基本情報登録!$D$10="","",IF(基本情報登録!$D$10='登録データ（男）'!F543,1,0))</f>
        <v/>
      </c>
    </row>
    <row r="544" spans="1:29" ht="13.5">
      <c r="A544" s="150">
        <v>542</v>
      </c>
      <c r="B544" s="150" t="s">
        <v>3624</v>
      </c>
      <c r="C544" s="149" t="s">
        <v>3625</v>
      </c>
      <c r="D544" s="149"/>
      <c r="E544" s="149"/>
      <c r="F544" s="150" t="s">
        <v>4998</v>
      </c>
      <c r="G544" s="150">
        <v>2</v>
      </c>
      <c r="H544" s="149" t="s">
        <v>3626</v>
      </c>
      <c r="I544" s="149" t="s">
        <v>3627</v>
      </c>
      <c r="J544" s="149" t="s">
        <v>5348</v>
      </c>
      <c r="K544" s="149" t="s">
        <v>6141</v>
      </c>
      <c r="L544" s="149" t="s">
        <v>499</v>
      </c>
      <c r="S544" s="125"/>
      <c r="T544" s="126"/>
      <c r="U544" s="125"/>
      <c r="X544" s="126"/>
      <c r="AC544" s="1" t="str">
        <f>IF(基本情報登録!$D$10="","",IF(基本情報登録!$D$10='登録データ（男）'!F544,1,0))</f>
        <v/>
      </c>
    </row>
    <row r="545" spans="1:29" ht="13.5">
      <c r="A545" s="150">
        <v>543</v>
      </c>
      <c r="B545" s="150" t="s">
        <v>4301</v>
      </c>
      <c r="C545" s="149" t="s">
        <v>4686</v>
      </c>
      <c r="D545" s="149"/>
      <c r="E545" s="149"/>
      <c r="F545" s="150" t="s">
        <v>4998</v>
      </c>
      <c r="G545" s="150">
        <v>1</v>
      </c>
      <c r="H545" s="149" t="s">
        <v>5095</v>
      </c>
      <c r="I545" s="149" t="s">
        <v>5349</v>
      </c>
      <c r="J545" s="149" t="s">
        <v>513</v>
      </c>
      <c r="K545" s="149" t="s">
        <v>6142</v>
      </c>
      <c r="L545" s="149" t="s">
        <v>499</v>
      </c>
      <c r="S545" s="125"/>
      <c r="T545" s="126"/>
      <c r="U545" s="125"/>
      <c r="X545" s="126"/>
      <c r="AC545" s="1" t="str">
        <f>IF(基本情報登録!$D$10="","",IF(基本情報登録!$D$10='登録データ（男）'!F545,1,0))</f>
        <v/>
      </c>
    </row>
    <row r="546" spans="1:29" ht="13.5">
      <c r="A546" s="150">
        <v>544</v>
      </c>
      <c r="B546" s="150" t="s">
        <v>4302</v>
      </c>
      <c r="C546" s="149" t="s">
        <v>4687</v>
      </c>
      <c r="D546" s="149"/>
      <c r="E546" s="149"/>
      <c r="F546" s="150" t="s">
        <v>4998</v>
      </c>
      <c r="G546" s="150">
        <v>1</v>
      </c>
      <c r="H546" s="149" t="s">
        <v>5096</v>
      </c>
      <c r="I546" s="149" t="s">
        <v>2478</v>
      </c>
      <c r="J546" s="149" t="s">
        <v>2397</v>
      </c>
      <c r="K546" s="149" t="s">
        <v>6143</v>
      </c>
      <c r="L546" s="149" t="s">
        <v>3373</v>
      </c>
      <c r="S546" s="125"/>
      <c r="T546" s="126"/>
      <c r="U546" s="125"/>
      <c r="X546" s="126"/>
      <c r="AC546" s="1" t="str">
        <f>IF(基本情報登録!$D$10="","",IF(基本情報登録!$D$10='登録データ（男）'!F546,1,0))</f>
        <v/>
      </c>
    </row>
    <row r="547" spans="1:29" ht="13.5">
      <c r="A547" s="150">
        <v>545</v>
      </c>
      <c r="B547" s="150" t="s">
        <v>4303</v>
      </c>
      <c r="C547" s="149" t="s">
        <v>4688</v>
      </c>
      <c r="D547" s="149"/>
      <c r="E547" s="149"/>
      <c r="F547" s="150" t="s">
        <v>4998</v>
      </c>
      <c r="G547" s="150">
        <v>1</v>
      </c>
      <c r="H547" s="149" t="s">
        <v>5097</v>
      </c>
      <c r="I547" s="149" t="s">
        <v>575</v>
      </c>
      <c r="J547" s="149" t="s">
        <v>3539</v>
      </c>
      <c r="K547" s="149" t="s">
        <v>6144</v>
      </c>
      <c r="L547" s="149" t="s">
        <v>499</v>
      </c>
      <c r="S547" s="125"/>
      <c r="T547" s="126"/>
      <c r="U547" s="125"/>
      <c r="X547" s="126"/>
      <c r="AC547" s="1" t="str">
        <f>IF(基本情報登録!$D$10="","",IF(基本情報登録!$D$10='登録データ（男）'!F547,1,0))</f>
        <v/>
      </c>
    </row>
    <row r="548" spans="1:29" ht="13.5">
      <c r="A548" s="150">
        <v>546</v>
      </c>
      <c r="B548" s="150" t="s">
        <v>4304</v>
      </c>
      <c r="C548" s="149" t="s">
        <v>4689</v>
      </c>
      <c r="D548" s="149"/>
      <c r="E548" s="149"/>
      <c r="F548" s="150" t="s">
        <v>4998</v>
      </c>
      <c r="G548" s="150">
        <v>1</v>
      </c>
      <c r="H548" s="149" t="s">
        <v>5098</v>
      </c>
      <c r="I548" s="149" t="s">
        <v>5350</v>
      </c>
      <c r="J548" s="149" t="s">
        <v>5351</v>
      </c>
      <c r="K548" s="149" t="s">
        <v>6145</v>
      </c>
      <c r="L548" s="149" t="s">
        <v>499</v>
      </c>
      <c r="S548" s="125"/>
      <c r="T548" s="126"/>
      <c r="U548" s="125"/>
      <c r="X548" s="126"/>
      <c r="AC548" s="1" t="str">
        <f>IF(基本情報登録!$D$10="","",IF(基本情報登録!$D$10='登録データ（男）'!F548,1,0))</f>
        <v/>
      </c>
    </row>
    <row r="549" spans="1:29" ht="13.5">
      <c r="A549" s="150">
        <v>547</v>
      </c>
      <c r="B549" s="150" t="s">
        <v>1642</v>
      </c>
      <c r="C549" s="149" t="s">
        <v>1643</v>
      </c>
      <c r="D549" s="149"/>
      <c r="E549" s="149"/>
      <c r="F549" s="150" t="s">
        <v>4999</v>
      </c>
      <c r="G549" s="150">
        <v>3</v>
      </c>
      <c r="H549" s="149" t="s">
        <v>1874</v>
      </c>
      <c r="I549" s="149" t="s">
        <v>2759</v>
      </c>
      <c r="J549" s="149" t="s">
        <v>2740</v>
      </c>
      <c r="K549" s="149" t="s">
        <v>6146</v>
      </c>
      <c r="L549" s="149" t="s">
        <v>499</v>
      </c>
      <c r="S549" s="125"/>
      <c r="T549" s="126"/>
      <c r="U549" s="125"/>
      <c r="X549" s="126"/>
      <c r="AC549" s="1" t="str">
        <f>IF(基本情報登録!$D$10="","",IF(基本情報登録!$D$10='登録データ（男）'!F549,1,0))</f>
        <v/>
      </c>
    </row>
    <row r="550" spans="1:29" ht="13.5">
      <c r="A550" s="150">
        <v>548</v>
      </c>
      <c r="B550" s="150" t="s">
        <v>2762</v>
      </c>
      <c r="C550" s="149" t="s">
        <v>1641</v>
      </c>
      <c r="D550" s="149"/>
      <c r="E550" s="149"/>
      <c r="F550" s="150" t="s">
        <v>4999</v>
      </c>
      <c r="G550" s="150">
        <v>3</v>
      </c>
      <c r="H550" s="149" t="s">
        <v>1821</v>
      </c>
      <c r="I550" s="149" t="s">
        <v>2763</v>
      </c>
      <c r="J550" s="149" t="s">
        <v>2764</v>
      </c>
      <c r="K550" s="149" t="s">
        <v>6147</v>
      </c>
      <c r="L550" s="149" t="s">
        <v>3373</v>
      </c>
      <c r="S550" s="125"/>
      <c r="T550" s="126"/>
      <c r="U550" s="125"/>
      <c r="X550" s="126"/>
      <c r="AC550" s="1" t="str">
        <f>IF(基本情報登録!$D$10="","",IF(基本情報登録!$D$10='登録データ（男）'!F550,1,0))</f>
        <v/>
      </c>
    </row>
    <row r="551" spans="1:29" ht="13.5">
      <c r="A551" s="150">
        <v>549</v>
      </c>
      <c r="B551" s="150" t="s">
        <v>1473</v>
      </c>
      <c r="C551" s="149" t="s">
        <v>1474</v>
      </c>
      <c r="D551" s="149"/>
      <c r="E551" s="149"/>
      <c r="F551" s="150" t="s">
        <v>4999</v>
      </c>
      <c r="G551" s="150">
        <v>3</v>
      </c>
      <c r="H551" s="149" t="s">
        <v>1814</v>
      </c>
      <c r="I551" s="149" t="s">
        <v>560</v>
      </c>
      <c r="J551" s="149" t="s">
        <v>2761</v>
      </c>
      <c r="K551" s="149" t="s">
        <v>6148</v>
      </c>
      <c r="L551" s="149" t="s">
        <v>499</v>
      </c>
      <c r="S551" s="125"/>
      <c r="T551" s="126"/>
      <c r="U551" s="125"/>
      <c r="X551" s="126"/>
      <c r="AC551" s="1" t="str">
        <f>IF(基本情報登録!$D$10="","",IF(基本情報登録!$D$10='登録データ（男）'!F551,1,0))</f>
        <v/>
      </c>
    </row>
    <row r="552" spans="1:29" ht="13.5">
      <c r="A552" s="150">
        <v>550</v>
      </c>
      <c r="B552" s="150" t="s">
        <v>1471</v>
      </c>
      <c r="C552" s="149" t="s">
        <v>1472</v>
      </c>
      <c r="D552" s="149"/>
      <c r="E552" s="149"/>
      <c r="F552" s="150" t="s">
        <v>4999</v>
      </c>
      <c r="G552" s="150">
        <v>3</v>
      </c>
      <c r="H552" s="149" t="s">
        <v>1813</v>
      </c>
      <c r="I552" s="149" t="s">
        <v>576</v>
      </c>
      <c r="J552" s="149" t="s">
        <v>2595</v>
      </c>
      <c r="K552" s="149" t="s">
        <v>6149</v>
      </c>
      <c r="L552" s="149" t="s">
        <v>499</v>
      </c>
      <c r="S552" s="125"/>
      <c r="T552" s="126"/>
      <c r="U552" s="125"/>
      <c r="X552" s="126"/>
      <c r="AC552" s="1" t="str">
        <f>IF(基本情報登録!$D$10="","",IF(基本情報登録!$D$10='登録データ（男）'!F552,1,0))</f>
        <v/>
      </c>
    </row>
    <row r="553" spans="1:29" ht="13.5">
      <c r="A553" s="150">
        <v>551</v>
      </c>
      <c r="B553" s="150" t="s">
        <v>1475</v>
      </c>
      <c r="C553" s="149" t="s">
        <v>1476</v>
      </c>
      <c r="D553" s="149"/>
      <c r="E553" s="149"/>
      <c r="F553" s="150" t="s">
        <v>4999</v>
      </c>
      <c r="G553" s="150">
        <v>3</v>
      </c>
      <c r="H553" s="149" t="s">
        <v>1815</v>
      </c>
      <c r="I553" s="149" t="s">
        <v>2758</v>
      </c>
      <c r="J553" s="149" t="s">
        <v>2366</v>
      </c>
      <c r="K553" s="149" t="s">
        <v>6150</v>
      </c>
      <c r="L553" s="149" t="s">
        <v>499</v>
      </c>
      <c r="S553" s="125"/>
      <c r="T553" s="126"/>
      <c r="U553" s="125"/>
      <c r="X553" s="126"/>
      <c r="AC553" s="1" t="str">
        <f>IF(基本情報登録!$D$10="","",IF(基本情報登録!$D$10='登録データ（男）'!F553,1,0))</f>
        <v/>
      </c>
    </row>
    <row r="554" spans="1:29" ht="13.5">
      <c r="A554" s="150">
        <v>552</v>
      </c>
      <c r="B554" s="150" t="s">
        <v>4305</v>
      </c>
      <c r="C554" s="149" t="s">
        <v>1640</v>
      </c>
      <c r="D554" s="149"/>
      <c r="E554" s="149"/>
      <c r="F554" s="150" t="s">
        <v>4999</v>
      </c>
      <c r="G554" s="150">
        <v>3</v>
      </c>
      <c r="H554" s="149" t="s">
        <v>1873</v>
      </c>
      <c r="I554" s="149" t="s">
        <v>2765</v>
      </c>
      <c r="J554" s="149" t="s">
        <v>540</v>
      </c>
      <c r="K554" s="149" t="s">
        <v>6151</v>
      </c>
      <c r="L554" s="149" t="s">
        <v>3373</v>
      </c>
      <c r="S554" s="125"/>
      <c r="T554" s="126"/>
      <c r="U554" s="125"/>
      <c r="X554" s="126"/>
      <c r="AC554" s="1" t="str">
        <f>IF(基本情報登録!$D$10="","",IF(基本情報登録!$D$10='登録データ（男）'!F554,1,0))</f>
        <v/>
      </c>
    </row>
    <row r="555" spans="1:29" ht="13.5">
      <c r="A555" s="150">
        <v>553</v>
      </c>
      <c r="B555" s="150" t="s">
        <v>3463</v>
      </c>
      <c r="C555" s="149" t="s">
        <v>3464</v>
      </c>
      <c r="D555" s="149"/>
      <c r="E555" s="149"/>
      <c r="F555" s="150" t="s">
        <v>4999</v>
      </c>
      <c r="G555" s="150">
        <v>2</v>
      </c>
      <c r="H555" s="149" t="s">
        <v>3465</v>
      </c>
      <c r="I555" s="149" t="s">
        <v>5352</v>
      </c>
      <c r="J555" s="149" t="s">
        <v>498</v>
      </c>
      <c r="K555" s="149" t="s">
        <v>6152</v>
      </c>
      <c r="L555" s="149" t="s">
        <v>499</v>
      </c>
      <c r="S555" s="125"/>
      <c r="T555" s="126"/>
      <c r="U555" s="125"/>
      <c r="X555" s="126"/>
      <c r="AC555" s="1" t="str">
        <f>IF(基本情報登録!$D$10="","",IF(基本情報登録!$D$10='登録データ（男）'!F555,1,0))</f>
        <v/>
      </c>
    </row>
    <row r="556" spans="1:29" ht="13.5">
      <c r="A556" s="150">
        <v>554</v>
      </c>
      <c r="B556" s="150" t="s">
        <v>2766</v>
      </c>
      <c r="C556" s="149" t="s">
        <v>2767</v>
      </c>
      <c r="D556" s="149"/>
      <c r="E556" s="149"/>
      <c r="F556" s="150" t="s">
        <v>4999</v>
      </c>
      <c r="G556" s="150">
        <v>2</v>
      </c>
      <c r="H556" s="149" t="s">
        <v>2549</v>
      </c>
      <c r="I556" s="149" t="s">
        <v>2768</v>
      </c>
      <c r="J556" s="149" t="s">
        <v>5353</v>
      </c>
      <c r="K556" s="149" t="s">
        <v>6153</v>
      </c>
      <c r="L556" s="149" t="s">
        <v>499</v>
      </c>
      <c r="S556" s="125"/>
      <c r="T556" s="126"/>
      <c r="U556" s="125"/>
      <c r="X556" s="126"/>
      <c r="AC556" s="1" t="str">
        <f>IF(基本情報登録!$D$10="","",IF(基本情報登録!$D$10='登録データ（男）'!F556,1,0))</f>
        <v/>
      </c>
    </row>
    <row r="557" spans="1:29" ht="13.5">
      <c r="A557" s="150">
        <v>555</v>
      </c>
      <c r="B557" s="150" t="s">
        <v>2769</v>
      </c>
      <c r="C557" s="149" t="s">
        <v>2770</v>
      </c>
      <c r="D557" s="149"/>
      <c r="E557" s="149"/>
      <c r="F557" s="150" t="s">
        <v>4999</v>
      </c>
      <c r="G557" s="150">
        <v>2</v>
      </c>
      <c r="H557" s="149" t="s">
        <v>2771</v>
      </c>
      <c r="I557" s="149" t="s">
        <v>633</v>
      </c>
      <c r="J557" s="149" t="s">
        <v>2772</v>
      </c>
      <c r="K557" s="149" t="s">
        <v>6154</v>
      </c>
      <c r="L557" s="149" t="s">
        <v>499</v>
      </c>
      <c r="S557" s="125"/>
      <c r="T557" s="126"/>
      <c r="U557" s="125"/>
      <c r="X557" s="126"/>
      <c r="AC557" s="1" t="str">
        <f>IF(基本情報登録!$D$10="","",IF(基本情報登録!$D$10='登録データ（男）'!F557,1,0))</f>
        <v/>
      </c>
    </row>
    <row r="558" spans="1:29" ht="13.5">
      <c r="A558" s="150">
        <v>556</v>
      </c>
      <c r="B558" s="150" t="s">
        <v>3466</v>
      </c>
      <c r="C558" s="149" t="s">
        <v>3467</v>
      </c>
      <c r="D558" s="149"/>
      <c r="E558" s="149"/>
      <c r="F558" s="150" t="s">
        <v>4999</v>
      </c>
      <c r="G558" s="150">
        <v>2</v>
      </c>
      <c r="H558" s="149" t="s">
        <v>3468</v>
      </c>
      <c r="I558" s="149" t="s">
        <v>4066</v>
      </c>
      <c r="J558" s="149" t="s">
        <v>2673</v>
      </c>
      <c r="K558" s="149" t="s">
        <v>6155</v>
      </c>
      <c r="L558" s="149" t="s">
        <v>3373</v>
      </c>
      <c r="S558" s="125"/>
      <c r="T558" s="126"/>
      <c r="U558" s="125"/>
      <c r="X558" s="126"/>
      <c r="AC558" s="1" t="str">
        <f>IF(基本情報登録!$D$10="","",IF(基本情報登録!$D$10='登録データ（男）'!F558,1,0))</f>
        <v/>
      </c>
    </row>
    <row r="559" spans="1:29" ht="13.5">
      <c r="A559" s="150">
        <v>557</v>
      </c>
      <c r="B559" s="150" t="s">
        <v>3049</v>
      </c>
      <c r="C559" s="149" t="s">
        <v>4690</v>
      </c>
      <c r="D559" s="149"/>
      <c r="E559" s="149"/>
      <c r="F559" s="150" t="s">
        <v>4999</v>
      </c>
      <c r="G559" s="150">
        <v>2</v>
      </c>
      <c r="H559" s="149" t="s">
        <v>2541</v>
      </c>
      <c r="I559" s="149" t="s">
        <v>3050</v>
      </c>
      <c r="J559" s="149" t="s">
        <v>503</v>
      </c>
      <c r="K559" s="149" t="s">
        <v>6156</v>
      </c>
      <c r="L559" s="149" t="s">
        <v>499</v>
      </c>
      <c r="S559" s="125"/>
      <c r="T559" s="126"/>
      <c r="U559" s="125"/>
      <c r="X559" s="126"/>
      <c r="AC559" s="1" t="str">
        <f>IF(基本情報登録!$D$10="","",IF(基本情報登録!$D$10='登録データ（男）'!F559,1,0))</f>
        <v/>
      </c>
    </row>
    <row r="560" spans="1:29" ht="13.5">
      <c r="A560" s="150">
        <v>558</v>
      </c>
      <c r="B560" s="150" t="s">
        <v>3461</v>
      </c>
      <c r="C560" s="149" t="s">
        <v>3462</v>
      </c>
      <c r="D560" s="149"/>
      <c r="E560" s="149"/>
      <c r="F560" s="150" t="s">
        <v>4999</v>
      </c>
      <c r="G560" s="150">
        <v>2</v>
      </c>
      <c r="H560" s="149" t="s">
        <v>2811</v>
      </c>
      <c r="I560" s="149" t="s">
        <v>707</v>
      </c>
      <c r="J560" s="149" t="s">
        <v>3580</v>
      </c>
      <c r="K560" s="149" t="s">
        <v>6157</v>
      </c>
      <c r="L560" s="149" t="s">
        <v>499</v>
      </c>
      <c r="S560" s="125"/>
      <c r="T560" s="126"/>
      <c r="U560" s="125"/>
      <c r="X560" s="126"/>
      <c r="AC560" s="1" t="str">
        <f>IF(基本情報登録!$D$10="","",IF(基本情報登録!$D$10='登録データ（男）'!F560,1,0))</f>
        <v/>
      </c>
    </row>
    <row r="561" spans="1:29" ht="13.5">
      <c r="A561" s="150">
        <v>559</v>
      </c>
      <c r="B561" s="150" t="s">
        <v>1644</v>
      </c>
      <c r="C561" s="149" t="s">
        <v>1645</v>
      </c>
      <c r="D561" s="149"/>
      <c r="E561" s="149"/>
      <c r="F561" s="150" t="s">
        <v>4999</v>
      </c>
      <c r="G561" s="150">
        <v>3</v>
      </c>
      <c r="H561" s="149" t="s">
        <v>1875</v>
      </c>
      <c r="I561" s="149" t="s">
        <v>2760</v>
      </c>
      <c r="J561" s="149" t="s">
        <v>2301</v>
      </c>
      <c r="K561" s="149" t="s">
        <v>6158</v>
      </c>
      <c r="L561" s="149" t="s">
        <v>499</v>
      </c>
      <c r="S561" s="125"/>
      <c r="T561" s="126"/>
      <c r="U561" s="125"/>
      <c r="X561" s="126"/>
      <c r="AC561" s="1" t="str">
        <f>IF(基本情報登録!$D$10="","",IF(基本情報登録!$D$10='登録データ（男）'!F561,1,0))</f>
        <v/>
      </c>
    </row>
    <row r="562" spans="1:29" ht="13.5">
      <c r="A562" s="150">
        <v>560</v>
      </c>
      <c r="B562" s="150" t="s">
        <v>1495</v>
      </c>
      <c r="C562" s="149" t="s">
        <v>1496</v>
      </c>
      <c r="D562" s="149"/>
      <c r="E562" s="149"/>
      <c r="F562" s="150" t="s">
        <v>5000</v>
      </c>
      <c r="G562" s="150">
        <v>3</v>
      </c>
      <c r="H562" s="149" t="s">
        <v>1823</v>
      </c>
      <c r="I562" s="149" t="s">
        <v>3208</v>
      </c>
      <c r="J562" s="149" t="s">
        <v>3209</v>
      </c>
      <c r="K562" s="149" t="s">
        <v>6159</v>
      </c>
      <c r="L562" s="149" t="s">
        <v>3373</v>
      </c>
      <c r="S562" s="125"/>
      <c r="T562" s="126"/>
      <c r="U562" s="125"/>
      <c r="X562" s="126"/>
      <c r="AC562" s="1" t="str">
        <f>IF(基本情報登録!$D$10="","",IF(基本情報登録!$D$10='登録データ（男）'!F562,1,0))</f>
        <v/>
      </c>
    </row>
    <row r="563" spans="1:29" ht="13.5">
      <c r="A563" s="150">
        <v>561</v>
      </c>
      <c r="B563" s="150" t="s">
        <v>1501</v>
      </c>
      <c r="C563" s="149" t="s">
        <v>1502</v>
      </c>
      <c r="D563" s="149"/>
      <c r="E563" s="149"/>
      <c r="F563" s="150" t="s">
        <v>5000</v>
      </c>
      <c r="G563" s="150">
        <v>3</v>
      </c>
      <c r="H563" s="149" t="s">
        <v>1745</v>
      </c>
      <c r="I563" s="149" t="s">
        <v>3210</v>
      </c>
      <c r="J563" s="149" t="s">
        <v>3095</v>
      </c>
      <c r="K563" s="149" t="s">
        <v>6160</v>
      </c>
      <c r="L563" s="149" t="s">
        <v>499</v>
      </c>
      <c r="S563" s="125"/>
      <c r="T563" s="126"/>
      <c r="U563" s="125"/>
      <c r="X563" s="126"/>
      <c r="AC563" s="1" t="str">
        <f>IF(基本情報登録!$D$10="","",IF(基本情報登録!$D$10='登録データ（男）'!F563,1,0))</f>
        <v/>
      </c>
    </row>
    <row r="564" spans="1:29" ht="13.5">
      <c r="A564" s="150">
        <v>562</v>
      </c>
      <c r="B564" s="150" t="s">
        <v>1497</v>
      </c>
      <c r="C564" s="149" t="s">
        <v>1498</v>
      </c>
      <c r="D564" s="149"/>
      <c r="E564" s="149"/>
      <c r="F564" s="150" t="s">
        <v>5000</v>
      </c>
      <c r="G564" s="150">
        <v>3</v>
      </c>
      <c r="H564" s="149" t="s">
        <v>1802</v>
      </c>
      <c r="I564" s="149" t="s">
        <v>3212</v>
      </c>
      <c r="J564" s="149" t="s">
        <v>2436</v>
      </c>
      <c r="K564" s="149" t="s">
        <v>6161</v>
      </c>
      <c r="L564" s="149" t="s">
        <v>499</v>
      </c>
      <c r="S564" s="125"/>
      <c r="T564" s="126"/>
      <c r="U564" s="125"/>
      <c r="X564" s="126"/>
      <c r="AC564" s="1" t="str">
        <f>IF(基本情報登録!$D$10="","",IF(基本情報登録!$D$10='登録データ（男）'!F564,1,0))</f>
        <v/>
      </c>
    </row>
    <row r="565" spans="1:29" ht="13.5">
      <c r="A565" s="150">
        <v>563</v>
      </c>
      <c r="B565" s="150" t="s">
        <v>1505</v>
      </c>
      <c r="C565" s="149" t="s">
        <v>1506</v>
      </c>
      <c r="D565" s="149"/>
      <c r="E565" s="149"/>
      <c r="F565" s="150" t="s">
        <v>5000</v>
      </c>
      <c r="G565" s="150">
        <v>3</v>
      </c>
      <c r="H565" s="149" t="s">
        <v>1811</v>
      </c>
      <c r="I565" s="149" t="s">
        <v>3206</v>
      </c>
      <c r="J565" s="149" t="s">
        <v>3207</v>
      </c>
      <c r="K565" s="149" t="s">
        <v>6162</v>
      </c>
      <c r="L565" s="149" t="s">
        <v>499</v>
      </c>
      <c r="S565" s="125"/>
      <c r="T565" s="126"/>
      <c r="U565" s="125"/>
      <c r="X565" s="126"/>
      <c r="AC565" s="1" t="str">
        <f>IF(基本情報登録!$D$10="","",IF(基本情報登録!$D$10='登録データ（男）'!F565,1,0))</f>
        <v/>
      </c>
    </row>
    <row r="566" spans="1:29" ht="13.5">
      <c r="A566" s="150">
        <v>564</v>
      </c>
      <c r="B566" s="150" t="s">
        <v>1503</v>
      </c>
      <c r="C566" s="149" t="s">
        <v>1504</v>
      </c>
      <c r="D566" s="149"/>
      <c r="E566" s="149"/>
      <c r="F566" s="150" t="s">
        <v>5000</v>
      </c>
      <c r="G566" s="150">
        <v>3</v>
      </c>
      <c r="H566" s="149" t="s">
        <v>1824</v>
      </c>
      <c r="I566" s="149" t="s">
        <v>5354</v>
      </c>
      <c r="J566" s="149" t="s">
        <v>523</v>
      </c>
      <c r="K566" s="149" t="s">
        <v>6163</v>
      </c>
      <c r="L566" s="149" t="s">
        <v>3373</v>
      </c>
      <c r="S566" s="125"/>
      <c r="T566" s="126"/>
      <c r="U566" s="125"/>
      <c r="X566" s="126"/>
      <c r="AC566" s="1" t="str">
        <f>IF(基本情報登録!$D$10="","",IF(基本情報登録!$D$10='登録データ（男）'!F566,1,0))</f>
        <v/>
      </c>
    </row>
    <row r="567" spans="1:29" ht="13.5">
      <c r="A567" s="150">
        <v>565</v>
      </c>
      <c r="B567" s="150" t="s">
        <v>1491</v>
      </c>
      <c r="C567" s="149" t="s">
        <v>1492</v>
      </c>
      <c r="D567" s="149"/>
      <c r="E567" s="149"/>
      <c r="F567" s="150" t="s">
        <v>5000</v>
      </c>
      <c r="G567" s="150">
        <v>3</v>
      </c>
      <c r="H567" s="149" t="s">
        <v>1821</v>
      </c>
      <c r="I567" s="149" t="s">
        <v>2234</v>
      </c>
      <c r="J567" s="149" t="s">
        <v>612</v>
      </c>
      <c r="K567" s="149" t="s">
        <v>6164</v>
      </c>
      <c r="L567" s="149" t="s">
        <v>499</v>
      </c>
      <c r="S567" s="125"/>
      <c r="T567" s="126"/>
      <c r="U567" s="125"/>
      <c r="X567" s="126"/>
      <c r="AC567" s="1" t="str">
        <f>IF(基本情報登録!$D$10="","",IF(基本情報登録!$D$10='登録データ（男）'!F567,1,0))</f>
        <v/>
      </c>
    </row>
    <row r="568" spans="1:29" ht="13.5">
      <c r="A568" s="150">
        <v>566</v>
      </c>
      <c r="B568" s="150" t="s">
        <v>1493</v>
      </c>
      <c r="C568" s="149" t="s">
        <v>1494</v>
      </c>
      <c r="D568" s="149"/>
      <c r="E568" s="149"/>
      <c r="F568" s="150" t="s">
        <v>5000</v>
      </c>
      <c r="G568" s="150">
        <v>3</v>
      </c>
      <c r="H568" s="149" t="s">
        <v>1822</v>
      </c>
      <c r="I568" s="149" t="s">
        <v>3211</v>
      </c>
      <c r="J568" s="149" t="s">
        <v>2450</v>
      </c>
      <c r="K568" s="149" t="s">
        <v>6165</v>
      </c>
      <c r="L568" s="149" t="s">
        <v>499</v>
      </c>
      <c r="S568" s="125"/>
      <c r="T568" s="126"/>
      <c r="U568" s="125"/>
      <c r="X568" s="126"/>
      <c r="AC568" s="1" t="str">
        <f>IF(基本情報登録!$D$10="","",IF(基本情報登録!$D$10='登録データ（男）'!F568,1,0))</f>
        <v/>
      </c>
    </row>
    <row r="569" spans="1:29" ht="13.5">
      <c r="A569" s="150">
        <v>567</v>
      </c>
      <c r="B569" s="150" t="s">
        <v>1499</v>
      </c>
      <c r="C569" s="149" t="s">
        <v>1500</v>
      </c>
      <c r="D569" s="149"/>
      <c r="E569" s="149"/>
      <c r="F569" s="150" t="s">
        <v>5000</v>
      </c>
      <c r="G569" s="150">
        <v>3</v>
      </c>
      <c r="H569" s="149" t="s">
        <v>1748</v>
      </c>
      <c r="I569" s="149" t="s">
        <v>5355</v>
      </c>
      <c r="J569" s="149" t="s">
        <v>3204</v>
      </c>
      <c r="K569" s="149" t="s">
        <v>6166</v>
      </c>
      <c r="L569" s="149" t="s">
        <v>499</v>
      </c>
      <c r="S569" s="125"/>
      <c r="T569" s="126"/>
      <c r="U569" s="125"/>
      <c r="X569" s="126"/>
      <c r="AC569" s="1" t="str">
        <f>IF(基本情報登録!$D$10="","",IF(基本情報登録!$D$10='登録データ（男）'!F569,1,0))</f>
        <v/>
      </c>
    </row>
    <row r="570" spans="1:29" ht="13.5">
      <c r="A570" s="150">
        <v>568</v>
      </c>
      <c r="B570" s="150" t="s">
        <v>3427</v>
      </c>
      <c r="C570" s="149" t="s">
        <v>3428</v>
      </c>
      <c r="D570" s="149"/>
      <c r="E570" s="149"/>
      <c r="F570" s="150" t="s">
        <v>5000</v>
      </c>
      <c r="G570" s="150">
        <v>2</v>
      </c>
      <c r="H570" s="149" t="s">
        <v>3429</v>
      </c>
      <c r="I570" s="149" t="s">
        <v>3538</v>
      </c>
      <c r="J570" s="149" t="s">
        <v>3079</v>
      </c>
      <c r="K570" s="149" t="s">
        <v>6167</v>
      </c>
      <c r="L570" s="149" t="s">
        <v>3373</v>
      </c>
      <c r="S570" s="125"/>
      <c r="T570" s="126"/>
      <c r="U570" s="125"/>
      <c r="X570" s="126"/>
      <c r="AC570" s="1" t="str">
        <f>IF(基本情報登録!$D$10="","",IF(基本情報登録!$D$10='登録データ（男）'!F570,1,0))</f>
        <v/>
      </c>
    </row>
    <row r="571" spans="1:29" ht="13.5">
      <c r="A571" s="150">
        <v>569</v>
      </c>
      <c r="B571" s="150" t="s">
        <v>3441</v>
      </c>
      <c r="C571" s="149" t="s">
        <v>3442</v>
      </c>
      <c r="D571" s="149"/>
      <c r="E571" s="149"/>
      <c r="F571" s="150" t="s">
        <v>5000</v>
      </c>
      <c r="G571" s="150">
        <v>2</v>
      </c>
      <c r="H571" s="149" t="s">
        <v>3019</v>
      </c>
      <c r="I571" s="149" t="s">
        <v>5356</v>
      </c>
      <c r="J571" s="149" t="s">
        <v>5357</v>
      </c>
      <c r="K571" s="149" t="s">
        <v>6168</v>
      </c>
      <c r="L571" s="149" t="s">
        <v>499</v>
      </c>
      <c r="S571" s="125"/>
      <c r="T571" s="126"/>
      <c r="U571" s="125"/>
      <c r="X571" s="126"/>
      <c r="AC571" s="1" t="str">
        <f>IF(基本情報登録!$D$10="","",IF(基本情報登録!$D$10='登録データ（男）'!F571,1,0))</f>
        <v/>
      </c>
    </row>
    <row r="572" spans="1:29" ht="13.5">
      <c r="A572" s="150">
        <v>570</v>
      </c>
      <c r="B572" s="150" t="s">
        <v>3446</v>
      </c>
      <c r="C572" s="149" t="s">
        <v>3447</v>
      </c>
      <c r="D572" s="149"/>
      <c r="E572" s="149"/>
      <c r="F572" s="150" t="s">
        <v>5000</v>
      </c>
      <c r="G572" s="150">
        <v>2</v>
      </c>
      <c r="H572" s="149" t="s">
        <v>3448</v>
      </c>
      <c r="I572" s="149" t="s">
        <v>535</v>
      </c>
      <c r="J572" s="149" t="s">
        <v>2396</v>
      </c>
      <c r="K572" s="149" t="s">
        <v>6169</v>
      </c>
      <c r="L572" s="149" t="s">
        <v>499</v>
      </c>
      <c r="S572" s="125"/>
      <c r="T572" s="126"/>
      <c r="U572" s="125"/>
      <c r="X572" s="126"/>
      <c r="AC572" s="1" t="str">
        <f>IF(基本情報登録!$D$10="","",IF(基本情報登録!$D$10='登録データ（男）'!F572,1,0))</f>
        <v/>
      </c>
    </row>
    <row r="573" spans="1:29" ht="13.5">
      <c r="A573" s="150">
        <v>571</v>
      </c>
      <c r="B573" s="150" t="s">
        <v>3443</v>
      </c>
      <c r="C573" s="149" t="s">
        <v>3444</v>
      </c>
      <c r="D573" s="149"/>
      <c r="E573" s="149"/>
      <c r="F573" s="150" t="s">
        <v>5000</v>
      </c>
      <c r="G573" s="150">
        <v>2</v>
      </c>
      <c r="H573" s="149" t="s">
        <v>3445</v>
      </c>
      <c r="I573" s="149" t="s">
        <v>5358</v>
      </c>
      <c r="J573" s="149" t="s">
        <v>3539</v>
      </c>
      <c r="K573" s="149" t="s">
        <v>6170</v>
      </c>
      <c r="L573" s="149" t="s">
        <v>499</v>
      </c>
      <c r="S573" s="125"/>
      <c r="T573" s="126"/>
      <c r="U573" s="125"/>
      <c r="X573" s="126"/>
      <c r="AC573" s="1" t="str">
        <f>IF(基本情報登録!$D$10="","",IF(基本情報登録!$D$10='登録データ（男）'!F573,1,0))</f>
        <v/>
      </c>
    </row>
    <row r="574" spans="1:29" ht="13.5">
      <c r="A574" s="150">
        <v>572</v>
      </c>
      <c r="B574" s="150" t="s">
        <v>3436</v>
      </c>
      <c r="C574" s="149" t="s">
        <v>3437</v>
      </c>
      <c r="D574" s="149"/>
      <c r="E574" s="149"/>
      <c r="F574" s="150" t="s">
        <v>5000</v>
      </c>
      <c r="G574" s="150">
        <v>2</v>
      </c>
      <c r="H574" s="149" t="s">
        <v>3372</v>
      </c>
      <c r="I574" s="149" t="s">
        <v>2170</v>
      </c>
      <c r="J574" s="149" t="s">
        <v>5359</v>
      </c>
      <c r="K574" s="149" t="s">
        <v>6171</v>
      </c>
      <c r="L574" s="149" t="s">
        <v>3373</v>
      </c>
      <c r="S574" s="125"/>
      <c r="T574" s="126"/>
      <c r="U574" s="125"/>
      <c r="X574" s="126"/>
      <c r="AC574" s="1" t="str">
        <f>IF(基本情報登録!$D$10="","",IF(基本情報登録!$D$10='登録データ（男）'!F574,1,0))</f>
        <v/>
      </c>
    </row>
    <row r="575" spans="1:29" ht="13.5">
      <c r="A575" s="150">
        <v>573</v>
      </c>
      <c r="B575" s="150" t="s">
        <v>3438</v>
      </c>
      <c r="C575" s="149" t="s">
        <v>3439</v>
      </c>
      <c r="D575" s="149"/>
      <c r="E575" s="149"/>
      <c r="F575" s="150" t="s">
        <v>5000</v>
      </c>
      <c r="G575" s="150">
        <v>2</v>
      </c>
      <c r="H575" s="149" t="s">
        <v>3440</v>
      </c>
      <c r="I575" s="149" t="s">
        <v>610</v>
      </c>
      <c r="J575" s="149" t="s">
        <v>2248</v>
      </c>
      <c r="K575" s="149" t="s">
        <v>6172</v>
      </c>
      <c r="L575" s="149" t="s">
        <v>499</v>
      </c>
      <c r="S575" s="125"/>
      <c r="T575" s="126"/>
      <c r="U575" s="125"/>
      <c r="X575" s="126"/>
      <c r="AC575" s="1" t="str">
        <f>IF(基本情報登録!$D$10="","",IF(基本情報登録!$D$10='登録データ（男）'!F575,1,0))</f>
        <v/>
      </c>
    </row>
    <row r="576" spans="1:29" ht="13.5">
      <c r="A576" s="150">
        <v>574</v>
      </c>
      <c r="B576" s="150" t="s">
        <v>3432</v>
      </c>
      <c r="C576" s="149" t="s">
        <v>3433</v>
      </c>
      <c r="D576" s="149"/>
      <c r="E576" s="149"/>
      <c r="F576" s="150" t="s">
        <v>5000</v>
      </c>
      <c r="G576" s="150">
        <v>2</v>
      </c>
      <c r="H576" s="149" t="s">
        <v>2541</v>
      </c>
      <c r="I576" s="149" t="s">
        <v>5360</v>
      </c>
      <c r="J576" s="149" t="s">
        <v>2218</v>
      </c>
      <c r="K576" s="149" t="s">
        <v>6173</v>
      </c>
      <c r="L576" s="149" t="s">
        <v>499</v>
      </c>
      <c r="S576" s="125"/>
      <c r="T576" s="126"/>
      <c r="U576" s="125"/>
      <c r="X576" s="126"/>
      <c r="AC576" s="1" t="str">
        <f>IF(基本情報登録!$D$10="","",IF(基本情報登録!$D$10='登録データ（男）'!F576,1,0))</f>
        <v/>
      </c>
    </row>
    <row r="577" spans="1:29" ht="13.5">
      <c r="A577" s="150">
        <v>575</v>
      </c>
      <c r="B577" s="150" t="s">
        <v>3430</v>
      </c>
      <c r="C577" s="149" t="s">
        <v>3431</v>
      </c>
      <c r="D577" s="149"/>
      <c r="E577" s="149"/>
      <c r="F577" s="150" t="s">
        <v>5000</v>
      </c>
      <c r="G577" s="150">
        <v>2</v>
      </c>
      <c r="H577" s="149" t="s">
        <v>2965</v>
      </c>
      <c r="I577" s="149" t="s">
        <v>5361</v>
      </c>
      <c r="J577" s="149" t="s">
        <v>2338</v>
      </c>
      <c r="K577" s="149" t="s">
        <v>6174</v>
      </c>
      <c r="L577" s="149" t="s">
        <v>499</v>
      </c>
      <c r="S577" s="125"/>
      <c r="T577" s="126"/>
      <c r="U577" s="125"/>
      <c r="X577" s="126"/>
      <c r="AC577" s="1" t="str">
        <f>IF(基本情報登録!$D$10="","",IF(基本情報登録!$D$10='登録データ（男）'!F577,1,0))</f>
        <v/>
      </c>
    </row>
    <row r="578" spans="1:29" ht="13.5">
      <c r="A578" s="150">
        <v>576</v>
      </c>
      <c r="B578" s="150" t="s">
        <v>3434</v>
      </c>
      <c r="C578" s="149" t="s">
        <v>3435</v>
      </c>
      <c r="D578" s="149"/>
      <c r="E578" s="149"/>
      <c r="F578" s="150" t="s">
        <v>5000</v>
      </c>
      <c r="G578" s="150">
        <v>2</v>
      </c>
      <c r="H578" s="149" t="s">
        <v>3139</v>
      </c>
      <c r="I578" s="149" t="s">
        <v>3200</v>
      </c>
      <c r="J578" s="149" t="s">
        <v>3081</v>
      </c>
      <c r="K578" s="149" t="s">
        <v>6175</v>
      </c>
      <c r="L578" s="149" t="s">
        <v>3373</v>
      </c>
      <c r="S578" s="125"/>
      <c r="T578" s="126"/>
      <c r="U578" s="125"/>
      <c r="X578" s="126"/>
      <c r="AC578" s="1" t="str">
        <f>IF(基本情報登録!$D$10="","",IF(基本情報登録!$D$10='登録データ（男）'!F578,1,0))</f>
        <v/>
      </c>
    </row>
    <row r="579" spans="1:29" ht="13.5">
      <c r="A579" s="150">
        <v>577</v>
      </c>
      <c r="B579" s="150" t="s">
        <v>3425</v>
      </c>
      <c r="C579" s="149" t="s">
        <v>3426</v>
      </c>
      <c r="D579" s="149"/>
      <c r="E579" s="149"/>
      <c r="F579" s="150" t="s">
        <v>5000</v>
      </c>
      <c r="G579" s="150">
        <v>3</v>
      </c>
      <c r="H579" s="149" t="s">
        <v>2129</v>
      </c>
      <c r="I579" s="149" t="s">
        <v>5362</v>
      </c>
      <c r="J579" s="149" t="s">
        <v>2456</v>
      </c>
      <c r="K579" s="149" t="s">
        <v>6176</v>
      </c>
      <c r="L579" s="149" t="s">
        <v>499</v>
      </c>
      <c r="S579" s="125"/>
      <c r="T579" s="126"/>
      <c r="U579" s="125"/>
      <c r="X579" s="126"/>
      <c r="AC579" s="1" t="str">
        <f>IF(基本情報登録!$D$10="","",IF(基本情報登録!$D$10='登録データ（男）'!F579,1,0))</f>
        <v/>
      </c>
    </row>
    <row r="580" spans="1:29" ht="13.5">
      <c r="A580" s="149">
        <v>578</v>
      </c>
      <c r="B580" s="149" t="s">
        <v>1489</v>
      </c>
      <c r="C580" s="149" t="s">
        <v>1490</v>
      </c>
      <c r="D580" s="149"/>
      <c r="E580" s="149"/>
      <c r="F580" s="149" t="s">
        <v>5000</v>
      </c>
      <c r="G580" s="149">
        <v>3</v>
      </c>
      <c r="H580" s="149" t="s">
        <v>1820</v>
      </c>
      <c r="I580" s="149" t="s">
        <v>621</v>
      </c>
      <c r="J580" s="149" t="s">
        <v>3213</v>
      </c>
      <c r="K580" s="149" t="s">
        <v>6177</v>
      </c>
      <c r="L580" s="149" t="s">
        <v>499</v>
      </c>
      <c r="S580" s="125"/>
      <c r="T580" s="126"/>
      <c r="U580" s="125"/>
      <c r="X580" s="126"/>
      <c r="AC580" s="1" t="str">
        <f>IF(基本情報登録!$D$10="","",IF(基本情報登録!$D$10='登録データ（男）'!F580,1,0))</f>
        <v/>
      </c>
    </row>
    <row r="581" spans="1:29" ht="13.5">
      <c r="A581" s="149">
        <v>579</v>
      </c>
      <c r="B581" s="149" t="s">
        <v>1673</v>
      </c>
      <c r="C581" s="149" t="s">
        <v>1674</v>
      </c>
      <c r="D581" s="149"/>
      <c r="E581" s="149"/>
      <c r="F581" s="149" t="s">
        <v>5000</v>
      </c>
      <c r="G581" s="149">
        <v>4</v>
      </c>
      <c r="H581" s="149" t="s">
        <v>1883</v>
      </c>
      <c r="I581" s="149" t="s">
        <v>3205</v>
      </c>
      <c r="J581" s="149" t="s">
        <v>2217</v>
      </c>
      <c r="K581" s="149" t="s">
        <v>6178</v>
      </c>
      <c r="L581" s="149" t="s">
        <v>499</v>
      </c>
      <c r="S581" s="125"/>
      <c r="T581" s="126"/>
      <c r="U581" s="125"/>
      <c r="X581" s="126"/>
      <c r="AC581" s="1" t="str">
        <f>IF(基本情報登録!$D$10="","",IF(基本情報登録!$D$10='登録データ（男）'!F581,1,0))</f>
        <v/>
      </c>
    </row>
    <row r="582" spans="1:29" ht="13.5">
      <c r="A582" s="149">
        <v>580</v>
      </c>
      <c r="B582" s="149" t="s">
        <v>843</v>
      </c>
      <c r="C582" s="149" t="s">
        <v>844</v>
      </c>
      <c r="D582" s="149"/>
      <c r="E582" s="149"/>
      <c r="F582" s="149" t="s">
        <v>5001</v>
      </c>
      <c r="G582" s="149">
        <v>4</v>
      </c>
      <c r="H582" s="149" t="s">
        <v>845</v>
      </c>
      <c r="I582" s="149" t="s">
        <v>3200</v>
      </c>
      <c r="J582" s="149" t="s">
        <v>2278</v>
      </c>
      <c r="K582" s="149" t="s">
        <v>6179</v>
      </c>
      <c r="L582" s="149" t="s">
        <v>3373</v>
      </c>
      <c r="S582" s="125"/>
      <c r="T582" s="126"/>
      <c r="U582" s="125"/>
      <c r="X582" s="126"/>
      <c r="AC582" s="1" t="str">
        <f>IF(基本情報登録!$D$10="","",IF(基本情報登録!$D$10='登録データ（男）'!F582,1,0))</f>
        <v/>
      </c>
    </row>
    <row r="583" spans="1:29" ht="13.5">
      <c r="A583" s="149">
        <v>581</v>
      </c>
      <c r="B583" s="149" t="s">
        <v>3201</v>
      </c>
      <c r="C583" s="149" t="s">
        <v>3202</v>
      </c>
      <c r="D583" s="149"/>
      <c r="E583" s="149"/>
      <c r="F583" s="149" t="s">
        <v>5001</v>
      </c>
      <c r="G583" s="149">
        <v>2</v>
      </c>
      <c r="H583" s="149" t="s">
        <v>3203</v>
      </c>
      <c r="I583" s="149" t="s">
        <v>2454</v>
      </c>
      <c r="J583" s="149" t="s">
        <v>2296</v>
      </c>
      <c r="K583" s="149" t="s">
        <v>6180</v>
      </c>
      <c r="L583" s="149" t="s">
        <v>499</v>
      </c>
      <c r="S583" s="125"/>
      <c r="T583" s="126"/>
      <c r="U583" s="125"/>
      <c r="X583" s="126"/>
      <c r="AC583" s="1" t="str">
        <f>IF(基本情報登録!$D$10="","",IF(基本情報登録!$D$10='登録データ（男）'!F583,1,0))</f>
        <v/>
      </c>
    </row>
    <row r="584" spans="1:29" ht="13.5">
      <c r="A584" s="149">
        <v>582</v>
      </c>
      <c r="B584" s="149" t="s">
        <v>846</v>
      </c>
      <c r="C584" s="149" t="s">
        <v>847</v>
      </c>
      <c r="D584" s="149"/>
      <c r="E584" s="149"/>
      <c r="F584" s="149" t="s">
        <v>5001</v>
      </c>
      <c r="G584" s="149">
        <v>4</v>
      </c>
      <c r="H584" s="149" t="s">
        <v>660</v>
      </c>
      <c r="I584" s="149" t="s">
        <v>2415</v>
      </c>
      <c r="J584" s="149" t="s">
        <v>5363</v>
      </c>
      <c r="K584" s="149" t="s">
        <v>6181</v>
      </c>
      <c r="L584" s="149" t="s">
        <v>499</v>
      </c>
      <c r="S584" s="125"/>
      <c r="T584" s="126"/>
      <c r="U584" s="125"/>
      <c r="X584" s="126"/>
      <c r="AC584" s="1" t="str">
        <f>IF(基本情報登録!$D$10="","",IF(基本情報登録!$D$10='登録データ（男）'!F584,1,0))</f>
        <v/>
      </c>
    </row>
    <row r="585" spans="1:29" ht="13.5">
      <c r="A585" s="149">
        <v>583</v>
      </c>
      <c r="B585" s="149" t="s">
        <v>4306</v>
      </c>
      <c r="C585" s="149" t="s">
        <v>4691</v>
      </c>
      <c r="D585" s="149"/>
      <c r="E585" s="149"/>
      <c r="F585" s="149" t="s">
        <v>5001</v>
      </c>
      <c r="G585" s="149">
        <v>3</v>
      </c>
      <c r="H585" s="149" t="s">
        <v>890</v>
      </c>
      <c r="I585" s="149" t="s">
        <v>505</v>
      </c>
      <c r="J585" s="149" t="s">
        <v>5364</v>
      </c>
      <c r="K585" s="149" t="s">
        <v>6182</v>
      </c>
      <c r="L585" s="149" t="s">
        <v>499</v>
      </c>
      <c r="S585" s="125"/>
      <c r="T585" s="126"/>
      <c r="U585" s="125"/>
      <c r="X585" s="126"/>
      <c r="AC585" s="1" t="str">
        <f>IF(基本情報登録!$D$10="","",IF(基本情報登録!$D$10='登録データ（男）'!F585,1,0))</f>
        <v/>
      </c>
    </row>
    <row r="586" spans="1:29" ht="13.5">
      <c r="A586" s="149">
        <v>584</v>
      </c>
      <c r="B586" s="149" t="s">
        <v>399</v>
      </c>
      <c r="C586" s="149" t="s">
        <v>400</v>
      </c>
      <c r="D586" s="149"/>
      <c r="E586" s="149"/>
      <c r="F586" s="149" t="s">
        <v>5002</v>
      </c>
      <c r="G586" s="149" t="s">
        <v>333</v>
      </c>
      <c r="H586" s="149" t="s">
        <v>368</v>
      </c>
      <c r="I586" s="149" t="s">
        <v>3077</v>
      </c>
      <c r="J586" s="149" t="s">
        <v>2374</v>
      </c>
      <c r="K586" s="149" t="s">
        <v>6183</v>
      </c>
      <c r="L586" s="149" t="s">
        <v>3373</v>
      </c>
      <c r="S586" s="125"/>
      <c r="T586" s="126"/>
      <c r="U586" s="125"/>
      <c r="X586" s="126"/>
      <c r="AC586" s="1" t="str">
        <f>IF(基本情報登録!$D$10="","",IF(基本情報登録!$D$10='登録データ（男）'!F586,1,0))</f>
        <v/>
      </c>
    </row>
    <row r="587" spans="1:29" ht="13.5">
      <c r="A587" s="149">
        <v>585</v>
      </c>
      <c r="B587" s="149" t="s">
        <v>3082</v>
      </c>
      <c r="C587" s="149" t="s">
        <v>1460</v>
      </c>
      <c r="D587" s="149"/>
      <c r="E587" s="149"/>
      <c r="F587" s="149" t="s">
        <v>5002</v>
      </c>
      <c r="G587" s="149">
        <v>4</v>
      </c>
      <c r="H587" s="149" t="s">
        <v>950</v>
      </c>
      <c r="I587" s="149" t="s">
        <v>3083</v>
      </c>
      <c r="J587" s="149" t="s">
        <v>3084</v>
      </c>
      <c r="K587" s="149" t="s">
        <v>6184</v>
      </c>
      <c r="L587" s="149" t="s">
        <v>499</v>
      </c>
      <c r="S587" s="125"/>
      <c r="T587" s="126"/>
      <c r="U587" s="125"/>
      <c r="X587" s="126"/>
      <c r="AC587" s="1" t="str">
        <f>IF(基本情報登録!$D$10="","",IF(基本情報登録!$D$10='登録データ（男）'!F587,1,0))</f>
        <v/>
      </c>
    </row>
    <row r="588" spans="1:29" ht="13.5">
      <c r="A588" s="149">
        <v>586</v>
      </c>
      <c r="B588" s="149" t="s">
        <v>1458</v>
      </c>
      <c r="C588" s="149" t="s">
        <v>1459</v>
      </c>
      <c r="D588" s="149"/>
      <c r="E588" s="149"/>
      <c r="F588" s="149" t="s">
        <v>5002</v>
      </c>
      <c r="G588" s="149">
        <v>4</v>
      </c>
      <c r="H588" s="149" t="s">
        <v>1054</v>
      </c>
      <c r="I588" s="149" t="s">
        <v>3080</v>
      </c>
      <c r="J588" s="149" t="s">
        <v>3081</v>
      </c>
      <c r="K588" s="149" t="s">
        <v>6185</v>
      </c>
      <c r="L588" s="149" t="s">
        <v>499</v>
      </c>
      <c r="S588" s="125"/>
      <c r="T588" s="126"/>
      <c r="U588" s="125"/>
      <c r="X588" s="126"/>
      <c r="AC588" s="1" t="str">
        <f>IF(基本情報登録!$D$10="","",IF(基本情報登録!$D$10='登録データ（男）'!F588,1,0))</f>
        <v/>
      </c>
    </row>
    <row r="589" spans="1:29" ht="13.5">
      <c r="A589" s="149">
        <v>587</v>
      </c>
      <c r="B589" s="149" t="s">
        <v>3085</v>
      </c>
      <c r="C589" s="149" t="s">
        <v>3086</v>
      </c>
      <c r="D589" s="149"/>
      <c r="E589" s="149"/>
      <c r="F589" s="149" t="s">
        <v>5002</v>
      </c>
      <c r="G589" s="149">
        <v>4</v>
      </c>
      <c r="H589" s="149" t="s">
        <v>776</v>
      </c>
      <c r="I589" s="149" t="s">
        <v>746</v>
      </c>
      <c r="J589" s="149" t="s">
        <v>2386</v>
      </c>
      <c r="K589" s="149" t="s">
        <v>6186</v>
      </c>
      <c r="L589" s="149" t="s">
        <v>499</v>
      </c>
      <c r="S589" s="125"/>
      <c r="T589" s="126"/>
      <c r="U589" s="125"/>
      <c r="X589" s="126"/>
      <c r="AC589" s="1" t="str">
        <f>IF(基本情報登録!$D$10="","",IF(基本情報登録!$D$10='登録データ（男）'!F589,1,0))</f>
        <v/>
      </c>
    </row>
    <row r="590" spans="1:29" ht="13.5">
      <c r="A590" s="149">
        <v>588</v>
      </c>
      <c r="B590" s="149" t="s">
        <v>1456</v>
      </c>
      <c r="C590" s="149" t="s">
        <v>1457</v>
      </c>
      <c r="D590" s="149"/>
      <c r="E590" s="149"/>
      <c r="F590" s="149" t="s">
        <v>5002</v>
      </c>
      <c r="G590" s="149">
        <v>4</v>
      </c>
      <c r="H590" s="149" t="s">
        <v>1809</v>
      </c>
      <c r="I590" s="149" t="s">
        <v>2915</v>
      </c>
      <c r="J590" s="149" t="s">
        <v>2748</v>
      </c>
      <c r="K590" s="149" t="s">
        <v>6187</v>
      </c>
      <c r="L590" s="149" t="s">
        <v>3373</v>
      </c>
      <c r="S590" s="125"/>
      <c r="T590" s="126"/>
      <c r="U590" s="125"/>
      <c r="X590" s="126"/>
      <c r="AC590" s="1" t="str">
        <f>IF(基本情報登録!$D$10="","",IF(基本情報登録!$D$10='登録データ（男）'!F590,1,0))</f>
        <v/>
      </c>
    </row>
    <row r="591" spans="1:29" ht="13.5">
      <c r="A591" s="149">
        <v>589</v>
      </c>
      <c r="B591" s="149" t="s">
        <v>733</v>
      </c>
      <c r="C591" s="149" t="s">
        <v>734</v>
      </c>
      <c r="D591" s="149"/>
      <c r="E591" s="149"/>
      <c r="F591" s="149" t="s">
        <v>5002</v>
      </c>
      <c r="G591" s="149">
        <v>4</v>
      </c>
      <c r="H591" s="149" t="s">
        <v>735</v>
      </c>
      <c r="I591" s="149" t="s">
        <v>2410</v>
      </c>
      <c r="J591" s="149" t="s">
        <v>3075</v>
      </c>
      <c r="K591" s="149" t="s">
        <v>6188</v>
      </c>
      <c r="L591" s="149" t="s">
        <v>499</v>
      </c>
      <c r="S591" s="125"/>
      <c r="T591" s="126"/>
      <c r="U591" s="125"/>
      <c r="X591" s="126"/>
      <c r="AC591" s="1" t="str">
        <f>IF(基本情報登録!$D$10="","",IF(基本情報登録!$D$10='登録データ（男）'!F591,1,0))</f>
        <v/>
      </c>
    </row>
    <row r="592" spans="1:29" ht="13.5">
      <c r="A592" s="149">
        <v>590</v>
      </c>
      <c r="B592" s="149" t="s">
        <v>1465</v>
      </c>
      <c r="C592" s="149" t="s">
        <v>1466</v>
      </c>
      <c r="D592" s="149"/>
      <c r="E592" s="149"/>
      <c r="F592" s="149" t="s">
        <v>5002</v>
      </c>
      <c r="G592" s="149">
        <v>3</v>
      </c>
      <c r="H592" s="149" t="s">
        <v>1811</v>
      </c>
      <c r="I592" s="149" t="s">
        <v>3089</v>
      </c>
      <c r="J592" s="149" t="s">
        <v>2396</v>
      </c>
      <c r="K592" s="149" t="s">
        <v>6189</v>
      </c>
      <c r="L592" s="149" t="s">
        <v>499</v>
      </c>
      <c r="S592" s="125"/>
      <c r="T592" s="126"/>
      <c r="U592" s="125"/>
      <c r="X592" s="126"/>
      <c r="AC592" s="1" t="str">
        <f>IF(基本情報登録!$D$10="","",IF(基本情報登録!$D$10='登録データ（男）'!F592,1,0))</f>
        <v/>
      </c>
    </row>
    <row r="593" spans="1:29" ht="13.5">
      <c r="A593" s="149">
        <v>591</v>
      </c>
      <c r="B593" s="149" t="s">
        <v>1467</v>
      </c>
      <c r="C593" s="149" t="s">
        <v>1468</v>
      </c>
      <c r="D593" s="149"/>
      <c r="E593" s="149"/>
      <c r="F593" s="149" t="s">
        <v>5002</v>
      </c>
      <c r="G593" s="149">
        <v>3</v>
      </c>
      <c r="H593" s="149" t="s">
        <v>1732</v>
      </c>
      <c r="I593" s="149" t="s">
        <v>3090</v>
      </c>
      <c r="J593" s="149" t="s">
        <v>3042</v>
      </c>
      <c r="K593" s="149" t="s">
        <v>6190</v>
      </c>
      <c r="L593" s="149" t="s">
        <v>499</v>
      </c>
      <c r="S593" s="125"/>
      <c r="T593" s="126"/>
      <c r="U593" s="125"/>
      <c r="X593" s="126"/>
      <c r="AC593" s="1" t="str">
        <f>IF(基本情報登録!$D$10="","",IF(基本情報登録!$D$10='登録データ（男）'!F593,1,0))</f>
        <v/>
      </c>
    </row>
    <row r="594" spans="1:29" ht="13.5">
      <c r="A594" s="149">
        <v>592</v>
      </c>
      <c r="B594" s="149" t="s">
        <v>2211</v>
      </c>
      <c r="C594" s="149" t="s">
        <v>2212</v>
      </c>
      <c r="D594" s="149"/>
      <c r="E594" s="149"/>
      <c r="F594" s="149" t="s">
        <v>5002</v>
      </c>
      <c r="G594" s="149">
        <v>3</v>
      </c>
      <c r="H594" s="149" t="s">
        <v>2158</v>
      </c>
      <c r="I594" s="149" t="s">
        <v>2223</v>
      </c>
      <c r="J594" s="149" t="s">
        <v>2224</v>
      </c>
      <c r="K594" s="149" t="s">
        <v>6191</v>
      </c>
      <c r="L594" s="149" t="s">
        <v>3373</v>
      </c>
      <c r="S594" s="125"/>
      <c r="T594" s="126"/>
      <c r="U594" s="125"/>
      <c r="X594" s="126"/>
      <c r="AC594" s="1" t="str">
        <f>IF(基本情報登録!$D$10="","",IF(基本情報登録!$D$10='登録データ（男）'!F594,1,0))</f>
        <v/>
      </c>
    </row>
    <row r="595" spans="1:29" ht="13.5">
      <c r="A595" s="149">
        <v>593</v>
      </c>
      <c r="B595" s="149" t="s">
        <v>1463</v>
      </c>
      <c r="C595" s="149" t="s">
        <v>1464</v>
      </c>
      <c r="D595" s="149"/>
      <c r="E595" s="149"/>
      <c r="F595" s="149" t="s">
        <v>5002</v>
      </c>
      <c r="G595" s="149">
        <v>3</v>
      </c>
      <c r="H595" s="149" t="s">
        <v>1810</v>
      </c>
      <c r="I595" s="149" t="s">
        <v>3088</v>
      </c>
      <c r="J595" s="149" t="s">
        <v>2618</v>
      </c>
      <c r="K595" s="149" t="s">
        <v>6192</v>
      </c>
      <c r="L595" s="149" t="s">
        <v>499</v>
      </c>
      <c r="S595" s="125"/>
      <c r="T595" s="126"/>
      <c r="U595" s="125"/>
      <c r="X595" s="126"/>
      <c r="AC595" s="1" t="str">
        <f>IF(基本情報登録!$D$10="","",IF(基本情報登録!$D$10='登録データ（男）'!F595,1,0))</f>
        <v/>
      </c>
    </row>
    <row r="596" spans="1:29" ht="13.5">
      <c r="A596" s="149">
        <v>594</v>
      </c>
      <c r="B596" s="149" t="s">
        <v>1461</v>
      </c>
      <c r="C596" s="149" t="s">
        <v>1462</v>
      </c>
      <c r="D596" s="149"/>
      <c r="E596" s="149"/>
      <c r="F596" s="149" t="s">
        <v>5002</v>
      </c>
      <c r="G596" s="149">
        <v>3</v>
      </c>
      <c r="H596" s="149" t="s">
        <v>1770</v>
      </c>
      <c r="I596" s="149" t="s">
        <v>2915</v>
      </c>
      <c r="J596" s="149" t="s">
        <v>3087</v>
      </c>
      <c r="K596" s="149" t="s">
        <v>6193</v>
      </c>
      <c r="L596" s="149" t="s">
        <v>499</v>
      </c>
      <c r="S596" s="125"/>
      <c r="T596" s="126"/>
      <c r="U596" s="125"/>
      <c r="X596" s="126"/>
      <c r="AC596" s="1" t="str">
        <f>IF(基本情報登録!$D$10="","",IF(基本情報登録!$D$10='登録データ（男）'!F596,1,0))</f>
        <v/>
      </c>
    </row>
    <row r="597" spans="1:29" ht="13.5">
      <c r="A597" s="149">
        <v>595</v>
      </c>
      <c r="B597" s="149" t="s">
        <v>3452</v>
      </c>
      <c r="C597" s="149" t="s">
        <v>3453</v>
      </c>
      <c r="D597" s="149"/>
      <c r="E597" s="149"/>
      <c r="F597" s="149" t="s">
        <v>5002</v>
      </c>
      <c r="G597" s="149">
        <v>2</v>
      </c>
      <c r="H597" s="149" t="s">
        <v>1846</v>
      </c>
      <c r="I597" s="149" t="s">
        <v>2521</v>
      </c>
      <c r="J597" s="149" t="s">
        <v>5365</v>
      </c>
      <c r="K597" s="149" t="s">
        <v>6194</v>
      </c>
      <c r="L597" s="149" t="s">
        <v>499</v>
      </c>
      <c r="S597" s="125"/>
      <c r="T597" s="126"/>
      <c r="U597" s="125"/>
      <c r="X597" s="126"/>
      <c r="AC597" s="1" t="str">
        <f>IF(基本情報登録!$D$10="","",IF(基本情報登録!$D$10='登録データ（男）'!F597,1,0))</f>
        <v/>
      </c>
    </row>
    <row r="598" spans="1:29" ht="13.5">
      <c r="A598" s="149">
        <v>596</v>
      </c>
      <c r="B598" s="149" t="s">
        <v>1677</v>
      </c>
      <c r="C598" s="149" t="s">
        <v>1678</v>
      </c>
      <c r="D598" s="149"/>
      <c r="E598" s="149"/>
      <c r="F598" s="149" t="s">
        <v>5002</v>
      </c>
      <c r="G598" s="149">
        <v>3</v>
      </c>
      <c r="H598" s="149" t="s">
        <v>1885</v>
      </c>
      <c r="I598" s="149" t="s">
        <v>3091</v>
      </c>
      <c r="J598" s="149" t="s">
        <v>2288</v>
      </c>
      <c r="K598" s="149" t="s">
        <v>6195</v>
      </c>
      <c r="L598" s="149" t="s">
        <v>3373</v>
      </c>
      <c r="S598" s="125"/>
      <c r="T598" s="126"/>
      <c r="U598" s="125"/>
      <c r="X598" s="126"/>
      <c r="AC598" s="1" t="str">
        <f>IF(基本情報登録!$D$10="","",IF(基本情報登録!$D$10='登録データ（男）'!F598,1,0))</f>
        <v/>
      </c>
    </row>
    <row r="599" spans="1:29" ht="13.5">
      <c r="A599" s="149">
        <v>597</v>
      </c>
      <c r="B599" s="149" t="s">
        <v>1675</v>
      </c>
      <c r="C599" s="149" t="s">
        <v>1676</v>
      </c>
      <c r="D599" s="149"/>
      <c r="E599" s="149"/>
      <c r="F599" s="149" t="s">
        <v>5002</v>
      </c>
      <c r="G599" s="149">
        <v>3</v>
      </c>
      <c r="H599" s="149" t="s">
        <v>1861</v>
      </c>
      <c r="I599" s="149" t="s">
        <v>575</v>
      </c>
      <c r="J599" s="149" t="s">
        <v>2485</v>
      </c>
      <c r="K599" s="149" t="s">
        <v>6196</v>
      </c>
      <c r="L599" s="149" t="s">
        <v>499</v>
      </c>
      <c r="S599" s="125"/>
      <c r="T599" s="126"/>
      <c r="U599" s="125"/>
      <c r="X599" s="126"/>
      <c r="AC599" s="1" t="str">
        <f>IF(基本情報登録!$D$10="","",IF(基本情報登録!$D$10='登録データ（男）'!F599,1,0))</f>
        <v/>
      </c>
    </row>
    <row r="600" spans="1:29" ht="13.5">
      <c r="A600" s="149">
        <v>598</v>
      </c>
      <c r="B600" s="149" t="s">
        <v>3455</v>
      </c>
      <c r="C600" s="149" t="s">
        <v>3456</v>
      </c>
      <c r="D600" s="149"/>
      <c r="E600" s="149"/>
      <c r="F600" s="149" t="s">
        <v>5002</v>
      </c>
      <c r="G600" s="149">
        <v>2</v>
      </c>
      <c r="H600" s="149" t="s">
        <v>3457</v>
      </c>
      <c r="I600" s="149" t="s">
        <v>565</v>
      </c>
      <c r="J600" s="149" t="s">
        <v>523</v>
      </c>
      <c r="K600" s="149" t="s">
        <v>6197</v>
      </c>
      <c r="L600" s="149" t="s">
        <v>499</v>
      </c>
      <c r="S600" s="125"/>
      <c r="T600" s="126"/>
      <c r="U600" s="125"/>
      <c r="X600" s="126"/>
      <c r="AC600" s="1" t="str">
        <f>IF(基本情報登録!$D$10="","",IF(基本情報登録!$D$10='登録データ（男）'!F600,1,0))</f>
        <v/>
      </c>
    </row>
    <row r="601" spans="1:29" ht="13.5">
      <c r="A601" s="149">
        <v>599</v>
      </c>
      <c r="B601" s="149" t="s">
        <v>3449</v>
      </c>
      <c r="C601" s="149" t="s">
        <v>3450</v>
      </c>
      <c r="D601" s="149"/>
      <c r="E601" s="149"/>
      <c r="F601" s="149" t="s">
        <v>5002</v>
      </c>
      <c r="G601" s="149">
        <v>2</v>
      </c>
      <c r="H601" s="149" t="s">
        <v>3451</v>
      </c>
      <c r="I601" s="149" t="s">
        <v>3559</v>
      </c>
      <c r="J601" s="149" t="s">
        <v>2413</v>
      </c>
      <c r="K601" s="149" t="s">
        <v>6198</v>
      </c>
      <c r="L601" s="149" t="s">
        <v>499</v>
      </c>
      <c r="S601" s="125"/>
      <c r="T601" s="126"/>
      <c r="U601" s="125"/>
      <c r="X601" s="126"/>
      <c r="AC601" s="1" t="str">
        <f>IF(基本情報登録!$D$10="","",IF(基本情報登録!$D$10='登録データ（男）'!F601,1,0))</f>
        <v/>
      </c>
    </row>
    <row r="602" spans="1:29" ht="13.5">
      <c r="A602" s="149">
        <v>600</v>
      </c>
      <c r="B602" s="149" t="s">
        <v>3634</v>
      </c>
      <c r="C602" s="149" t="s">
        <v>3635</v>
      </c>
      <c r="D602" s="149"/>
      <c r="E602" s="149"/>
      <c r="F602" s="149" t="s">
        <v>5002</v>
      </c>
      <c r="G602" s="149">
        <v>2</v>
      </c>
      <c r="H602" s="149" t="s">
        <v>3636</v>
      </c>
      <c r="I602" s="149" t="s">
        <v>3637</v>
      </c>
      <c r="J602" s="149" t="s">
        <v>627</v>
      </c>
      <c r="K602" s="149" t="s">
        <v>6199</v>
      </c>
      <c r="L602" s="149" t="s">
        <v>3373</v>
      </c>
      <c r="S602" s="125"/>
      <c r="T602" s="126"/>
      <c r="U602" s="125"/>
      <c r="X602" s="126"/>
      <c r="AC602" s="1" t="str">
        <f>IF(基本情報登録!$D$10="","",IF(基本情報登録!$D$10='登録データ（男）'!F602,1,0))</f>
        <v/>
      </c>
    </row>
    <row r="603" spans="1:29" ht="13.5">
      <c r="A603" s="149">
        <v>601</v>
      </c>
      <c r="B603" s="149" t="s">
        <v>1066</v>
      </c>
      <c r="C603" s="149" t="s">
        <v>1067</v>
      </c>
      <c r="D603" s="149"/>
      <c r="E603" s="149"/>
      <c r="F603" s="149" t="s">
        <v>5002</v>
      </c>
      <c r="G603" s="149">
        <v>4</v>
      </c>
      <c r="H603" s="149" t="s">
        <v>1068</v>
      </c>
      <c r="I603" s="149" t="s">
        <v>2633</v>
      </c>
      <c r="J603" s="149" t="s">
        <v>2518</v>
      </c>
      <c r="K603" s="149" t="s">
        <v>6200</v>
      </c>
      <c r="L603" s="149" t="s">
        <v>499</v>
      </c>
      <c r="S603" s="125"/>
      <c r="T603" s="126"/>
      <c r="U603" s="125"/>
      <c r="X603" s="126"/>
      <c r="AC603" s="1" t="str">
        <f>IF(基本情報登録!$D$10="","",IF(基本情報登録!$D$10='登録データ（男）'!F603,1,0))</f>
        <v/>
      </c>
    </row>
    <row r="604" spans="1:29" ht="13.5">
      <c r="A604" s="149">
        <v>602</v>
      </c>
      <c r="B604" s="149" t="s">
        <v>1064</v>
      </c>
      <c r="C604" s="149" t="s">
        <v>1065</v>
      </c>
      <c r="D604" s="149"/>
      <c r="E604" s="149"/>
      <c r="F604" s="149" t="s">
        <v>5002</v>
      </c>
      <c r="G604" s="149">
        <v>4</v>
      </c>
      <c r="H604" s="149" t="s">
        <v>750</v>
      </c>
      <c r="I604" s="149" t="s">
        <v>3078</v>
      </c>
      <c r="J604" s="149" t="s">
        <v>3079</v>
      </c>
      <c r="K604" s="149" t="s">
        <v>6201</v>
      </c>
      <c r="L604" s="149" t="s">
        <v>499</v>
      </c>
      <c r="S604" s="125"/>
      <c r="T604" s="126"/>
      <c r="U604" s="125"/>
      <c r="X604" s="126"/>
      <c r="AC604" s="1" t="str">
        <f>IF(基本情報登録!$D$10="","",IF(基本情報登録!$D$10='登録データ（男）'!F604,1,0))</f>
        <v/>
      </c>
    </row>
    <row r="605" spans="1:29" ht="13.5">
      <c r="A605" s="149">
        <v>603</v>
      </c>
      <c r="B605" s="149" t="s">
        <v>1679</v>
      </c>
      <c r="C605" s="149" t="s">
        <v>1680</v>
      </c>
      <c r="D605" s="149"/>
      <c r="E605" s="149"/>
      <c r="F605" s="149" t="s">
        <v>5002</v>
      </c>
      <c r="G605" s="149">
        <v>3</v>
      </c>
      <c r="H605" s="149" t="s">
        <v>1757</v>
      </c>
      <c r="I605" s="149" t="s">
        <v>1108</v>
      </c>
      <c r="J605" s="149" t="s">
        <v>2374</v>
      </c>
      <c r="K605" s="149" t="s">
        <v>6202</v>
      </c>
      <c r="L605" s="149" t="s">
        <v>499</v>
      </c>
      <c r="S605" s="125"/>
      <c r="T605" s="126"/>
      <c r="U605" s="125"/>
      <c r="X605" s="126"/>
      <c r="AC605" s="1" t="str">
        <f>IF(基本情報登録!$D$10="","",IF(基本情報登録!$D$10='登録データ（男）'!F605,1,0))</f>
        <v/>
      </c>
    </row>
    <row r="606" spans="1:29" ht="13.5">
      <c r="A606" s="149">
        <v>604</v>
      </c>
      <c r="B606" s="149" t="s">
        <v>3458</v>
      </c>
      <c r="C606" s="149" t="s">
        <v>3459</v>
      </c>
      <c r="D606" s="149"/>
      <c r="E606" s="149"/>
      <c r="F606" s="149" t="s">
        <v>5002</v>
      </c>
      <c r="G606" s="149">
        <v>2</v>
      </c>
      <c r="H606" s="149" t="s">
        <v>3460</v>
      </c>
      <c r="I606" s="149" t="s">
        <v>2777</v>
      </c>
      <c r="J606" s="149" t="s">
        <v>2386</v>
      </c>
      <c r="K606" s="149" t="s">
        <v>6203</v>
      </c>
      <c r="L606" s="149" t="s">
        <v>3373</v>
      </c>
      <c r="S606" s="125"/>
      <c r="T606" s="126"/>
      <c r="U606" s="125"/>
      <c r="X606" s="126"/>
      <c r="AC606" s="1" t="str">
        <f>IF(基本情報登録!$D$10="","",IF(基本情報登録!$D$10='登録データ（男）'!F606,1,0))</f>
        <v/>
      </c>
    </row>
    <row r="607" spans="1:29" ht="13.5">
      <c r="A607" s="149">
        <v>605</v>
      </c>
      <c r="B607" s="149" t="s">
        <v>3668</v>
      </c>
      <c r="C607" s="149" t="s">
        <v>3669</v>
      </c>
      <c r="D607" s="149"/>
      <c r="E607" s="149"/>
      <c r="F607" s="149" t="s">
        <v>5002</v>
      </c>
      <c r="G607" s="149">
        <v>2</v>
      </c>
      <c r="H607" s="149" t="s">
        <v>3670</v>
      </c>
      <c r="I607" s="149" t="s">
        <v>631</v>
      </c>
      <c r="J607" s="149" t="s">
        <v>502</v>
      </c>
      <c r="K607" s="149" t="s">
        <v>6204</v>
      </c>
      <c r="L607" s="149" t="s">
        <v>499</v>
      </c>
      <c r="S607" s="125"/>
      <c r="T607" s="126"/>
      <c r="U607" s="125"/>
      <c r="X607" s="126"/>
      <c r="AC607" s="1" t="str">
        <f>IF(基本情報登録!$D$10="","",IF(基本情報登録!$D$10='登録データ（男）'!F607,1,0))</f>
        <v/>
      </c>
    </row>
    <row r="608" spans="1:29" ht="13.5">
      <c r="A608" s="149">
        <v>606</v>
      </c>
      <c r="B608" s="149" t="s">
        <v>3630</v>
      </c>
      <c r="C608" s="149" t="s">
        <v>3631</v>
      </c>
      <c r="D608" s="149"/>
      <c r="E608" s="149"/>
      <c r="F608" s="149" t="s">
        <v>5002</v>
      </c>
      <c r="G608" s="149">
        <v>2</v>
      </c>
      <c r="H608" s="149" t="s">
        <v>3632</v>
      </c>
      <c r="I608" s="149" t="s">
        <v>3633</v>
      </c>
      <c r="J608" s="149" t="s">
        <v>2302</v>
      </c>
      <c r="K608" s="149" t="s">
        <v>6205</v>
      </c>
      <c r="L608" s="149" t="s">
        <v>499</v>
      </c>
      <c r="S608" s="125"/>
      <c r="T608" s="126"/>
      <c r="U608" s="125"/>
      <c r="X608" s="126"/>
      <c r="AC608" s="1" t="str">
        <f>IF(基本情報登録!$D$10="","",IF(基本情報登録!$D$10='登録データ（男）'!F608,1,0))</f>
        <v/>
      </c>
    </row>
    <row r="609" spans="1:29" ht="13.5">
      <c r="A609" s="149">
        <v>607</v>
      </c>
      <c r="B609" s="149" t="s">
        <v>3092</v>
      </c>
      <c r="C609" s="149" t="s">
        <v>3093</v>
      </c>
      <c r="D609" s="149"/>
      <c r="E609" s="149"/>
      <c r="F609" s="149" t="s">
        <v>5002</v>
      </c>
      <c r="G609" s="149">
        <v>3</v>
      </c>
      <c r="H609" s="149" t="s">
        <v>1862</v>
      </c>
      <c r="I609" s="149" t="s">
        <v>3094</v>
      </c>
      <c r="J609" s="149" t="s">
        <v>3095</v>
      </c>
      <c r="K609" s="149" t="s">
        <v>6206</v>
      </c>
      <c r="L609" s="149" t="s">
        <v>499</v>
      </c>
      <c r="S609" s="125"/>
      <c r="T609" s="126"/>
      <c r="U609" s="125"/>
      <c r="X609" s="126"/>
      <c r="AC609" s="1" t="str">
        <f>IF(基本情報登録!$D$10="","",IF(基本情報登録!$D$10='登録データ（男）'!F609,1,0))</f>
        <v/>
      </c>
    </row>
    <row r="610" spans="1:29" ht="13.5">
      <c r="A610" s="149">
        <v>608</v>
      </c>
      <c r="B610" s="149" t="s">
        <v>3628</v>
      </c>
      <c r="C610" s="149" t="s">
        <v>3629</v>
      </c>
      <c r="D610" s="149"/>
      <c r="E610" s="149"/>
      <c r="F610" s="149" t="s">
        <v>5002</v>
      </c>
      <c r="G610" s="149">
        <v>2</v>
      </c>
      <c r="H610" s="149" t="s">
        <v>3243</v>
      </c>
      <c r="I610" s="149" t="s">
        <v>5366</v>
      </c>
      <c r="J610" s="149" t="s">
        <v>545</v>
      </c>
      <c r="K610" s="149" t="s">
        <v>6207</v>
      </c>
      <c r="L610" s="149" t="s">
        <v>3373</v>
      </c>
      <c r="S610" s="125"/>
      <c r="T610" s="126"/>
      <c r="U610" s="125"/>
      <c r="X610" s="126"/>
      <c r="AC610" s="1" t="str">
        <f>IF(基本情報登録!$D$10="","",IF(基本情報登録!$D$10='登録データ（男）'!F610,1,0))</f>
        <v/>
      </c>
    </row>
    <row r="611" spans="1:29" ht="13.5">
      <c r="A611" s="149">
        <v>609</v>
      </c>
      <c r="B611" s="149" t="s">
        <v>681</v>
      </c>
      <c r="C611" s="149" t="s">
        <v>682</v>
      </c>
      <c r="D611" s="149"/>
      <c r="E611" s="149"/>
      <c r="F611" s="149" t="s">
        <v>5003</v>
      </c>
      <c r="G611" s="149">
        <v>4</v>
      </c>
      <c r="H611" s="149" t="s">
        <v>683</v>
      </c>
      <c r="I611" s="149" t="s">
        <v>2715</v>
      </c>
      <c r="J611" s="149" t="s">
        <v>2782</v>
      </c>
      <c r="K611" s="149" t="s">
        <v>6208</v>
      </c>
      <c r="L611" s="149" t="s">
        <v>499</v>
      </c>
      <c r="S611" s="125"/>
      <c r="T611" s="126"/>
      <c r="U611" s="125"/>
      <c r="X611" s="126"/>
      <c r="AC611" s="1" t="str">
        <f>IF(基本情報登録!$D$10="","",IF(基本情報登録!$D$10='登録データ（男）'!F611,1,0))</f>
        <v/>
      </c>
    </row>
    <row r="612" spans="1:29" ht="13.5">
      <c r="A612" s="149">
        <v>610</v>
      </c>
      <c r="B612" s="149" t="s">
        <v>678</v>
      </c>
      <c r="C612" s="149" t="s">
        <v>679</v>
      </c>
      <c r="D612" s="149"/>
      <c r="E612" s="149"/>
      <c r="F612" s="149" t="s">
        <v>5003</v>
      </c>
      <c r="G612" s="149">
        <v>4</v>
      </c>
      <c r="H612" s="149" t="s">
        <v>680</v>
      </c>
      <c r="I612" s="149" t="s">
        <v>517</v>
      </c>
      <c r="J612" s="149" t="s">
        <v>513</v>
      </c>
      <c r="K612" s="149" t="s">
        <v>6209</v>
      </c>
      <c r="L612" s="149" t="s">
        <v>499</v>
      </c>
      <c r="S612" s="125"/>
      <c r="T612" s="126"/>
      <c r="U612" s="125"/>
      <c r="X612" s="126"/>
      <c r="AC612" s="1" t="str">
        <f>IF(基本情報登録!$D$10="","",IF(基本情報登録!$D$10='登録データ（男）'!F612,1,0))</f>
        <v/>
      </c>
    </row>
    <row r="613" spans="1:29" ht="13.5">
      <c r="A613" s="149">
        <v>611</v>
      </c>
      <c r="B613" s="149" t="s">
        <v>684</v>
      </c>
      <c r="C613" s="149" t="s">
        <v>685</v>
      </c>
      <c r="D613" s="149"/>
      <c r="E613" s="149"/>
      <c r="F613" s="149" t="s">
        <v>5003</v>
      </c>
      <c r="G613" s="149">
        <v>4</v>
      </c>
      <c r="H613" s="149" t="s">
        <v>686</v>
      </c>
      <c r="I613" s="149" t="s">
        <v>2783</v>
      </c>
      <c r="J613" s="149" t="s">
        <v>2220</v>
      </c>
      <c r="K613" s="149" t="s">
        <v>6210</v>
      </c>
      <c r="L613" s="149" t="s">
        <v>499</v>
      </c>
      <c r="S613" s="125"/>
      <c r="T613" s="126"/>
      <c r="U613" s="125"/>
      <c r="X613" s="126"/>
      <c r="AC613" s="1" t="str">
        <f>IF(基本情報登録!$D$10="","",IF(基本情報登録!$D$10='登録データ（男）'!F613,1,0))</f>
        <v/>
      </c>
    </row>
    <row r="614" spans="1:29" ht="13.5">
      <c r="A614" s="149">
        <v>612</v>
      </c>
      <c r="B614" s="149" t="s">
        <v>687</v>
      </c>
      <c r="C614" s="149" t="s">
        <v>688</v>
      </c>
      <c r="D614" s="149"/>
      <c r="E614" s="149"/>
      <c r="F614" s="149" t="s">
        <v>5003</v>
      </c>
      <c r="G614" s="149">
        <v>4</v>
      </c>
      <c r="H614" s="149" t="s">
        <v>689</v>
      </c>
      <c r="I614" s="149" t="s">
        <v>2779</v>
      </c>
      <c r="J614" s="149" t="s">
        <v>2243</v>
      </c>
      <c r="K614" s="149" t="s">
        <v>6211</v>
      </c>
      <c r="L614" s="149" t="s">
        <v>3373</v>
      </c>
      <c r="S614" s="125"/>
      <c r="T614" s="126"/>
      <c r="U614" s="125"/>
      <c r="X614" s="126"/>
      <c r="AC614" s="1" t="str">
        <f>IF(基本情報登録!$D$10="","",IF(基本情報登録!$D$10='登録データ（男）'!F614,1,0))</f>
        <v/>
      </c>
    </row>
    <row r="615" spans="1:29" ht="13.5">
      <c r="A615" s="149">
        <v>613</v>
      </c>
      <c r="B615" s="149" t="s">
        <v>690</v>
      </c>
      <c r="C615" s="149" t="s">
        <v>691</v>
      </c>
      <c r="D615" s="149"/>
      <c r="E615" s="149"/>
      <c r="F615" s="149" t="s">
        <v>5003</v>
      </c>
      <c r="G615" s="149">
        <v>4</v>
      </c>
      <c r="H615" s="149" t="s">
        <v>656</v>
      </c>
      <c r="I615" s="149" t="s">
        <v>2784</v>
      </c>
      <c r="J615" s="149" t="s">
        <v>2785</v>
      </c>
      <c r="K615" s="149" t="s">
        <v>6212</v>
      </c>
      <c r="L615" s="149" t="s">
        <v>499</v>
      </c>
      <c r="S615" s="125"/>
      <c r="T615" s="126"/>
      <c r="U615" s="125"/>
      <c r="X615" s="126"/>
      <c r="AC615" s="1" t="str">
        <f>IF(基本情報登録!$D$10="","",IF(基本情報登録!$D$10='登録データ（男）'!F615,1,0))</f>
        <v/>
      </c>
    </row>
    <row r="616" spans="1:29" ht="13.5">
      <c r="A616" s="149">
        <v>614</v>
      </c>
      <c r="B616" s="149" t="s">
        <v>1326</v>
      </c>
      <c r="C616" s="149" t="s">
        <v>1327</v>
      </c>
      <c r="D616" s="149"/>
      <c r="E616" s="149"/>
      <c r="F616" s="149" t="s">
        <v>5003</v>
      </c>
      <c r="G616" s="149">
        <v>3</v>
      </c>
      <c r="H616" s="149" t="s">
        <v>1745</v>
      </c>
      <c r="I616" s="149" t="s">
        <v>2791</v>
      </c>
      <c r="J616" s="149" t="s">
        <v>2241</v>
      </c>
      <c r="K616" s="149" t="s">
        <v>6213</v>
      </c>
      <c r="L616" s="149" t="s">
        <v>499</v>
      </c>
      <c r="S616" s="125"/>
      <c r="T616" s="126"/>
      <c r="U616" s="125"/>
      <c r="X616" s="126"/>
      <c r="AC616" s="1" t="str">
        <f>IF(基本情報登録!$D$10="","",IF(基本情報登録!$D$10='登録データ（男）'!F616,1,0))</f>
        <v/>
      </c>
    </row>
    <row r="617" spans="1:29" ht="13.5">
      <c r="A617" s="149">
        <v>615</v>
      </c>
      <c r="B617" s="149" t="s">
        <v>1328</v>
      </c>
      <c r="C617" s="149" t="s">
        <v>1329</v>
      </c>
      <c r="D617" s="149"/>
      <c r="E617" s="149"/>
      <c r="F617" s="149" t="s">
        <v>5003</v>
      </c>
      <c r="G617" s="149">
        <v>3</v>
      </c>
      <c r="H617" s="149" t="s">
        <v>1746</v>
      </c>
      <c r="I617" s="149" t="s">
        <v>2792</v>
      </c>
      <c r="J617" s="149" t="s">
        <v>570</v>
      </c>
      <c r="K617" s="149" t="s">
        <v>6214</v>
      </c>
      <c r="L617" s="149" t="s">
        <v>499</v>
      </c>
      <c r="S617" s="125"/>
      <c r="T617" s="126"/>
      <c r="U617" s="125"/>
      <c r="X617" s="126"/>
      <c r="AC617" s="1" t="str">
        <f>IF(基本情報登録!$D$10="","",IF(基本情報登録!$D$10='登録データ（男）'!F617,1,0))</f>
        <v/>
      </c>
    </row>
    <row r="618" spans="1:29" ht="13.5">
      <c r="A618" s="149">
        <v>616</v>
      </c>
      <c r="B618" s="149" t="s">
        <v>1324</v>
      </c>
      <c r="C618" s="149" t="s">
        <v>1325</v>
      </c>
      <c r="D618" s="149"/>
      <c r="E618" s="149"/>
      <c r="F618" s="149" t="s">
        <v>5003</v>
      </c>
      <c r="G618" s="149">
        <v>3</v>
      </c>
      <c r="H618" s="149" t="s">
        <v>1744</v>
      </c>
      <c r="I618" s="149" t="s">
        <v>2790</v>
      </c>
      <c r="J618" s="149" t="s">
        <v>2267</v>
      </c>
      <c r="K618" s="149" t="s">
        <v>6215</v>
      </c>
      <c r="L618" s="149" t="s">
        <v>3373</v>
      </c>
      <c r="S618" s="125"/>
      <c r="T618" s="126"/>
      <c r="U618" s="125"/>
      <c r="X618" s="126"/>
      <c r="AC618" s="1" t="str">
        <f>IF(基本情報登録!$D$10="","",IF(基本情報登録!$D$10='登録データ（男）'!F618,1,0))</f>
        <v/>
      </c>
    </row>
    <row r="619" spans="1:29" ht="13.5">
      <c r="A619" s="149">
        <v>617</v>
      </c>
      <c r="B619" s="149" t="s">
        <v>3423</v>
      </c>
      <c r="C619" s="149" t="s">
        <v>3424</v>
      </c>
      <c r="D619" s="149"/>
      <c r="E619" s="149"/>
      <c r="F619" s="149" t="s">
        <v>5003</v>
      </c>
      <c r="G619" s="149">
        <v>2</v>
      </c>
      <c r="H619" s="149" t="s">
        <v>2886</v>
      </c>
      <c r="I619" s="149" t="s">
        <v>3345</v>
      </c>
      <c r="J619" s="149" t="s">
        <v>2294</v>
      </c>
      <c r="K619" s="149" t="s">
        <v>6216</v>
      </c>
      <c r="L619" s="149" t="s">
        <v>499</v>
      </c>
      <c r="S619" s="125"/>
      <c r="T619" s="126"/>
      <c r="U619" s="125"/>
      <c r="X619" s="126"/>
      <c r="AC619" s="1" t="str">
        <f>IF(基本情報登録!$D$10="","",IF(基本情報登録!$D$10='登録データ（男）'!F619,1,0))</f>
        <v/>
      </c>
    </row>
    <row r="620" spans="1:29" ht="13.5">
      <c r="A620" s="149">
        <v>618</v>
      </c>
      <c r="B620" s="149" t="s">
        <v>2809</v>
      </c>
      <c r="C620" s="149" t="s">
        <v>2810</v>
      </c>
      <c r="D620" s="149"/>
      <c r="E620" s="149"/>
      <c r="F620" s="149" t="s">
        <v>5003</v>
      </c>
      <c r="G620" s="149">
        <v>2</v>
      </c>
      <c r="H620" s="149" t="s">
        <v>2811</v>
      </c>
      <c r="I620" s="149" t="s">
        <v>575</v>
      </c>
      <c r="J620" s="149" t="s">
        <v>2533</v>
      </c>
      <c r="K620" s="149" t="s">
        <v>6217</v>
      </c>
      <c r="L620" s="149" t="s">
        <v>499</v>
      </c>
      <c r="S620" s="125"/>
      <c r="T620" s="126"/>
      <c r="U620" s="125"/>
      <c r="X620" s="126"/>
      <c r="AC620" s="1" t="str">
        <f>IF(基本情報登録!$D$10="","",IF(基本情報登録!$D$10='登録データ（男）'!F620,1,0))</f>
        <v/>
      </c>
    </row>
    <row r="621" spans="1:29" ht="13.5">
      <c r="A621" s="149">
        <v>619</v>
      </c>
      <c r="B621" s="149" t="s">
        <v>2812</v>
      </c>
      <c r="C621" s="149" t="s">
        <v>2813</v>
      </c>
      <c r="D621" s="149"/>
      <c r="E621" s="149"/>
      <c r="F621" s="149" t="s">
        <v>5003</v>
      </c>
      <c r="G621" s="149">
        <v>2</v>
      </c>
      <c r="H621" s="149" t="s">
        <v>2814</v>
      </c>
      <c r="I621" s="149" t="s">
        <v>2815</v>
      </c>
      <c r="J621" s="149" t="s">
        <v>2514</v>
      </c>
      <c r="K621" s="149" t="s">
        <v>6218</v>
      </c>
      <c r="L621" s="149" t="s">
        <v>499</v>
      </c>
      <c r="S621" s="125"/>
      <c r="T621" s="126"/>
      <c r="U621" s="125"/>
      <c r="X621" s="126"/>
      <c r="AC621" s="1" t="str">
        <f>IF(基本情報登録!$D$10="","",IF(基本情報登録!$D$10='登録データ（男）'!F621,1,0))</f>
        <v/>
      </c>
    </row>
    <row r="622" spans="1:29" ht="13.5">
      <c r="A622" s="149">
        <v>620</v>
      </c>
      <c r="B622" s="149" t="s">
        <v>2799</v>
      </c>
      <c r="C622" s="149" t="s">
        <v>2800</v>
      </c>
      <c r="D622" s="149"/>
      <c r="E622" s="149"/>
      <c r="F622" s="149" t="s">
        <v>5003</v>
      </c>
      <c r="G622" s="149">
        <v>2</v>
      </c>
      <c r="H622" s="149" t="s">
        <v>2801</v>
      </c>
      <c r="I622" s="149" t="s">
        <v>2802</v>
      </c>
      <c r="J622" s="149" t="s">
        <v>2803</v>
      </c>
      <c r="K622" s="149" t="s">
        <v>6219</v>
      </c>
      <c r="L622" s="149" t="s">
        <v>3373</v>
      </c>
      <c r="S622" s="125"/>
      <c r="T622" s="126"/>
      <c r="U622" s="125"/>
      <c r="X622" s="126"/>
      <c r="AC622" s="1" t="str">
        <f>IF(基本情報登録!$D$10="","",IF(基本情報登録!$D$10='登録データ（男）'!F622,1,0))</f>
        <v/>
      </c>
    </row>
    <row r="623" spans="1:29" ht="13.5">
      <c r="A623" s="149">
        <v>621</v>
      </c>
      <c r="B623" s="149" t="s">
        <v>4307</v>
      </c>
      <c r="C623" s="149" t="s">
        <v>4692</v>
      </c>
      <c r="D623" s="149"/>
      <c r="E623" s="149"/>
      <c r="F623" s="149" t="s">
        <v>5003</v>
      </c>
      <c r="G623" s="149">
        <v>1</v>
      </c>
      <c r="H623" s="149" t="s">
        <v>5077</v>
      </c>
      <c r="I623" s="149" t="s">
        <v>2434</v>
      </c>
      <c r="J623" s="149" t="s">
        <v>2408</v>
      </c>
      <c r="K623" s="149" t="s">
        <v>6220</v>
      </c>
      <c r="L623" s="149" t="s">
        <v>499</v>
      </c>
      <c r="S623" s="125"/>
      <c r="T623" s="126"/>
      <c r="U623" s="125"/>
      <c r="X623" s="126"/>
      <c r="AC623" s="1" t="str">
        <f>IF(基本情報登録!$D$10="","",IF(基本情報登録!$D$10='登録データ（男）'!F623,1,0))</f>
        <v/>
      </c>
    </row>
    <row r="624" spans="1:29" ht="13.5">
      <c r="A624" s="149">
        <v>622</v>
      </c>
      <c r="B624" s="149" t="s">
        <v>888</v>
      </c>
      <c r="C624" s="149" t="s">
        <v>2780</v>
      </c>
      <c r="D624" s="149"/>
      <c r="E624" s="149"/>
      <c r="F624" s="149" t="s">
        <v>5003</v>
      </c>
      <c r="G624" s="149">
        <v>4</v>
      </c>
      <c r="H624" s="149" t="s">
        <v>660</v>
      </c>
      <c r="I624" s="149" t="s">
        <v>2781</v>
      </c>
      <c r="J624" s="149" t="s">
        <v>2248</v>
      </c>
      <c r="K624" s="149" t="s">
        <v>6221</v>
      </c>
      <c r="L624" s="149" t="s">
        <v>499</v>
      </c>
      <c r="S624" s="125"/>
      <c r="T624" s="126"/>
      <c r="U624" s="125"/>
      <c r="X624" s="126"/>
      <c r="AC624" s="1" t="str">
        <f>IF(基本情報登録!$D$10="","",IF(基本情報登録!$D$10='登録データ（男）'!F624,1,0))</f>
        <v/>
      </c>
    </row>
    <row r="625" spans="1:29" ht="13.5">
      <c r="A625" s="149">
        <v>623</v>
      </c>
      <c r="B625" s="149" t="s">
        <v>4308</v>
      </c>
      <c r="C625" s="149" t="s">
        <v>4693</v>
      </c>
      <c r="D625" s="149"/>
      <c r="E625" s="149"/>
      <c r="F625" s="149" t="s">
        <v>5003</v>
      </c>
      <c r="G625" s="149">
        <v>1</v>
      </c>
      <c r="H625" s="149" t="s">
        <v>5054</v>
      </c>
      <c r="I625" s="149" t="s">
        <v>5367</v>
      </c>
      <c r="J625" s="149" t="s">
        <v>5368</v>
      </c>
      <c r="K625" s="149" t="s">
        <v>6222</v>
      </c>
      <c r="L625" s="149" t="s">
        <v>499</v>
      </c>
      <c r="S625" s="125"/>
      <c r="T625" s="126"/>
      <c r="U625" s="125"/>
      <c r="X625" s="126"/>
      <c r="AC625" s="1" t="str">
        <f>IF(基本情報登録!$D$10="","",IF(基本情報登録!$D$10='登録データ（男）'!F625,1,0))</f>
        <v/>
      </c>
    </row>
    <row r="626" spans="1:29" ht="13.5">
      <c r="A626" s="149">
        <v>624</v>
      </c>
      <c r="B626" s="149" t="s">
        <v>4309</v>
      </c>
      <c r="C626" s="149" t="s">
        <v>4694</v>
      </c>
      <c r="D626" s="149"/>
      <c r="E626" s="149"/>
      <c r="F626" s="149" t="s">
        <v>5003</v>
      </c>
      <c r="G626" s="149">
        <v>1</v>
      </c>
      <c r="H626" s="149" t="s">
        <v>5099</v>
      </c>
      <c r="I626" s="149" t="s">
        <v>5369</v>
      </c>
      <c r="J626" s="149" t="s">
        <v>538</v>
      </c>
      <c r="K626" s="149" t="s">
        <v>6223</v>
      </c>
      <c r="L626" s="149" t="s">
        <v>3373</v>
      </c>
      <c r="S626" s="125"/>
      <c r="T626" s="126"/>
      <c r="U626" s="125"/>
      <c r="X626" s="126"/>
      <c r="AC626" s="1" t="str">
        <f>IF(基本情報登録!$D$10="","",IF(基本情報登録!$D$10='登録データ（男）'!F626,1,0))</f>
        <v/>
      </c>
    </row>
    <row r="627" spans="1:29" ht="13.5">
      <c r="A627" s="149">
        <v>625</v>
      </c>
      <c r="B627" s="149" t="s">
        <v>2786</v>
      </c>
      <c r="C627" s="149" t="s">
        <v>1321</v>
      </c>
      <c r="D627" s="149"/>
      <c r="E627" s="149"/>
      <c r="F627" s="149" t="s">
        <v>5003</v>
      </c>
      <c r="G627" s="149">
        <v>3</v>
      </c>
      <c r="H627" s="149" t="s">
        <v>1742</v>
      </c>
      <c r="I627" s="149" t="s">
        <v>2787</v>
      </c>
      <c r="J627" s="149" t="s">
        <v>584</v>
      </c>
      <c r="K627" s="149" t="s">
        <v>6224</v>
      </c>
      <c r="L627" s="149" t="s">
        <v>499</v>
      </c>
      <c r="S627" s="125"/>
      <c r="T627" s="126"/>
      <c r="U627" s="125"/>
      <c r="X627" s="126"/>
      <c r="AC627" s="1" t="str">
        <f>IF(基本情報登録!$D$10="","",IF(基本情報登録!$D$10='登録データ（男）'!F627,1,0))</f>
        <v/>
      </c>
    </row>
    <row r="628" spans="1:29" ht="13.5">
      <c r="A628" s="149">
        <v>626</v>
      </c>
      <c r="B628" s="149" t="s">
        <v>4310</v>
      </c>
      <c r="C628" s="149" t="s">
        <v>4695</v>
      </c>
      <c r="D628" s="149"/>
      <c r="E628" s="149"/>
      <c r="F628" s="149" t="s">
        <v>5003</v>
      </c>
      <c r="G628" s="149">
        <v>1</v>
      </c>
      <c r="H628" s="149" t="s">
        <v>5100</v>
      </c>
      <c r="I628" s="149" t="s">
        <v>567</v>
      </c>
      <c r="J628" s="149" t="s">
        <v>538</v>
      </c>
      <c r="K628" s="149" t="s">
        <v>6225</v>
      </c>
      <c r="L628" s="149" t="s">
        <v>499</v>
      </c>
      <c r="S628" s="125"/>
      <c r="T628" s="126"/>
      <c r="U628" s="125"/>
      <c r="X628" s="126"/>
      <c r="AC628" s="1" t="str">
        <f>IF(基本情報登録!$D$10="","",IF(基本情報登録!$D$10='登録データ（男）'!F628,1,0))</f>
        <v/>
      </c>
    </row>
    <row r="629" spans="1:29" ht="13.5">
      <c r="A629" s="149">
        <v>627</v>
      </c>
      <c r="B629" s="149" t="s">
        <v>2819</v>
      </c>
      <c r="C629" s="149" t="s">
        <v>2820</v>
      </c>
      <c r="D629" s="149"/>
      <c r="E629" s="149"/>
      <c r="F629" s="149" t="s">
        <v>5003</v>
      </c>
      <c r="G629" s="149">
        <v>2</v>
      </c>
      <c r="H629" s="149" t="s">
        <v>2821</v>
      </c>
      <c r="I629" s="149" t="s">
        <v>2658</v>
      </c>
      <c r="J629" s="149" t="s">
        <v>2224</v>
      </c>
      <c r="K629" s="149" t="s">
        <v>6226</v>
      </c>
      <c r="L629" s="149" t="s">
        <v>499</v>
      </c>
      <c r="S629" s="125"/>
      <c r="T629" s="126"/>
      <c r="U629" s="125"/>
      <c r="X629" s="126"/>
      <c r="AC629" s="1" t="str">
        <f>IF(基本情報登録!$D$10="","",IF(基本情報登録!$D$10='登録データ（男）'!F629,1,0))</f>
        <v/>
      </c>
    </row>
    <row r="630" spans="1:29" ht="13.5">
      <c r="A630" s="149">
        <v>628</v>
      </c>
      <c r="B630" s="149" t="s">
        <v>2804</v>
      </c>
      <c r="C630" s="149" t="s">
        <v>2805</v>
      </c>
      <c r="D630" s="149"/>
      <c r="E630" s="149"/>
      <c r="F630" s="149" t="s">
        <v>5003</v>
      </c>
      <c r="G630" s="149">
        <v>2</v>
      </c>
      <c r="H630" s="149" t="s">
        <v>2806</v>
      </c>
      <c r="I630" s="149" t="s">
        <v>2807</v>
      </c>
      <c r="J630" s="149" t="s">
        <v>2808</v>
      </c>
      <c r="K630" s="149" t="s">
        <v>6227</v>
      </c>
      <c r="L630" s="149" t="s">
        <v>3373</v>
      </c>
      <c r="S630" s="125"/>
      <c r="T630" s="126"/>
      <c r="U630" s="125"/>
      <c r="X630" s="126"/>
      <c r="AC630" s="1" t="str">
        <f>IF(基本情報登録!$D$10="","",IF(基本情報登録!$D$10='登録データ（男）'!F630,1,0))</f>
        <v/>
      </c>
    </row>
    <row r="631" spans="1:29" ht="13.5">
      <c r="A631" s="149">
        <v>629</v>
      </c>
      <c r="B631" s="149" t="s">
        <v>2816</v>
      </c>
      <c r="C631" s="149" t="s">
        <v>2817</v>
      </c>
      <c r="D631" s="149"/>
      <c r="E631" s="149"/>
      <c r="F631" s="149" t="s">
        <v>5003</v>
      </c>
      <c r="G631" s="149">
        <v>2</v>
      </c>
      <c r="H631" s="149" t="s">
        <v>2818</v>
      </c>
      <c r="I631" s="149" t="s">
        <v>529</v>
      </c>
      <c r="J631" s="149" t="s">
        <v>510</v>
      </c>
      <c r="K631" s="149" t="s">
        <v>6228</v>
      </c>
      <c r="L631" s="149" t="s">
        <v>499</v>
      </c>
      <c r="S631" s="125"/>
      <c r="T631" s="126"/>
      <c r="U631" s="125"/>
      <c r="X631" s="126"/>
      <c r="AC631" s="1" t="str">
        <f>IF(基本情報登録!$D$10="","",IF(基本情報登録!$D$10='登録データ（男）'!F631,1,0))</f>
        <v/>
      </c>
    </row>
    <row r="632" spans="1:29" ht="13.5">
      <c r="A632" s="149">
        <v>630</v>
      </c>
      <c r="B632" s="149" t="s">
        <v>4311</v>
      </c>
      <c r="C632" s="149" t="s">
        <v>4696</v>
      </c>
      <c r="D632" s="149"/>
      <c r="E632" s="149"/>
      <c r="F632" s="149" t="s">
        <v>5003</v>
      </c>
      <c r="G632" s="149">
        <v>1</v>
      </c>
      <c r="H632" s="149" t="s">
        <v>5101</v>
      </c>
      <c r="I632" s="149" t="s">
        <v>2174</v>
      </c>
      <c r="J632" s="149" t="s">
        <v>3354</v>
      </c>
      <c r="K632" s="149" t="s">
        <v>6229</v>
      </c>
      <c r="L632" s="149" t="s">
        <v>499</v>
      </c>
      <c r="S632" s="125"/>
      <c r="T632" s="126"/>
      <c r="U632" s="125"/>
      <c r="X632" s="126"/>
      <c r="AC632" s="1" t="str">
        <f>IF(基本情報登録!$D$10="","",IF(基本情報登録!$D$10='登録データ（男）'!F632,1,0))</f>
        <v/>
      </c>
    </row>
    <row r="633" spans="1:29" ht="13.5">
      <c r="A633" s="149">
        <v>631</v>
      </c>
      <c r="B633" s="149" t="s">
        <v>4312</v>
      </c>
      <c r="C633" s="149" t="s">
        <v>4697</v>
      </c>
      <c r="D633" s="149"/>
      <c r="E633" s="149"/>
      <c r="F633" s="149" t="s">
        <v>5003</v>
      </c>
      <c r="G633" s="149">
        <v>1</v>
      </c>
      <c r="H633" s="149" t="s">
        <v>5053</v>
      </c>
      <c r="I633" s="149" t="s">
        <v>5370</v>
      </c>
      <c r="J633" s="149" t="s">
        <v>5371</v>
      </c>
      <c r="K633" s="149" t="s">
        <v>6230</v>
      </c>
      <c r="L633" s="149" t="s">
        <v>499</v>
      </c>
      <c r="S633" s="125"/>
      <c r="T633" s="126"/>
      <c r="U633" s="125"/>
      <c r="X633" s="126"/>
      <c r="AC633" s="1" t="str">
        <f>IF(基本情報登録!$D$10="","",IF(基本情報登録!$D$10='登録データ（男）'!F633,1,0))</f>
        <v/>
      </c>
    </row>
    <row r="634" spans="1:29" ht="13.5">
      <c r="A634" s="149">
        <v>632</v>
      </c>
      <c r="B634" s="149" t="s">
        <v>1322</v>
      </c>
      <c r="C634" s="149" t="s">
        <v>1323</v>
      </c>
      <c r="D634" s="149"/>
      <c r="E634" s="149"/>
      <c r="F634" s="149" t="s">
        <v>5003</v>
      </c>
      <c r="G634" s="149">
        <v>3</v>
      </c>
      <c r="H634" s="149" t="s">
        <v>2788</v>
      </c>
      <c r="I634" s="149" t="s">
        <v>2316</v>
      </c>
      <c r="J634" s="149" t="s">
        <v>2789</v>
      </c>
      <c r="K634" s="149" t="s">
        <v>6231</v>
      </c>
      <c r="L634" s="149" t="s">
        <v>3373</v>
      </c>
      <c r="S634" s="125"/>
      <c r="T634" s="126"/>
      <c r="U634" s="125"/>
      <c r="X634" s="126"/>
      <c r="AC634" s="1" t="str">
        <f>IF(基本情報登録!$D$10="","",IF(基本情報登録!$D$10='登録データ（男）'!F634,1,0))</f>
        <v/>
      </c>
    </row>
    <row r="635" spans="1:29" ht="13.5">
      <c r="A635" s="149">
        <v>633</v>
      </c>
      <c r="B635" s="149" t="s">
        <v>4313</v>
      </c>
      <c r="C635" s="149" t="s">
        <v>4698</v>
      </c>
      <c r="D635" s="149"/>
      <c r="E635" s="149"/>
      <c r="F635" s="149" t="s">
        <v>5003</v>
      </c>
      <c r="G635" s="149">
        <v>1</v>
      </c>
      <c r="H635" s="149" t="s">
        <v>3071</v>
      </c>
      <c r="I635" s="149" t="s">
        <v>5372</v>
      </c>
      <c r="J635" s="149" t="s">
        <v>5373</v>
      </c>
      <c r="K635" s="149" t="s">
        <v>6232</v>
      </c>
      <c r="L635" s="149" t="s">
        <v>499</v>
      </c>
      <c r="S635" s="125"/>
      <c r="T635" s="126"/>
      <c r="U635" s="125"/>
      <c r="X635" s="126"/>
      <c r="AC635" s="1" t="str">
        <f>IF(基本情報登録!$D$10="","",IF(基本情報登録!$D$10='登録データ（男）'!F635,1,0))</f>
        <v/>
      </c>
    </row>
    <row r="636" spans="1:29" ht="13.5">
      <c r="A636" s="149">
        <v>634</v>
      </c>
      <c r="B636" s="149" t="s">
        <v>2796</v>
      </c>
      <c r="C636" s="149" t="s">
        <v>2797</v>
      </c>
      <c r="D636" s="149"/>
      <c r="E636" s="149"/>
      <c r="F636" s="149" t="s">
        <v>5003</v>
      </c>
      <c r="G636" s="149">
        <v>2</v>
      </c>
      <c r="H636" s="149" t="s">
        <v>2353</v>
      </c>
      <c r="I636" s="149" t="s">
        <v>2798</v>
      </c>
      <c r="J636" s="149" t="s">
        <v>2250</v>
      </c>
      <c r="K636" s="149" t="s">
        <v>6233</v>
      </c>
      <c r="L636" s="149" t="s">
        <v>499</v>
      </c>
      <c r="S636" s="125"/>
      <c r="T636" s="126"/>
      <c r="U636" s="125"/>
      <c r="X636" s="126"/>
      <c r="AC636" s="1" t="str">
        <f>IF(基本情報登録!$D$10="","",IF(基本情報登録!$D$10='登録データ（男）'!F636,1,0))</f>
        <v/>
      </c>
    </row>
    <row r="637" spans="1:29" ht="13.5">
      <c r="A637" s="149">
        <v>635</v>
      </c>
      <c r="B637" s="149" t="s">
        <v>3671</v>
      </c>
      <c r="C637" s="149" t="s">
        <v>3672</v>
      </c>
      <c r="D637" s="149"/>
      <c r="E637" s="149"/>
      <c r="F637" s="149" t="s">
        <v>5003</v>
      </c>
      <c r="G637" s="149">
        <v>2</v>
      </c>
      <c r="H637" s="149" t="s">
        <v>3268</v>
      </c>
      <c r="I637" s="149" t="s">
        <v>2600</v>
      </c>
      <c r="J637" s="149" t="s">
        <v>2764</v>
      </c>
      <c r="K637" s="149" t="s">
        <v>6234</v>
      </c>
      <c r="L637" s="149" t="s">
        <v>499</v>
      </c>
      <c r="S637" s="125"/>
      <c r="T637" s="126"/>
      <c r="U637" s="125"/>
      <c r="X637" s="126"/>
      <c r="AC637" s="1" t="str">
        <f>IF(基本情報登録!$D$10="","",IF(基本情報登録!$D$10='登録データ（男）'!F637,1,0))</f>
        <v/>
      </c>
    </row>
    <row r="638" spans="1:29" ht="13.5">
      <c r="A638" s="149">
        <v>636</v>
      </c>
      <c r="B638" s="149" t="s">
        <v>3279</v>
      </c>
      <c r="C638" s="149" t="s">
        <v>3280</v>
      </c>
      <c r="D638" s="149"/>
      <c r="E638" s="149"/>
      <c r="F638" s="149" t="s">
        <v>53</v>
      </c>
      <c r="G638" s="149">
        <v>2</v>
      </c>
      <c r="H638" s="149" t="s">
        <v>3281</v>
      </c>
      <c r="I638" s="149" t="s">
        <v>3282</v>
      </c>
      <c r="J638" s="149" t="s">
        <v>498</v>
      </c>
      <c r="K638" s="149" t="s">
        <v>6235</v>
      </c>
      <c r="L638" s="149" t="s">
        <v>3373</v>
      </c>
      <c r="S638" s="125"/>
      <c r="T638" s="126"/>
      <c r="U638" s="125"/>
      <c r="X638" s="126"/>
      <c r="AC638" s="1" t="str">
        <f>IF(基本情報登録!$D$10="","",IF(基本情報登録!$D$10='登録データ（男）'!F638,1,0))</f>
        <v/>
      </c>
    </row>
    <row r="639" spans="1:29" ht="13.5">
      <c r="A639" s="149">
        <v>637</v>
      </c>
      <c r="B639" s="149" t="s">
        <v>1507</v>
      </c>
      <c r="C639" s="149" t="s">
        <v>761</v>
      </c>
      <c r="D639" s="149"/>
      <c r="E639" s="149"/>
      <c r="F639" s="149" t="s">
        <v>53</v>
      </c>
      <c r="G639" s="149">
        <v>4</v>
      </c>
      <c r="H639" s="149" t="s">
        <v>731</v>
      </c>
      <c r="I639" s="149" t="s">
        <v>2713</v>
      </c>
      <c r="J639" s="149" t="s">
        <v>523</v>
      </c>
      <c r="K639" s="149" t="s">
        <v>6236</v>
      </c>
      <c r="L639" s="149" t="s">
        <v>499</v>
      </c>
      <c r="S639" s="125"/>
      <c r="T639" s="126"/>
      <c r="U639" s="125"/>
      <c r="X639" s="126"/>
      <c r="AC639" s="1" t="str">
        <f>IF(基本情報登録!$D$10="","",IF(基本情報登録!$D$10='登録データ（男）'!F639,1,0))</f>
        <v/>
      </c>
    </row>
    <row r="640" spans="1:29" ht="13.5">
      <c r="A640" s="149">
        <v>638</v>
      </c>
      <c r="B640" s="149" t="s">
        <v>740</v>
      </c>
      <c r="C640" s="149" t="s">
        <v>741</v>
      </c>
      <c r="D640" s="149"/>
      <c r="E640" s="149"/>
      <c r="F640" s="149" t="s">
        <v>53</v>
      </c>
      <c r="G640" s="149">
        <v>4</v>
      </c>
      <c r="H640" s="149" t="s">
        <v>742</v>
      </c>
      <c r="I640" s="149" t="s">
        <v>567</v>
      </c>
      <c r="J640" s="149" t="s">
        <v>2406</v>
      </c>
      <c r="K640" s="149" t="s">
        <v>6237</v>
      </c>
      <c r="L640" s="149" t="s">
        <v>499</v>
      </c>
      <c r="S640" s="125"/>
      <c r="T640" s="126"/>
      <c r="U640" s="125"/>
      <c r="X640" s="126"/>
      <c r="AC640" s="1" t="str">
        <f>IF(基本情報登録!$D$10="","",IF(基本情報登録!$D$10='登録データ（男）'!F640,1,0))</f>
        <v/>
      </c>
    </row>
    <row r="641" spans="1:29" ht="13.5">
      <c r="A641" s="149">
        <v>639</v>
      </c>
      <c r="B641" s="149" t="s">
        <v>757</v>
      </c>
      <c r="C641" s="149" t="s">
        <v>758</v>
      </c>
      <c r="D641" s="149"/>
      <c r="E641" s="149"/>
      <c r="F641" s="149" t="s">
        <v>53</v>
      </c>
      <c r="G641" s="149">
        <v>4</v>
      </c>
      <c r="H641" s="149" t="s">
        <v>3247</v>
      </c>
      <c r="I641" s="149" t="s">
        <v>550</v>
      </c>
      <c r="J641" s="149" t="s">
        <v>2704</v>
      </c>
      <c r="K641" s="149" t="s">
        <v>6238</v>
      </c>
      <c r="L641" s="149" t="s">
        <v>499</v>
      </c>
      <c r="S641" s="125"/>
      <c r="T641" s="126"/>
      <c r="U641" s="125"/>
      <c r="X641" s="126"/>
      <c r="AC641" s="1" t="str">
        <f>IF(基本情報登録!$D$10="","",IF(基本情報登録!$D$10='登録データ（男）'!F641,1,0))</f>
        <v/>
      </c>
    </row>
    <row r="642" spans="1:29" ht="13.5">
      <c r="A642" s="149">
        <v>640</v>
      </c>
      <c r="B642" s="149" t="s">
        <v>3255</v>
      </c>
      <c r="C642" s="149" t="s">
        <v>755</v>
      </c>
      <c r="D642" s="149"/>
      <c r="E642" s="149"/>
      <c r="F642" s="149" t="s">
        <v>53</v>
      </c>
      <c r="G642" s="149">
        <v>4</v>
      </c>
      <c r="H642" s="149" t="s">
        <v>756</v>
      </c>
      <c r="I642" s="149" t="s">
        <v>2896</v>
      </c>
      <c r="J642" s="149" t="s">
        <v>2395</v>
      </c>
      <c r="K642" s="149" t="s">
        <v>6239</v>
      </c>
      <c r="L642" s="149" t="s">
        <v>3373</v>
      </c>
      <c r="S642" s="125"/>
      <c r="T642" s="126"/>
      <c r="U642" s="125"/>
      <c r="X642" s="126"/>
      <c r="AC642" s="1" t="str">
        <f>IF(基本情報登録!$D$10="","",IF(基本情報登録!$D$10='登録データ（男）'!F642,1,0))</f>
        <v/>
      </c>
    </row>
    <row r="643" spans="1:29" ht="13.5">
      <c r="A643" s="149">
        <v>641</v>
      </c>
      <c r="B643" s="149" t="s">
        <v>751</v>
      </c>
      <c r="C643" s="149" t="s">
        <v>752</v>
      </c>
      <c r="D643" s="149"/>
      <c r="E643" s="149"/>
      <c r="F643" s="149" t="s">
        <v>53</v>
      </c>
      <c r="G643" s="149">
        <v>2</v>
      </c>
      <c r="H643" s="149" t="s">
        <v>753</v>
      </c>
      <c r="I643" s="149" t="s">
        <v>631</v>
      </c>
      <c r="J643" s="149" t="s">
        <v>2292</v>
      </c>
      <c r="K643" s="149" t="s">
        <v>6240</v>
      </c>
      <c r="L643" s="149" t="s">
        <v>499</v>
      </c>
      <c r="S643" s="125"/>
      <c r="T643" s="126"/>
      <c r="U643" s="125"/>
      <c r="X643" s="126"/>
      <c r="AC643" s="1" t="str">
        <f>IF(基本情報登録!$D$10="","",IF(基本情報登録!$D$10='登録データ（男）'!F643,1,0))</f>
        <v/>
      </c>
    </row>
    <row r="644" spans="1:29" ht="13.5">
      <c r="A644" s="149">
        <v>642</v>
      </c>
      <c r="B644" s="149" t="s">
        <v>747</v>
      </c>
      <c r="C644" s="149" t="s">
        <v>748</v>
      </c>
      <c r="D644" s="149"/>
      <c r="E644" s="149"/>
      <c r="F644" s="149" t="s">
        <v>53</v>
      </c>
      <c r="G644" s="149">
        <v>4</v>
      </c>
      <c r="H644" s="149" t="s">
        <v>749</v>
      </c>
      <c r="I644" s="149" t="s">
        <v>3248</v>
      </c>
      <c r="J644" s="149" t="s">
        <v>528</v>
      </c>
      <c r="K644" s="149" t="s">
        <v>6241</v>
      </c>
      <c r="L644" s="149" t="s">
        <v>499</v>
      </c>
      <c r="S644" s="125"/>
      <c r="T644" s="126"/>
      <c r="U644" s="125"/>
      <c r="X644" s="126"/>
      <c r="AC644" s="1" t="str">
        <f>IF(基本情報登録!$D$10="","",IF(基本情報登録!$D$10='登録データ（男）'!F644,1,0))</f>
        <v/>
      </c>
    </row>
    <row r="645" spans="1:29" ht="13.5">
      <c r="A645" s="149">
        <v>643</v>
      </c>
      <c r="B645" s="149" t="s">
        <v>743</v>
      </c>
      <c r="C645" s="149" t="s">
        <v>744</v>
      </c>
      <c r="D645" s="149"/>
      <c r="E645" s="149"/>
      <c r="F645" s="149" t="s">
        <v>53</v>
      </c>
      <c r="G645" s="149">
        <v>4</v>
      </c>
      <c r="H645" s="149" t="s">
        <v>745</v>
      </c>
      <c r="I645" s="149" t="s">
        <v>746</v>
      </c>
      <c r="J645" s="149" t="s">
        <v>5374</v>
      </c>
      <c r="K645" s="149" t="s">
        <v>6242</v>
      </c>
      <c r="L645" s="149" t="s">
        <v>499</v>
      </c>
      <c r="S645" s="125"/>
      <c r="T645" s="126"/>
      <c r="U645" s="125"/>
      <c r="X645" s="126"/>
      <c r="AC645" s="1" t="str">
        <f>IF(基本情報登録!$D$10="","",IF(基本情報登録!$D$10='登録データ（男）'!F645,1,0))</f>
        <v/>
      </c>
    </row>
    <row r="646" spans="1:29" ht="13.5">
      <c r="A646" s="149">
        <v>644</v>
      </c>
      <c r="B646" s="149" t="s">
        <v>3256</v>
      </c>
      <c r="C646" s="149" t="s">
        <v>1526</v>
      </c>
      <c r="D646" s="149"/>
      <c r="E646" s="149"/>
      <c r="F646" s="149" t="s">
        <v>53</v>
      </c>
      <c r="G646" s="149">
        <v>3</v>
      </c>
      <c r="H646" s="149" t="s">
        <v>1832</v>
      </c>
      <c r="I646" s="149" t="s">
        <v>3257</v>
      </c>
      <c r="J646" s="149" t="s">
        <v>2292</v>
      </c>
      <c r="K646" s="149" t="s">
        <v>6243</v>
      </c>
      <c r="L646" s="149" t="s">
        <v>3373</v>
      </c>
      <c r="S646" s="125"/>
      <c r="T646" s="126"/>
      <c r="U646" s="125"/>
      <c r="X646" s="126"/>
      <c r="AC646" s="1" t="str">
        <f>IF(基本情報登録!$D$10="","",IF(基本情報登録!$D$10='登録データ（男）'!F646,1,0))</f>
        <v/>
      </c>
    </row>
    <row r="647" spans="1:29" ht="13.5">
      <c r="A647" s="149">
        <v>645</v>
      </c>
      <c r="B647" s="149" t="s">
        <v>1518</v>
      </c>
      <c r="C647" s="149" t="s">
        <v>1519</v>
      </c>
      <c r="D647" s="149"/>
      <c r="E647" s="149"/>
      <c r="F647" s="149" t="s">
        <v>53</v>
      </c>
      <c r="G647" s="149">
        <v>3</v>
      </c>
      <c r="H647" s="149" t="s">
        <v>1718</v>
      </c>
      <c r="I647" s="149" t="s">
        <v>3251</v>
      </c>
      <c r="J647" s="149" t="s">
        <v>3252</v>
      </c>
      <c r="K647" s="149" t="s">
        <v>6244</v>
      </c>
      <c r="L647" s="149" t="s">
        <v>499</v>
      </c>
      <c r="S647" s="125"/>
      <c r="T647" s="126"/>
      <c r="U647" s="125"/>
      <c r="X647" s="126"/>
      <c r="AC647" s="1" t="str">
        <f>IF(基本情報登録!$D$10="","",IF(基本情報登録!$D$10='登録データ（男）'!F647,1,0))</f>
        <v/>
      </c>
    </row>
    <row r="648" spans="1:29" ht="13.5">
      <c r="A648" s="149">
        <v>646</v>
      </c>
      <c r="B648" s="149" t="s">
        <v>1510</v>
      </c>
      <c r="C648" s="149" t="s">
        <v>1511</v>
      </c>
      <c r="D648" s="149"/>
      <c r="E648" s="149"/>
      <c r="F648" s="149" t="s">
        <v>53</v>
      </c>
      <c r="G648" s="149">
        <v>3</v>
      </c>
      <c r="H648" s="149" t="s">
        <v>1807</v>
      </c>
      <c r="I648" s="149" t="s">
        <v>3249</v>
      </c>
      <c r="J648" s="149" t="s">
        <v>597</v>
      </c>
      <c r="K648" s="149" t="s">
        <v>6245</v>
      </c>
      <c r="L648" s="149" t="s">
        <v>499</v>
      </c>
      <c r="S648" s="125"/>
      <c r="T648" s="126"/>
      <c r="U648" s="125"/>
      <c r="X648" s="126"/>
      <c r="AC648" s="1" t="str">
        <f>IF(基本情報登録!$D$10="","",IF(基本情報登録!$D$10='登録データ（男）'!F648,1,0))</f>
        <v/>
      </c>
    </row>
    <row r="649" spans="1:29" ht="13.5">
      <c r="A649" s="149">
        <v>647</v>
      </c>
      <c r="B649" s="149" t="s">
        <v>3283</v>
      </c>
      <c r="C649" s="149" t="s">
        <v>3284</v>
      </c>
      <c r="D649" s="149"/>
      <c r="E649" s="149"/>
      <c r="F649" s="149" t="s">
        <v>53</v>
      </c>
      <c r="G649" s="149">
        <v>2</v>
      </c>
      <c r="H649" s="149" t="s">
        <v>3157</v>
      </c>
      <c r="I649" s="149" t="s">
        <v>619</v>
      </c>
      <c r="J649" s="149" t="s">
        <v>3285</v>
      </c>
      <c r="K649" s="149" t="s">
        <v>6246</v>
      </c>
      <c r="L649" s="149" t="s">
        <v>499</v>
      </c>
      <c r="S649" s="125"/>
      <c r="T649" s="126"/>
      <c r="U649" s="125"/>
      <c r="X649" s="126"/>
      <c r="AC649" s="1" t="str">
        <f>IF(基本情報登録!$D$10="","",IF(基本情報登録!$D$10='登録データ（男）'!F649,1,0))</f>
        <v/>
      </c>
    </row>
    <row r="650" spans="1:29" ht="13.5">
      <c r="A650" s="149">
        <v>648</v>
      </c>
      <c r="B650" s="149" t="s">
        <v>3286</v>
      </c>
      <c r="C650" s="149" t="s">
        <v>3287</v>
      </c>
      <c r="D650" s="149"/>
      <c r="E650" s="149"/>
      <c r="F650" s="149" t="s">
        <v>53</v>
      </c>
      <c r="G650" s="149">
        <v>2</v>
      </c>
      <c r="H650" s="149" t="s">
        <v>2341</v>
      </c>
      <c r="I650" s="149" t="s">
        <v>2940</v>
      </c>
      <c r="J650" s="149" t="s">
        <v>3254</v>
      </c>
      <c r="K650" s="149" t="s">
        <v>6247</v>
      </c>
      <c r="L650" s="149" t="s">
        <v>3373</v>
      </c>
      <c r="S650" s="125"/>
      <c r="T650" s="126"/>
      <c r="U650" s="125"/>
      <c r="X650" s="126"/>
      <c r="AC650" s="1" t="str">
        <f>IF(基本情報登録!$D$10="","",IF(基本情報登録!$D$10='登録データ（男）'!F650,1,0))</f>
        <v/>
      </c>
    </row>
    <row r="651" spans="1:29" ht="13.5">
      <c r="A651" s="149">
        <v>649</v>
      </c>
      <c r="B651" s="149" t="s">
        <v>3276</v>
      </c>
      <c r="C651" s="149" t="s">
        <v>3277</v>
      </c>
      <c r="D651" s="149"/>
      <c r="E651" s="149"/>
      <c r="F651" s="149" t="s">
        <v>53</v>
      </c>
      <c r="G651" s="149">
        <v>2</v>
      </c>
      <c r="H651" s="149" t="s">
        <v>2886</v>
      </c>
      <c r="I651" s="149" t="s">
        <v>3278</v>
      </c>
      <c r="J651" s="149" t="s">
        <v>2655</v>
      </c>
      <c r="K651" s="149" t="s">
        <v>6248</v>
      </c>
      <c r="L651" s="149" t="s">
        <v>499</v>
      </c>
      <c r="S651" s="125"/>
      <c r="T651" s="126"/>
      <c r="U651" s="125"/>
      <c r="X651" s="126"/>
      <c r="AC651" s="1" t="str">
        <f>IF(基本情報登録!$D$10="","",IF(基本情報登録!$D$10='登録データ（男）'!F651,1,0))</f>
        <v/>
      </c>
    </row>
    <row r="652" spans="1:29" ht="13.5">
      <c r="A652" s="149">
        <v>650</v>
      </c>
      <c r="B652" s="149" t="s">
        <v>3293</v>
      </c>
      <c r="C652" s="149" t="s">
        <v>3294</v>
      </c>
      <c r="D652" s="149"/>
      <c r="E652" s="149"/>
      <c r="F652" s="149" t="s">
        <v>53</v>
      </c>
      <c r="G652" s="149">
        <v>2</v>
      </c>
      <c r="H652" s="149" t="s">
        <v>3295</v>
      </c>
      <c r="I652" s="149" t="s">
        <v>2832</v>
      </c>
      <c r="J652" s="149" t="s">
        <v>540</v>
      </c>
      <c r="K652" s="149" t="s">
        <v>6249</v>
      </c>
      <c r="L652" s="149" t="s">
        <v>499</v>
      </c>
      <c r="S652" s="125"/>
      <c r="T652" s="126"/>
      <c r="U652" s="125"/>
      <c r="X652" s="126"/>
      <c r="AC652" s="1" t="str">
        <f>IF(基本情報登録!$D$10="","",IF(基本情報登録!$D$10='登録データ（男）'!F652,1,0))</f>
        <v/>
      </c>
    </row>
    <row r="653" spans="1:29" ht="13.5">
      <c r="A653" s="149">
        <v>651</v>
      </c>
      <c r="B653" s="149" t="s">
        <v>3304</v>
      </c>
      <c r="C653" s="149" t="s">
        <v>3305</v>
      </c>
      <c r="D653" s="149"/>
      <c r="E653" s="149"/>
      <c r="F653" s="149" t="s">
        <v>53</v>
      </c>
      <c r="G653" s="149">
        <v>2</v>
      </c>
      <c r="H653" s="149" t="s">
        <v>3306</v>
      </c>
      <c r="I653" s="149" t="s">
        <v>2306</v>
      </c>
      <c r="J653" s="149" t="s">
        <v>5375</v>
      </c>
      <c r="K653" s="149" t="s">
        <v>6250</v>
      </c>
      <c r="L653" s="149" t="s">
        <v>499</v>
      </c>
      <c r="S653" s="125"/>
      <c r="T653" s="126"/>
      <c r="U653" s="125"/>
      <c r="X653" s="126"/>
      <c r="AC653" s="1" t="str">
        <f>IF(基本情報登録!$D$10="","",IF(基本情報登録!$D$10='登録データ（男）'!F653,1,0))</f>
        <v/>
      </c>
    </row>
    <row r="654" spans="1:29" ht="13.5">
      <c r="A654" s="149">
        <v>652</v>
      </c>
      <c r="B654" s="149" t="s">
        <v>1524</v>
      </c>
      <c r="C654" s="149" t="s">
        <v>1525</v>
      </c>
      <c r="D654" s="149"/>
      <c r="E654" s="149"/>
      <c r="F654" s="149" t="s">
        <v>53</v>
      </c>
      <c r="G654" s="149">
        <v>3</v>
      </c>
      <c r="H654" s="149" t="s">
        <v>1831</v>
      </c>
      <c r="I654" s="149" t="s">
        <v>565</v>
      </c>
      <c r="J654" s="149" t="s">
        <v>3246</v>
      </c>
      <c r="K654" s="149" t="s">
        <v>6251</v>
      </c>
      <c r="L654" s="149" t="s">
        <v>3373</v>
      </c>
      <c r="S654" s="125"/>
      <c r="T654" s="126"/>
      <c r="U654" s="125"/>
      <c r="X654" s="126"/>
      <c r="AC654" s="1" t="str">
        <f>IF(基本情報登録!$D$10="","",IF(基本情報登録!$D$10='登録データ（男）'!F654,1,0))</f>
        <v/>
      </c>
    </row>
    <row r="655" spans="1:29" ht="13.5">
      <c r="A655" s="149">
        <v>653</v>
      </c>
      <c r="B655" s="149" t="s">
        <v>1514</v>
      </c>
      <c r="C655" s="149" t="s">
        <v>1515</v>
      </c>
      <c r="D655" s="149"/>
      <c r="E655" s="149"/>
      <c r="F655" s="149" t="s">
        <v>53</v>
      </c>
      <c r="G655" s="149">
        <v>3</v>
      </c>
      <c r="H655" s="149" t="s">
        <v>1827</v>
      </c>
      <c r="I655" s="149" t="s">
        <v>3251</v>
      </c>
      <c r="J655" s="149" t="s">
        <v>2536</v>
      </c>
      <c r="K655" s="149" t="s">
        <v>6252</v>
      </c>
      <c r="L655" s="149" t="s">
        <v>499</v>
      </c>
      <c r="S655" s="125"/>
      <c r="T655" s="126"/>
      <c r="U655" s="125"/>
      <c r="X655" s="126"/>
      <c r="AC655" s="1" t="str">
        <f>IF(基本情報登録!$D$10="","",IF(基本情報登録!$D$10='登録データ（男）'!F655,1,0))</f>
        <v/>
      </c>
    </row>
    <row r="656" spans="1:29" ht="13.5">
      <c r="A656" s="149">
        <v>654</v>
      </c>
      <c r="B656" s="149" t="s">
        <v>1520</v>
      </c>
      <c r="C656" s="149" t="s">
        <v>1521</v>
      </c>
      <c r="D656" s="149"/>
      <c r="E656" s="149"/>
      <c r="F656" s="149" t="s">
        <v>53</v>
      </c>
      <c r="G656" s="149">
        <v>3</v>
      </c>
      <c r="H656" s="149" t="s">
        <v>1829</v>
      </c>
      <c r="I656" s="149" t="s">
        <v>3226</v>
      </c>
      <c r="J656" s="149" t="s">
        <v>523</v>
      </c>
      <c r="K656" s="149" t="s">
        <v>6253</v>
      </c>
      <c r="L656" s="149" t="s">
        <v>499</v>
      </c>
      <c r="S656" s="125"/>
      <c r="T656" s="126"/>
      <c r="U656" s="125"/>
      <c r="X656" s="126"/>
      <c r="AC656" s="1" t="str">
        <f>IF(基本情報登録!$D$10="","",IF(基本情報登録!$D$10='登録データ（男）'!F656,1,0))</f>
        <v/>
      </c>
    </row>
    <row r="657" spans="1:29" ht="13.5">
      <c r="A657" s="149">
        <v>655</v>
      </c>
      <c r="B657" s="149" t="s">
        <v>1512</v>
      </c>
      <c r="C657" s="149" t="s">
        <v>1513</v>
      </c>
      <c r="D657" s="149"/>
      <c r="E657" s="149"/>
      <c r="F657" s="149" t="s">
        <v>53</v>
      </c>
      <c r="G657" s="149">
        <v>3</v>
      </c>
      <c r="H657" s="149" t="s">
        <v>1826</v>
      </c>
      <c r="I657" s="149" t="s">
        <v>2266</v>
      </c>
      <c r="J657" s="149" t="s">
        <v>2831</v>
      </c>
      <c r="K657" s="149" t="s">
        <v>6254</v>
      </c>
      <c r="L657" s="149" t="s">
        <v>499</v>
      </c>
      <c r="S657" s="125"/>
      <c r="T657" s="126"/>
      <c r="U657" s="125"/>
      <c r="X657" s="126"/>
      <c r="AC657" s="1" t="str">
        <f>IF(基本情報登録!$D$10="","",IF(基本情報登録!$D$10='登録データ（男）'!F657,1,0))</f>
        <v/>
      </c>
    </row>
    <row r="658" spans="1:29" ht="13.5">
      <c r="A658" s="149">
        <v>656</v>
      </c>
      <c r="B658" s="149" t="s">
        <v>1516</v>
      </c>
      <c r="C658" s="149" t="s">
        <v>1517</v>
      </c>
      <c r="D658" s="149"/>
      <c r="E658" s="149"/>
      <c r="F658" s="149" t="s">
        <v>53</v>
      </c>
      <c r="G658" s="149">
        <v>3</v>
      </c>
      <c r="H658" s="149" t="s">
        <v>1828</v>
      </c>
      <c r="I658" s="149" t="s">
        <v>3253</v>
      </c>
      <c r="J658" s="149" t="s">
        <v>3254</v>
      </c>
      <c r="K658" s="149" t="s">
        <v>6255</v>
      </c>
      <c r="L658" s="149" t="s">
        <v>3373</v>
      </c>
      <c r="S658" s="125"/>
      <c r="T658" s="126"/>
      <c r="U658" s="125"/>
      <c r="X658" s="126"/>
      <c r="AC658" s="1" t="str">
        <f>IF(基本情報登録!$D$10="","",IF(基本情報登録!$D$10='登録データ（男）'!F658,1,0))</f>
        <v/>
      </c>
    </row>
    <row r="659" spans="1:29" ht="13.5">
      <c r="A659" s="149">
        <v>657</v>
      </c>
      <c r="B659" s="149" t="s">
        <v>1508</v>
      </c>
      <c r="C659" s="149" t="s">
        <v>1509</v>
      </c>
      <c r="D659" s="149"/>
      <c r="E659" s="149"/>
      <c r="F659" s="149" t="s">
        <v>53</v>
      </c>
      <c r="G659" s="149">
        <v>3</v>
      </c>
      <c r="H659" s="149" t="s">
        <v>1825</v>
      </c>
      <c r="I659" s="149" t="s">
        <v>3250</v>
      </c>
      <c r="J659" s="149" t="s">
        <v>2302</v>
      </c>
      <c r="K659" s="149" t="s">
        <v>6256</v>
      </c>
      <c r="L659" s="149" t="s">
        <v>499</v>
      </c>
      <c r="S659" s="125"/>
      <c r="T659" s="126"/>
      <c r="U659" s="125"/>
      <c r="X659" s="126"/>
      <c r="AC659" s="1" t="str">
        <f>IF(基本情報登録!$D$10="","",IF(基本情報登録!$D$10='登録データ（男）'!F659,1,0))</f>
        <v/>
      </c>
    </row>
    <row r="660" spans="1:29" ht="13.5">
      <c r="A660" s="149">
        <v>658</v>
      </c>
      <c r="B660" s="149" t="s">
        <v>3259</v>
      </c>
      <c r="C660" s="149" t="s">
        <v>3260</v>
      </c>
      <c r="D660" s="149"/>
      <c r="E660" s="149"/>
      <c r="F660" s="149" t="s">
        <v>53</v>
      </c>
      <c r="G660" s="149">
        <v>3</v>
      </c>
      <c r="H660" s="149" t="s">
        <v>1781</v>
      </c>
      <c r="I660" s="149" t="s">
        <v>3261</v>
      </c>
      <c r="J660" s="149" t="s">
        <v>584</v>
      </c>
      <c r="K660" s="149" t="s">
        <v>6257</v>
      </c>
      <c r="L660" s="149" t="s">
        <v>499</v>
      </c>
      <c r="S660" s="125"/>
      <c r="T660" s="126"/>
      <c r="U660" s="125"/>
      <c r="X660" s="126"/>
      <c r="AC660" s="1" t="str">
        <f>IF(基本情報登録!$D$10="","",IF(基本情報登録!$D$10='登録データ（男）'!F660,1,0))</f>
        <v/>
      </c>
    </row>
    <row r="661" spans="1:29" ht="13.5">
      <c r="A661" s="149">
        <v>659</v>
      </c>
      <c r="B661" s="149" t="s">
        <v>3272</v>
      </c>
      <c r="C661" s="149" t="s">
        <v>3273</v>
      </c>
      <c r="D661" s="149"/>
      <c r="E661" s="149"/>
      <c r="F661" s="149" t="s">
        <v>53</v>
      </c>
      <c r="G661" s="149">
        <v>2</v>
      </c>
      <c r="H661" s="149" t="s">
        <v>2806</v>
      </c>
      <c r="I661" s="149" t="s">
        <v>3274</v>
      </c>
      <c r="J661" s="149" t="s">
        <v>3275</v>
      </c>
      <c r="K661" s="149" t="s">
        <v>6258</v>
      </c>
      <c r="L661" s="149" t="s">
        <v>499</v>
      </c>
      <c r="S661" s="125"/>
      <c r="T661" s="126"/>
      <c r="U661" s="125"/>
      <c r="X661" s="126"/>
      <c r="AC661" s="1" t="str">
        <f>IF(基本情報登録!$D$10="","",IF(基本情報登録!$D$10='登録データ（男）'!F661,1,0))</f>
        <v/>
      </c>
    </row>
    <row r="662" spans="1:29" ht="13.5">
      <c r="A662" s="149">
        <v>660</v>
      </c>
      <c r="B662" s="149" t="s">
        <v>3290</v>
      </c>
      <c r="C662" s="149" t="s">
        <v>3291</v>
      </c>
      <c r="D662" s="149"/>
      <c r="E662" s="149"/>
      <c r="F662" s="149" t="s">
        <v>53</v>
      </c>
      <c r="G662" s="149">
        <v>2</v>
      </c>
      <c r="H662" s="149" t="s">
        <v>3126</v>
      </c>
      <c r="I662" s="149" t="s">
        <v>3292</v>
      </c>
      <c r="J662" s="149" t="s">
        <v>2241</v>
      </c>
      <c r="K662" s="149" t="s">
        <v>6259</v>
      </c>
      <c r="L662" s="149" t="s">
        <v>3373</v>
      </c>
      <c r="S662" s="125"/>
      <c r="T662" s="126"/>
      <c r="U662" s="125"/>
      <c r="X662" s="126"/>
      <c r="AC662" s="1" t="str">
        <f>IF(基本情報登録!$D$10="","",IF(基本情報登録!$D$10='登録データ（男）'!F662,1,0))</f>
        <v/>
      </c>
    </row>
    <row r="663" spans="1:29" ht="13.5">
      <c r="A663" s="149">
        <v>661</v>
      </c>
      <c r="B663" s="149" t="s">
        <v>3298</v>
      </c>
      <c r="C663" s="149" t="s">
        <v>3299</v>
      </c>
      <c r="D663" s="149"/>
      <c r="E663" s="149"/>
      <c r="F663" s="149" t="s">
        <v>53</v>
      </c>
      <c r="G663" s="149">
        <v>2</v>
      </c>
      <c r="H663" s="149" t="s">
        <v>3300</v>
      </c>
      <c r="I663" s="149" t="s">
        <v>3301</v>
      </c>
      <c r="J663" s="149" t="s">
        <v>614</v>
      </c>
      <c r="K663" s="149" t="s">
        <v>6260</v>
      </c>
      <c r="L663" s="149" t="s">
        <v>499</v>
      </c>
      <c r="S663" s="125"/>
      <c r="T663" s="126"/>
      <c r="U663" s="125"/>
      <c r="X663" s="126"/>
      <c r="AC663" s="1" t="str">
        <f>IF(基本情報登録!$D$10="","",IF(基本情報登録!$D$10='登録データ（男）'!F663,1,0))</f>
        <v/>
      </c>
    </row>
    <row r="664" spans="1:29" ht="13.5">
      <c r="A664" s="149">
        <v>662</v>
      </c>
      <c r="B664" s="149" t="s">
        <v>3269</v>
      </c>
      <c r="C664" s="149" t="s">
        <v>3270</v>
      </c>
      <c r="D664" s="149"/>
      <c r="E664" s="149"/>
      <c r="F664" s="149" t="s">
        <v>53</v>
      </c>
      <c r="G664" s="149">
        <v>2</v>
      </c>
      <c r="H664" s="149" t="s">
        <v>3271</v>
      </c>
      <c r="I664" s="149" t="s">
        <v>2261</v>
      </c>
      <c r="J664" s="149" t="s">
        <v>2456</v>
      </c>
      <c r="K664" s="149" t="s">
        <v>6261</v>
      </c>
      <c r="L664" s="149" t="s">
        <v>499</v>
      </c>
      <c r="S664" s="125"/>
      <c r="T664" s="126"/>
      <c r="U664" s="125"/>
      <c r="X664" s="126"/>
      <c r="AC664" s="1" t="str">
        <f>IF(基本情報登録!$D$10="","",IF(基本情報登録!$D$10='登録データ（男）'!F664,1,0))</f>
        <v/>
      </c>
    </row>
    <row r="665" spans="1:29" ht="13.5">
      <c r="A665" s="149">
        <v>663</v>
      </c>
      <c r="B665" s="149" t="s">
        <v>3288</v>
      </c>
      <c r="C665" s="149" t="s">
        <v>3289</v>
      </c>
      <c r="D665" s="149"/>
      <c r="E665" s="149"/>
      <c r="F665" s="149" t="s">
        <v>53</v>
      </c>
      <c r="G665" s="149">
        <v>2</v>
      </c>
      <c r="H665" s="149" t="s">
        <v>3271</v>
      </c>
      <c r="I665" s="149" t="s">
        <v>561</v>
      </c>
      <c r="J665" s="149" t="s">
        <v>612</v>
      </c>
      <c r="K665" s="149" t="s">
        <v>6262</v>
      </c>
      <c r="L665" s="149" t="s">
        <v>499</v>
      </c>
      <c r="S665" s="125"/>
      <c r="T665" s="126"/>
      <c r="U665" s="125"/>
      <c r="X665" s="126"/>
      <c r="AC665" s="1" t="str">
        <f>IF(基本情報登録!$D$10="","",IF(基本情報登録!$D$10='登録データ（男）'!F665,1,0))</f>
        <v/>
      </c>
    </row>
    <row r="666" spans="1:29" ht="13.5">
      <c r="A666" s="149">
        <v>664</v>
      </c>
      <c r="B666" s="149" t="s">
        <v>3263</v>
      </c>
      <c r="C666" s="149" t="s">
        <v>3264</v>
      </c>
      <c r="D666" s="149"/>
      <c r="E666" s="149"/>
      <c r="F666" s="149" t="s">
        <v>53</v>
      </c>
      <c r="G666" s="149">
        <v>2</v>
      </c>
      <c r="H666" s="149" t="s">
        <v>3265</v>
      </c>
      <c r="I666" s="149" t="s">
        <v>3266</v>
      </c>
      <c r="J666" s="149" t="s">
        <v>3267</v>
      </c>
      <c r="K666" s="149" t="s">
        <v>6263</v>
      </c>
      <c r="L666" s="149" t="s">
        <v>3373</v>
      </c>
      <c r="S666" s="125"/>
      <c r="T666" s="126"/>
      <c r="U666" s="125"/>
      <c r="X666" s="126"/>
      <c r="AC666" s="1" t="str">
        <f>IF(基本情報登録!$D$10="","",IF(基本情報登録!$D$10='登録データ（男）'!F666,1,0))</f>
        <v/>
      </c>
    </row>
    <row r="667" spans="1:29" ht="13.5">
      <c r="A667" s="149">
        <v>665</v>
      </c>
      <c r="B667" s="149" t="s">
        <v>3307</v>
      </c>
      <c r="C667" s="149" t="s">
        <v>3308</v>
      </c>
      <c r="D667" s="149"/>
      <c r="E667" s="149"/>
      <c r="F667" s="149" t="s">
        <v>53</v>
      </c>
      <c r="G667" s="149">
        <v>2</v>
      </c>
      <c r="H667" s="149" t="s">
        <v>3309</v>
      </c>
      <c r="I667" s="149" t="s">
        <v>5376</v>
      </c>
      <c r="J667" s="149" t="s">
        <v>2301</v>
      </c>
      <c r="K667" s="149" t="s">
        <v>6264</v>
      </c>
      <c r="L667" s="149" t="s">
        <v>499</v>
      </c>
      <c r="S667" s="125"/>
      <c r="T667" s="126"/>
      <c r="U667" s="125"/>
      <c r="X667" s="126"/>
      <c r="AC667" s="1" t="str">
        <f>IF(基本情報登録!$D$10="","",IF(基本情報登録!$D$10='登録データ（男）'!F667,1,0))</f>
        <v/>
      </c>
    </row>
    <row r="668" spans="1:29" ht="13.5">
      <c r="A668" s="149">
        <v>666</v>
      </c>
      <c r="B668" s="149" t="s">
        <v>1522</v>
      </c>
      <c r="C668" s="149" t="s">
        <v>1523</v>
      </c>
      <c r="D668" s="149"/>
      <c r="E668" s="149"/>
      <c r="F668" s="149" t="s">
        <v>53</v>
      </c>
      <c r="G668" s="149">
        <v>3</v>
      </c>
      <c r="H668" s="149" t="s">
        <v>1844</v>
      </c>
      <c r="I668" s="149" t="s">
        <v>3258</v>
      </c>
      <c r="J668" s="149" t="s">
        <v>2379</v>
      </c>
      <c r="K668" s="149" t="s">
        <v>6265</v>
      </c>
      <c r="L668" s="149" t="s">
        <v>499</v>
      </c>
      <c r="S668" s="125"/>
      <c r="T668" s="126"/>
      <c r="U668" s="125"/>
      <c r="X668" s="126"/>
      <c r="AC668" s="1" t="str">
        <f>IF(基本情報登録!$D$10="","",IF(基本情報登録!$D$10='登録データ（男）'!F668,1,0))</f>
        <v/>
      </c>
    </row>
    <row r="669" spans="1:29" ht="13.5">
      <c r="A669" s="149">
        <v>667</v>
      </c>
      <c r="B669" s="149" t="s">
        <v>3296</v>
      </c>
      <c r="C669" s="149" t="s">
        <v>3297</v>
      </c>
      <c r="D669" s="149"/>
      <c r="E669" s="149"/>
      <c r="F669" s="149" t="s">
        <v>53</v>
      </c>
      <c r="G669" s="149">
        <v>4</v>
      </c>
      <c r="H669" s="149" t="s">
        <v>750</v>
      </c>
      <c r="I669" s="149" t="s">
        <v>2167</v>
      </c>
      <c r="J669" s="149" t="s">
        <v>2455</v>
      </c>
      <c r="K669" s="149" t="s">
        <v>6266</v>
      </c>
      <c r="L669" s="149" t="s">
        <v>499</v>
      </c>
      <c r="S669" s="125"/>
      <c r="T669" s="126"/>
      <c r="U669" s="125"/>
      <c r="X669" s="126"/>
      <c r="AC669" s="1" t="str">
        <f>IF(基本情報登録!$D$10="","",IF(基本情報登録!$D$10='登録データ（男）'!F669,1,0))</f>
        <v/>
      </c>
    </row>
    <row r="670" spans="1:29" ht="13.5">
      <c r="A670" s="149">
        <v>668</v>
      </c>
      <c r="B670" s="149" t="s">
        <v>4314</v>
      </c>
      <c r="C670" s="149" t="s">
        <v>4699</v>
      </c>
      <c r="D670" s="149"/>
      <c r="E670" s="149"/>
      <c r="F670" s="149" t="s">
        <v>53</v>
      </c>
      <c r="G670" s="149">
        <v>1</v>
      </c>
      <c r="H670" s="149" t="s">
        <v>5102</v>
      </c>
      <c r="I670" s="149" t="s">
        <v>5377</v>
      </c>
      <c r="J670" s="149" t="s">
        <v>5378</v>
      </c>
      <c r="K670" s="149" t="s">
        <v>6267</v>
      </c>
      <c r="L670" s="149" t="s">
        <v>3373</v>
      </c>
      <c r="S670" s="125"/>
      <c r="T670" s="126"/>
      <c r="U670" s="125"/>
      <c r="X670" s="126"/>
      <c r="AC670" s="1" t="str">
        <f>IF(基本情報登録!$D$10="","",IF(基本情報登録!$D$10='登録データ（男）'!F670,1,0))</f>
        <v/>
      </c>
    </row>
    <row r="671" spans="1:29" ht="13.5">
      <c r="A671" s="149">
        <v>669</v>
      </c>
      <c r="B671" s="149" t="s">
        <v>4315</v>
      </c>
      <c r="C671" s="149" t="s">
        <v>4700</v>
      </c>
      <c r="D671" s="149"/>
      <c r="E671" s="149"/>
      <c r="F671" s="149" t="s">
        <v>53</v>
      </c>
      <c r="G671" s="149">
        <v>1</v>
      </c>
      <c r="H671" s="149" t="s">
        <v>5103</v>
      </c>
      <c r="I671" s="149" t="s">
        <v>2373</v>
      </c>
      <c r="J671" s="149" t="s">
        <v>3207</v>
      </c>
      <c r="K671" s="149" t="s">
        <v>6268</v>
      </c>
      <c r="L671" s="149" t="s">
        <v>499</v>
      </c>
      <c r="S671" s="125"/>
      <c r="T671" s="126"/>
      <c r="U671" s="125"/>
      <c r="X671" s="126"/>
      <c r="AC671" s="1" t="str">
        <f>IF(基本情報登録!$D$10="","",IF(基本情報登録!$D$10='登録データ（男）'!F671,1,0))</f>
        <v/>
      </c>
    </row>
    <row r="672" spans="1:29" ht="13.5">
      <c r="A672" s="149">
        <v>670</v>
      </c>
      <c r="B672" s="149" t="s">
        <v>4316</v>
      </c>
      <c r="C672" s="149" t="s">
        <v>4701</v>
      </c>
      <c r="D672" s="149"/>
      <c r="E672" s="149"/>
      <c r="F672" s="149" t="s">
        <v>53</v>
      </c>
      <c r="G672" s="149">
        <v>1</v>
      </c>
      <c r="H672" s="149" t="s">
        <v>5104</v>
      </c>
      <c r="I672" s="149" t="s">
        <v>5379</v>
      </c>
      <c r="J672" s="149" t="s">
        <v>1907</v>
      </c>
      <c r="K672" s="149" t="s">
        <v>6269</v>
      </c>
      <c r="L672" s="149" t="s">
        <v>499</v>
      </c>
      <c r="S672" s="125"/>
      <c r="T672" s="126"/>
      <c r="U672" s="125"/>
      <c r="X672" s="126"/>
      <c r="AC672" s="1" t="str">
        <f>IF(基本情報登録!$D$10="","",IF(基本情報登録!$D$10='登録データ（男）'!F672,1,0))</f>
        <v/>
      </c>
    </row>
    <row r="673" spans="1:29" ht="13.5">
      <c r="A673" s="149">
        <v>671</v>
      </c>
      <c r="B673" s="149" t="s">
        <v>4317</v>
      </c>
      <c r="C673" s="149" t="s">
        <v>4702</v>
      </c>
      <c r="D673" s="149"/>
      <c r="E673" s="149"/>
      <c r="F673" s="149" t="s">
        <v>53</v>
      </c>
      <c r="G673" s="149">
        <v>1</v>
      </c>
      <c r="H673" s="149" t="s">
        <v>5105</v>
      </c>
      <c r="I673" s="149" t="s">
        <v>5380</v>
      </c>
      <c r="J673" s="149" t="s">
        <v>537</v>
      </c>
      <c r="K673" s="149" t="s">
        <v>6270</v>
      </c>
      <c r="L673" s="149" t="s">
        <v>499</v>
      </c>
      <c r="S673" s="125"/>
      <c r="T673" s="126"/>
      <c r="U673" s="125"/>
      <c r="X673" s="126"/>
      <c r="AC673" s="1" t="str">
        <f>IF(基本情報登録!$D$10="","",IF(基本情報登録!$D$10='登録データ（男）'!F673,1,0))</f>
        <v/>
      </c>
    </row>
    <row r="674" spans="1:29" ht="13.5">
      <c r="A674" s="149">
        <v>672</v>
      </c>
      <c r="B674" s="149" t="s">
        <v>4318</v>
      </c>
      <c r="C674" s="149" t="s">
        <v>4703</v>
      </c>
      <c r="D674" s="149"/>
      <c r="E674" s="149"/>
      <c r="F674" s="149" t="s">
        <v>53</v>
      </c>
      <c r="G674" s="149">
        <v>1</v>
      </c>
      <c r="H674" s="149" t="s">
        <v>5072</v>
      </c>
      <c r="I674" s="149" t="s">
        <v>5381</v>
      </c>
      <c r="J674" s="149" t="s">
        <v>2298</v>
      </c>
      <c r="K674" s="149" t="s">
        <v>6271</v>
      </c>
      <c r="L674" s="149" t="s">
        <v>3373</v>
      </c>
      <c r="S674" s="125"/>
      <c r="T674" s="126"/>
      <c r="U674" s="125"/>
      <c r="X674" s="126"/>
      <c r="AC674" s="1" t="str">
        <f>IF(基本情報登録!$D$10="","",IF(基本情報登録!$D$10='登録データ（男）'!F674,1,0))</f>
        <v/>
      </c>
    </row>
    <row r="675" spans="1:29" ht="13.5">
      <c r="A675" s="149">
        <v>673</v>
      </c>
      <c r="B675" s="149" t="s">
        <v>4319</v>
      </c>
      <c r="C675" s="149" t="s">
        <v>4704</v>
      </c>
      <c r="D675" s="149"/>
      <c r="E675" s="149"/>
      <c r="F675" s="149" t="s">
        <v>53</v>
      </c>
      <c r="G675" s="149">
        <v>1</v>
      </c>
      <c r="H675" s="149" t="s">
        <v>5058</v>
      </c>
      <c r="I675" s="149" t="s">
        <v>600</v>
      </c>
      <c r="J675" s="149" t="s">
        <v>540</v>
      </c>
      <c r="K675" s="149" t="s">
        <v>6272</v>
      </c>
      <c r="L675" s="149" t="s">
        <v>499</v>
      </c>
      <c r="S675" s="125"/>
      <c r="T675" s="126"/>
      <c r="U675" s="125"/>
      <c r="X675" s="126"/>
      <c r="AC675" s="1" t="str">
        <f>IF(基本情報登録!$D$10="","",IF(基本情報登録!$D$10='登録データ（男）'!F675,1,0))</f>
        <v/>
      </c>
    </row>
    <row r="676" spans="1:29" ht="13.5">
      <c r="A676" s="149">
        <v>674</v>
      </c>
      <c r="B676" s="149" t="s">
        <v>4320</v>
      </c>
      <c r="C676" s="149" t="s">
        <v>4705</v>
      </c>
      <c r="D676" s="149"/>
      <c r="E676" s="149"/>
      <c r="F676" s="149" t="s">
        <v>53</v>
      </c>
      <c r="G676" s="149">
        <v>1</v>
      </c>
      <c r="H676" s="149" t="s">
        <v>5106</v>
      </c>
      <c r="I676" s="149" t="s">
        <v>576</v>
      </c>
      <c r="J676" s="149" t="s">
        <v>5382</v>
      </c>
      <c r="K676" s="149" t="s">
        <v>6273</v>
      </c>
      <c r="L676" s="149" t="s">
        <v>499</v>
      </c>
      <c r="S676" s="125"/>
      <c r="T676" s="126"/>
      <c r="U676" s="125"/>
      <c r="X676" s="126"/>
      <c r="AC676" s="1" t="str">
        <f>IF(基本情報登録!$D$10="","",IF(基本情報登録!$D$10='登録データ（男）'!F676,1,0))</f>
        <v/>
      </c>
    </row>
    <row r="677" spans="1:29" ht="13.5">
      <c r="A677" s="149">
        <v>675</v>
      </c>
      <c r="B677" s="149" t="s">
        <v>4321</v>
      </c>
      <c r="C677" s="149" t="s">
        <v>4706</v>
      </c>
      <c r="D677" s="149"/>
      <c r="E677" s="149"/>
      <c r="F677" s="149" t="s">
        <v>53</v>
      </c>
      <c r="G677" s="149">
        <v>1</v>
      </c>
      <c r="H677" s="149" t="s">
        <v>5107</v>
      </c>
      <c r="I677" s="149" t="s">
        <v>5383</v>
      </c>
      <c r="J677" s="149" t="s">
        <v>562</v>
      </c>
      <c r="K677" s="149" t="s">
        <v>6274</v>
      </c>
      <c r="L677" s="149" t="s">
        <v>499</v>
      </c>
      <c r="S677" s="125"/>
      <c r="T677" s="126"/>
      <c r="U677" s="125"/>
      <c r="X677" s="126"/>
      <c r="AC677" s="1" t="str">
        <f>IF(基本情報登録!$D$10="","",IF(基本情報登録!$D$10='登録データ（男）'!F677,1,0))</f>
        <v/>
      </c>
    </row>
    <row r="678" spans="1:29" ht="13.5">
      <c r="A678" s="149">
        <v>676</v>
      </c>
      <c r="B678" s="149" t="s">
        <v>4322</v>
      </c>
      <c r="C678" s="149" t="s">
        <v>4707</v>
      </c>
      <c r="D678" s="149"/>
      <c r="E678" s="149"/>
      <c r="F678" s="149" t="s">
        <v>53</v>
      </c>
      <c r="G678" s="149">
        <v>1</v>
      </c>
      <c r="H678" s="149" t="s">
        <v>5108</v>
      </c>
      <c r="I678" s="149" t="s">
        <v>5384</v>
      </c>
      <c r="J678" s="149" t="s">
        <v>2255</v>
      </c>
      <c r="K678" s="149" t="s">
        <v>6275</v>
      </c>
      <c r="L678" s="149" t="s">
        <v>3373</v>
      </c>
      <c r="S678" s="125"/>
      <c r="T678" s="126"/>
      <c r="U678" s="125"/>
      <c r="X678" s="126"/>
      <c r="AC678" s="1" t="str">
        <f>IF(基本情報登録!$D$10="","",IF(基本情報登録!$D$10='登録データ（男）'!F678,1,0))</f>
        <v/>
      </c>
    </row>
    <row r="679" spans="1:29" ht="13.5">
      <c r="A679" s="149">
        <v>677</v>
      </c>
      <c r="B679" s="149" t="s">
        <v>4323</v>
      </c>
      <c r="C679" s="149" t="s">
        <v>4708</v>
      </c>
      <c r="D679" s="149"/>
      <c r="E679" s="149"/>
      <c r="F679" s="149" t="s">
        <v>53</v>
      </c>
      <c r="G679" s="149">
        <v>1</v>
      </c>
      <c r="H679" s="149" t="s">
        <v>5109</v>
      </c>
      <c r="I679" s="149" t="s">
        <v>1104</v>
      </c>
      <c r="J679" s="149" t="s">
        <v>513</v>
      </c>
      <c r="K679" s="149" t="s">
        <v>6276</v>
      </c>
      <c r="L679" s="149" t="s">
        <v>499</v>
      </c>
      <c r="S679" s="125"/>
      <c r="T679" s="126"/>
      <c r="U679" s="125"/>
      <c r="X679" s="126"/>
      <c r="AC679" s="1" t="str">
        <f>IF(基本情報登録!$D$10="","",IF(基本情報登録!$D$10='登録データ（男）'!F679,1,0))</f>
        <v/>
      </c>
    </row>
    <row r="680" spans="1:29" ht="13.5">
      <c r="A680" s="149">
        <v>678</v>
      </c>
      <c r="B680" s="149" t="s">
        <v>4324</v>
      </c>
      <c r="C680" s="149" t="s">
        <v>4709</v>
      </c>
      <c r="D680" s="149"/>
      <c r="E680" s="149"/>
      <c r="F680" s="149" t="s">
        <v>53</v>
      </c>
      <c r="G680" s="149">
        <v>1</v>
      </c>
      <c r="H680" s="149" t="s">
        <v>5110</v>
      </c>
      <c r="I680" s="149" t="s">
        <v>505</v>
      </c>
      <c r="J680" s="149" t="s">
        <v>5385</v>
      </c>
      <c r="K680" s="149" t="s">
        <v>6277</v>
      </c>
      <c r="L680" s="149" t="s">
        <v>499</v>
      </c>
      <c r="S680" s="125"/>
      <c r="T680" s="126"/>
      <c r="U680" s="125"/>
      <c r="X680" s="126"/>
      <c r="AC680" s="1" t="str">
        <f>IF(基本情報登録!$D$10="","",IF(基本情報登録!$D$10='登録データ（男）'!F680,1,0))</f>
        <v/>
      </c>
    </row>
    <row r="681" spans="1:29" ht="13.5">
      <c r="A681" s="149">
        <v>679</v>
      </c>
      <c r="B681" s="149" t="s">
        <v>4325</v>
      </c>
      <c r="C681" s="149" t="s">
        <v>4710</v>
      </c>
      <c r="D681" s="149"/>
      <c r="E681" s="149"/>
      <c r="F681" s="149" t="s">
        <v>53</v>
      </c>
      <c r="G681" s="149">
        <v>1</v>
      </c>
      <c r="H681" s="149" t="s">
        <v>5111</v>
      </c>
      <c r="I681" s="149" t="s">
        <v>5386</v>
      </c>
      <c r="J681" s="149" t="s">
        <v>501</v>
      </c>
      <c r="K681" s="149" t="s">
        <v>6278</v>
      </c>
      <c r="L681" s="149" t="s">
        <v>499</v>
      </c>
      <c r="S681" s="125"/>
      <c r="T681" s="126"/>
      <c r="U681" s="125"/>
      <c r="X681" s="126"/>
      <c r="AC681" s="1" t="str">
        <f>IF(基本情報登録!$D$10="","",IF(基本情報登録!$D$10='登録データ（男）'!F681,1,0))</f>
        <v/>
      </c>
    </row>
    <row r="682" spans="1:29" ht="13.5">
      <c r="A682" s="149">
        <v>680</v>
      </c>
      <c r="B682" s="149" t="s">
        <v>4326</v>
      </c>
      <c r="C682" s="149" t="s">
        <v>4711</v>
      </c>
      <c r="D682" s="149"/>
      <c r="E682" s="149"/>
      <c r="F682" s="149" t="s">
        <v>53</v>
      </c>
      <c r="G682" s="149">
        <v>1</v>
      </c>
      <c r="H682" s="149" t="s">
        <v>5112</v>
      </c>
      <c r="I682" s="149" t="s">
        <v>5387</v>
      </c>
      <c r="J682" s="149" t="s">
        <v>3240</v>
      </c>
      <c r="K682" s="149" t="s">
        <v>6279</v>
      </c>
      <c r="L682" s="149" t="s">
        <v>3373</v>
      </c>
      <c r="S682" s="125"/>
      <c r="T682" s="126"/>
      <c r="U682" s="125"/>
      <c r="X682" s="126"/>
      <c r="AC682" s="1" t="str">
        <f>IF(基本情報登録!$D$10="","",IF(基本情報登録!$D$10='登録データ（男）'!F682,1,0))</f>
        <v/>
      </c>
    </row>
    <row r="683" spans="1:29" ht="13.5">
      <c r="A683" s="149">
        <v>681</v>
      </c>
      <c r="B683" s="149" t="s">
        <v>692</v>
      </c>
      <c r="C683" s="149" t="s">
        <v>3315</v>
      </c>
      <c r="D683" s="149"/>
      <c r="E683" s="149"/>
      <c r="F683" s="149" t="s">
        <v>7</v>
      </c>
      <c r="G683" s="149">
        <v>4</v>
      </c>
      <c r="H683" s="149" t="s">
        <v>693</v>
      </c>
      <c r="I683" s="149" t="s">
        <v>3186</v>
      </c>
      <c r="J683" s="149" t="s">
        <v>3224</v>
      </c>
      <c r="K683" s="149" t="s">
        <v>6280</v>
      </c>
      <c r="L683" s="149" t="s">
        <v>499</v>
      </c>
      <c r="S683" s="125"/>
      <c r="T683" s="126"/>
      <c r="U683" s="125"/>
      <c r="X683" s="126"/>
      <c r="AC683" s="1" t="str">
        <f>IF(基本情報登録!$D$10="","",IF(基本情報登録!$D$10='登録データ（男）'!F683,1,0))</f>
        <v/>
      </c>
    </row>
    <row r="684" spans="1:29" ht="13.5">
      <c r="A684" s="149">
        <v>682</v>
      </c>
      <c r="B684" s="149" t="s">
        <v>4327</v>
      </c>
      <c r="C684" s="149" t="s">
        <v>4712</v>
      </c>
      <c r="D684" s="149"/>
      <c r="E684" s="149"/>
      <c r="F684" s="149" t="s">
        <v>7</v>
      </c>
      <c r="G684" s="149">
        <v>1</v>
      </c>
      <c r="H684" s="149" t="s">
        <v>5113</v>
      </c>
      <c r="I684" s="149" t="s">
        <v>572</v>
      </c>
      <c r="J684" s="149" t="s">
        <v>2338</v>
      </c>
      <c r="K684" s="149" t="s">
        <v>6281</v>
      </c>
      <c r="L684" s="149" t="s">
        <v>499</v>
      </c>
      <c r="S684" s="125"/>
      <c r="T684" s="126"/>
      <c r="U684" s="125"/>
      <c r="X684" s="126"/>
      <c r="AC684" s="1" t="str">
        <f>IF(基本情報登録!$D$10="","",IF(基本情報登録!$D$10='登録データ（男）'!F684,1,0))</f>
        <v/>
      </c>
    </row>
    <row r="685" spans="1:29" ht="13.5">
      <c r="A685" s="149">
        <v>683</v>
      </c>
      <c r="B685" s="149" t="s">
        <v>3324</v>
      </c>
      <c r="C685" s="149" t="s">
        <v>3325</v>
      </c>
      <c r="D685" s="149"/>
      <c r="E685" s="149"/>
      <c r="F685" s="149" t="s">
        <v>7</v>
      </c>
      <c r="G685" s="149">
        <v>2</v>
      </c>
      <c r="H685" s="149" t="s">
        <v>3326</v>
      </c>
      <c r="I685" s="149" t="s">
        <v>3327</v>
      </c>
      <c r="J685" s="149" t="s">
        <v>2407</v>
      </c>
      <c r="K685" s="149" t="s">
        <v>6282</v>
      </c>
      <c r="L685" s="149" t="s">
        <v>499</v>
      </c>
      <c r="S685" s="125"/>
      <c r="T685" s="126"/>
      <c r="U685" s="125"/>
      <c r="X685" s="126"/>
      <c r="AC685" s="1" t="str">
        <f>IF(基本情報登録!$D$10="","",IF(基本情報登録!$D$10='登録データ（男）'!F685,1,0))</f>
        <v/>
      </c>
    </row>
    <row r="686" spans="1:29" ht="13.5">
      <c r="A686" s="149">
        <v>684</v>
      </c>
      <c r="B686" s="149" t="s">
        <v>1363</v>
      </c>
      <c r="C686" s="149" t="s">
        <v>3321</v>
      </c>
      <c r="D686" s="149"/>
      <c r="E686" s="149"/>
      <c r="F686" s="149" t="s">
        <v>7</v>
      </c>
      <c r="G686" s="149">
        <v>3</v>
      </c>
      <c r="H686" s="149" t="s">
        <v>1758</v>
      </c>
      <c r="I686" s="149" t="s">
        <v>3322</v>
      </c>
      <c r="J686" s="149" t="s">
        <v>3323</v>
      </c>
      <c r="K686" s="149" t="s">
        <v>6283</v>
      </c>
      <c r="L686" s="149" t="s">
        <v>3373</v>
      </c>
      <c r="S686" s="125"/>
      <c r="T686" s="126"/>
      <c r="U686" s="125"/>
      <c r="X686" s="126"/>
      <c r="AC686" s="1" t="str">
        <f>IF(基本情報登録!$D$10="","",IF(基本情報登録!$D$10='登録データ（男）'!F686,1,0))</f>
        <v/>
      </c>
    </row>
    <row r="687" spans="1:29" ht="13.5">
      <c r="A687" s="149">
        <v>685</v>
      </c>
      <c r="B687" s="149" t="s">
        <v>3318</v>
      </c>
      <c r="C687" s="149" t="s">
        <v>1362</v>
      </c>
      <c r="D687" s="149"/>
      <c r="E687" s="149"/>
      <c r="F687" s="149" t="s">
        <v>7</v>
      </c>
      <c r="G687" s="149">
        <v>3</v>
      </c>
      <c r="H687" s="149" t="s">
        <v>2106</v>
      </c>
      <c r="I687" s="149" t="s">
        <v>3319</v>
      </c>
      <c r="J687" s="149" t="s">
        <v>3320</v>
      </c>
      <c r="K687" s="149" t="s">
        <v>6284</v>
      </c>
      <c r="L687" s="149" t="s">
        <v>499</v>
      </c>
      <c r="S687" s="125"/>
      <c r="T687" s="126"/>
      <c r="U687" s="125"/>
      <c r="X687" s="126"/>
      <c r="AC687" s="1" t="str">
        <f>IF(基本情報登録!$D$10="","",IF(基本情報登録!$D$10='登録データ（男）'!F687,1,0))</f>
        <v/>
      </c>
    </row>
    <row r="688" spans="1:29" ht="13.5">
      <c r="A688" s="149">
        <v>686</v>
      </c>
      <c r="B688" s="149" t="s">
        <v>4328</v>
      </c>
      <c r="C688" s="149" t="s">
        <v>4713</v>
      </c>
      <c r="D688" s="149"/>
      <c r="E688" s="149"/>
      <c r="F688" s="149" t="s">
        <v>7</v>
      </c>
      <c r="G688" s="149">
        <v>1</v>
      </c>
      <c r="H688" s="149" t="s">
        <v>5114</v>
      </c>
      <c r="I688" s="149" t="s">
        <v>3338</v>
      </c>
      <c r="J688" s="149" t="s">
        <v>2889</v>
      </c>
      <c r="K688" s="149" t="s">
        <v>6285</v>
      </c>
      <c r="L688" s="149" t="s">
        <v>499</v>
      </c>
      <c r="S688" s="125"/>
      <c r="T688" s="126"/>
      <c r="U688" s="125"/>
      <c r="X688" s="126"/>
      <c r="AC688" s="1" t="str">
        <f>IF(基本情報登録!$D$10="","",IF(基本情報登録!$D$10='登録データ（男）'!F688,1,0))</f>
        <v/>
      </c>
    </row>
    <row r="689" spans="1:29" ht="13.5">
      <c r="A689" s="149">
        <v>687</v>
      </c>
      <c r="B689" s="149" t="s">
        <v>3332</v>
      </c>
      <c r="C689" s="149" t="s">
        <v>3333</v>
      </c>
      <c r="D689" s="149"/>
      <c r="E689" s="149"/>
      <c r="F689" s="149" t="s">
        <v>7</v>
      </c>
      <c r="G689" s="149">
        <v>2</v>
      </c>
      <c r="H689" s="149" t="s">
        <v>3334</v>
      </c>
      <c r="I689" s="149" t="s">
        <v>1149</v>
      </c>
      <c r="J689" s="149" t="s">
        <v>2367</v>
      </c>
      <c r="K689" s="149" t="s">
        <v>6286</v>
      </c>
      <c r="L689" s="149" t="s">
        <v>499</v>
      </c>
      <c r="S689" s="125"/>
      <c r="T689" s="126"/>
      <c r="U689" s="125"/>
      <c r="X689" s="126"/>
      <c r="AC689" s="1" t="str">
        <f>IF(基本情報登録!$D$10="","",IF(基本情報登録!$D$10='登録データ（男）'!F689,1,0))</f>
        <v/>
      </c>
    </row>
    <row r="690" spans="1:29" ht="13.5">
      <c r="A690" s="149">
        <v>688</v>
      </c>
      <c r="B690" s="149" t="s">
        <v>3340</v>
      </c>
      <c r="C690" s="149" t="s">
        <v>3341</v>
      </c>
      <c r="D690" s="149"/>
      <c r="E690" s="149"/>
      <c r="F690" s="149" t="s">
        <v>7</v>
      </c>
      <c r="G690" s="149">
        <v>2</v>
      </c>
      <c r="H690" s="149" t="s">
        <v>3337</v>
      </c>
      <c r="I690" s="149" t="s">
        <v>3338</v>
      </c>
      <c r="J690" s="149" t="s">
        <v>2533</v>
      </c>
      <c r="K690" s="149" t="s">
        <v>6287</v>
      </c>
      <c r="L690" s="149" t="s">
        <v>3373</v>
      </c>
      <c r="S690" s="125"/>
      <c r="T690" s="126"/>
      <c r="U690" s="125"/>
      <c r="X690" s="126"/>
      <c r="AC690" s="1" t="str">
        <f>IF(基本情報登録!$D$10="","",IF(基本情報登録!$D$10='登録データ（男）'!F690,1,0))</f>
        <v/>
      </c>
    </row>
    <row r="691" spans="1:29" ht="13.5">
      <c r="A691" s="149">
        <v>689</v>
      </c>
      <c r="B691" s="149" t="s">
        <v>3335</v>
      </c>
      <c r="C691" s="149" t="s">
        <v>3336</v>
      </c>
      <c r="D691" s="149"/>
      <c r="E691" s="149"/>
      <c r="F691" s="149" t="s">
        <v>7</v>
      </c>
      <c r="G691" s="149">
        <v>2</v>
      </c>
      <c r="H691" s="149" t="s">
        <v>3337</v>
      </c>
      <c r="I691" s="149" t="s">
        <v>3338</v>
      </c>
      <c r="J691" s="149" t="s">
        <v>3339</v>
      </c>
      <c r="K691" s="149" t="s">
        <v>6288</v>
      </c>
      <c r="L691" s="149" t="s">
        <v>499</v>
      </c>
      <c r="S691" s="125"/>
      <c r="T691" s="126"/>
      <c r="U691" s="125"/>
      <c r="X691" s="126"/>
      <c r="AC691" s="1" t="str">
        <f>IF(基本情報登録!$D$10="","",IF(基本情報登録!$D$10='登録データ（男）'!F691,1,0))</f>
        <v/>
      </c>
    </row>
    <row r="692" spans="1:29" ht="13.5">
      <c r="A692" s="149">
        <v>690</v>
      </c>
      <c r="B692" s="149" t="s">
        <v>3328</v>
      </c>
      <c r="C692" s="149" t="s">
        <v>3329</v>
      </c>
      <c r="D692" s="149"/>
      <c r="E692" s="149"/>
      <c r="F692" s="149" t="s">
        <v>7</v>
      </c>
      <c r="G692" s="149">
        <v>2</v>
      </c>
      <c r="H692" s="149" t="s">
        <v>3330</v>
      </c>
      <c r="I692" s="149" t="s">
        <v>3331</v>
      </c>
      <c r="J692" s="149" t="s">
        <v>2338</v>
      </c>
      <c r="K692" s="149" t="s">
        <v>6289</v>
      </c>
      <c r="L692" s="149" t="s">
        <v>499</v>
      </c>
      <c r="S692" s="125"/>
      <c r="T692" s="126"/>
      <c r="U692" s="125"/>
      <c r="X692" s="126"/>
      <c r="AC692" s="1" t="str">
        <f>IF(基本情報登録!$D$10="","",IF(基本情報登録!$D$10='登録データ（男）'!F692,1,0))</f>
        <v/>
      </c>
    </row>
    <row r="693" spans="1:29" ht="13.5">
      <c r="A693" s="149">
        <v>691</v>
      </c>
      <c r="B693" s="149" t="s">
        <v>4329</v>
      </c>
      <c r="C693" s="149" t="s">
        <v>4714</v>
      </c>
      <c r="D693" s="149"/>
      <c r="E693" s="149"/>
      <c r="F693" s="149" t="s">
        <v>7</v>
      </c>
      <c r="G693" s="149">
        <v>1</v>
      </c>
      <c r="H693" s="149" t="s">
        <v>5079</v>
      </c>
      <c r="I693" s="149" t="s">
        <v>500</v>
      </c>
      <c r="J693" s="149" t="s">
        <v>5388</v>
      </c>
      <c r="K693" s="149" t="s">
        <v>6290</v>
      </c>
      <c r="L693" s="149" t="s">
        <v>499</v>
      </c>
      <c r="S693" s="125"/>
      <c r="T693" s="126"/>
      <c r="U693" s="125"/>
      <c r="X693" s="126"/>
      <c r="AC693" s="1" t="str">
        <f>IF(基本情報登録!$D$10="","",IF(基本情報登録!$D$10='登録データ（男）'!F693,1,0))</f>
        <v/>
      </c>
    </row>
    <row r="694" spans="1:29" ht="13.5">
      <c r="A694" s="149">
        <v>692</v>
      </c>
      <c r="B694" s="149" t="s">
        <v>695</v>
      </c>
      <c r="C694" s="149" t="s">
        <v>3316</v>
      </c>
      <c r="D694" s="149"/>
      <c r="E694" s="149"/>
      <c r="F694" s="149" t="s">
        <v>7</v>
      </c>
      <c r="G694" s="149">
        <v>4</v>
      </c>
      <c r="H694" s="149" t="s">
        <v>696</v>
      </c>
      <c r="I694" s="149" t="s">
        <v>2504</v>
      </c>
      <c r="J694" s="149" t="s">
        <v>2764</v>
      </c>
      <c r="K694" s="149" t="s">
        <v>6291</v>
      </c>
      <c r="L694" s="149" t="s">
        <v>3373</v>
      </c>
      <c r="S694" s="125"/>
      <c r="T694" s="126"/>
      <c r="U694" s="125"/>
      <c r="X694" s="126"/>
      <c r="AC694" s="1" t="str">
        <f>IF(基本情報登録!$D$10="","",IF(基本情報登録!$D$10='登録データ（男）'!F694,1,0))</f>
        <v/>
      </c>
    </row>
    <row r="695" spans="1:29" ht="13.5">
      <c r="A695" s="149">
        <v>693</v>
      </c>
      <c r="B695" s="149" t="s">
        <v>4330</v>
      </c>
      <c r="C695" s="149" t="s">
        <v>4715</v>
      </c>
      <c r="D695" s="149"/>
      <c r="E695" s="149"/>
      <c r="F695" s="149" t="s">
        <v>7</v>
      </c>
      <c r="G695" s="149">
        <v>1</v>
      </c>
      <c r="H695" s="149" t="s">
        <v>5087</v>
      </c>
      <c r="I695" s="149" t="s">
        <v>5389</v>
      </c>
      <c r="J695" s="149" t="s">
        <v>2220</v>
      </c>
      <c r="K695" s="149" t="s">
        <v>6292</v>
      </c>
      <c r="L695" s="149" t="s">
        <v>499</v>
      </c>
      <c r="S695" s="125"/>
      <c r="T695" s="126"/>
      <c r="U695" s="125"/>
      <c r="X695" s="126"/>
      <c r="AC695" s="1" t="str">
        <f>IF(基本情報登録!$D$10="","",IF(基本情報登録!$D$10='登録データ（男）'!F695,1,0))</f>
        <v/>
      </c>
    </row>
    <row r="696" spans="1:29" ht="13.5">
      <c r="A696" s="149">
        <v>694</v>
      </c>
      <c r="B696" s="149" t="s">
        <v>4331</v>
      </c>
      <c r="C696" s="149" t="s">
        <v>4716</v>
      </c>
      <c r="D696" s="149"/>
      <c r="E696" s="149"/>
      <c r="F696" s="149" t="s">
        <v>7</v>
      </c>
      <c r="G696" s="149">
        <v>1</v>
      </c>
      <c r="H696" s="149" t="s">
        <v>5115</v>
      </c>
      <c r="I696" s="149" t="s">
        <v>5390</v>
      </c>
      <c r="J696" s="149" t="s">
        <v>2296</v>
      </c>
      <c r="K696" s="149" t="s">
        <v>6293</v>
      </c>
      <c r="L696" s="149" t="s">
        <v>499</v>
      </c>
      <c r="S696" s="125"/>
      <c r="T696" s="126"/>
      <c r="U696" s="125"/>
      <c r="X696" s="126"/>
      <c r="AC696" s="1" t="str">
        <f>IF(基本情報登録!$D$10="","",IF(基本情報登録!$D$10='登録データ（男）'!F696,1,0))</f>
        <v/>
      </c>
    </row>
    <row r="697" spans="1:29" ht="13.5">
      <c r="A697" s="149">
        <v>695</v>
      </c>
      <c r="B697" s="149" t="s">
        <v>4332</v>
      </c>
      <c r="C697" s="149" t="s">
        <v>4717</v>
      </c>
      <c r="D697" s="149"/>
      <c r="E697" s="149"/>
      <c r="F697" s="149" t="s">
        <v>7</v>
      </c>
      <c r="G697" s="149">
        <v>3</v>
      </c>
      <c r="H697" s="149" t="s">
        <v>862</v>
      </c>
      <c r="I697" s="149" t="s">
        <v>5391</v>
      </c>
      <c r="J697" s="149" t="s">
        <v>2369</v>
      </c>
      <c r="K697" s="149" t="s">
        <v>6294</v>
      </c>
      <c r="L697" s="149" t="s">
        <v>499</v>
      </c>
      <c r="S697" s="125"/>
      <c r="T697" s="126"/>
      <c r="U697" s="125"/>
      <c r="X697" s="126"/>
      <c r="AC697" s="1" t="str">
        <f>IF(基本情報登録!$D$10="","",IF(基本情報登録!$D$10='登録データ（男）'!F697,1,0))</f>
        <v/>
      </c>
    </row>
    <row r="698" spans="1:29" ht="13.5">
      <c r="A698" s="149">
        <v>696</v>
      </c>
      <c r="B698" s="149" t="s">
        <v>4333</v>
      </c>
      <c r="C698" s="149" t="s">
        <v>4718</v>
      </c>
      <c r="D698" s="149"/>
      <c r="E698" s="149"/>
      <c r="F698" s="149" t="s">
        <v>7</v>
      </c>
      <c r="G698" s="149">
        <v>3</v>
      </c>
      <c r="H698" s="149" t="s">
        <v>925</v>
      </c>
      <c r="I698" s="149" t="s">
        <v>5392</v>
      </c>
      <c r="J698" s="149" t="s">
        <v>5393</v>
      </c>
      <c r="K698" s="149" t="s">
        <v>6295</v>
      </c>
      <c r="L698" s="149" t="s">
        <v>3373</v>
      </c>
      <c r="S698" s="125"/>
      <c r="T698" s="126"/>
      <c r="U698" s="125"/>
      <c r="X698" s="126"/>
      <c r="AC698" s="1" t="str">
        <f>IF(基本情報登録!$D$10="","",IF(基本情報登録!$D$10='登録データ（男）'!F698,1,0))</f>
        <v/>
      </c>
    </row>
    <row r="699" spans="1:29" ht="13.5">
      <c r="A699" s="149">
        <v>697</v>
      </c>
      <c r="B699" s="149" t="s">
        <v>4334</v>
      </c>
      <c r="C699" s="149" t="s">
        <v>4719</v>
      </c>
      <c r="D699" s="149"/>
      <c r="E699" s="149"/>
      <c r="F699" s="149" t="s">
        <v>7</v>
      </c>
      <c r="G699" s="149">
        <v>1</v>
      </c>
      <c r="H699" s="149" t="s">
        <v>5116</v>
      </c>
      <c r="I699" s="149" t="s">
        <v>3314</v>
      </c>
      <c r="J699" s="149" t="s">
        <v>2241</v>
      </c>
      <c r="K699" s="149" t="s">
        <v>6296</v>
      </c>
      <c r="L699" s="149" t="s">
        <v>499</v>
      </c>
      <c r="S699" s="125"/>
      <c r="T699" s="126"/>
      <c r="U699" s="125"/>
      <c r="X699" s="126"/>
      <c r="AC699" s="1" t="str">
        <f>IF(基本情報登録!$D$10="","",IF(基本情報登録!$D$10='登録データ（男）'!F699,1,0))</f>
        <v/>
      </c>
    </row>
    <row r="700" spans="1:29" ht="13.5">
      <c r="A700" s="149">
        <v>698</v>
      </c>
      <c r="B700" s="149" t="s">
        <v>3517</v>
      </c>
      <c r="C700" s="149" t="s">
        <v>3518</v>
      </c>
      <c r="D700" s="149"/>
      <c r="E700" s="149"/>
      <c r="F700" s="149" t="s">
        <v>30</v>
      </c>
      <c r="G700" s="149">
        <v>2</v>
      </c>
      <c r="H700" s="149" t="s">
        <v>3157</v>
      </c>
      <c r="I700" s="149" t="s">
        <v>5394</v>
      </c>
      <c r="J700" s="149" t="s">
        <v>5395</v>
      </c>
      <c r="K700" s="149" t="s">
        <v>6297</v>
      </c>
      <c r="L700" s="149" t="s">
        <v>499</v>
      </c>
      <c r="S700" s="125"/>
      <c r="T700" s="126"/>
      <c r="U700" s="125"/>
      <c r="X700" s="126"/>
      <c r="AC700" s="1" t="str">
        <f>IF(基本情報登録!$D$10="","",IF(基本情報登録!$D$10='登録データ（男）'!F700,1,0))</f>
        <v/>
      </c>
    </row>
    <row r="701" spans="1:29" ht="13.5">
      <c r="A701" s="149">
        <v>699</v>
      </c>
      <c r="B701" s="149" t="s">
        <v>4335</v>
      </c>
      <c r="C701" s="149" t="s">
        <v>4720</v>
      </c>
      <c r="D701" s="149"/>
      <c r="E701" s="149"/>
      <c r="F701" s="149" t="s">
        <v>30</v>
      </c>
      <c r="G701" s="149">
        <v>1</v>
      </c>
      <c r="H701" s="149" t="s">
        <v>5117</v>
      </c>
      <c r="I701" s="149" t="s">
        <v>920</v>
      </c>
      <c r="J701" s="149" t="s">
        <v>507</v>
      </c>
      <c r="K701" s="149" t="s">
        <v>6298</v>
      </c>
      <c r="L701" s="149" t="s">
        <v>499</v>
      </c>
      <c r="S701" s="125"/>
      <c r="T701" s="126"/>
      <c r="U701" s="125"/>
      <c r="X701" s="126"/>
      <c r="AC701" s="1" t="str">
        <f>IF(基本情報登録!$D$10="","",IF(基本情報登録!$D$10='登録データ（男）'!F701,1,0))</f>
        <v/>
      </c>
    </row>
    <row r="702" spans="1:29" ht="13.5">
      <c r="A702" s="149">
        <v>700</v>
      </c>
      <c r="B702" s="149" t="s">
        <v>4336</v>
      </c>
      <c r="C702" s="149" t="s">
        <v>4721</v>
      </c>
      <c r="D702" s="149"/>
      <c r="E702" s="149"/>
      <c r="F702" s="149" t="s">
        <v>383</v>
      </c>
      <c r="G702" s="149" t="s">
        <v>5118</v>
      </c>
      <c r="H702" s="149" t="s">
        <v>5047</v>
      </c>
      <c r="I702" s="149" t="s">
        <v>3559</v>
      </c>
      <c r="J702" s="149" t="s">
        <v>2489</v>
      </c>
      <c r="K702" s="149" t="s">
        <v>6299</v>
      </c>
      <c r="L702" s="149" t="s">
        <v>3373</v>
      </c>
      <c r="S702" s="125"/>
      <c r="T702" s="126"/>
      <c r="U702" s="125"/>
      <c r="X702" s="126"/>
      <c r="AC702" s="1" t="str">
        <f>IF(基本情報登録!$D$10="","",IF(基本情報登録!$D$10='登録データ（男）'!F702,1,0))</f>
        <v/>
      </c>
    </row>
    <row r="703" spans="1:29" ht="13.5">
      <c r="A703" s="149">
        <v>701</v>
      </c>
      <c r="B703" s="149" t="s">
        <v>2945</v>
      </c>
      <c r="C703" s="149" t="s">
        <v>2946</v>
      </c>
      <c r="D703" s="149"/>
      <c r="E703" s="149"/>
      <c r="F703" s="149" t="s">
        <v>383</v>
      </c>
      <c r="G703" s="149" t="s">
        <v>5040</v>
      </c>
      <c r="H703" s="149" t="s">
        <v>2947</v>
      </c>
      <c r="I703" s="149" t="s">
        <v>556</v>
      </c>
      <c r="J703" s="149" t="s">
        <v>2298</v>
      </c>
      <c r="K703" s="149" t="s">
        <v>6300</v>
      </c>
      <c r="L703" s="149" t="s">
        <v>499</v>
      </c>
      <c r="S703" s="125"/>
      <c r="T703" s="126"/>
      <c r="U703" s="125"/>
      <c r="X703" s="126"/>
      <c r="AC703" s="1" t="str">
        <f>IF(基本情報登録!$D$10="","",IF(基本情報登録!$D$10='登録データ（男）'!F703,1,0))</f>
        <v/>
      </c>
    </row>
    <row r="704" spans="1:29" ht="13.5">
      <c r="A704" s="149">
        <v>702</v>
      </c>
      <c r="B704" s="149" t="s">
        <v>4337</v>
      </c>
      <c r="C704" s="149" t="s">
        <v>4722</v>
      </c>
      <c r="D704" s="149"/>
      <c r="E704" s="149"/>
      <c r="F704" s="149" t="s">
        <v>4993</v>
      </c>
      <c r="G704" s="149">
        <v>1</v>
      </c>
      <c r="H704" s="149" t="s">
        <v>5119</v>
      </c>
      <c r="I704" s="149" t="s">
        <v>557</v>
      </c>
      <c r="J704" s="149" t="s">
        <v>2292</v>
      </c>
      <c r="K704" s="149" t="s">
        <v>6301</v>
      </c>
      <c r="L704" s="149" t="s">
        <v>499</v>
      </c>
      <c r="S704" s="125"/>
      <c r="T704" s="126"/>
      <c r="U704" s="125"/>
      <c r="X704" s="126"/>
      <c r="AC704" s="1" t="str">
        <f>IF(基本情報登録!$D$10="","",IF(基本情報登録!$D$10='登録データ（男）'!F704,1,0))</f>
        <v/>
      </c>
    </row>
    <row r="705" spans="1:29" ht="13.5">
      <c r="A705" s="149">
        <v>703</v>
      </c>
      <c r="B705" s="149" t="s">
        <v>3068</v>
      </c>
      <c r="C705" s="149" t="s">
        <v>3069</v>
      </c>
      <c r="D705" s="149"/>
      <c r="E705" s="149"/>
      <c r="F705" s="149" t="s">
        <v>3070</v>
      </c>
      <c r="G705" s="149" t="s">
        <v>5040</v>
      </c>
      <c r="H705" s="149" t="s">
        <v>3071</v>
      </c>
      <c r="I705" s="149" t="s">
        <v>3072</v>
      </c>
      <c r="J705" s="149" t="s">
        <v>2278</v>
      </c>
      <c r="K705" s="149" t="s">
        <v>6302</v>
      </c>
      <c r="L705" s="149" t="s">
        <v>499</v>
      </c>
      <c r="S705" s="125"/>
      <c r="T705" s="126"/>
      <c r="U705" s="125"/>
      <c r="X705" s="126"/>
      <c r="AC705" s="1" t="str">
        <f>IF(基本情報登録!$D$10="","",IF(基本情報登録!$D$10='登録データ（男）'!F705,1,0))</f>
        <v/>
      </c>
    </row>
    <row r="706" spans="1:29" ht="13.5">
      <c r="A706" s="149">
        <v>704</v>
      </c>
      <c r="B706" s="149" t="s">
        <v>4338</v>
      </c>
      <c r="C706" s="149" t="s">
        <v>4723</v>
      </c>
      <c r="D706" s="149"/>
      <c r="E706" s="149"/>
      <c r="F706" s="149" t="s">
        <v>5000</v>
      </c>
      <c r="G706" s="149">
        <v>1</v>
      </c>
      <c r="H706" s="149" t="s">
        <v>5120</v>
      </c>
      <c r="I706" s="149" t="s">
        <v>5396</v>
      </c>
      <c r="J706" s="149" t="s">
        <v>5397</v>
      </c>
      <c r="K706" s="149" t="s">
        <v>6303</v>
      </c>
      <c r="L706" s="149" t="s">
        <v>3373</v>
      </c>
      <c r="S706" s="125"/>
      <c r="T706" s="126"/>
      <c r="U706" s="125"/>
      <c r="X706" s="126"/>
      <c r="AC706" s="1" t="str">
        <f>IF(基本情報登録!$D$10="","",IF(基本情報登録!$D$10='登録データ（男）'!F706,1,0))</f>
        <v/>
      </c>
    </row>
    <row r="707" spans="1:29" ht="13.5">
      <c r="A707" s="149">
        <v>705</v>
      </c>
      <c r="B707" s="149" t="s">
        <v>4339</v>
      </c>
      <c r="C707" s="149" t="s">
        <v>4724</v>
      </c>
      <c r="D707" s="149"/>
      <c r="E707" s="149"/>
      <c r="F707" s="149" t="s">
        <v>5000</v>
      </c>
      <c r="G707" s="149">
        <v>1</v>
      </c>
      <c r="H707" s="149" t="s">
        <v>5121</v>
      </c>
      <c r="I707" s="149" t="s">
        <v>505</v>
      </c>
      <c r="J707" s="149" t="s">
        <v>5397</v>
      </c>
      <c r="K707" s="149" t="s">
        <v>6304</v>
      </c>
      <c r="L707" s="149" t="s">
        <v>499</v>
      </c>
      <c r="S707" s="125"/>
      <c r="T707" s="126"/>
      <c r="U707" s="125"/>
      <c r="X707" s="126"/>
      <c r="AC707" s="1" t="str">
        <f>IF(基本情報登録!$D$10="","",IF(基本情報登録!$D$10='登録データ（男）'!F707,1,0))</f>
        <v/>
      </c>
    </row>
    <row r="708" spans="1:29" ht="13.5">
      <c r="A708" s="149">
        <v>706</v>
      </c>
      <c r="B708" s="149" t="s">
        <v>4340</v>
      </c>
      <c r="C708" s="149" t="s">
        <v>4725</v>
      </c>
      <c r="D708" s="149"/>
      <c r="E708" s="149"/>
      <c r="F708" s="149" t="s">
        <v>5000</v>
      </c>
      <c r="G708" s="149">
        <v>1</v>
      </c>
      <c r="H708" s="149" t="s">
        <v>5105</v>
      </c>
      <c r="I708" s="149" t="s">
        <v>5398</v>
      </c>
      <c r="J708" s="149" t="s">
        <v>2285</v>
      </c>
      <c r="K708" s="149" t="s">
        <v>6305</v>
      </c>
      <c r="L708" s="149" t="s">
        <v>499</v>
      </c>
      <c r="S708" s="125"/>
      <c r="T708" s="126"/>
      <c r="U708" s="125"/>
      <c r="X708" s="126"/>
      <c r="AC708" s="1" t="str">
        <f>IF(基本情報登録!$D$10="","",IF(基本情報登録!$D$10='登録データ（男）'!F708,1,0))</f>
        <v/>
      </c>
    </row>
    <row r="709" spans="1:29" ht="13.5">
      <c r="A709" s="149">
        <v>707</v>
      </c>
      <c r="B709" s="149" t="s">
        <v>4341</v>
      </c>
      <c r="C709" s="149" t="s">
        <v>4726</v>
      </c>
      <c r="D709" s="149"/>
      <c r="E709" s="149"/>
      <c r="F709" s="149" t="s">
        <v>5000</v>
      </c>
      <c r="G709" s="149">
        <v>1</v>
      </c>
      <c r="H709" s="149" t="s">
        <v>5122</v>
      </c>
      <c r="I709" s="149" t="s">
        <v>5399</v>
      </c>
      <c r="J709" s="149" t="s">
        <v>5400</v>
      </c>
      <c r="K709" s="149" t="s">
        <v>6306</v>
      </c>
      <c r="L709" s="149" t="s">
        <v>499</v>
      </c>
      <c r="S709" s="125"/>
      <c r="T709" s="126"/>
      <c r="U709" s="125"/>
      <c r="X709" s="126"/>
      <c r="AC709" s="1" t="str">
        <f>IF(基本情報登録!$D$10="","",IF(基本情報登録!$D$10='登録データ（男）'!F709,1,0))</f>
        <v/>
      </c>
    </row>
    <row r="710" spans="1:29" ht="13.5">
      <c r="A710" s="149">
        <v>708</v>
      </c>
      <c r="B710" s="149" t="s">
        <v>4342</v>
      </c>
      <c r="C710" s="149" t="s">
        <v>4727</v>
      </c>
      <c r="D710" s="149"/>
      <c r="E710" s="149"/>
      <c r="F710" s="149" t="s">
        <v>5000</v>
      </c>
      <c r="G710" s="149">
        <v>1</v>
      </c>
      <c r="H710" s="149" t="s">
        <v>5123</v>
      </c>
      <c r="I710" s="149" t="s">
        <v>5401</v>
      </c>
      <c r="J710" s="149" t="s">
        <v>2369</v>
      </c>
      <c r="K710" s="149" t="s">
        <v>6307</v>
      </c>
      <c r="L710" s="149" t="s">
        <v>3373</v>
      </c>
      <c r="S710" s="125"/>
      <c r="T710" s="126"/>
      <c r="U710" s="125"/>
      <c r="X710" s="126"/>
      <c r="AC710" s="1" t="str">
        <f>IF(基本情報登録!$D$10="","",IF(基本情報登録!$D$10='登録データ（男）'!F710,1,0))</f>
        <v/>
      </c>
    </row>
    <row r="711" spans="1:29" ht="13.5">
      <c r="A711" s="149">
        <v>709</v>
      </c>
      <c r="B711" s="149" t="s">
        <v>4343</v>
      </c>
      <c r="C711" s="149" t="s">
        <v>4728</v>
      </c>
      <c r="D711" s="149"/>
      <c r="E711" s="149"/>
      <c r="F711" s="149" t="s">
        <v>5000</v>
      </c>
      <c r="G711" s="149">
        <v>1</v>
      </c>
      <c r="H711" s="149" t="s">
        <v>5124</v>
      </c>
      <c r="I711" s="149" t="s">
        <v>4212</v>
      </c>
      <c r="J711" s="149" t="s">
        <v>2301</v>
      </c>
      <c r="K711" s="149" t="s">
        <v>6308</v>
      </c>
      <c r="L711" s="149" t="s">
        <v>499</v>
      </c>
      <c r="S711" s="125"/>
      <c r="T711" s="126"/>
      <c r="U711" s="125"/>
      <c r="X711" s="126"/>
      <c r="AC711" s="1" t="str">
        <f>IF(基本情報登録!$D$10="","",IF(基本情報登録!$D$10='登録データ（男）'!F711,1,0))</f>
        <v/>
      </c>
    </row>
    <row r="712" spans="1:29" ht="13.5">
      <c r="A712" s="149">
        <v>710</v>
      </c>
      <c r="B712" s="149" t="s">
        <v>4344</v>
      </c>
      <c r="C712" s="149" t="s">
        <v>4729</v>
      </c>
      <c r="D712" s="149"/>
      <c r="E712" s="149"/>
      <c r="F712" s="149" t="s">
        <v>5000</v>
      </c>
      <c r="G712" s="149">
        <v>1</v>
      </c>
      <c r="H712" s="149" t="s">
        <v>5071</v>
      </c>
      <c r="I712" s="149" t="s">
        <v>567</v>
      </c>
      <c r="J712" s="149" t="s">
        <v>2276</v>
      </c>
      <c r="K712" s="149" t="s">
        <v>6309</v>
      </c>
      <c r="L712" s="149" t="s">
        <v>499</v>
      </c>
      <c r="S712" s="125"/>
      <c r="T712" s="126"/>
      <c r="U712" s="125"/>
      <c r="X712" s="126"/>
      <c r="AC712" s="1" t="str">
        <f>IF(基本情報登録!$D$10="","",IF(基本情報登録!$D$10='登録データ（男）'!F712,1,0))</f>
        <v/>
      </c>
    </row>
    <row r="713" spans="1:29" ht="13.5">
      <c r="A713" s="149">
        <v>711</v>
      </c>
      <c r="B713" s="149" t="s">
        <v>4345</v>
      </c>
      <c r="C713" s="149" t="s">
        <v>4730</v>
      </c>
      <c r="D713" s="149"/>
      <c r="E713" s="149"/>
      <c r="F713" s="149" t="s">
        <v>5000</v>
      </c>
      <c r="G713" s="149">
        <v>1</v>
      </c>
      <c r="H713" s="149" t="s">
        <v>5125</v>
      </c>
      <c r="I713" s="149" t="s">
        <v>5402</v>
      </c>
      <c r="J713" s="149" t="s">
        <v>2751</v>
      </c>
      <c r="K713" s="149" t="s">
        <v>6310</v>
      </c>
      <c r="L713" s="149" t="s">
        <v>499</v>
      </c>
      <c r="S713" s="125"/>
      <c r="T713" s="126"/>
      <c r="U713" s="125"/>
      <c r="X713" s="126"/>
      <c r="AC713" s="1" t="str">
        <f>IF(基本情報登録!$D$10="","",IF(基本情報登録!$D$10='登録データ（男）'!F713,1,0))</f>
        <v/>
      </c>
    </row>
    <row r="714" spans="1:29" ht="13.5">
      <c r="A714" s="149">
        <v>712</v>
      </c>
      <c r="B714" s="149" t="s">
        <v>4346</v>
      </c>
      <c r="C714" s="149" t="s">
        <v>4731</v>
      </c>
      <c r="D714" s="149"/>
      <c r="E714" s="149"/>
      <c r="F714" s="149" t="s">
        <v>5004</v>
      </c>
      <c r="G714" s="149">
        <v>1</v>
      </c>
      <c r="H714" s="149" t="s">
        <v>5126</v>
      </c>
      <c r="I714" s="149" t="s">
        <v>5403</v>
      </c>
      <c r="J714" s="149" t="s">
        <v>5404</v>
      </c>
      <c r="K714" s="149" t="s">
        <v>6311</v>
      </c>
      <c r="L714" s="149" t="s">
        <v>3373</v>
      </c>
      <c r="S714" s="125"/>
      <c r="T714" s="126"/>
      <c r="U714" s="125"/>
      <c r="X714" s="126"/>
      <c r="AC714" s="1" t="str">
        <f>IF(基本情報登録!$D$10="","",IF(基本情報登録!$D$10='登録データ（男）'!F714,1,0))</f>
        <v/>
      </c>
    </row>
    <row r="715" spans="1:29" ht="13.5">
      <c r="A715" s="149">
        <v>713</v>
      </c>
      <c r="B715" s="149" t="s">
        <v>3192</v>
      </c>
      <c r="C715" s="149" t="s">
        <v>3193</v>
      </c>
      <c r="D715" s="149"/>
      <c r="E715" s="149"/>
      <c r="F715" s="149" t="s">
        <v>5005</v>
      </c>
      <c r="G715" s="149">
        <v>2</v>
      </c>
      <c r="H715" s="149" t="s">
        <v>3194</v>
      </c>
      <c r="I715" s="149" t="s">
        <v>3195</v>
      </c>
      <c r="J715" s="149" t="s">
        <v>2889</v>
      </c>
      <c r="K715" s="149" t="s">
        <v>6312</v>
      </c>
      <c r="L715" s="149" t="s">
        <v>499</v>
      </c>
      <c r="S715" s="125"/>
      <c r="T715" s="126"/>
      <c r="U715" s="125"/>
      <c r="X715" s="126"/>
      <c r="AC715" s="1" t="str">
        <f>IF(基本情報登録!$D$10="","",IF(基本情報登録!$D$10='登録データ（男）'!F715,1,0))</f>
        <v/>
      </c>
    </row>
    <row r="716" spans="1:29" ht="13.5">
      <c r="A716" s="149">
        <v>714</v>
      </c>
      <c r="B716" s="149" t="s">
        <v>4220</v>
      </c>
      <c r="C716" s="149" t="s">
        <v>4221</v>
      </c>
      <c r="D716" s="149"/>
      <c r="E716" s="149"/>
      <c r="F716" s="149" t="s">
        <v>5005</v>
      </c>
      <c r="G716" s="149">
        <v>2</v>
      </c>
      <c r="H716" s="149" t="s">
        <v>2801</v>
      </c>
      <c r="I716" s="149" t="s">
        <v>4222</v>
      </c>
      <c r="J716" s="149" t="s">
        <v>574</v>
      </c>
      <c r="K716" s="149" t="s">
        <v>6313</v>
      </c>
      <c r="L716" s="149" t="s">
        <v>499</v>
      </c>
      <c r="S716" s="125"/>
      <c r="T716" s="126"/>
      <c r="U716" s="125"/>
      <c r="X716" s="126"/>
      <c r="AC716" s="1" t="str">
        <f>IF(基本情報登録!$D$10="","",IF(基本情報登録!$D$10='登録データ（男）'!F716,1,0))</f>
        <v/>
      </c>
    </row>
    <row r="717" spans="1:29" ht="13.5">
      <c r="A717" s="149">
        <v>715</v>
      </c>
      <c r="B717" s="149" t="s">
        <v>3196</v>
      </c>
      <c r="C717" s="149" t="s">
        <v>3197</v>
      </c>
      <c r="D717" s="149"/>
      <c r="E717" s="149"/>
      <c r="F717" s="149" t="s">
        <v>5005</v>
      </c>
      <c r="G717" s="149">
        <v>2</v>
      </c>
      <c r="H717" s="149" t="s">
        <v>3198</v>
      </c>
      <c r="I717" s="149" t="s">
        <v>3199</v>
      </c>
      <c r="J717" s="149" t="s">
        <v>2543</v>
      </c>
      <c r="K717" s="149" t="s">
        <v>6314</v>
      </c>
      <c r="L717" s="149" t="s">
        <v>499</v>
      </c>
      <c r="S717" s="125"/>
      <c r="T717" s="126"/>
      <c r="U717" s="125"/>
      <c r="X717" s="126"/>
      <c r="AC717" s="1" t="str">
        <f>IF(基本情報登録!$D$10="","",IF(基本情報登録!$D$10='登録データ（男）'!F717,1,0))</f>
        <v/>
      </c>
    </row>
    <row r="718" spans="1:29" ht="13.5">
      <c r="A718" s="149">
        <v>716</v>
      </c>
      <c r="B718" s="149" t="s">
        <v>1435</v>
      </c>
      <c r="C718" s="149" t="s">
        <v>504</v>
      </c>
      <c r="D718" s="149"/>
      <c r="E718" s="149"/>
      <c r="F718" s="149" t="s">
        <v>5005</v>
      </c>
      <c r="G718" s="149">
        <v>3</v>
      </c>
      <c r="H718" s="149" t="s">
        <v>1796</v>
      </c>
      <c r="I718" s="149" t="s">
        <v>505</v>
      </c>
      <c r="J718" s="149" t="s">
        <v>506</v>
      </c>
      <c r="K718" s="149" t="s">
        <v>6315</v>
      </c>
      <c r="L718" s="149" t="s">
        <v>3373</v>
      </c>
      <c r="S718" s="125"/>
      <c r="T718" s="126"/>
      <c r="U718" s="125"/>
      <c r="X718" s="126"/>
      <c r="AC718" s="1" t="str">
        <f>IF(基本情報登録!$D$10="","",IF(基本情報登録!$D$10='登録データ（男）'!F718,1,0))</f>
        <v/>
      </c>
    </row>
    <row r="719" spans="1:29" ht="13.5">
      <c r="A719" s="149">
        <v>717</v>
      </c>
      <c r="B719" s="149" t="s">
        <v>1436</v>
      </c>
      <c r="C719" s="149" t="s">
        <v>4732</v>
      </c>
      <c r="D719" s="149"/>
      <c r="E719" s="149"/>
      <c r="F719" s="149" t="s">
        <v>5005</v>
      </c>
      <c r="G719" s="149">
        <v>3</v>
      </c>
      <c r="H719" s="149" t="s">
        <v>1798</v>
      </c>
      <c r="I719" s="149" t="s">
        <v>3191</v>
      </c>
      <c r="J719" s="149" t="s">
        <v>2740</v>
      </c>
      <c r="K719" s="149" t="s">
        <v>6316</v>
      </c>
      <c r="L719" s="149" t="s">
        <v>499</v>
      </c>
      <c r="S719" s="125"/>
      <c r="T719" s="126"/>
      <c r="U719" s="125"/>
      <c r="X719" s="126"/>
      <c r="AC719" s="1" t="str">
        <f>IF(基本情報登録!$D$10="","",IF(基本情報登録!$D$10='登録データ（男）'!F719,1,0))</f>
        <v/>
      </c>
    </row>
    <row r="720" spans="1:29" ht="13.5">
      <c r="A720" s="149">
        <v>718</v>
      </c>
      <c r="B720" s="149" t="s">
        <v>4347</v>
      </c>
      <c r="C720" s="149" t="s">
        <v>4733</v>
      </c>
      <c r="D720" s="149"/>
      <c r="E720" s="149"/>
      <c r="F720" s="149" t="s">
        <v>5005</v>
      </c>
      <c r="G720" s="149">
        <v>1</v>
      </c>
      <c r="H720" s="149" t="s">
        <v>5127</v>
      </c>
      <c r="I720" s="149" t="s">
        <v>5405</v>
      </c>
      <c r="J720" s="149" t="s">
        <v>2412</v>
      </c>
      <c r="K720" s="149" t="s">
        <v>6317</v>
      </c>
      <c r="L720" s="149" t="s">
        <v>499</v>
      </c>
      <c r="S720" s="125"/>
      <c r="T720" s="126"/>
      <c r="U720" s="125"/>
      <c r="X720" s="126"/>
      <c r="AC720" s="1" t="str">
        <f>IF(基本情報登録!$D$10="","",IF(基本情報登録!$D$10='登録データ（男）'!F720,1,0))</f>
        <v/>
      </c>
    </row>
    <row r="721" spans="1:29" ht="13.5">
      <c r="A721" s="149">
        <v>719</v>
      </c>
      <c r="B721" s="149" t="s">
        <v>4348</v>
      </c>
      <c r="C721" s="149" t="s">
        <v>4734</v>
      </c>
      <c r="D721" s="149"/>
      <c r="E721" s="149"/>
      <c r="F721" s="149" t="s">
        <v>5005</v>
      </c>
      <c r="G721" s="149">
        <v>1</v>
      </c>
      <c r="H721" s="149" t="s">
        <v>5124</v>
      </c>
      <c r="I721" s="149" t="s">
        <v>2304</v>
      </c>
      <c r="J721" s="149" t="s">
        <v>5406</v>
      </c>
      <c r="K721" s="149" t="s">
        <v>6318</v>
      </c>
      <c r="L721" s="149" t="s">
        <v>499</v>
      </c>
      <c r="S721" s="125"/>
      <c r="T721" s="126"/>
      <c r="U721" s="125"/>
      <c r="X721" s="126"/>
      <c r="AC721" s="1" t="str">
        <f>IF(基本情報登録!$D$10="","",IF(基本情報登録!$D$10='登録データ（男）'!F721,1,0))</f>
        <v/>
      </c>
    </row>
    <row r="722" spans="1:29" ht="13.5">
      <c r="A722" s="149">
        <v>720</v>
      </c>
      <c r="B722" s="149" t="s">
        <v>4349</v>
      </c>
      <c r="C722" s="149" t="s">
        <v>4735</v>
      </c>
      <c r="D722" s="149"/>
      <c r="E722" s="149"/>
      <c r="F722" s="149" t="s">
        <v>1710</v>
      </c>
      <c r="G722" s="149" t="s">
        <v>5118</v>
      </c>
      <c r="H722" s="149" t="s">
        <v>5128</v>
      </c>
      <c r="I722" s="149" t="s">
        <v>4160</v>
      </c>
      <c r="J722" s="149" t="s">
        <v>2602</v>
      </c>
      <c r="K722" s="149" t="s">
        <v>6319</v>
      </c>
      <c r="L722" s="149" t="s">
        <v>3373</v>
      </c>
      <c r="S722" s="125"/>
      <c r="T722" s="126"/>
      <c r="U722" s="125"/>
      <c r="X722" s="126"/>
      <c r="AC722" s="1" t="str">
        <f>IF(基本情報登録!$D$10="","",IF(基本情報登録!$D$10='登録データ（男）'!F722,1,0))</f>
        <v/>
      </c>
    </row>
    <row r="723" spans="1:29" ht="13.5">
      <c r="A723" s="149">
        <v>721</v>
      </c>
      <c r="B723" s="149" t="s">
        <v>2749</v>
      </c>
      <c r="C723" s="149" t="s">
        <v>2750</v>
      </c>
      <c r="D723" s="149"/>
      <c r="E723" s="149"/>
      <c r="F723" s="149" t="s">
        <v>69</v>
      </c>
      <c r="G723" s="149" t="s">
        <v>5040</v>
      </c>
      <c r="H723" s="149" t="s">
        <v>2357</v>
      </c>
      <c r="I723" s="149" t="s">
        <v>572</v>
      </c>
      <c r="J723" s="149" t="s">
        <v>2751</v>
      </c>
      <c r="K723" s="149" t="s">
        <v>6320</v>
      </c>
      <c r="L723" s="149" t="s">
        <v>499</v>
      </c>
      <c r="S723" s="125"/>
      <c r="T723" s="126"/>
      <c r="U723" s="125"/>
      <c r="X723" s="126"/>
      <c r="AC723" s="1" t="str">
        <f>IF(基本情報登録!$D$10="","",IF(基本情報登録!$D$10='登録データ（男）'!F723,1,0))</f>
        <v/>
      </c>
    </row>
    <row r="724" spans="1:29" ht="13.5">
      <c r="A724" s="149">
        <v>722</v>
      </c>
      <c r="B724" s="149" t="s">
        <v>2753</v>
      </c>
      <c r="C724" s="149" t="s">
        <v>2754</v>
      </c>
      <c r="D724" s="149"/>
      <c r="E724" s="149"/>
      <c r="F724" s="149" t="s">
        <v>69</v>
      </c>
      <c r="G724" s="149" t="s">
        <v>5040</v>
      </c>
      <c r="H724" s="149" t="s">
        <v>2755</v>
      </c>
      <c r="I724" s="149" t="s">
        <v>576</v>
      </c>
      <c r="J724" s="149" t="s">
        <v>2248</v>
      </c>
      <c r="K724" s="149" t="s">
        <v>6321</v>
      </c>
      <c r="L724" s="149" t="s">
        <v>499</v>
      </c>
      <c r="S724" s="125"/>
      <c r="T724" s="126"/>
      <c r="U724" s="125"/>
      <c r="X724" s="126"/>
      <c r="AC724" s="1" t="str">
        <f>IF(基本情報登録!$D$10="","",IF(基本情報登録!$D$10='登録データ（男）'!F724,1,0))</f>
        <v/>
      </c>
    </row>
    <row r="725" spans="1:29" ht="13.5">
      <c r="A725" s="149">
        <v>723</v>
      </c>
      <c r="B725" s="149" t="s">
        <v>4350</v>
      </c>
      <c r="C725" s="149" t="s">
        <v>4736</v>
      </c>
      <c r="D725" s="149"/>
      <c r="E725" s="149"/>
      <c r="F725" s="149" t="s">
        <v>69</v>
      </c>
      <c r="G725" s="149" t="s">
        <v>5118</v>
      </c>
      <c r="H725" s="149" t="s">
        <v>5129</v>
      </c>
      <c r="I725" s="149" t="s">
        <v>2792</v>
      </c>
      <c r="J725" s="149" t="s">
        <v>566</v>
      </c>
      <c r="K725" s="149" t="s">
        <v>6322</v>
      </c>
      <c r="L725" s="149" t="s">
        <v>499</v>
      </c>
      <c r="S725" s="125"/>
      <c r="T725" s="126"/>
      <c r="U725" s="125"/>
      <c r="X725" s="126"/>
      <c r="AC725" s="1" t="str">
        <f>IF(基本情報登録!$D$10="","",IF(基本情報登録!$D$10='登録データ（男）'!F725,1,0))</f>
        <v/>
      </c>
    </row>
    <row r="726" spans="1:29" ht="13.5">
      <c r="A726" s="149">
        <v>724</v>
      </c>
      <c r="B726" s="149" t="s">
        <v>4351</v>
      </c>
      <c r="C726" s="149" t="s">
        <v>4737</v>
      </c>
      <c r="D726" s="149"/>
      <c r="E726" s="149"/>
      <c r="F726" s="149" t="s">
        <v>69</v>
      </c>
      <c r="G726" s="149" t="s">
        <v>5118</v>
      </c>
      <c r="H726" s="149" t="s">
        <v>5090</v>
      </c>
      <c r="I726" s="149" t="s">
        <v>5407</v>
      </c>
      <c r="J726" s="149" t="s">
        <v>2301</v>
      </c>
      <c r="K726" s="149" t="s">
        <v>6323</v>
      </c>
      <c r="L726" s="149" t="s">
        <v>3373</v>
      </c>
      <c r="S726" s="125"/>
      <c r="T726" s="126"/>
      <c r="U726" s="125"/>
      <c r="X726" s="126"/>
      <c r="AC726" s="1" t="str">
        <f>IF(基本情報登録!$D$10="","",IF(基本情報登録!$D$10='登録データ（男）'!F726,1,0))</f>
        <v/>
      </c>
    </row>
    <row r="727" spans="1:29" ht="13.5">
      <c r="A727" s="149">
        <v>725</v>
      </c>
      <c r="B727" s="149" t="s">
        <v>3678</v>
      </c>
      <c r="C727" s="149" t="s">
        <v>3679</v>
      </c>
      <c r="D727" s="149"/>
      <c r="E727" s="149"/>
      <c r="F727" s="149" t="s">
        <v>42</v>
      </c>
      <c r="G727" s="149">
        <v>2</v>
      </c>
      <c r="H727" s="149" t="s">
        <v>3680</v>
      </c>
      <c r="I727" s="149" t="s">
        <v>3681</v>
      </c>
      <c r="J727" s="149" t="s">
        <v>3682</v>
      </c>
      <c r="K727" s="149" t="s">
        <v>6324</v>
      </c>
      <c r="L727" s="149" t="s">
        <v>499</v>
      </c>
      <c r="S727" s="125"/>
      <c r="T727" s="126"/>
      <c r="U727" s="125"/>
      <c r="X727" s="126"/>
      <c r="AC727" s="1" t="str">
        <f>IF(基本情報登録!$D$10="","",IF(基本情報登録!$D$10='登録データ（男）'!F727,1,0))</f>
        <v/>
      </c>
    </row>
    <row r="728" spans="1:29" ht="13.5">
      <c r="A728" s="149">
        <v>726</v>
      </c>
      <c r="B728" s="149" t="s">
        <v>2213</v>
      </c>
      <c r="C728" s="149" t="s">
        <v>2214</v>
      </c>
      <c r="D728" s="149"/>
      <c r="E728" s="149"/>
      <c r="F728" s="149" t="s">
        <v>42</v>
      </c>
      <c r="G728" s="149">
        <v>3</v>
      </c>
      <c r="H728" s="149" t="s">
        <v>1869</v>
      </c>
      <c r="I728" s="149" t="s">
        <v>2225</v>
      </c>
      <c r="J728" s="149" t="s">
        <v>503</v>
      </c>
      <c r="K728" s="149" t="s">
        <v>6325</v>
      </c>
      <c r="L728" s="149" t="s">
        <v>499</v>
      </c>
      <c r="S728" s="125"/>
      <c r="T728" s="126"/>
      <c r="U728" s="125"/>
      <c r="X728" s="126"/>
      <c r="AC728" s="1" t="str">
        <f>IF(基本情報登録!$D$10="","",IF(基本情報登録!$D$10='登録データ（男）'!F728,1,0))</f>
        <v/>
      </c>
    </row>
    <row r="729" spans="1:29" ht="13.5">
      <c r="A729" s="149">
        <v>727</v>
      </c>
      <c r="B729" s="149" t="s">
        <v>3073</v>
      </c>
      <c r="C729" s="149" t="s">
        <v>3074</v>
      </c>
      <c r="D729" s="149"/>
      <c r="E729" s="149"/>
      <c r="F729" s="149" t="s">
        <v>1711</v>
      </c>
      <c r="G729" s="149" t="s">
        <v>5040</v>
      </c>
      <c r="H729" s="149" t="s">
        <v>2855</v>
      </c>
      <c r="I729" s="149" t="s">
        <v>533</v>
      </c>
      <c r="J729" s="149" t="s">
        <v>2662</v>
      </c>
      <c r="K729" s="149" t="s">
        <v>6326</v>
      </c>
      <c r="L729" s="149" t="s">
        <v>499</v>
      </c>
      <c r="S729" s="125"/>
      <c r="T729" s="126"/>
      <c r="U729" s="125"/>
      <c r="X729" s="126"/>
      <c r="AC729" s="1" t="str">
        <f>IF(基本情報登録!$D$10="","",IF(基本情報登録!$D$10='登録データ（男）'!F729,1,0))</f>
        <v/>
      </c>
    </row>
    <row r="730" spans="1:29" ht="13.5">
      <c r="A730" s="149">
        <v>728</v>
      </c>
      <c r="B730" s="149" t="s">
        <v>4352</v>
      </c>
      <c r="C730" s="149" t="s">
        <v>4738</v>
      </c>
      <c r="D730" s="149"/>
      <c r="E730" s="149"/>
      <c r="F730" s="149" t="s">
        <v>1711</v>
      </c>
      <c r="G730" s="149" t="s">
        <v>5118</v>
      </c>
      <c r="H730" s="149" t="s">
        <v>5130</v>
      </c>
      <c r="I730" s="149" t="s">
        <v>533</v>
      </c>
      <c r="J730" s="149" t="s">
        <v>5408</v>
      </c>
      <c r="K730" s="149" t="s">
        <v>6327</v>
      </c>
      <c r="L730" s="149" t="s">
        <v>3373</v>
      </c>
      <c r="S730" s="125"/>
      <c r="T730" s="126"/>
      <c r="U730" s="125"/>
      <c r="X730" s="126"/>
      <c r="AC730" s="1" t="str">
        <f>IF(基本情報登録!$D$10="","",IF(基本情報登録!$D$10='登録データ（男）'!F730,1,0))</f>
        <v/>
      </c>
    </row>
    <row r="731" spans="1:29" ht="13.5">
      <c r="A731" s="149">
        <v>729</v>
      </c>
      <c r="B731" s="149" t="s">
        <v>4353</v>
      </c>
      <c r="C731" s="149" t="s">
        <v>4739</v>
      </c>
      <c r="D731" s="149"/>
      <c r="E731" s="149"/>
      <c r="F731" s="149" t="s">
        <v>1711</v>
      </c>
      <c r="G731" s="149" t="s">
        <v>5118</v>
      </c>
      <c r="H731" s="149" t="s">
        <v>5131</v>
      </c>
      <c r="I731" s="149" t="s">
        <v>2488</v>
      </c>
      <c r="J731" s="149" t="s">
        <v>2350</v>
      </c>
      <c r="K731" s="149" t="s">
        <v>6328</v>
      </c>
      <c r="L731" s="149" t="s">
        <v>499</v>
      </c>
      <c r="S731" s="125"/>
      <c r="T731" s="126"/>
      <c r="U731" s="125"/>
      <c r="X731" s="126"/>
      <c r="AC731" s="1" t="str">
        <f>IF(基本情報登録!$D$10="","",IF(基本情報登録!$D$10='登録データ（男）'!F731,1,0))</f>
        <v/>
      </c>
    </row>
    <row r="732" spans="1:29" ht="13.5">
      <c r="A732" s="149">
        <v>730</v>
      </c>
      <c r="B732" s="149" t="s">
        <v>4354</v>
      </c>
      <c r="C732" s="149" t="s">
        <v>4740</v>
      </c>
      <c r="D732" s="149"/>
      <c r="E732" s="149"/>
      <c r="F732" s="149" t="s">
        <v>1711</v>
      </c>
      <c r="G732" s="149" t="s">
        <v>5118</v>
      </c>
      <c r="H732" s="149" t="s">
        <v>5132</v>
      </c>
      <c r="I732" s="149" t="s">
        <v>5409</v>
      </c>
      <c r="J732" s="149" t="s">
        <v>507</v>
      </c>
      <c r="K732" s="149" t="s">
        <v>6329</v>
      </c>
      <c r="L732" s="149" t="s">
        <v>499</v>
      </c>
      <c r="S732" s="125"/>
      <c r="T732" s="126"/>
      <c r="U732" s="125"/>
      <c r="X732" s="126"/>
      <c r="AC732" s="1" t="str">
        <f>IF(基本情報登録!$D$10="","",IF(基本情報登録!$D$10='登録データ（男）'!F732,1,0))</f>
        <v/>
      </c>
    </row>
    <row r="733" spans="1:29" ht="13.5">
      <c r="A733" s="149">
        <v>731</v>
      </c>
      <c r="B733" s="149" t="s">
        <v>1314</v>
      </c>
      <c r="C733" s="149" t="s">
        <v>1315</v>
      </c>
      <c r="D733" s="149"/>
      <c r="E733" s="149"/>
      <c r="F733" s="149" t="s">
        <v>5006</v>
      </c>
      <c r="G733" s="149">
        <v>4</v>
      </c>
      <c r="H733" s="149" t="s">
        <v>677</v>
      </c>
      <c r="I733" s="149" t="s">
        <v>3226</v>
      </c>
      <c r="J733" s="149" t="s">
        <v>3227</v>
      </c>
      <c r="K733" s="149" t="s">
        <v>6330</v>
      </c>
      <c r="L733" s="149" t="s">
        <v>499</v>
      </c>
      <c r="S733" s="125"/>
      <c r="T733" s="126"/>
      <c r="U733" s="125"/>
      <c r="X733" s="126"/>
      <c r="AC733" s="1" t="str">
        <f>IF(基本情報登録!$D$10="","",IF(基本情報登録!$D$10='登録データ（男）'!F733,1,0))</f>
        <v/>
      </c>
    </row>
    <row r="734" spans="1:29" ht="13.5">
      <c r="A734" s="149">
        <v>732</v>
      </c>
      <c r="B734" s="149" t="s">
        <v>947</v>
      </c>
      <c r="C734" s="149" t="s">
        <v>948</v>
      </c>
      <c r="D734" s="149"/>
      <c r="E734" s="149"/>
      <c r="F734" s="149" t="s">
        <v>5006</v>
      </c>
      <c r="G734" s="149">
        <v>4</v>
      </c>
      <c r="H734" s="149" t="s">
        <v>949</v>
      </c>
      <c r="I734" s="149" t="s">
        <v>2387</v>
      </c>
      <c r="J734" s="149" t="s">
        <v>3230</v>
      </c>
      <c r="K734" s="149" t="s">
        <v>6331</v>
      </c>
      <c r="L734" s="149" t="s">
        <v>3373</v>
      </c>
      <c r="S734" s="125"/>
      <c r="T734" s="126"/>
      <c r="U734" s="125"/>
      <c r="X734" s="126"/>
      <c r="AC734" s="1" t="str">
        <f>IF(基本情報登録!$D$10="","",IF(基本情報登録!$D$10='登録データ（男）'!F734,1,0))</f>
        <v/>
      </c>
    </row>
    <row r="735" spans="1:29" ht="13.5">
      <c r="A735" s="149">
        <v>733</v>
      </c>
      <c r="B735" s="149" t="s">
        <v>1312</v>
      </c>
      <c r="C735" s="149" t="s">
        <v>1313</v>
      </c>
      <c r="D735" s="149"/>
      <c r="E735" s="149"/>
      <c r="F735" s="149" t="s">
        <v>5006</v>
      </c>
      <c r="G735" s="149">
        <v>4</v>
      </c>
      <c r="H735" s="149" t="s">
        <v>1740</v>
      </c>
      <c r="I735" s="149" t="s">
        <v>596</v>
      </c>
      <c r="J735" s="149" t="s">
        <v>2258</v>
      </c>
      <c r="K735" s="149" t="s">
        <v>6332</v>
      </c>
      <c r="L735" s="149" t="s">
        <v>499</v>
      </c>
      <c r="S735" s="125"/>
      <c r="T735" s="126"/>
      <c r="U735" s="125"/>
      <c r="X735" s="126"/>
      <c r="AC735" s="1" t="str">
        <f>IF(基本情報登録!$D$10="","",IF(基本情報登録!$D$10='登録データ（男）'!F735,1,0))</f>
        <v/>
      </c>
    </row>
    <row r="736" spans="1:29" ht="13.5">
      <c r="A736" s="149">
        <v>734</v>
      </c>
      <c r="B736" s="149" t="s">
        <v>1632</v>
      </c>
      <c r="C736" s="149" t="s">
        <v>1633</v>
      </c>
      <c r="D736" s="149"/>
      <c r="E736" s="149"/>
      <c r="F736" s="149" t="s">
        <v>5006</v>
      </c>
      <c r="G736" s="149">
        <v>3</v>
      </c>
      <c r="H736" s="149" t="s">
        <v>1759</v>
      </c>
      <c r="I736" s="149" t="s">
        <v>1104</v>
      </c>
      <c r="J736" s="149" t="s">
        <v>1913</v>
      </c>
      <c r="K736" s="149" t="s">
        <v>6333</v>
      </c>
      <c r="L736" s="149" t="s">
        <v>499</v>
      </c>
      <c r="S736" s="125"/>
      <c r="T736" s="126"/>
      <c r="U736" s="125"/>
      <c r="X736" s="126"/>
      <c r="AC736" s="1" t="str">
        <f>IF(基本情報登録!$D$10="","",IF(基本情報登録!$D$10='登録データ（男）'!F736,1,0))</f>
        <v/>
      </c>
    </row>
    <row r="737" spans="1:29" ht="13.5">
      <c r="A737" s="149">
        <v>735</v>
      </c>
      <c r="B737" s="149" t="s">
        <v>1630</v>
      </c>
      <c r="C737" s="149" t="s">
        <v>1631</v>
      </c>
      <c r="D737" s="149"/>
      <c r="E737" s="149"/>
      <c r="F737" s="149" t="s">
        <v>5006</v>
      </c>
      <c r="G737" s="149">
        <v>3</v>
      </c>
      <c r="H737" s="149" t="s">
        <v>1867</v>
      </c>
      <c r="I737" s="149" t="s">
        <v>565</v>
      </c>
      <c r="J737" s="149" t="s">
        <v>3081</v>
      </c>
      <c r="K737" s="149" t="s">
        <v>6334</v>
      </c>
      <c r="L737" s="149" t="s">
        <v>499</v>
      </c>
      <c r="S737" s="125"/>
      <c r="T737" s="126"/>
      <c r="U737" s="125"/>
      <c r="X737" s="126"/>
      <c r="AC737" s="1" t="str">
        <f>IF(基本情報登録!$D$10="","",IF(基本情報登録!$D$10='登録データ（男）'!F737,1,0))</f>
        <v/>
      </c>
    </row>
    <row r="738" spans="1:29" ht="13.5">
      <c r="A738" s="149">
        <v>736</v>
      </c>
      <c r="B738" s="149" t="s">
        <v>3393</v>
      </c>
      <c r="C738" s="149" t="s">
        <v>3394</v>
      </c>
      <c r="D738" s="149"/>
      <c r="E738" s="149"/>
      <c r="F738" s="149" t="s">
        <v>5006</v>
      </c>
      <c r="G738" s="149">
        <v>2</v>
      </c>
      <c r="H738" s="149" t="s">
        <v>3395</v>
      </c>
      <c r="I738" s="149" t="s">
        <v>5410</v>
      </c>
      <c r="J738" s="149" t="s">
        <v>2224</v>
      </c>
      <c r="K738" s="149" t="s">
        <v>6335</v>
      </c>
      <c r="L738" s="149" t="s">
        <v>3373</v>
      </c>
      <c r="S738" s="125"/>
      <c r="T738" s="126"/>
      <c r="U738" s="125"/>
      <c r="X738" s="126"/>
      <c r="AC738" s="1" t="str">
        <f>IF(基本情報登録!$D$10="","",IF(基本情報登録!$D$10='登録データ（男）'!F738,1,0))</f>
        <v/>
      </c>
    </row>
    <row r="739" spans="1:29" ht="13.5">
      <c r="A739" s="149">
        <v>737</v>
      </c>
      <c r="B739" s="149" t="s">
        <v>3390</v>
      </c>
      <c r="C739" s="149" t="s">
        <v>3391</v>
      </c>
      <c r="D739" s="149"/>
      <c r="E739" s="149"/>
      <c r="F739" s="149" t="s">
        <v>5006</v>
      </c>
      <c r="G739" s="149">
        <v>2</v>
      </c>
      <c r="H739" s="149" t="s">
        <v>3392</v>
      </c>
      <c r="I739" s="149" t="s">
        <v>5411</v>
      </c>
      <c r="J739" s="149" t="s">
        <v>2392</v>
      </c>
      <c r="K739" s="149" t="s">
        <v>6336</v>
      </c>
      <c r="L739" s="149" t="s">
        <v>499</v>
      </c>
      <c r="S739" s="125"/>
      <c r="T739" s="126"/>
      <c r="U739" s="125"/>
      <c r="X739" s="126"/>
      <c r="AC739" s="1" t="str">
        <f>IF(基本情報登録!$D$10="","",IF(基本情報登録!$D$10='登録データ（男）'!F739,1,0))</f>
        <v/>
      </c>
    </row>
    <row r="740" spans="1:29" ht="13.5">
      <c r="A740" s="149">
        <v>738</v>
      </c>
      <c r="B740" s="149" t="s">
        <v>3387</v>
      </c>
      <c r="C740" s="149" t="s">
        <v>3388</v>
      </c>
      <c r="D740" s="149"/>
      <c r="E740" s="149"/>
      <c r="F740" s="149" t="s">
        <v>5006</v>
      </c>
      <c r="G740" s="149">
        <v>2</v>
      </c>
      <c r="H740" s="149" t="s">
        <v>3389</v>
      </c>
      <c r="I740" s="149" t="s">
        <v>2513</v>
      </c>
      <c r="J740" s="149" t="s">
        <v>545</v>
      </c>
      <c r="K740" s="149" t="s">
        <v>6337</v>
      </c>
      <c r="L740" s="149" t="s">
        <v>499</v>
      </c>
      <c r="S740" s="125"/>
      <c r="T740" s="126"/>
      <c r="U740" s="125"/>
      <c r="X740" s="126"/>
      <c r="AC740" s="1" t="str">
        <f>IF(基本情報登録!$D$10="","",IF(基本情報登録!$D$10='登録データ（男）'!F740,1,0))</f>
        <v/>
      </c>
    </row>
    <row r="741" spans="1:29" ht="13.5">
      <c r="A741" s="149">
        <v>739</v>
      </c>
      <c r="B741" s="149" t="s">
        <v>3241</v>
      </c>
      <c r="C741" s="149" t="s">
        <v>3242</v>
      </c>
      <c r="D741" s="149"/>
      <c r="E741" s="149"/>
      <c r="F741" s="149" t="s">
        <v>5006</v>
      </c>
      <c r="G741" s="149">
        <v>2</v>
      </c>
      <c r="H741" s="149" t="s">
        <v>3243</v>
      </c>
      <c r="I741" s="149" t="s">
        <v>3244</v>
      </c>
      <c r="J741" s="149" t="s">
        <v>2677</v>
      </c>
      <c r="K741" s="149" t="s">
        <v>6338</v>
      </c>
      <c r="L741" s="149" t="s">
        <v>499</v>
      </c>
      <c r="S741" s="125"/>
      <c r="T741" s="126"/>
      <c r="U741" s="125"/>
      <c r="X741" s="126"/>
      <c r="AC741" s="1" t="str">
        <f>IF(基本情報登録!$D$10="","",IF(基本情報登録!$D$10='登録データ（男）'!F741,1,0))</f>
        <v/>
      </c>
    </row>
    <row r="742" spans="1:29" ht="13.5">
      <c r="A742" s="149">
        <v>740</v>
      </c>
      <c r="B742" s="149" t="s">
        <v>3237</v>
      </c>
      <c r="C742" s="149" t="s">
        <v>3238</v>
      </c>
      <c r="D742" s="149"/>
      <c r="E742" s="149"/>
      <c r="F742" s="149" t="s">
        <v>5006</v>
      </c>
      <c r="G742" s="149">
        <v>2</v>
      </c>
      <c r="H742" s="149" t="s">
        <v>3239</v>
      </c>
      <c r="I742" s="149" t="s">
        <v>617</v>
      </c>
      <c r="J742" s="149" t="s">
        <v>3240</v>
      </c>
      <c r="K742" s="149" t="s">
        <v>6339</v>
      </c>
      <c r="L742" s="149" t="s">
        <v>3373</v>
      </c>
      <c r="S742" s="125"/>
      <c r="T742" s="126"/>
      <c r="U742" s="125"/>
      <c r="X742" s="126"/>
      <c r="AC742" s="1" t="str">
        <f>IF(基本情報登録!$D$10="","",IF(基本情報登録!$D$10='登録データ（男）'!F742,1,0))</f>
        <v/>
      </c>
    </row>
    <row r="743" spans="1:29" ht="13.5">
      <c r="A743" s="149">
        <v>741</v>
      </c>
      <c r="B743" s="149" t="s">
        <v>892</v>
      </c>
      <c r="C743" s="149" t="s">
        <v>893</v>
      </c>
      <c r="D743" s="149"/>
      <c r="E743" s="149"/>
      <c r="F743" s="149" t="s">
        <v>5006</v>
      </c>
      <c r="G743" s="149">
        <v>4</v>
      </c>
      <c r="H743" s="149" t="s">
        <v>894</v>
      </c>
      <c r="I743" s="149" t="s">
        <v>3228</v>
      </c>
      <c r="J743" s="149" t="s">
        <v>3112</v>
      </c>
      <c r="K743" s="149" t="s">
        <v>6340</v>
      </c>
      <c r="L743" s="149" t="s">
        <v>499</v>
      </c>
      <c r="S743" s="125"/>
      <c r="T743" s="126"/>
      <c r="U743" s="125"/>
      <c r="X743" s="126"/>
      <c r="AC743" s="1" t="str">
        <f>IF(基本情報登録!$D$10="","",IF(基本情報登録!$D$10='登録データ（男）'!F743,1,0))</f>
        <v/>
      </c>
    </row>
    <row r="744" spans="1:29" ht="13.5">
      <c r="A744" s="149">
        <v>742</v>
      </c>
      <c r="B744" s="149" t="s">
        <v>1634</v>
      </c>
      <c r="C744" s="149" t="s">
        <v>1635</v>
      </c>
      <c r="D744" s="149"/>
      <c r="E744" s="149"/>
      <c r="F744" s="149" t="s">
        <v>5006</v>
      </c>
      <c r="G744" s="149">
        <v>3</v>
      </c>
      <c r="H744" s="149" t="s">
        <v>1870</v>
      </c>
      <c r="I744" s="149" t="s">
        <v>701</v>
      </c>
      <c r="J744" s="149" t="s">
        <v>622</v>
      </c>
      <c r="K744" s="149" t="s">
        <v>6341</v>
      </c>
      <c r="L744" s="149" t="s">
        <v>499</v>
      </c>
      <c r="S744" s="125"/>
      <c r="T744" s="126"/>
      <c r="U744" s="125"/>
      <c r="X744" s="126"/>
      <c r="AC744" s="1" t="str">
        <f>IF(基本情報登録!$D$10="","",IF(基本情報登録!$D$10='登録データ（男）'!F744,1,0))</f>
        <v/>
      </c>
    </row>
    <row r="745" spans="1:29" ht="13.5">
      <c r="A745" s="149">
        <v>743</v>
      </c>
      <c r="B745" s="149" t="s">
        <v>1628</v>
      </c>
      <c r="C745" s="149" t="s">
        <v>1629</v>
      </c>
      <c r="D745" s="149"/>
      <c r="E745" s="149"/>
      <c r="F745" s="149" t="s">
        <v>5006</v>
      </c>
      <c r="G745" s="149">
        <v>3</v>
      </c>
      <c r="H745" s="149" t="s">
        <v>1866</v>
      </c>
      <c r="I745" s="149" t="s">
        <v>1904</v>
      </c>
      <c r="J745" s="149" t="s">
        <v>2246</v>
      </c>
      <c r="K745" s="149" t="s">
        <v>6342</v>
      </c>
      <c r="L745" s="149" t="s">
        <v>499</v>
      </c>
      <c r="S745" s="125"/>
      <c r="T745" s="126"/>
      <c r="U745" s="125"/>
      <c r="X745" s="126"/>
      <c r="AC745" s="1" t="str">
        <f>IF(基本情報登録!$D$10="","",IF(基本情報登録!$D$10='登録データ（男）'!F745,1,0))</f>
        <v/>
      </c>
    </row>
    <row r="746" spans="1:29" ht="13.5">
      <c r="A746" s="149">
        <v>744</v>
      </c>
      <c r="B746" s="149" t="s">
        <v>4355</v>
      </c>
      <c r="C746" s="149" t="s">
        <v>3231</v>
      </c>
      <c r="D746" s="149"/>
      <c r="E746" s="149"/>
      <c r="F746" s="149" t="s">
        <v>5006</v>
      </c>
      <c r="G746" s="149">
        <v>3</v>
      </c>
      <c r="H746" s="149" t="s">
        <v>1882</v>
      </c>
      <c r="I746" s="149" t="s">
        <v>3232</v>
      </c>
      <c r="J746" s="149" t="s">
        <v>2366</v>
      </c>
      <c r="K746" s="149" t="s">
        <v>6343</v>
      </c>
      <c r="L746" s="149" t="s">
        <v>3373</v>
      </c>
      <c r="S746" s="125"/>
      <c r="T746" s="126"/>
      <c r="U746" s="125"/>
      <c r="X746" s="126"/>
      <c r="AC746" s="1" t="str">
        <f>IF(基本情報登録!$D$10="","",IF(基本情報登録!$D$10='登録データ（男）'!F746,1,0))</f>
        <v/>
      </c>
    </row>
    <row r="747" spans="1:29" ht="13.5">
      <c r="A747" s="149">
        <v>745</v>
      </c>
      <c r="B747" s="149" t="s">
        <v>3233</v>
      </c>
      <c r="C747" s="149" t="s">
        <v>3234</v>
      </c>
      <c r="D747" s="149"/>
      <c r="E747" s="149"/>
      <c r="F747" s="149" t="s">
        <v>5006</v>
      </c>
      <c r="G747" s="149">
        <v>2</v>
      </c>
      <c r="H747" s="149" t="s">
        <v>3235</v>
      </c>
      <c r="I747" s="149" t="s">
        <v>3158</v>
      </c>
      <c r="J747" s="149" t="s">
        <v>3236</v>
      </c>
      <c r="K747" s="149" t="s">
        <v>6344</v>
      </c>
      <c r="L747" s="149" t="s">
        <v>499</v>
      </c>
      <c r="S747" s="125"/>
      <c r="T747" s="126"/>
      <c r="U747" s="125"/>
      <c r="X747" s="126"/>
      <c r="AC747" s="1" t="str">
        <f>IF(基本情報登録!$D$10="","",IF(基本情報登録!$D$10='登録データ（男）'!F747,1,0))</f>
        <v/>
      </c>
    </row>
    <row r="748" spans="1:29" ht="13.5">
      <c r="A748" s="149">
        <v>746</v>
      </c>
      <c r="B748" s="149" t="s">
        <v>3396</v>
      </c>
      <c r="C748" s="149" t="s">
        <v>3397</v>
      </c>
      <c r="D748" s="149"/>
      <c r="E748" s="149"/>
      <c r="F748" s="149" t="s">
        <v>5006</v>
      </c>
      <c r="G748" s="149">
        <v>2</v>
      </c>
      <c r="H748" s="149" t="s">
        <v>3398</v>
      </c>
      <c r="I748" s="149" t="s">
        <v>2695</v>
      </c>
      <c r="J748" s="149" t="s">
        <v>5412</v>
      </c>
      <c r="K748" s="149" t="s">
        <v>6345</v>
      </c>
      <c r="L748" s="149" t="s">
        <v>499</v>
      </c>
      <c r="S748" s="125"/>
      <c r="T748" s="126"/>
      <c r="U748" s="125"/>
      <c r="X748" s="126"/>
      <c r="AC748" s="1" t="str">
        <f>IF(基本情報登録!$D$10="","",IF(基本情報登録!$D$10='登録データ（男）'!F748,1,0))</f>
        <v/>
      </c>
    </row>
    <row r="749" spans="1:29" ht="13.5">
      <c r="A749" s="149">
        <v>747</v>
      </c>
      <c r="B749" s="149" t="s">
        <v>895</v>
      </c>
      <c r="C749" s="149" t="s">
        <v>896</v>
      </c>
      <c r="D749" s="149"/>
      <c r="E749" s="149"/>
      <c r="F749" s="149" t="s">
        <v>5006</v>
      </c>
      <c r="G749" s="149">
        <v>4</v>
      </c>
      <c r="H749" s="149" t="s">
        <v>897</v>
      </c>
      <c r="I749" s="149" t="s">
        <v>3229</v>
      </c>
      <c r="J749" s="149" t="s">
        <v>2258</v>
      </c>
      <c r="K749" s="149" t="s">
        <v>6346</v>
      </c>
      <c r="L749" s="149" t="s">
        <v>499</v>
      </c>
      <c r="S749" s="125"/>
      <c r="T749" s="126"/>
      <c r="U749" s="125"/>
      <c r="X749" s="126"/>
      <c r="AC749" s="1" t="str">
        <f>IF(基本情報登録!$D$10="","",IF(基本情報登録!$D$10='登録データ（男）'!F749,1,0))</f>
        <v/>
      </c>
    </row>
    <row r="750" spans="1:29" ht="13.5">
      <c r="A750" s="149">
        <v>748</v>
      </c>
      <c r="B750" s="149" t="s">
        <v>4356</v>
      </c>
      <c r="C750" s="149" t="s">
        <v>4741</v>
      </c>
      <c r="D750" s="149"/>
      <c r="E750" s="149"/>
      <c r="F750" s="149" t="s">
        <v>5006</v>
      </c>
      <c r="G750" s="149">
        <v>1</v>
      </c>
      <c r="H750" s="149" t="s">
        <v>5122</v>
      </c>
      <c r="I750" s="149" t="s">
        <v>5413</v>
      </c>
      <c r="J750" s="149" t="s">
        <v>552</v>
      </c>
      <c r="K750" s="149" t="s">
        <v>6347</v>
      </c>
      <c r="L750" s="149" t="s">
        <v>3373</v>
      </c>
      <c r="S750" s="125"/>
      <c r="T750" s="126"/>
      <c r="U750" s="125"/>
      <c r="X750" s="126"/>
      <c r="AC750" s="1" t="str">
        <f>IF(基本情報登録!$D$10="","",IF(基本情報登録!$D$10='登録データ（男）'!F750,1,0))</f>
        <v/>
      </c>
    </row>
    <row r="751" spans="1:29" ht="13.5">
      <c r="A751" s="149">
        <v>749</v>
      </c>
      <c r="B751" s="149" t="s">
        <v>1270</v>
      </c>
      <c r="C751" s="149" t="s">
        <v>1271</v>
      </c>
      <c r="D751" s="149"/>
      <c r="E751" s="149"/>
      <c r="F751" s="149" t="s">
        <v>5007</v>
      </c>
      <c r="G751" s="149">
        <v>4</v>
      </c>
      <c r="H751" s="149" t="s">
        <v>1727</v>
      </c>
      <c r="I751" s="149" t="s">
        <v>565</v>
      </c>
      <c r="J751" s="149" t="s">
        <v>501</v>
      </c>
      <c r="K751" s="149" t="s">
        <v>6348</v>
      </c>
      <c r="L751" s="149" t="s">
        <v>499</v>
      </c>
      <c r="S751" s="125"/>
      <c r="T751" s="126"/>
      <c r="U751" s="125"/>
      <c r="X751" s="126"/>
      <c r="AC751" s="1" t="str">
        <f>IF(基本情報登録!$D$10="","",IF(基本情報登録!$D$10='登録データ（男）'!F751,1,0))</f>
        <v/>
      </c>
    </row>
    <row r="752" spans="1:29" ht="13.5">
      <c r="A752" s="149">
        <v>750</v>
      </c>
      <c r="B752" s="149" t="s">
        <v>435</v>
      </c>
      <c r="C752" s="149" t="s">
        <v>626</v>
      </c>
      <c r="D752" s="149"/>
      <c r="E752" s="149"/>
      <c r="F752" s="149" t="s">
        <v>5007</v>
      </c>
      <c r="G752" s="149">
        <v>5</v>
      </c>
      <c r="H752" s="149" t="s">
        <v>436</v>
      </c>
      <c r="I752" s="149" t="s">
        <v>619</v>
      </c>
      <c r="J752" s="149" t="s">
        <v>5414</v>
      </c>
      <c r="K752" s="149" t="s">
        <v>6349</v>
      </c>
      <c r="L752" s="149" t="s">
        <v>499</v>
      </c>
      <c r="S752" s="125"/>
      <c r="T752" s="126"/>
      <c r="U752" s="125"/>
      <c r="X752" s="126"/>
      <c r="AC752" s="1" t="str">
        <f>IF(基本情報登録!$D$10="","",IF(基本情報登録!$D$10='登録データ（男）'!F752,1,0))</f>
        <v/>
      </c>
    </row>
    <row r="753" spans="1:29" ht="13.5">
      <c r="A753" s="149">
        <v>751</v>
      </c>
      <c r="B753" s="149" t="s">
        <v>3402</v>
      </c>
      <c r="C753" s="149" t="s">
        <v>3403</v>
      </c>
      <c r="D753" s="149"/>
      <c r="E753" s="149"/>
      <c r="F753" s="149" t="s">
        <v>5007</v>
      </c>
      <c r="G753" s="149">
        <v>2</v>
      </c>
      <c r="H753" s="149" t="s">
        <v>3013</v>
      </c>
      <c r="I753" s="149" t="s">
        <v>5415</v>
      </c>
      <c r="J753" s="149" t="s">
        <v>5416</v>
      </c>
      <c r="K753" s="149" t="s">
        <v>6350</v>
      </c>
      <c r="L753" s="149" t="s">
        <v>499</v>
      </c>
      <c r="S753" s="125"/>
      <c r="T753" s="126"/>
      <c r="U753" s="125"/>
      <c r="X753" s="126"/>
      <c r="AC753" s="1" t="str">
        <f>IF(基本情報登録!$D$10="","",IF(基本情報登録!$D$10='登録データ（男）'!F753,1,0))</f>
        <v/>
      </c>
    </row>
    <row r="754" spans="1:29" ht="13.5">
      <c r="A754" s="149">
        <v>752</v>
      </c>
      <c r="B754" s="149" t="s">
        <v>4357</v>
      </c>
      <c r="C754" s="149" t="s">
        <v>4742</v>
      </c>
      <c r="D754" s="149"/>
      <c r="E754" s="149"/>
      <c r="F754" s="149" t="s">
        <v>5007</v>
      </c>
      <c r="G754" s="149">
        <v>2</v>
      </c>
      <c r="H754" s="149" t="s">
        <v>817</v>
      </c>
      <c r="I754" s="149" t="s">
        <v>5417</v>
      </c>
      <c r="J754" s="149" t="s">
        <v>2294</v>
      </c>
      <c r="K754" s="149" t="s">
        <v>6351</v>
      </c>
      <c r="L754" s="149" t="s">
        <v>3373</v>
      </c>
      <c r="S754" s="125"/>
      <c r="T754" s="126"/>
      <c r="U754" s="125"/>
      <c r="X754" s="126"/>
      <c r="AC754" s="1" t="str">
        <f>IF(基本情報登録!$D$10="","",IF(基本情報登録!$D$10='登録データ（男）'!F754,1,0))</f>
        <v/>
      </c>
    </row>
    <row r="755" spans="1:29" ht="13.5">
      <c r="A755" s="149">
        <v>753</v>
      </c>
      <c r="B755" s="149" t="s">
        <v>3662</v>
      </c>
      <c r="C755" s="149" t="s">
        <v>3663</v>
      </c>
      <c r="D755" s="149"/>
      <c r="E755" s="149"/>
      <c r="F755" s="149" t="s">
        <v>5007</v>
      </c>
      <c r="G755" s="149">
        <v>2</v>
      </c>
      <c r="H755" s="149" t="s">
        <v>3155</v>
      </c>
      <c r="I755" s="149" t="s">
        <v>2532</v>
      </c>
      <c r="J755" s="149" t="s">
        <v>3664</v>
      </c>
      <c r="K755" s="149" t="s">
        <v>6352</v>
      </c>
      <c r="L755" s="149" t="s">
        <v>499</v>
      </c>
      <c r="S755" s="125"/>
      <c r="T755" s="126"/>
      <c r="U755" s="125"/>
      <c r="X755" s="126"/>
      <c r="AC755" s="1" t="str">
        <f>IF(基本情報登録!$D$10="","",IF(基本情報登録!$D$10='登録データ（男）'!F755,1,0))</f>
        <v/>
      </c>
    </row>
    <row r="756" spans="1:29" ht="13.5">
      <c r="A756" s="149">
        <v>754</v>
      </c>
      <c r="B756" s="149" t="s">
        <v>3399</v>
      </c>
      <c r="C756" s="149" t="s">
        <v>3400</v>
      </c>
      <c r="D756" s="149"/>
      <c r="E756" s="149"/>
      <c r="F756" s="149" t="s">
        <v>5007</v>
      </c>
      <c r="G756" s="149">
        <v>2</v>
      </c>
      <c r="H756" s="149" t="s">
        <v>3401</v>
      </c>
      <c r="I756" s="149" t="s">
        <v>5418</v>
      </c>
      <c r="J756" s="149" t="s">
        <v>501</v>
      </c>
      <c r="K756" s="149" t="s">
        <v>6353</v>
      </c>
      <c r="L756" s="149" t="s">
        <v>499</v>
      </c>
      <c r="S756" s="125"/>
      <c r="T756" s="126"/>
      <c r="U756" s="125"/>
      <c r="X756" s="126"/>
      <c r="AC756" s="1" t="str">
        <f>IF(基本情報登録!$D$10="","",IF(基本情報登録!$D$10='登録データ（男）'!F756,1,0))</f>
        <v/>
      </c>
    </row>
    <row r="757" spans="1:29" ht="13.5">
      <c r="A757" s="149">
        <v>755</v>
      </c>
      <c r="B757" s="149" t="s">
        <v>437</v>
      </c>
      <c r="C757" s="149" t="s">
        <v>438</v>
      </c>
      <c r="D757" s="149"/>
      <c r="E757" s="149"/>
      <c r="F757" s="149" t="s">
        <v>5007</v>
      </c>
      <c r="G757" s="149">
        <v>5</v>
      </c>
      <c r="H757" s="149" t="s">
        <v>335</v>
      </c>
      <c r="I757" s="149" t="s">
        <v>2822</v>
      </c>
      <c r="J757" s="149" t="s">
        <v>2384</v>
      </c>
      <c r="K757" s="149" t="s">
        <v>6354</v>
      </c>
      <c r="L757" s="149" t="s">
        <v>499</v>
      </c>
      <c r="S757" s="125"/>
      <c r="T757" s="126"/>
      <c r="U757" s="125"/>
      <c r="X757" s="126"/>
      <c r="AC757" s="1" t="str">
        <f>IF(基本情報登録!$D$10="","",IF(基本情報登録!$D$10='登録データ（男）'!F757,1,0))</f>
        <v/>
      </c>
    </row>
    <row r="758" spans="1:29" ht="13.5">
      <c r="A758" s="149">
        <v>756</v>
      </c>
      <c r="B758" s="149" t="s">
        <v>1045</v>
      </c>
      <c r="C758" s="149" t="s">
        <v>1046</v>
      </c>
      <c r="D758" s="149"/>
      <c r="E758" s="149"/>
      <c r="F758" s="149" t="s">
        <v>5007</v>
      </c>
      <c r="G758" s="149">
        <v>5</v>
      </c>
      <c r="H758" s="149" t="s">
        <v>357</v>
      </c>
      <c r="I758" s="149" t="s">
        <v>2823</v>
      </c>
      <c r="J758" s="149" t="s">
        <v>595</v>
      </c>
      <c r="K758" s="149" t="s">
        <v>6355</v>
      </c>
      <c r="L758" s="149" t="s">
        <v>3373</v>
      </c>
      <c r="S758" s="125"/>
      <c r="T758" s="126"/>
      <c r="U758" s="125"/>
      <c r="X758" s="126"/>
      <c r="AC758" s="1" t="str">
        <f>IF(基本情報登録!$D$10="","",IF(基本情報登録!$D$10='登録データ（男）'!F758,1,0))</f>
        <v/>
      </c>
    </row>
    <row r="759" spans="1:29" ht="13.5">
      <c r="A759" s="149">
        <v>757</v>
      </c>
      <c r="B759" s="149" t="s">
        <v>4358</v>
      </c>
      <c r="C759" s="149" t="s">
        <v>4743</v>
      </c>
      <c r="D759" s="149"/>
      <c r="E759" s="149"/>
      <c r="F759" s="149" t="s">
        <v>5007</v>
      </c>
      <c r="G759" s="149">
        <v>2</v>
      </c>
      <c r="H759" s="149" t="s">
        <v>5133</v>
      </c>
      <c r="I759" s="149" t="s">
        <v>746</v>
      </c>
      <c r="J759" s="149" t="s">
        <v>5419</v>
      </c>
      <c r="K759" s="149" t="s">
        <v>6356</v>
      </c>
      <c r="L759" s="149" t="s">
        <v>499</v>
      </c>
      <c r="S759" s="125"/>
      <c r="T759" s="126"/>
      <c r="U759" s="125"/>
      <c r="X759" s="126"/>
      <c r="AC759" s="1" t="str">
        <f>IF(基本情報登録!$D$10="","",IF(基本情報登録!$D$10='登録データ（男）'!F759,1,0))</f>
        <v/>
      </c>
    </row>
    <row r="760" spans="1:29" ht="13.5">
      <c r="A760" s="149">
        <v>758</v>
      </c>
      <c r="B760" s="149" t="s">
        <v>328</v>
      </c>
      <c r="C760" s="149" t="s">
        <v>329</v>
      </c>
      <c r="D760" s="149"/>
      <c r="E760" s="149"/>
      <c r="F760" s="149" t="s">
        <v>4997</v>
      </c>
      <c r="G760" s="149" t="s">
        <v>313</v>
      </c>
      <c r="H760" s="149" t="s">
        <v>330</v>
      </c>
      <c r="I760" s="149" t="s">
        <v>2687</v>
      </c>
      <c r="J760" s="149" t="s">
        <v>2449</v>
      </c>
      <c r="K760" s="149" t="s">
        <v>6357</v>
      </c>
      <c r="L760" s="149" t="s">
        <v>499</v>
      </c>
      <c r="S760" s="125"/>
      <c r="T760" s="126"/>
      <c r="U760" s="125"/>
      <c r="X760" s="126"/>
      <c r="AC760" s="1" t="str">
        <f>IF(基本情報登録!$D$10="","",IF(基本情報登録!$D$10='登録データ（男）'!F760,1,0))</f>
        <v/>
      </c>
    </row>
    <row r="761" spans="1:29" ht="13.5">
      <c r="A761" s="149">
        <v>759</v>
      </c>
      <c r="B761" s="149" t="s">
        <v>401</v>
      </c>
      <c r="C761" s="149" t="s">
        <v>402</v>
      </c>
      <c r="D761" s="149"/>
      <c r="E761" s="149"/>
      <c r="F761" s="149" t="s">
        <v>4997</v>
      </c>
      <c r="G761" s="149" t="s">
        <v>313</v>
      </c>
      <c r="H761" s="149" t="s">
        <v>403</v>
      </c>
      <c r="I761" s="149" t="s">
        <v>2896</v>
      </c>
      <c r="J761" s="149" t="s">
        <v>2897</v>
      </c>
      <c r="K761" s="149" t="s">
        <v>6358</v>
      </c>
      <c r="L761" s="149" t="s">
        <v>499</v>
      </c>
      <c r="S761" s="125"/>
      <c r="T761" s="126"/>
      <c r="U761" s="125"/>
      <c r="X761" s="126"/>
      <c r="AC761" s="1" t="str">
        <f>IF(基本情報登録!$D$10="","",IF(基本情報登録!$D$10='登録データ（男）'!F761,1,0))</f>
        <v/>
      </c>
    </row>
    <row r="762" spans="1:29" ht="13.5">
      <c r="A762" s="149">
        <v>760</v>
      </c>
      <c r="B762" s="149" t="s">
        <v>325</v>
      </c>
      <c r="C762" s="149" t="s">
        <v>326</v>
      </c>
      <c r="D762" s="149"/>
      <c r="E762" s="149"/>
      <c r="F762" s="149" t="s">
        <v>4997</v>
      </c>
      <c r="G762" s="149" t="s">
        <v>313</v>
      </c>
      <c r="H762" s="149" t="s">
        <v>327</v>
      </c>
      <c r="I762" s="149" t="s">
        <v>2667</v>
      </c>
      <c r="J762" s="149" t="s">
        <v>2413</v>
      </c>
      <c r="K762" s="149" t="s">
        <v>6359</v>
      </c>
      <c r="L762" s="149" t="s">
        <v>3373</v>
      </c>
      <c r="S762" s="125"/>
      <c r="T762" s="126"/>
      <c r="U762" s="125"/>
      <c r="X762" s="126"/>
      <c r="AC762" s="1" t="str">
        <f>IF(基本情報登録!$D$10="","",IF(基本情報登録!$D$10='登録データ（男）'!F762,1,0))</f>
        <v/>
      </c>
    </row>
    <row r="763" spans="1:29" ht="13.5">
      <c r="A763" s="149">
        <v>761</v>
      </c>
      <c r="B763" s="149" t="s">
        <v>4359</v>
      </c>
      <c r="C763" s="149" t="s">
        <v>4744</v>
      </c>
      <c r="D763" s="149"/>
      <c r="E763" s="149"/>
      <c r="F763" s="149" t="s">
        <v>4997</v>
      </c>
      <c r="G763" s="149">
        <v>4</v>
      </c>
      <c r="H763" s="149" t="s">
        <v>5134</v>
      </c>
      <c r="I763" s="149" t="s">
        <v>3064</v>
      </c>
      <c r="J763" s="149" t="s">
        <v>2248</v>
      </c>
      <c r="K763" s="149" t="s">
        <v>6360</v>
      </c>
      <c r="L763" s="149" t="s">
        <v>499</v>
      </c>
      <c r="S763" s="125"/>
      <c r="T763" s="126"/>
      <c r="U763" s="125"/>
      <c r="X763" s="126"/>
      <c r="AC763" s="1" t="str">
        <f>IF(基本情報登録!$D$10="","",IF(基本情報登録!$D$10='登録データ（男）'!F763,1,0))</f>
        <v/>
      </c>
    </row>
    <row r="764" spans="1:29" ht="13.5">
      <c r="A764" s="149">
        <v>762</v>
      </c>
      <c r="B764" s="149" t="s">
        <v>4360</v>
      </c>
      <c r="C764" s="149" t="s">
        <v>4745</v>
      </c>
      <c r="D764" s="149"/>
      <c r="E764" s="149"/>
      <c r="F764" s="149" t="s">
        <v>4997</v>
      </c>
      <c r="G764" s="149">
        <v>1</v>
      </c>
      <c r="H764" s="149" t="s">
        <v>5057</v>
      </c>
      <c r="I764" s="149" t="s">
        <v>5420</v>
      </c>
      <c r="J764" s="149" t="s">
        <v>5421</v>
      </c>
      <c r="K764" s="149" t="s">
        <v>6361</v>
      </c>
      <c r="L764" s="149" t="s">
        <v>499</v>
      </c>
      <c r="S764" s="125"/>
      <c r="T764" s="126"/>
      <c r="U764" s="125"/>
      <c r="X764" s="126"/>
      <c r="AC764" s="1" t="str">
        <f>IF(基本情報登録!$D$10="","",IF(基本情報登録!$D$10='登録データ（男）'!F764,1,0))</f>
        <v/>
      </c>
    </row>
    <row r="765" spans="1:29" ht="13.5">
      <c r="A765" s="149">
        <v>763</v>
      </c>
      <c r="B765" s="149" t="s">
        <v>4361</v>
      </c>
      <c r="C765" s="149" t="s">
        <v>4746</v>
      </c>
      <c r="D765" s="149"/>
      <c r="E765" s="149"/>
      <c r="F765" s="149" t="s">
        <v>4997</v>
      </c>
      <c r="G765" s="149">
        <v>1</v>
      </c>
      <c r="H765" s="149" t="s">
        <v>5135</v>
      </c>
      <c r="I765" s="149" t="s">
        <v>2522</v>
      </c>
      <c r="J765" s="149" t="s">
        <v>2808</v>
      </c>
      <c r="K765" s="149" t="s">
        <v>6362</v>
      </c>
      <c r="L765" s="149" t="s">
        <v>499</v>
      </c>
      <c r="S765" s="125"/>
      <c r="T765" s="126"/>
      <c r="U765" s="125"/>
      <c r="X765" s="126"/>
      <c r="AC765" s="1" t="str">
        <f>IF(基本情報登録!$D$10="","",IF(基本情報登録!$D$10='登録データ（男）'!F765,1,0))</f>
        <v/>
      </c>
    </row>
    <row r="766" spans="1:29" ht="13.5">
      <c r="A766" s="149">
        <v>764</v>
      </c>
      <c r="B766" s="149" t="s">
        <v>3652</v>
      </c>
      <c r="C766" s="149" t="s">
        <v>3653</v>
      </c>
      <c r="D766" s="149"/>
      <c r="E766" s="149"/>
      <c r="F766" s="149" t="s">
        <v>4997</v>
      </c>
      <c r="G766" s="149">
        <v>2</v>
      </c>
      <c r="H766" s="149" t="s">
        <v>3654</v>
      </c>
      <c r="I766" s="149" t="s">
        <v>3655</v>
      </c>
      <c r="J766" s="149" t="s">
        <v>3285</v>
      </c>
      <c r="K766" s="149" t="s">
        <v>6363</v>
      </c>
      <c r="L766" s="149" t="s">
        <v>3373</v>
      </c>
      <c r="S766" s="125"/>
      <c r="T766" s="126"/>
      <c r="U766" s="125"/>
      <c r="X766" s="126"/>
      <c r="AC766" s="1" t="str">
        <f>IF(基本情報登録!$D$10="","",IF(基本情報登録!$D$10='登録データ（男）'!F766,1,0))</f>
        <v/>
      </c>
    </row>
    <row r="767" spans="1:29" ht="13.5">
      <c r="A767" s="149">
        <v>765</v>
      </c>
      <c r="B767" s="149" t="s">
        <v>4362</v>
      </c>
      <c r="C767" s="149" t="s">
        <v>4747</v>
      </c>
      <c r="D767" s="149"/>
      <c r="E767" s="149"/>
      <c r="F767" s="149" t="s">
        <v>4997</v>
      </c>
      <c r="G767" s="149">
        <v>2</v>
      </c>
      <c r="H767" s="149" t="s">
        <v>5136</v>
      </c>
      <c r="I767" s="149" t="s">
        <v>2832</v>
      </c>
      <c r="J767" s="149" t="s">
        <v>5422</v>
      </c>
      <c r="K767" s="149" t="s">
        <v>6364</v>
      </c>
      <c r="L767" s="149" t="s">
        <v>499</v>
      </c>
      <c r="S767" s="125"/>
      <c r="T767" s="126"/>
      <c r="U767" s="125"/>
      <c r="X767" s="126"/>
      <c r="AC767" s="1" t="str">
        <f>IF(基本情報登録!$D$10="","",IF(基本情報登録!$D$10='登録データ（男）'!F767,1,0))</f>
        <v/>
      </c>
    </row>
    <row r="768" spans="1:29" ht="13.5">
      <c r="A768" s="149">
        <v>766</v>
      </c>
      <c r="B768" s="149" t="s">
        <v>4363</v>
      </c>
      <c r="C768" s="149" t="s">
        <v>4748</v>
      </c>
      <c r="D768" s="149"/>
      <c r="E768" s="149"/>
      <c r="F768" s="149" t="s">
        <v>4997</v>
      </c>
      <c r="G768" s="149" t="s">
        <v>313</v>
      </c>
      <c r="H768" s="149" t="s">
        <v>5137</v>
      </c>
      <c r="I768" s="149" t="s">
        <v>5423</v>
      </c>
      <c r="J768" s="149" t="s">
        <v>2218</v>
      </c>
      <c r="K768" s="149" t="s">
        <v>6365</v>
      </c>
      <c r="L768" s="149" t="s">
        <v>499</v>
      </c>
      <c r="S768" s="125"/>
      <c r="T768" s="126"/>
      <c r="U768" s="125"/>
      <c r="X768" s="126"/>
      <c r="AC768" s="1" t="str">
        <f>IF(基本情報登録!$D$10="","",IF(基本情報登録!$D$10='登録データ（男）'!F768,1,0))</f>
        <v/>
      </c>
    </row>
    <row r="769" spans="1:29" ht="13.5">
      <c r="A769" s="149">
        <v>767</v>
      </c>
      <c r="B769" s="149" t="s">
        <v>411</v>
      </c>
      <c r="C769" s="149" t="s">
        <v>412</v>
      </c>
      <c r="D769" s="149"/>
      <c r="E769" s="149"/>
      <c r="F769" s="149" t="s">
        <v>5008</v>
      </c>
      <c r="G769" s="149" t="s">
        <v>313</v>
      </c>
      <c r="H769" s="149" t="s">
        <v>413</v>
      </c>
      <c r="I769" s="149" t="s">
        <v>2823</v>
      </c>
      <c r="J769" s="149" t="s">
        <v>2881</v>
      </c>
      <c r="K769" s="149" t="s">
        <v>6366</v>
      </c>
      <c r="L769" s="149" t="s">
        <v>499</v>
      </c>
      <c r="S769" s="125"/>
      <c r="T769" s="126"/>
      <c r="U769" s="125"/>
      <c r="X769" s="126"/>
      <c r="AC769" s="1" t="str">
        <f>IF(基本情報登録!$D$10="","",IF(基本情報登録!$D$10='登録データ（男）'!F769,1,0))</f>
        <v/>
      </c>
    </row>
    <row r="770" spans="1:29" ht="13.5">
      <c r="A770" s="149">
        <v>768</v>
      </c>
      <c r="B770" s="149" t="s">
        <v>4364</v>
      </c>
      <c r="C770" s="149" t="s">
        <v>4749</v>
      </c>
      <c r="D770" s="149"/>
      <c r="E770" s="149"/>
      <c r="F770" s="149" t="s">
        <v>5008</v>
      </c>
      <c r="G770" s="149" t="s">
        <v>313</v>
      </c>
      <c r="H770" s="149" t="s">
        <v>5138</v>
      </c>
      <c r="I770" s="149" t="s">
        <v>5424</v>
      </c>
      <c r="J770" s="149" t="s">
        <v>765</v>
      </c>
      <c r="K770" s="149" t="s">
        <v>6367</v>
      </c>
      <c r="L770" s="149" t="s">
        <v>3373</v>
      </c>
      <c r="S770" s="125"/>
      <c r="T770" s="126"/>
      <c r="U770" s="125"/>
      <c r="X770" s="126"/>
      <c r="AC770" s="1" t="str">
        <f>IF(基本情報登録!$D$10="","",IF(基本情報登録!$D$10='登録データ（男）'!F770,1,0))</f>
        <v/>
      </c>
    </row>
    <row r="771" spans="1:29" ht="13.5">
      <c r="A771" s="149">
        <v>769</v>
      </c>
      <c r="B771" s="149" t="s">
        <v>4365</v>
      </c>
      <c r="C771" s="149" t="s">
        <v>4750</v>
      </c>
      <c r="D771" s="149"/>
      <c r="E771" s="149"/>
      <c r="F771" s="149" t="s">
        <v>5008</v>
      </c>
      <c r="G771" s="149">
        <v>2</v>
      </c>
      <c r="H771" s="149" t="s">
        <v>3868</v>
      </c>
      <c r="I771" s="149" t="s">
        <v>5425</v>
      </c>
      <c r="J771" s="149" t="s">
        <v>2250</v>
      </c>
      <c r="K771" s="149" t="s">
        <v>6368</v>
      </c>
      <c r="L771" s="149" t="s">
        <v>499</v>
      </c>
      <c r="S771" s="125"/>
      <c r="T771" s="126"/>
      <c r="U771" s="125"/>
      <c r="X771" s="126"/>
      <c r="AC771" s="1" t="str">
        <f>IF(基本情報登録!$D$10="","",IF(基本情報登録!$D$10='登録データ（男）'!F771,1,0))</f>
        <v/>
      </c>
    </row>
    <row r="772" spans="1:29" ht="13.5">
      <c r="A772" s="149">
        <v>770</v>
      </c>
      <c r="B772" s="149" t="s">
        <v>4366</v>
      </c>
      <c r="C772" s="149" t="s">
        <v>4751</v>
      </c>
      <c r="D772" s="149"/>
      <c r="E772" s="149"/>
      <c r="F772" s="149" t="s">
        <v>4991</v>
      </c>
      <c r="G772" s="149">
        <v>1</v>
      </c>
      <c r="H772" s="149" t="s">
        <v>5139</v>
      </c>
      <c r="I772" s="149" t="s">
        <v>5426</v>
      </c>
      <c r="J772" s="149" t="s">
        <v>635</v>
      </c>
      <c r="K772" s="149" t="s">
        <v>6369</v>
      </c>
      <c r="L772" s="149" t="s">
        <v>499</v>
      </c>
      <c r="S772" s="125"/>
      <c r="T772" s="126"/>
      <c r="U772" s="125"/>
      <c r="X772" s="126"/>
      <c r="AC772" s="1" t="str">
        <f>IF(基本情報登録!$D$10="","",IF(基本情報登録!$D$10='登録データ（男）'!F772,1,0))</f>
        <v/>
      </c>
    </row>
    <row r="773" spans="1:29" ht="13.5">
      <c r="A773" s="149">
        <v>771</v>
      </c>
      <c r="B773" s="149" t="s">
        <v>4367</v>
      </c>
      <c r="C773" s="149" t="s">
        <v>4752</v>
      </c>
      <c r="D773" s="149"/>
      <c r="E773" s="149"/>
      <c r="F773" s="149" t="s">
        <v>4991</v>
      </c>
      <c r="G773" s="149">
        <v>1</v>
      </c>
      <c r="H773" s="149" t="s">
        <v>5140</v>
      </c>
      <c r="I773" s="149" t="s">
        <v>3065</v>
      </c>
      <c r="J773" s="149" t="s">
        <v>5427</v>
      </c>
      <c r="K773" s="149" t="s">
        <v>6370</v>
      </c>
      <c r="L773" s="149" t="s">
        <v>499</v>
      </c>
      <c r="S773" s="125"/>
      <c r="T773" s="126"/>
      <c r="U773" s="125"/>
      <c r="X773" s="126"/>
      <c r="AC773" s="1" t="str">
        <f>IF(基本情報登録!$D$10="","",IF(基本情報登録!$D$10='登録データ（男）'!F773,1,0))</f>
        <v/>
      </c>
    </row>
    <row r="774" spans="1:29" ht="13.5">
      <c r="A774" s="149">
        <v>772</v>
      </c>
      <c r="B774" s="149" t="s">
        <v>4368</v>
      </c>
      <c r="C774" s="149" t="s">
        <v>4753</v>
      </c>
      <c r="D774" s="149"/>
      <c r="E774" s="149"/>
      <c r="F774" s="149" t="s">
        <v>4991</v>
      </c>
      <c r="G774" s="149">
        <v>1</v>
      </c>
      <c r="H774" s="149" t="s">
        <v>5141</v>
      </c>
      <c r="I774" s="149" t="s">
        <v>3245</v>
      </c>
      <c r="J774" s="149" t="s">
        <v>549</v>
      </c>
      <c r="K774" s="149" t="s">
        <v>6371</v>
      </c>
      <c r="L774" s="149" t="s">
        <v>3373</v>
      </c>
      <c r="S774" s="125"/>
      <c r="T774" s="126"/>
      <c r="U774" s="125"/>
      <c r="X774" s="126"/>
      <c r="AC774" s="1" t="str">
        <f>IF(基本情報登録!$D$10="","",IF(基本情報登録!$D$10='登録データ（男）'!F774,1,0))</f>
        <v/>
      </c>
    </row>
    <row r="775" spans="1:29" ht="13.5">
      <c r="A775" s="149">
        <v>773</v>
      </c>
      <c r="B775" s="149" t="s">
        <v>4369</v>
      </c>
      <c r="C775" s="149" t="s">
        <v>4754</v>
      </c>
      <c r="D775" s="149"/>
      <c r="E775" s="149"/>
      <c r="F775" s="149" t="s">
        <v>4991</v>
      </c>
      <c r="G775" s="149">
        <v>1</v>
      </c>
      <c r="H775" s="149" t="s">
        <v>5142</v>
      </c>
      <c r="I775" s="149" t="s">
        <v>2736</v>
      </c>
      <c r="J775" s="149" t="s">
        <v>2222</v>
      </c>
      <c r="K775" s="149" t="s">
        <v>6372</v>
      </c>
      <c r="L775" s="149" t="s">
        <v>499</v>
      </c>
      <c r="S775" s="125"/>
      <c r="T775" s="126"/>
      <c r="U775" s="125"/>
      <c r="X775" s="126"/>
      <c r="AC775" s="1" t="str">
        <f>IF(基本情報登録!$D$10="","",IF(基本情報登録!$D$10='登録データ（男）'!F775,1,0))</f>
        <v/>
      </c>
    </row>
    <row r="776" spans="1:29" ht="13.5">
      <c r="A776" s="149">
        <v>774</v>
      </c>
      <c r="B776" s="149" t="s">
        <v>4370</v>
      </c>
      <c r="C776" s="149" t="s">
        <v>4610</v>
      </c>
      <c r="D776" s="149"/>
      <c r="E776" s="149"/>
      <c r="F776" s="149" t="s">
        <v>4991</v>
      </c>
      <c r="G776" s="149">
        <v>1</v>
      </c>
      <c r="H776" s="149" t="s">
        <v>5045</v>
      </c>
      <c r="I776" s="149" t="s">
        <v>2261</v>
      </c>
      <c r="J776" s="149" t="s">
        <v>549</v>
      </c>
      <c r="K776" s="149" t="s">
        <v>6373</v>
      </c>
      <c r="L776" s="149" t="s">
        <v>499</v>
      </c>
      <c r="S776" s="125"/>
      <c r="T776" s="126"/>
      <c r="U776" s="125"/>
      <c r="X776" s="126"/>
      <c r="AC776" s="1" t="str">
        <f>IF(基本情報登録!$D$10="","",IF(基本情報登録!$D$10='登録データ（男）'!F776,1,0))</f>
        <v/>
      </c>
    </row>
    <row r="777" spans="1:29" ht="13.5">
      <c r="A777" s="149">
        <v>775</v>
      </c>
      <c r="B777" s="149" t="s">
        <v>4371</v>
      </c>
      <c r="C777" s="149" t="s">
        <v>4755</v>
      </c>
      <c r="D777" s="149"/>
      <c r="E777" s="149"/>
      <c r="F777" s="149" t="s">
        <v>4991</v>
      </c>
      <c r="G777" s="149">
        <v>1</v>
      </c>
      <c r="H777" s="149" t="s">
        <v>5143</v>
      </c>
      <c r="I777" s="149" t="s">
        <v>576</v>
      </c>
      <c r="J777" s="149" t="s">
        <v>5334</v>
      </c>
      <c r="K777" s="149" t="s">
        <v>6374</v>
      </c>
      <c r="L777" s="149" t="s">
        <v>499</v>
      </c>
      <c r="S777" s="125"/>
      <c r="T777" s="126"/>
      <c r="U777" s="125"/>
      <c r="X777" s="126"/>
      <c r="AC777" s="1" t="str">
        <f>IF(基本情報登録!$D$10="","",IF(基本情報登録!$D$10='登録データ（男）'!F777,1,0))</f>
        <v/>
      </c>
    </row>
    <row r="778" spans="1:29" ht="13.5">
      <c r="A778" s="149">
        <v>776</v>
      </c>
      <c r="B778" s="149" t="s">
        <v>4372</v>
      </c>
      <c r="C778" s="149" t="s">
        <v>4756</v>
      </c>
      <c r="D778" s="149"/>
      <c r="E778" s="149"/>
      <c r="F778" s="149" t="s">
        <v>4989</v>
      </c>
      <c r="G778" s="149">
        <v>1</v>
      </c>
      <c r="H778" s="149" t="s">
        <v>5110</v>
      </c>
      <c r="I778" s="149" t="s">
        <v>5428</v>
      </c>
      <c r="J778" s="149" t="s">
        <v>555</v>
      </c>
      <c r="K778" s="149" t="s">
        <v>6375</v>
      </c>
      <c r="L778" s="149" t="s">
        <v>3373</v>
      </c>
      <c r="S778" s="125"/>
      <c r="T778" s="126"/>
      <c r="U778" s="125"/>
      <c r="X778" s="126"/>
      <c r="AC778" s="1" t="str">
        <f>IF(基本情報登録!$D$10="","",IF(基本情報登録!$D$10='登録データ（男）'!F778,1,0))</f>
        <v/>
      </c>
    </row>
    <row r="779" spans="1:29" ht="13.5">
      <c r="A779" s="149">
        <v>777</v>
      </c>
      <c r="B779" s="149" t="s">
        <v>4373</v>
      </c>
      <c r="C779" s="149" t="s">
        <v>4757</v>
      </c>
      <c r="D779" s="149"/>
      <c r="E779" s="149"/>
      <c r="F779" s="149" t="s">
        <v>4989</v>
      </c>
      <c r="G779" s="149">
        <v>1</v>
      </c>
      <c r="H779" s="149" t="s">
        <v>5144</v>
      </c>
      <c r="I779" s="149" t="s">
        <v>5429</v>
      </c>
      <c r="J779" s="149" t="s">
        <v>5430</v>
      </c>
      <c r="K779" s="149" t="s">
        <v>6376</v>
      </c>
      <c r="L779" s="149" t="s">
        <v>499</v>
      </c>
      <c r="S779" s="125"/>
      <c r="T779" s="126"/>
      <c r="U779" s="125"/>
      <c r="X779" s="126"/>
      <c r="AC779" s="1" t="str">
        <f>IF(基本情報登録!$D$10="","",IF(基本情報登録!$D$10='登録データ（男）'!F779,1,0))</f>
        <v/>
      </c>
    </row>
    <row r="780" spans="1:29" ht="13.5">
      <c r="A780" s="149">
        <v>778</v>
      </c>
      <c r="B780" s="149" t="s">
        <v>4374</v>
      </c>
      <c r="C780" s="149" t="s">
        <v>4758</v>
      </c>
      <c r="D780" s="149"/>
      <c r="E780" s="149"/>
      <c r="F780" s="149" t="s">
        <v>4989</v>
      </c>
      <c r="G780" s="149">
        <v>1</v>
      </c>
      <c r="H780" s="149" t="s">
        <v>5145</v>
      </c>
      <c r="I780" s="149" t="s">
        <v>5431</v>
      </c>
      <c r="J780" s="149" t="s">
        <v>5432</v>
      </c>
      <c r="K780" s="149" t="s">
        <v>6377</v>
      </c>
      <c r="L780" s="149" t="s">
        <v>499</v>
      </c>
      <c r="S780" s="125"/>
      <c r="T780" s="126"/>
      <c r="U780" s="125"/>
      <c r="X780" s="126"/>
      <c r="AC780" s="1" t="str">
        <f>IF(基本情報登録!$D$10="","",IF(基本情報登録!$D$10='登録データ（男）'!F780,1,0))</f>
        <v/>
      </c>
    </row>
    <row r="781" spans="1:29" ht="13.5">
      <c r="A781" s="149">
        <v>779</v>
      </c>
      <c r="B781" s="149" t="s">
        <v>4375</v>
      </c>
      <c r="C781" s="149" t="s">
        <v>4759</v>
      </c>
      <c r="D781" s="149"/>
      <c r="E781" s="149"/>
      <c r="F781" s="149" t="s">
        <v>4989</v>
      </c>
      <c r="G781" s="149">
        <v>1</v>
      </c>
      <c r="H781" s="149" t="s">
        <v>5146</v>
      </c>
      <c r="I781" s="149" t="s">
        <v>5367</v>
      </c>
      <c r="J781" s="149" t="s">
        <v>2386</v>
      </c>
      <c r="K781" s="149" t="s">
        <v>6378</v>
      </c>
      <c r="L781" s="149" t="s">
        <v>499</v>
      </c>
      <c r="S781" s="125"/>
      <c r="T781" s="126"/>
      <c r="U781" s="125"/>
      <c r="X781" s="126"/>
      <c r="AC781" s="1" t="str">
        <f>IF(基本情報登録!$D$10="","",IF(基本情報登録!$D$10='登録データ（男）'!F781,1,0))</f>
        <v/>
      </c>
    </row>
    <row r="782" spans="1:29" ht="13.5">
      <c r="A782" s="149">
        <v>780</v>
      </c>
      <c r="B782" s="149" t="s">
        <v>4376</v>
      </c>
      <c r="C782" s="149" t="s">
        <v>4760</v>
      </c>
      <c r="D782" s="149"/>
      <c r="E782" s="149"/>
      <c r="F782" s="149" t="s">
        <v>4989</v>
      </c>
      <c r="G782" s="149">
        <v>1</v>
      </c>
      <c r="H782" s="149" t="s">
        <v>5048</v>
      </c>
      <c r="I782" s="149" t="s">
        <v>5433</v>
      </c>
      <c r="J782" s="149" t="s">
        <v>5434</v>
      </c>
      <c r="K782" s="149" t="s">
        <v>6379</v>
      </c>
      <c r="L782" s="149" t="s">
        <v>3373</v>
      </c>
      <c r="S782" s="125"/>
      <c r="T782" s="126"/>
      <c r="U782" s="125"/>
      <c r="X782" s="126"/>
      <c r="AC782" s="1" t="str">
        <f>IF(基本情報登録!$D$10="","",IF(基本情報登録!$D$10='登録データ（男）'!F782,1,0))</f>
        <v/>
      </c>
    </row>
    <row r="783" spans="1:29" ht="13.5">
      <c r="A783" s="149">
        <v>781</v>
      </c>
      <c r="B783" s="149" t="s">
        <v>4377</v>
      </c>
      <c r="C783" s="149" t="s">
        <v>4761</v>
      </c>
      <c r="D783" s="149"/>
      <c r="E783" s="149"/>
      <c r="F783" s="149" t="s">
        <v>4989</v>
      </c>
      <c r="G783" s="149">
        <v>1</v>
      </c>
      <c r="H783" s="149" t="s">
        <v>5056</v>
      </c>
      <c r="I783" s="149" t="s">
        <v>2798</v>
      </c>
      <c r="J783" s="149" t="s">
        <v>2255</v>
      </c>
      <c r="K783" s="149" t="s">
        <v>6380</v>
      </c>
      <c r="L783" s="149" t="s">
        <v>499</v>
      </c>
      <c r="S783" s="125"/>
      <c r="T783" s="126"/>
      <c r="U783" s="125"/>
      <c r="X783" s="126"/>
      <c r="AC783" s="1" t="str">
        <f>IF(基本情報登録!$D$10="","",IF(基本情報登録!$D$10='登録データ（男）'!F783,1,0))</f>
        <v/>
      </c>
    </row>
    <row r="784" spans="1:29" ht="13.5">
      <c r="A784" s="149">
        <v>782</v>
      </c>
      <c r="B784" s="149" t="s">
        <v>4378</v>
      </c>
      <c r="C784" s="149" t="s">
        <v>4762</v>
      </c>
      <c r="D784" s="149"/>
      <c r="E784" s="149"/>
      <c r="F784" s="149" t="s">
        <v>4989</v>
      </c>
      <c r="G784" s="149">
        <v>1</v>
      </c>
      <c r="H784" s="149" t="s">
        <v>5147</v>
      </c>
      <c r="I784" s="149" t="s">
        <v>593</v>
      </c>
      <c r="J784" s="149" t="s">
        <v>2447</v>
      </c>
      <c r="K784" s="149" t="s">
        <v>6381</v>
      </c>
      <c r="L784" s="149" t="s">
        <v>499</v>
      </c>
      <c r="S784" s="125"/>
      <c r="T784" s="126"/>
      <c r="U784" s="125"/>
      <c r="X784" s="126"/>
      <c r="AC784" s="1" t="str">
        <f>IF(基本情報登録!$D$10="","",IF(基本情報登録!$D$10='登録データ（男）'!F784,1,0))</f>
        <v/>
      </c>
    </row>
    <row r="785" spans="1:29" ht="13.5">
      <c r="A785" s="149">
        <v>783</v>
      </c>
      <c r="B785" s="149" t="s">
        <v>4379</v>
      </c>
      <c r="C785" s="149" t="s">
        <v>4763</v>
      </c>
      <c r="D785" s="149"/>
      <c r="E785" s="149"/>
      <c r="F785" s="149" t="s">
        <v>4989</v>
      </c>
      <c r="G785" s="149">
        <v>1</v>
      </c>
      <c r="H785" s="149" t="s">
        <v>5141</v>
      </c>
      <c r="I785" s="149" t="s">
        <v>3172</v>
      </c>
      <c r="J785" s="149" t="s">
        <v>5435</v>
      </c>
      <c r="K785" s="149" t="s">
        <v>6382</v>
      </c>
      <c r="L785" s="149" t="s">
        <v>499</v>
      </c>
      <c r="S785" s="125"/>
      <c r="T785" s="126"/>
      <c r="U785" s="125"/>
      <c r="X785" s="126"/>
      <c r="AC785" s="1" t="str">
        <f>IF(基本情報登録!$D$10="","",IF(基本情報登録!$D$10='登録データ（男）'!F785,1,0))</f>
        <v/>
      </c>
    </row>
    <row r="786" spans="1:29" ht="13.5">
      <c r="A786" s="149">
        <v>784</v>
      </c>
      <c r="B786" s="149" t="s">
        <v>4380</v>
      </c>
      <c r="C786" s="149" t="s">
        <v>4764</v>
      </c>
      <c r="D786" s="149"/>
      <c r="E786" s="149"/>
      <c r="F786" s="149" t="s">
        <v>4989</v>
      </c>
      <c r="G786" s="149">
        <v>1</v>
      </c>
      <c r="H786" s="149" t="s">
        <v>5148</v>
      </c>
      <c r="I786" s="149" t="s">
        <v>5436</v>
      </c>
      <c r="J786" s="149" t="s">
        <v>5437</v>
      </c>
      <c r="K786" s="149" t="s">
        <v>6383</v>
      </c>
      <c r="L786" s="149" t="s">
        <v>3373</v>
      </c>
      <c r="S786" s="125"/>
      <c r="T786" s="126"/>
      <c r="U786" s="125"/>
      <c r="X786" s="126"/>
      <c r="AC786" s="1" t="str">
        <f>IF(基本情報登録!$D$10="","",IF(基本情報登録!$D$10='登録データ（男）'!F786,1,0))</f>
        <v/>
      </c>
    </row>
    <row r="787" spans="1:29" ht="13.5">
      <c r="A787" s="149">
        <v>785</v>
      </c>
      <c r="B787" s="149" t="s">
        <v>4381</v>
      </c>
      <c r="C787" s="149" t="s">
        <v>4765</v>
      </c>
      <c r="D787" s="149"/>
      <c r="E787" s="149"/>
      <c r="F787" s="149" t="s">
        <v>4989</v>
      </c>
      <c r="G787" s="149">
        <v>1</v>
      </c>
      <c r="H787" s="149" t="s">
        <v>5149</v>
      </c>
      <c r="I787" s="149" t="s">
        <v>618</v>
      </c>
      <c r="J787" s="149" t="s">
        <v>2455</v>
      </c>
      <c r="K787" s="149" t="s">
        <v>6384</v>
      </c>
      <c r="L787" s="149" t="s">
        <v>499</v>
      </c>
      <c r="S787" s="125"/>
      <c r="T787" s="126"/>
      <c r="U787" s="125"/>
      <c r="X787" s="126"/>
      <c r="AC787" s="1" t="str">
        <f>IF(基本情報登録!$D$10="","",IF(基本情報登録!$D$10='登録データ（男）'!F787,1,0))</f>
        <v/>
      </c>
    </row>
    <row r="788" spans="1:29" ht="13.5">
      <c r="A788" s="149">
        <v>786</v>
      </c>
      <c r="B788" s="149" t="s">
        <v>4382</v>
      </c>
      <c r="C788" s="149" t="s">
        <v>4766</v>
      </c>
      <c r="D788" s="149"/>
      <c r="E788" s="149"/>
      <c r="F788" s="149" t="s">
        <v>4989</v>
      </c>
      <c r="G788" s="149">
        <v>1</v>
      </c>
      <c r="H788" s="149" t="s">
        <v>5150</v>
      </c>
      <c r="I788" s="149" t="s">
        <v>5438</v>
      </c>
      <c r="J788" s="149" t="s">
        <v>595</v>
      </c>
      <c r="K788" s="149" t="s">
        <v>6385</v>
      </c>
      <c r="L788" s="149" t="s">
        <v>499</v>
      </c>
      <c r="S788" s="125"/>
      <c r="T788" s="126"/>
      <c r="U788" s="125"/>
      <c r="X788" s="126"/>
      <c r="AC788" s="1" t="str">
        <f>IF(基本情報登録!$D$10="","",IF(基本情報登録!$D$10='登録データ（男）'!F788,1,0))</f>
        <v/>
      </c>
    </row>
    <row r="789" spans="1:29" ht="13.5">
      <c r="A789" s="149">
        <v>787</v>
      </c>
      <c r="B789" s="149" t="s">
        <v>4383</v>
      </c>
      <c r="C789" s="149" t="s">
        <v>4767</v>
      </c>
      <c r="D789" s="149"/>
      <c r="E789" s="149"/>
      <c r="F789" s="149" t="s">
        <v>4989</v>
      </c>
      <c r="G789" s="149">
        <v>1</v>
      </c>
      <c r="H789" s="149" t="s">
        <v>5125</v>
      </c>
      <c r="I789" s="149" t="s">
        <v>2316</v>
      </c>
      <c r="J789" s="149" t="s">
        <v>2923</v>
      </c>
      <c r="K789" s="149" t="s">
        <v>6386</v>
      </c>
      <c r="L789" s="149" t="s">
        <v>499</v>
      </c>
      <c r="S789" s="125"/>
      <c r="T789" s="126"/>
      <c r="U789" s="125"/>
      <c r="X789" s="126"/>
      <c r="AC789" s="1" t="str">
        <f>IF(基本情報登録!$D$10="","",IF(基本情報登録!$D$10='登録データ（男）'!F789,1,0))</f>
        <v/>
      </c>
    </row>
    <row r="790" spans="1:29" ht="13.5">
      <c r="A790" s="149">
        <v>788</v>
      </c>
      <c r="B790" s="149" t="s">
        <v>4384</v>
      </c>
      <c r="C790" s="149" t="s">
        <v>4768</v>
      </c>
      <c r="D790" s="149"/>
      <c r="E790" s="149"/>
      <c r="F790" s="149" t="s">
        <v>4989</v>
      </c>
      <c r="G790" s="149">
        <v>1</v>
      </c>
      <c r="H790" s="149" t="s">
        <v>5151</v>
      </c>
      <c r="I790" s="149" t="s">
        <v>5426</v>
      </c>
      <c r="J790" s="149" t="s">
        <v>5439</v>
      </c>
      <c r="K790" s="149" t="s">
        <v>6387</v>
      </c>
      <c r="L790" s="149" t="s">
        <v>3373</v>
      </c>
      <c r="S790" s="125"/>
      <c r="T790" s="126"/>
      <c r="U790" s="125"/>
      <c r="X790" s="126"/>
      <c r="AC790" s="1" t="str">
        <f>IF(基本情報登録!$D$10="","",IF(基本情報登録!$D$10='登録データ（男）'!F790,1,0))</f>
        <v/>
      </c>
    </row>
    <row r="791" spans="1:29" ht="13.5">
      <c r="A791" s="149">
        <v>789</v>
      </c>
      <c r="B791" s="149" t="s">
        <v>3385</v>
      </c>
      <c r="C791" s="149" t="s">
        <v>3386</v>
      </c>
      <c r="D791" s="149"/>
      <c r="E791" s="149"/>
      <c r="F791" s="149" t="s">
        <v>5009</v>
      </c>
      <c r="G791" s="149">
        <v>2</v>
      </c>
      <c r="H791" s="149" t="s">
        <v>2801</v>
      </c>
      <c r="I791" s="149" t="s">
        <v>2249</v>
      </c>
      <c r="J791" s="149" t="s">
        <v>5440</v>
      </c>
      <c r="K791" s="149" t="s">
        <v>6388</v>
      </c>
      <c r="L791" s="149" t="s">
        <v>499</v>
      </c>
      <c r="S791" s="125"/>
      <c r="T791" s="126"/>
      <c r="U791" s="125"/>
      <c r="X791" s="126"/>
      <c r="AC791" s="1" t="str">
        <f>IF(基本情報登録!$D$10="","",IF(基本情報登録!$D$10='登録データ（男）'!F791,1,0))</f>
        <v/>
      </c>
    </row>
    <row r="792" spans="1:29" ht="13.5">
      <c r="A792" s="149">
        <v>790</v>
      </c>
      <c r="B792" s="149" t="s">
        <v>3379</v>
      </c>
      <c r="C792" s="149" t="s">
        <v>3380</v>
      </c>
      <c r="D792" s="149"/>
      <c r="E792" s="149"/>
      <c r="F792" s="149" t="s">
        <v>5009</v>
      </c>
      <c r="G792" s="149">
        <v>2</v>
      </c>
      <c r="H792" s="149" t="s">
        <v>3381</v>
      </c>
      <c r="I792" s="149" t="s">
        <v>2304</v>
      </c>
      <c r="J792" s="149" t="s">
        <v>2395</v>
      </c>
      <c r="K792" s="149" t="s">
        <v>6389</v>
      </c>
      <c r="L792" s="149" t="s">
        <v>499</v>
      </c>
      <c r="S792" s="125"/>
      <c r="T792" s="126"/>
      <c r="U792" s="125"/>
      <c r="X792" s="126"/>
      <c r="AC792" s="1" t="str">
        <f>IF(基本情報登録!$D$10="","",IF(基本情報登録!$D$10='登録データ（男）'!F792,1,0))</f>
        <v/>
      </c>
    </row>
    <row r="793" spans="1:29" ht="13.5">
      <c r="A793" s="149">
        <v>791</v>
      </c>
      <c r="B793" s="149" t="s">
        <v>3382</v>
      </c>
      <c r="C793" s="149" t="s">
        <v>3383</v>
      </c>
      <c r="D793" s="149"/>
      <c r="E793" s="149"/>
      <c r="F793" s="149" t="s">
        <v>5009</v>
      </c>
      <c r="G793" s="149">
        <v>2</v>
      </c>
      <c r="H793" s="149" t="s">
        <v>3384</v>
      </c>
      <c r="I793" s="149" t="s">
        <v>533</v>
      </c>
      <c r="J793" s="149" t="s">
        <v>2354</v>
      </c>
      <c r="K793" s="149" t="s">
        <v>6390</v>
      </c>
      <c r="L793" s="149" t="s">
        <v>499</v>
      </c>
      <c r="S793" s="125"/>
      <c r="T793" s="126"/>
      <c r="U793" s="125"/>
      <c r="X793" s="126"/>
      <c r="AC793" s="1" t="str">
        <f>IF(基本情報登録!$D$10="","",IF(基本情報登録!$D$10='登録データ（男）'!F793,1,0))</f>
        <v/>
      </c>
    </row>
    <row r="794" spans="1:29" ht="13.5">
      <c r="A794" s="149">
        <v>792</v>
      </c>
      <c r="B794" s="149" t="s">
        <v>2891</v>
      </c>
      <c r="C794" s="149" t="s">
        <v>2892</v>
      </c>
      <c r="D794" s="149"/>
      <c r="E794" s="149"/>
      <c r="F794" s="149" t="s">
        <v>5009</v>
      </c>
      <c r="G794" s="149">
        <v>3</v>
      </c>
      <c r="H794" s="149" t="s">
        <v>2893</v>
      </c>
      <c r="I794" s="149" t="s">
        <v>2894</v>
      </c>
      <c r="J794" s="149" t="s">
        <v>2895</v>
      </c>
      <c r="K794" s="149" t="s">
        <v>6391</v>
      </c>
      <c r="L794" s="149" t="s">
        <v>3373</v>
      </c>
      <c r="S794" s="125"/>
      <c r="T794" s="126"/>
      <c r="U794" s="125"/>
      <c r="X794" s="126"/>
      <c r="AC794" s="1" t="str">
        <f>IF(基本情報登録!$D$10="","",IF(基本情報登録!$D$10='登録データ（男）'!F794,1,0))</f>
        <v/>
      </c>
    </row>
    <row r="795" spans="1:29" ht="13.5">
      <c r="A795" s="149">
        <v>793</v>
      </c>
      <c r="B795" s="149" t="s">
        <v>4385</v>
      </c>
      <c r="C795" s="149" t="s">
        <v>4769</v>
      </c>
      <c r="D795" s="149"/>
      <c r="E795" s="149"/>
      <c r="F795" s="149" t="s">
        <v>5009</v>
      </c>
      <c r="G795" s="149">
        <v>3</v>
      </c>
      <c r="H795" s="149" t="s">
        <v>1817</v>
      </c>
      <c r="I795" s="149" t="s">
        <v>5441</v>
      </c>
      <c r="J795" s="149" t="s">
        <v>5327</v>
      </c>
      <c r="K795" s="149" t="s">
        <v>6392</v>
      </c>
      <c r="L795" s="149" t="s">
        <v>499</v>
      </c>
      <c r="S795" s="125"/>
      <c r="T795" s="126"/>
      <c r="U795" s="125"/>
      <c r="X795" s="126"/>
      <c r="AC795" s="1" t="str">
        <f>IF(基本情報登録!$D$10="","",IF(基本情報登録!$D$10='登録データ（男）'!F795,1,0))</f>
        <v/>
      </c>
    </row>
    <row r="796" spans="1:29" ht="13.5">
      <c r="A796" s="149">
        <v>794</v>
      </c>
      <c r="B796" s="149" t="s">
        <v>4386</v>
      </c>
      <c r="C796" s="149" t="s">
        <v>4770</v>
      </c>
      <c r="D796" s="149"/>
      <c r="E796" s="149"/>
      <c r="F796" s="149" t="s">
        <v>4986</v>
      </c>
      <c r="G796" s="149">
        <v>1</v>
      </c>
      <c r="H796" s="149" t="s">
        <v>5152</v>
      </c>
      <c r="I796" s="149" t="s">
        <v>2741</v>
      </c>
      <c r="J796" s="149" t="s">
        <v>5442</v>
      </c>
      <c r="K796" s="149" t="s">
        <v>6393</v>
      </c>
      <c r="L796" s="149" t="s">
        <v>499</v>
      </c>
      <c r="S796" s="125"/>
      <c r="T796" s="126"/>
      <c r="U796" s="125"/>
      <c r="X796" s="126"/>
      <c r="AC796" s="1" t="str">
        <f>IF(基本情報登録!$D$10="","",IF(基本情報登録!$D$10='登録データ（男）'!F796,1,0))</f>
        <v/>
      </c>
    </row>
    <row r="797" spans="1:29" ht="13.5">
      <c r="A797" s="149">
        <v>795</v>
      </c>
      <c r="B797" s="149" t="s">
        <v>1535</v>
      </c>
      <c r="C797" s="149" t="s">
        <v>1536</v>
      </c>
      <c r="D797" s="149"/>
      <c r="E797" s="149"/>
      <c r="F797" s="149" t="s">
        <v>4986</v>
      </c>
      <c r="G797" s="149">
        <v>3</v>
      </c>
      <c r="H797" s="149" t="s">
        <v>1836</v>
      </c>
      <c r="I797" s="149" t="s">
        <v>707</v>
      </c>
      <c r="J797" s="149" t="s">
        <v>2314</v>
      </c>
      <c r="K797" s="149" t="s">
        <v>6394</v>
      </c>
      <c r="L797" s="149" t="s">
        <v>499</v>
      </c>
      <c r="S797" s="125"/>
      <c r="T797" s="126"/>
      <c r="U797" s="125"/>
      <c r="X797" s="126"/>
      <c r="AC797" s="1" t="str">
        <f>IF(基本情報登録!$D$10="","",IF(基本情報登録!$D$10='登録データ（男）'!F797,1,0))</f>
        <v/>
      </c>
    </row>
    <row r="798" spans="1:29" ht="13.5">
      <c r="A798" s="149">
        <v>796</v>
      </c>
      <c r="B798" s="149" t="s">
        <v>4387</v>
      </c>
      <c r="C798" s="149" t="s">
        <v>4771</v>
      </c>
      <c r="D798" s="149"/>
      <c r="E798" s="149"/>
      <c r="F798" s="149" t="s">
        <v>4986</v>
      </c>
      <c r="G798" s="149">
        <v>1</v>
      </c>
      <c r="H798" s="149" t="s">
        <v>5153</v>
      </c>
      <c r="I798" s="149" t="s">
        <v>1163</v>
      </c>
      <c r="J798" s="149" t="s">
        <v>2354</v>
      </c>
      <c r="K798" s="149" t="s">
        <v>6395</v>
      </c>
      <c r="L798" s="149" t="s">
        <v>3373</v>
      </c>
      <c r="S798" s="125"/>
      <c r="T798" s="126"/>
      <c r="U798" s="125"/>
      <c r="X798" s="126"/>
      <c r="AC798" s="1" t="str">
        <f>IF(基本情報登録!$D$10="","",IF(基本情報登録!$D$10='登録データ（男）'!F798,1,0))</f>
        <v/>
      </c>
    </row>
    <row r="799" spans="1:29" ht="13.5">
      <c r="A799" s="149">
        <v>797</v>
      </c>
      <c r="B799" s="149" t="s">
        <v>4388</v>
      </c>
      <c r="C799" s="149" t="s">
        <v>4772</v>
      </c>
      <c r="D799" s="149"/>
      <c r="E799" s="149"/>
      <c r="F799" s="149" t="s">
        <v>4986</v>
      </c>
      <c r="G799" s="149">
        <v>1</v>
      </c>
      <c r="H799" s="149" t="s">
        <v>5154</v>
      </c>
      <c r="I799" s="149" t="s">
        <v>5443</v>
      </c>
      <c r="J799" s="149" t="s">
        <v>5444</v>
      </c>
      <c r="K799" s="149" t="s">
        <v>6396</v>
      </c>
      <c r="L799" s="149" t="s">
        <v>499</v>
      </c>
      <c r="S799" s="125"/>
      <c r="T799" s="126"/>
      <c r="U799" s="125"/>
      <c r="X799" s="126"/>
      <c r="AC799" s="1" t="str">
        <f>IF(基本情報登録!$D$10="","",IF(基本情報登録!$D$10='登録データ（男）'!F799,1,0))</f>
        <v/>
      </c>
    </row>
    <row r="800" spans="1:29" ht="13.5">
      <c r="A800" s="149">
        <v>798</v>
      </c>
      <c r="B800" s="149" t="s">
        <v>4389</v>
      </c>
      <c r="C800" s="149" t="s">
        <v>4773</v>
      </c>
      <c r="D800" s="149"/>
      <c r="E800" s="149"/>
      <c r="F800" s="149" t="s">
        <v>4986</v>
      </c>
      <c r="G800" s="149">
        <v>3</v>
      </c>
      <c r="H800" s="149" t="s">
        <v>1716</v>
      </c>
      <c r="I800" s="149" t="s">
        <v>505</v>
      </c>
      <c r="J800" s="149" t="s">
        <v>2740</v>
      </c>
      <c r="K800" s="149" t="s">
        <v>6397</v>
      </c>
      <c r="L800" s="149" t="s">
        <v>499</v>
      </c>
      <c r="S800" s="125"/>
      <c r="T800" s="126"/>
      <c r="U800" s="125"/>
      <c r="X800" s="126"/>
      <c r="AC800" s="1" t="str">
        <f>IF(基本情報登録!$D$10="","",IF(基本情報登録!$D$10='登録データ（男）'!F800,1,0))</f>
        <v/>
      </c>
    </row>
    <row r="801" spans="1:29" ht="13.5">
      <c r="A801" s="149">
        <v>799</v>
      </c>
      <c r="B801" s="149" t="s">
        <v>4390</v>
      </c>
      <c r="C801" s="149" t="s">
        <v>4774</v>
      </c>
      <c r="D801" s="149"/>
      <c r="E801" s="149"/>
      <c r="F801" s="149" t="s">
        <v>4986</v>
      </c>
      <c r="G801" s="149">
        <v>1</v>
      </c>
      <c r="H801" s="149" t="s">
        <v>5155</v>
      </c>
      <c r="I801" s="149" t="s">
        <v>619</v>
      </c>
      <c r="J801" s="149" t="s">
        <v>5445</v>
      </c>
      <c r="K801" s="149" t="s">
        <v>6398</v>
      </c>
      <c r="L801" s="149" t="s">
        <v>499</v>
      </c>
      <c r="S801" s="125"/>
      <c r="T801" s="126"/>
      <c r="U801" s="125"/>
      <c r="X801" s="126"/>
      <c r="AC801" s="1" t="str">
        <f>IF(基本情報登録!$D$10="","",IF(基本情報登録!$D$10='登録データ（男）'!F801,1,0))</f>
        <v/>
      </c>
    </row>
    <row r="802" spans="1:29" ht="13.5">
      <c r="A802" s="149">
        <v>800</v>
      </c>
      <c r="B802" s="149" t="s">
        <v>4391</v>
      </c>
      <c r="C802" s="149" t="s">
        <v>4775</v>
      </c>
      <c r="D802" s="149"/>
      <c r="E802" s="149"/>
      <c r="F802" s="149" t="s">
        <v>4986</v>
      </c>
      <c r="G802" s="149">
        <v>1</v>
      </c>
      <c r="H802" s="149" t="s">
        <v>5147</v>
      </c>
      <c r="I802" s="149" t="s">
        <v>5446</v>
      </c>
      <c r="J802" s="149" t="s">
        <v>5447</v>
      </c>
      <c r="K802" s="149" t="s">
        <v>6399</v>
      </c>
      <c r="L802" s="149" t="s">
        <v>3373</v>
      </c>
      <c r="S802" s="125"/>
      <c r="T802" s="126"/>
      <c r="U802" s="125"/>
      <c r="X802" s="126"/>
      <c r="AC802" s="1" t="str">
        <f>IF(基本情報登録!$D$10="","",IF(基本情報登録!$D$10='登録データ（男）'!F802,1,0))</f>
        <v/>
      </c>
    </row>
    <row r="803" spans="1:29" ht="13.5">
      <c r="A803" s="149">
        <v>801</v>
      </c>
      <c r="B803" s="149" t="s">
        <v>4392</v>
      </c>
      <c r="C803" s="149" t="s">
        <v>4776</v>
      </c>
      <c r="D803" s="149"/>
      <c r="E803" s="149"/>
      <c r="F803" s="149" t="s">
        <v>4986</v>
      </c>
      <c r="G803" s="149">
        <v>1</v>
      </c>
      <c r="H803" s="149" t="s">
        <v>5156</v>
      </c>
      <c r="I803" s="149" t="s">
        <v>5448</v>
      </c>
      <c r="J803" s="149" t="s">
        <v>5449</v>
      </c>
      <c r="K803" s="149" t="s">
        <v>6400</v>
      </c>
      <c r="L803" s="149" t="s">
        <v>499</v>
      </c>
      <c r="S803" s="125"/>
      <c r="T803" s="126"/>
      <c r="U803" s="125"/>
      <c r="X803" s="126"/>
      <c r="AC803" s="1" t="str">
        <f>IF(基本情報登録!$D$10="","",IF(基本情報登録!$D$10='登録データ（男）'!F803,1,0))</f>
        <v/>
      </c>
    </row>
    <row r="804" spans="1:29" ht="13.5">
      <c r="A804" s="149">
        <v>802</v>
      </c>
      <c r="B804" s="149" t="s">
        <v>4393</v>
      </c>
      <c r="C804" s="149" t="s">
        <v>4777</v>
      </c>
      <c r="D804" s="149"/>
      <c r="E804" s="149"/>
      <c r="F804" s="149" t="s">
        <v>4986</v>
      </c>
      <c r="G804" s="149">
        <v>1</v>
      </c>
      <c r="H804" s="149" t="s">
        <v>5104</v>
      </c>
      <c r="I804" s="149" t="s">
        <v>5450</v>
      </c>
      <c r="J804" s="149" t="s">
        <v>2345</v>
      </c>
      <c r="K804" s="149" t="s">
        <v>6401</v>
      </c>
      <c r="L804" s="149" t="s">
        <v>499</v>
      </c>
      <c r="S804" s="125"/>
      <c r="T804" s="126"/>
      <c r="U804" s="125"/>
      <c r="X804" s="126"/>
      <c r="AC804" s="1" t="str">
        <f>IF(基本情報登録!$D$10="","",IF(基本情報登録!$D$10='登録データ（男）'!F804,1,0))</f>
        <v/>
      </c>
    </row>
    <row r="805" spans="1:29" ht="13.5">
      <c r="A805" s="149">
        <v>803</v>
      </c>
      <c r="B805" s="149" t="s">
        <v>1445</v>
      </c>
      <c r="C805" s="149" t="s">
        <v>1446</v>
      </c>
      <c r="D805" s="149"/>
      <c r="E805" s="149"/>
      <c r="F805" s="149" t="s">
        <v>4986</v>
      </c>
      <c r="G805" s="149">
        <v>3</v>
      </c>
      <c r="H805" s="149" t="s">
        <v>1803</v>
      </c>
      <c r="I805" s="149" t="s">
        <v>2956</v>
      </c>
      <c r="J805" s="149" t="s">
        <v>2447</v>
      </c>
      <c r="K805" s="149" t="s">
        <v>6402</v>
      </c>
      <c r="L805" s="149" t="s">
        <v>499</v>
      </c>
      <c r="S805" s="125"/>
      <c r="T805" s="126"/>
      <c r="U805" s="125"/>
      <c r="X805" s="126"/>
      <c r="AC805" s="1" t="str">
        <f>IF(基本情報登録!$D$10="","",IF(基本情報登録!$D$10='登録データ（男）'!F805,1,0))</f>
        <v/>
      </c>
    </row>
    <row r="806" spans="1:29" ht="13.5">
      <c r="A806" s="149">
        <v>804</v>
      </c>
      <c r="B806" s="149" t="s">
        <v>4394</v>
      </c>
      <c r="C806" s="149" t="s">
        <v>4778</v>
      </c>
      <c r="D806" s="149"/>
      <c r="E806" s="149"/>
      <c r="F806" s="149" t="s">
        <v>4986</v>
      </c>
      <c r="G806" s="149">
        <v>3</v>
      </c>
      <c r="H806" s="149" t="s">
        <v>5157</v>
      </c>
      <c r="I806" s="149" t="s">
        <v>1005</v>
      </c>
      <c r="J806" s="149" t="s">
        <v>2831</v>
      </c>
      <c r="K806" s="149" t="s">
        <v>6403</v>
      </c>
      <c r="L806" s="149" t="s">
        <v>3373</v>
      </c>
      <c r="S806" s="125"/>
      <c r="T806" s="126"/>
      <c r="U806" s="125"/>
      <c r="X806" s="126"/>
      <c r="AC806" s="1" t="str">
        <f>IF(基本情報登録!$D$10="","",IF(基本情報登録!$D$10='登録データ（男）'!F806,1,0))</f>
        <v/>
      </c>
    </row>
    <row r="807" spans="1:29" ht="13.5">
      <c r="A807" s="149">
        <v>805</v>
      </c>
      <c r="B807" s="149" t="s">
        <v>4395</v>
      </c>
      <c r="C807" s="149" t="s">
        <v>4779</v>
      </c>
      <c r="D807" s="149"/>
      <c r="E807" s="149"/>
      <c r="F807" s="149" t="s">
        <v>4986</v>
      </c>
      <c r="G807" s="149">
        <v>1</v>
      </c>
      <c r="H807" s="149" t="s">
        <v>5158</v>
      </c>
      <c r="I807" s="149" t="s">
        <v>5451</v>
      </c>
      <c r="J807" s="149" t="s">
        <v>5452</v>
      </c>
      <c r="K807" s="149" t="s">
        <v>6404</v>
      </c>
      <c r="L807" s="149" t="s">
        <v>499</v>
      </c>
      <c r="S807" s="125"/>
      <c r="T807" s="126"/>
      <c r="U807" s="125"/>
      <c r="X807" s="126"/>
      <c r="AC807" s="1" t="str">
        <f>IF(基本情報登録!$D$10="","",IF(基本情報登録!$D$10='登録データ（男）'!F807,1,0))</f>
        <v/>
      </c>
    </row>
    <row r="808" spans="1:29" ht="13.5">
      <c r="A808" s="149">
        <v>806</v>
      </c>
      <c r="B808" s="149" t="s">
        <v>4396</v>
      </c>
      <c r="C808" s="149" t="s">
        <v>4780</v>
      </c>
      <c r="D808" s="149"/>
      <c r="E808" s="149"/>
      <c r="F808" s="149" t="s">
        <v>4986</v>
      </c>
      <c r="G808" s="149">
        <v>1</v>
      </c>
      <c r="H808" s="149" t="s">
        <v>5159</v>
      </c>
      <c r="I808" s="149" t="s">
        <v>5453</v>
      </c>
      <c r="J808" s="149" t="s">
        <v>2395</v>
      </c>
      <c r="K808" s="149" t="s">
        <v>6405</v>
      </c>
      <c r="L808" s="149" t="s">
        <v>499</v>
      </c>
      <c r="S808" s="125"/>
      <c r="T808" s="126"/>
      <c r="U808" s="125"/>
      <c r="X808" s="126"/>
      <c r="AC808" s="1" t="str">
        <f>IF(基本情報登録!$D$10="","",IF(基本情報登録!$D$10='登録データ（男）'!F808,1,0))</f>
        <v/>
      </c>
    </row>
    <row r="809" spans="1:29" ht="13.5">
      <c r="A809" s="149">
        <v>807</v>
      </c>
      <c r="B809" s="149" t="s">
        <v>4397</v>
      </c>
      <c r="C809" s="149" t="s">
        <v>4781</v>
      </c>
      <c r="D809" s="149"/>
      <c r="E809" s="149"/>
      <c r="F809" s="149" t="s">
        <v>4986</v>
      </c>
      <c r="G809" s="149">
        <v>1</v>
      </c>
      <c r="H809" s="149" t="s">
        <v>5160</v>
      </c>
      <c r="I809" s="149" t="s">
        <v>2735</v>
      </c>
      <c r="J809" s="149" t="s">
        <v>5454</v>
      </c>
      <c r="K809" s="149" t="s">
        <v>6406</v>
      </c>
      <c r="L809" s="149" t="s">
        <v>499</v>
      </c>
      <c r="S809" s="125"/>
      <c r="T809" s="126"/>
      <c r="U809" s="125"/>
      <c r="X809" s="126"/>
      <c r="AC809" s="1" t="str">
        <f>IF(基本情報登録!$D$10="","",IF(基本情報登録!$D$10='登録データ（男）'!F809,1,0))</f>
        <v/>
      </c>
    </row>
    <row r="810" spans="1:29" ht="13.5">
      <c r="A810" s="149">
        <v>808</v>
      </c>
      <c r="B810" s="149" t="s">
        <v>4398</v>
      </c>
      <c r="C810" s="149" t="s">
        <v>4782</v>
      </c>
      <c r="D810" s="149"/>
      <c r="E810" s="149"/>
      <c r="F810" s="149" t="s">
        <v>4986</v>
      </c>
      <c r="G810" s="149">
        <v>1</v>
      </c>
      <c r="H810" s="149" t="s">
        <v>5161</v>
      </c>
      <c r="I810" s="149" t="s">
        <v>5455</v>
      </c>
      <c r="J810" s="149" t="s">
        <v>2682</v>
      </c>
      <c r="K810" s="149" t="s">
        <v>6407</v>
      </c>
      <c r="L810" s="149" t="s">
        <v>3373</v>
      </c>
      <c r="S810" s="125"/>
      <c r="T810" s="126"/>
      <c r="U810" s="125"/>
      <c r="X810" s="126"/>
      <c r="AC810" s="1" t="str">
        <f>IF(基本情報登録!$D$10="","",IF(基本情報登録!$D$10='登録データ（男）'!F810,1,0))</f>
        <v/>
      </c>
    </row>
    <row r="811" spans="1:29" ht="13.5">
      <c r="A811" s="149">
        <v>809</v>
      </c>
      <c r="B811" s="149" t="s">
        <v>4399</v>
      </c>
      <c r="C811" s="149" t="s">
        <v>4783</v>
      </c>
      <c r="D811" s="149"/>
      <c r="E811" s="149"/>
      <c r="F811" s="149" t="s">
        <v>4986</v>
      </c>
      <c r="G811" s="149">
        <v>1</v>
      </c>
      <c r="H811" s="149" t="s">
        <v>5162</v>
      </c>
      <c r="I811" s="149" t="s">
        <v>3345</v>
      </c>
      <c r="J811" s="149" t="s">
        <v>2366</v>
      </c>
      <c r="K811" s="149" t="s">
        <v>6408</v>
      </c>
      <c r="L811" s="149" t="s">
        <v>499</v>
      </c>
      <c r="S811" s="125"/>
      <c r="T811" s="126"/>
      <c r="U811" s="125"/>
      <c r="X811" s="126"/>
      <c r="AC811" s="1" t="str">
        <f>IF(基本情報登録!$D$10="","",IF(基本情報登録!$D$10='登録データ（男）'!F811,1,0))</f>
        <v/>
      </c>
    </row>
    <row r="812" spans="1:29" ht="13.5">
      <c r="A812" s="149">
        <v>810</v>
      </c>
      <c r="B812" s="149" t="s">
        <v>4400</v>
      </c>
      <c r="C812" s="149" t="s">
        <v>4784</v>
      </c>
      <c r="D812" s="149"/>
      <c r="E812" s="149"/>
      <c r="F812" s="149" t="s">
        <v>4986</v>
      </c>
      <c r="G812" s="149">
        <v>1</v>
      </c>
      <c r="H812" s="149" t="s">
        <v>5112</v>
      </c>
      <c r="I812" s="149" t="s">
        <v>579</v>
      </c>
      <c r="J812" s="149" t="s">
        <v>5456</v>
      </c>
      <c r="K812" s="149" t="s">
        <v>6409</v>
      </c>
      <c r="L812" s="149" t="s">
        <v>499</v>
      </c>
      <c r="S812" s="125"/>
      <c r="T812" s="126"/>
      <c r="U812" s="125"/>
      <c r="X812" s="126"/>
      <c r="AC812" s="1" t="str">
        <f>IF(基本情報登録!$D$10="","",IF(基本情報登録!$D$10='登録データ（男）'!F812,1,0))</f>
        <v/>
      </c>
    </row>
    <row r="813" spans="1:29" ht="13.5">
      <c r="A813" s="149">
        <v>811</v>
      </c>
      <c r="B813" s="149" t="s">
        <v>4401</v>
      </c>
      <c r="C813" s="149" t="s">
        <v>4785</v>
      </c>
      <c r="D813" s="149"/>
      <c r="E813" s="149"/>
      <c r="F813" s="149" t="s">
        <v>4986</v>
      </c>
      <c r="G813" s="149">
        <v>1</v>
      </c>
      <c r="H813" s="149" t="s">
        <v>5111</v>
      </c>
      <c r="I813" s="149" t="s">
        <v>591</v>
      </c>
      <c r="J813" s="149" t="s">
        <v>5457</v>
      </c>
      <c r="K813" s="149" t="s">
        <v>6410</v>
      </c>
      <c r="L813" s="149" t="s">
        <v>499</v>
      </c>
      <c r="S813" s="125"/>
      <c r="T813" s="126"/>
      <c r="U813" s="125"/>
      <c r="X813" s="126"/>
      <c r="AC813" s="1" t="str">
        <f>IF(基本情報登録!$D$10="","",IF(基本情報登録!$D$10='登録データ（男）'!F813,1,0))</f>
        <v/>
      </c>
    </row>
    <row r="814" spans="1:29" ht="13.5">
      <c r="A814" s="149">
        <v>812</v>
      </c>
      <c r="B814" s="149" t="s">
        <v>4402</v>
      </c>
      <c r="C814" s="149" t="s">
        <v>4786</v>
      </c>
      <c r="D814" s="149"/>
      <c r="E814" s="149"/>
      <c r="F814" s="149" t="s">
        <v>4986</v>
      </c>
      <c r="G814" s="149">
        <v>3</v>
      </c>
      <c r="H814" s="149" t="s">
        <v>5163</v>
      </c>
      <c r="I814" s="149" t="s">
        <v>2295</v>
      </c>
      <c r="J814" s="149" t="s">
        <v>501</v>
      </c>
      <c r="K814" s="149" t="s">
        <v>6411</v>
      </c>
      <c r="L814" s="149" t="s">
        <v>3373</v>
      </c>
      <c r="S814" s="125"/>
      <c r="T814" s="126"/>
      <c r="U814" s="125"/>
      <c r="X814" s="126"/>
      <c r="AC814" s="1" t="str">
        <f>IF(基本情報登録!$D$10="","",IF(基本情報登録!$D$10='登録データ（男）'!F814,1,0))</f>
        <v/>
      </c>
    </row>
    <row r="815" spans="1:29" ht="13.5">
      <c r="A815" s="149">
        <v>813</v>
      </c>
      <c r="B815" s="149" t="s">
        <v>4403</v>
      </c>
      <c r="C815" s="149" t="s">
        <v>4787</v>
      </c>
      <c r="D815" s="149"/>
      <c r="E815" s="149"/>
      <c r="F815" s="149" t="s">
        <v>4986</v>
      </c>
      <c r="G815" s="149">
        <v>1</v>
      </c>
      <c r="H815" s="149" t="s">
        <v>5164</v>
      </c>
      <c r="I815" s="149" t="s">
        <v>2792</v>
      </c>
      <c r="J815" s="149" t="s">
        <v>5458</v>
      </c>
      <c r="K815" s="149" t="s">
        <v>6412</v>
      </c>
      <c r="L815" s="149" t="s">
        <v>499</v>
      </c>
      <c r="S815" s="125"/>
      <c r="T815" s="126"/>
      <c r="U815" s="125"/>
      <c r="X815" s="126"/>
      <c r="AC815" s="1" t="str">
        <f>IF(基本情報登録!$D$10="","",IF(基本情報登録!$D$10='登録データ（男）'!F815,1,0))</f>
        <v/>
      </c>
    </row>
    <row r="816" spans="1:29" ht="13.5">
      <c r="A816" s="149">
        <v>814</v>
      </c>
      <c r="B816" s="149" t="s">
        <v>4404</v>
      </c>
      <c r="C816" s="149" t="s">
        <v>4788</v>
      </c>
      <c r="D816" s="149"/>
      <c r="E816" s="149"/>
      <c r="F816" s="149" t="s">
        <v>4986</v>
      </c>
      <c r="G816" s="149">
        <v>1</v>
      </c>
      <c r="H816" s="149" t="s">
        <v>5165</v>
      </c>
      <c r="I816" s="149" t="s">
        <v>2658</v>
      </c>
      <c r="J816" s="149" t="s">
        <v>545</v>
      </c>
      <c r="K816" s="149" t="s">
        <v>6413</v>
      </c>
      <c r="L816" s="149" t="s">
        <v>499</v>
      </c>
      <c r="S816" s="125"/>
      <c r="T816" s="126"/>
      <c r="U816" s="125"/>
      <c r="X816" s="126"/>
      <c r="AC816" s="1" t="str">
        <f>IF(基本情報登録!$D$10="","",IF(基本情報登録!$D$10='登録データ（男）'!F816,1,0))</f>
        <v/>
      </c>
    </row>
    <row r="817" spans="1:29" ht="13.5">
      <c r="A817" s="149">
        <v>815</v>
      </c>
      <c r="B817" s="149" t="s">
        <v>4405</v>
      </c>
      <c r="C817" s="149" t="s">
        <v>4789</v>
      </c>
      <c r="D817" s="149"/>
      <c r="E817" s="149"/>
      <c r="F817" s="149" t="s">
        <v>4986</v>
      </c>
      <c r="G817" s="149">
        <v>1</v>
      </c>
      <c r="H817" s="149" t="s">
        <v>5166</v>
      </c>
      <c r="I817" s="149" t="s">
        <v>5459</v>
      </c>
      <c r="J817" s="149" t="s">
        <v>2354</v>
      </c>
      <c r="K817" s="149" t="s">
        <v>6414</v>
      </c>
      <c r="L817" s="149" t="s">
        <v>499</v>
      </c>
      <c r="S817" s="125"/>
      <c r="T817" s="126"/>
      <c r="U817" s="125"/>
      <c r="X817" s="126"/>
      <c r="AC817" s="1" t="str">
        <f>IF(基本情報登録!$D$10="","",IF(基本情報登録!$D$10='登録データ（男）'!F817,1,0))</f>
        <v/>
      </c>
    </row>
    <row r="818" spans="1:29" ht="13.5">
      <c r="A818" s="149">
        <v>816</v>
      </c>
      <c r="B818" s="149" t="s">
        <v>4406</v>
      </c>
      <c r="C818" s="149" t="s">
        <v>4790</v>
      </c>
      <c r="D818" s="149"/>
      <c r="E818" s="149"/>
      <c r="F818" s="149" t="s">
        <v>4986</v>
      </c>
      <c r="G818" s="149">
        <v>1</v>
      </c>
      <c r="H818" s="149" t="s">
        <v>5119</v>
      </c>
      <c r="I818" s="149" t="s">
        <v>579</v>
      </c>
      <c r="J818" s="149" t="s">
        <v>2950</v>
      </c>
      <c r="K818" s="149" t="s">
        <v>6415</v>
      </c>
      <c r="L818" s="149" t="s">
        <v>3373</v>
      </c>
      <c r="S818" s="125"/>
      <c r="T818" s="126"/>
      <c r="U818" s="125"/>
      <c r="X818" s="126"/>
      <c r="AC818" s="1" t="str">
        <f>IF(基本情報登録!$D$10="","",IF(基本情報登録!$D$10='登録データ（男）'!F818,1,0))</f>
        <v/>
      </c>
    </row>
    <row r="819" spans="1:29" ht="13.5">
      <c r="A819" s="149">
        <v>817</v>
      </c>
      <c r="B819" s="149" t="s">
        <v>4407</v>
      </c>
      <c r="C819" s="149" t="s">
        <v>4791</v>
      </c>
      <c r="D819" s="149"/>
      <c r="E819" s="149"/>
      <c r="F819" s="149" t="s">
        <v>4986</v>
      </c>
      <c r="G819" s="149">
        <v>1</v>
      </c>
      <c r="H819" s="149" t="s">
        <v>5167</v>
      </c>
      <c r="I819" s="149" t="s">
        <v>5460</v>
      </c>
      <c r="J819" s="149" t="s">
        <v>2298</v>
      </c>
      <c r="K819" s="149" t="s">
        <v>6416</v>
      </c>
      <c r="L819" s="149" t="s">
        <v>499</v>
      </c>
      <c r="S819" s="125"/>
      <c r="T819" s="126"/>
      <c r="U819" s="125"/>
      <c r="X819" s="126"/>
      <c r="AC819" s="1" t="str">
        <f>IF(基本情報登録!$D$10="","",IF(基本情報登録!$D$10='登録データ（男）'!F819,1,0))</f>
        <v/>
      </c>
    </row>
    <row r="820" spans="1:29" ht="13.5">
      <c r="A820" s="149">
        <v>818</v>
      </c>
      <c r="B820" s="149" t="s">
        <v>4408</v>
      </c>
      <c r="C820" s="149" t="s">
        <v>4792</v>
      </c>
      <c r="D820" s="149"/>
      <c r="E820" s="149"/>
      <c r="F820" s="149" t="s">
        <v>4986</v>
      </c>
      <c r="G820" s="149">
        <v>1</v>
      </c>
      <c r="H820" s="149" t="s">
        <v>5119</v>
      </c>
      <c r="I820" s="149" t="s">
        <v>5461</v>
      </c>
      <c r="J820" s="149" t="s">
        <v>5462</v>
      </c>
      <c r="K820" s="149" t="s">
        <v>6417</v>
      </c>
      <c r="L820" s="149" t="s">
        <v>499</v>
      </c>
      <c r="S820" s="125"/>
      <c r="T820" s="126"/>
      <c r="U820" s="125"/>
      <c r="X820" s="126"/>
      <c r="AC820" s="1" t="str">
        <f>IF(基本情報登録!$D$10="","",IF(基本情報登録!$D$10='登録データ（男）'!F820,1,0))</f>
        <v/>
      </c>
    </row>
    <row r="821" spans="1:29" ht="13.5">
      <c r="A821" s="149">
        <v>819</v>
      </c>
      <c r="B821" s="149" t="s">
        <v>4409</v>
      </c>
      <c r="C821" s="149" t="s">
        <v>4793</v>
      </c>
      <c r="D821" s="149"/>
      <c r="E821" s="149"/>
      <c r="F821" s="149" t="s">
        <v>101</v>
      </c>
      <c r="G821" s="149">
        <v>1</v>
      </c>
      <c r="H821" s="149" t="s">
        <v>5168</v>
      </c>
      <c r="I821" s="149" t="s">
        <v>551</v>
      </c>
      <c r="J821" s="149" t="s">
        <v>2591</v>
      </c>
      <c r="K821" s="149" t="s">
        <v>6418</v>
      </c>
      <c r="L821" s="149" t="s">
        <v>499</v>
      </c>
      <c r="S821" s="125"/>
      <c r="T821" s="126"/>
      <c r="U821" s="125"/>
      <c r="X821" s="126"/>
      <c r="AC821" s="1" t="str">
        <f>IF(基本情報登録!$D$10="","",IF(基本情報登録!$D$10='登録データ（男）'!F821,1,0))</f>
        <v/>
      </c>
    </row>
    <row r="822" spans="1:29" ht="13.5">
      <c r="A822" s="149">
        <v>820</v>
      </c>
      <c r="B822" s="149" t="s">
        <v>4410</v>
      </c>
      <c r="C822" s="149" t="s">
        <v>4794</v>
      </c>
      <c r="D822" s="149"/>
      <c r="E822" s="149"/>
      <c r="F822" s="149" t="s">
        <v>5001</v>
      </c>
      <c r="G822" s="149">
        <v>1</v>
      </c>
      <c r="H822" s="149" t="s">
        <v>5169</v>
      </c>
      <c r="I822" s="149" t="s">
        <v>5463</v>
      </c>
      <c r="J822" s="149" t="s">
        <v>5464</v>
      </c>
      <c r="K822" s="149" t="s">
        <v>6419</v>
      </c>
      <c r="L822" s="149" t="s">
        <v>3373</v>
      </c>
      <c r="S822" s="125"/>
      <c r="T822" s="126"/>
      <c r="U822" s="125"/>
      <c r="X822" s="126"/>
      <c r="AC822" s="1" t="str">
        <f>IF(基本情報登録!$D$10="","",IF(基本情報登録!$D$10='登録データ（男）'!F822,1,0))</f>
        <v/>
      </c>
    </row>
    <row r="823" spans="1:29" ht="13.5">
      <c r="A823" s="149">
        <v>821</v>
      </c>
      <c r="B823" s="149" t="s">
        <v>4411</v>
      </c>
      <c r="C823" s="149" t="s">
        <v>4795</v>
      </c>
      <c r="D823" s="149"/>
      <c r="E823" s="149"/>
      <c r="F823" s="149" t="s">
        <v>5001</v>
      </c>
      <c r="G823" s="149">
        <v>1</v>
      </c>
      <c r="H823" s="149" t="s">
        <v>5170</v>
      </c>
      <c r="I823" s="149" t="s">
        <v>529</v>
      </c>
      <c r="J823" s="149" t="s">
        <v>3621</v>
      </c>
      <c r="K823" s="149" t="s">
        <v>6420</v>
      </c>
      <c r="L823" s="149" t="s">
        <v>499</v>
      </c>
      <c r="S823" s="125"/>
      <c r="T823" s="126"/>
      <c r="U823" s="125"/>
      <c r="X823" s="126"/>
      <c r="AC823" s="1" t="str">
        <f>IF(基本情報登録!$D$10="","",IF(基本情報登録!$D$10='登録データ（男）'!F823,1,0))</f>
        <v/>
      </c>
    </row>
    <row r="824" spans="1:29" ht="13.5">
      <c r="A824" s="149">
        <v>822</v>
      </c>
      <c r="B824" s="149" t="s">
        <v>4412</v>
      </c>
      <c r="C824" s="149" t="s">
        <v>4796</v>
      </c>
      <c r="D824" s="149"/>
      <c r="E824" s="149"/>
      <c r="F824" s="149" t="s">
        <v>5001</v>
      </c>
      <c r="G824" s="149">
        <v>1</v>
      </c>
      <c r="H824" s="149" t="s">
        <v>5171</v>
      </c>
      <c r="I824" s="149" t="s">
        <v>3200</v>
      </c>
      <c r="J824" s="149" t="s">
        <v>2436</v>
      </c>
      <c r="K824" s="149" t="s">
        <v>6421</v>
      </c>
      <c r="L824" s="149" t="s">
        <v>499</v>
      </c>
      <c r="S824" s="125"/>
      <c r="T824" s="126"/>
      <c r="U824" s="125"/>
      <c r="X824" s="126"/>
      <c r="AC824" s="1" t="str">
        <f>IF(基本情報登録!$D$10="","",IF(基本情報登録!$D$10='登録データ（男）'!F824,1,0))</f>
        <v/>
      </c>
    </row>
    <row r="825" spans="1:29" ht="13.5">
      <c r="A825" s="149">
        <v>823</v>
      </c>
      <c r="B825" s="149" t="s">
        <v>4413</v>
      </c>
      <c r="C825" s="149" t="s">
        <v>4797</v>
      </c>
      <c r="D825" s="149"/>
      <c r="E825" s="149"/>
      <c r="F825" s="149" t="s">
        <v>5001</v>
      </c>
      <c r="G825" s="149">
        <v>1</v>
      </c>
      <c r="H825" s="149" t="s">
        <v>5142</v>
      </c>
      <c r="I825" s="149" t="s">
        <v>532</v>
      </c>
      <c r="J825" s="149" t="s">
        <v>2413</v>
      </c>
      <c r="K825" s="149" t="s">
        <v>6422</v>
      </c>
      <c r="L825" s="149" t="s">
        <v>499</v>
      </c>
      <c r="S825" s="125"/>
      <c r="T825" s="126"/>
      <c r="U825" s="125"/>
      <c r="X825" s="126"/>
      <c r="AC825" s="1" t="str">
        <f>IF(基本情報登録!$D$10="","",IF(基本情報登録!$D$10='登録データ（男）'!F825,1,0))</f>
        <v/>
      </c>
    </row>
    <row r="826" spans="1:29" ht="13.5">
      <c r="A826" s="149">
        <v>824</v>
      </c>
      <c r="B826" s="149" t="s">
        <v>4414</v>
      </c>
      <c r="C826" s="149" t="s">
        <v>4798</v>
      </c>
      <c r="D826" s="149"/>
      <c r="E826" s="149"/>
      <c r="F826" s="149" t="s">
        <v>5001</v>
      </c>
      <c r="G826" s="149">
        <v>1</v>
      </c>
      <c r="H826" s="149" t="s">
        <v>5172</v>
      </c>
      <c r="I826" s="149" t="s">
        <v>2678</v>
      </c>
      <c r="J826" s="149" t="s">
        <v>2437</v>
      </c>
      <c r="K826" s="149" t="s">
        <v>6423</v>
      </c>
      <c r="L826" s="149" t="s">
        <v>3373</v>
      </c>
      <c r="S826" s="125"/>
      <c r="T826" s="126"/>
      <c r="U826" s="125"/>
      <c r="X826" s="126"/>
      <c r="AC826" s="1" t="str">
        <f>IF(基本情報登録!$D$10="","",IF(基本情報登録!$D$10='登録データ（男）'!F826,1,0))</f>
        <v/>
      </c>
    </row>
    <row r="827" spans="1:29" ht="13.5">
      <c r="A827" s="149">
        <v>825</v>
      </c>
      <c r="B827" s="149" t="s">
        <v>4415</v>
      </c>
      <c r="C827" s="149" t="s">
        <v>4799</v>
      </c>
      <c r="D827" s="149"/>
      <c r="E827" s="149"/>
      <c r="F827" s="149" t="s">
        <v>5000</v>
      </c>
      <c r="G827" s="149">
        <v>1</v>
      </c>
      <c r="H827" s="149" t="s">
        <v>951</v>
      </c>
      <c r="I827" s="149" t="s">
        <v>3556</v>
      </c>
      <c r="J827" s="149" t="s">
        <v>5285</v>
      </c>
      <c r="K827" s="149" t="s">
        <v>6424</v>
      </c>
      <c r="L827" s="149" t="s">
        <v>499</v>
      </c>
      <c r="S827" s="125"/>
      <c r="T827" s="126"/>
      <c r="U827" s="125"/>
      <c r="X827" s="126"/>
      <c r="AC827" s="1" t="str">
        <f>IF(基本情報登録!$D$10="","",IF(基本情報登録!$D$10='登録データ（男）'!F827,1,0))</f>
        <v/>
      </c>
    </row>
    <row r="828" spans="1:29" ht="13.5">
      <c r="A828" s="149">
        <v>826</v>
      </c>
      <c r="B828" s="149" t="s">
        <v>835</v>
      </c>
      <c r="C828" s="149" t="s">
        <v>836</v>
      </c>
      <c r="D828" s="149"/>
      <c r="E828" s="149"/>
      <c r="F828" s="149" t="s">
        <v>5010</v>
      </c>
      <c r="G828" s="149">
        <v>4</v>
      </c>
      <c r="H828" s="149" t="s">
        <v>951</v>
      </c>
      <c r="I828" s="149" t="s">
        <v>5465</v>
      </c>
      <c r="J828" s="149" t="s">
        <v>3179</v>
      </c>
      <c r="K828" s="149" t="s">
        <v>6425</v>
      </c>
      <c r="L828" s="149" t="s">
        <v>499</v>
      </c>
      <c r="S828" s="125"/>
      <c r="T828" s="126"/>
      <c r="U828" s="125"/>
      <c r="X828" s="126"/>
      <c r="AC828" s="1" t="str">
        <f>IF(基本情報登録!$D$10="","",IF(基本情報登録!$D$10='登録データ（男）'!F828,1,0))</f>
        <v/>
      </c>
    </row>
    <row r="829" spans="1:29" ht="13.5">
      <c r="A829" s="149">
        <v>827</v>
      </c>
      <c r="B829" s="149" t="s">
        <v>1360</v>
      </c>
      <c r="C829" s="149" t="s">
        <v>1361</v>
      </c>
      <c r="D829" s="149"/>
      <c r="E829" s="149"/>
      <c r="F829" s="149" t="s">
        <v>5010</v>
      </c>
      <c r="G829" s="149">
        <v>3</v>
      </c>
      <c r="H829" s="149" t="s">
        <v>1756</v>
      </c>
      <c r="I829" s="149" t="s">
        <v>3182</v>
      </c>
      <c r="J829" s="149" t="s">
        <v>2482</v>
      </c>
      <c r="K829" s="149" t="s">
        <v>6426</v>
      </c>
      <c r="L829" s="149" t="s">
        <v>499</v>
      </c>
      <c r="S829" s="125"/>
      <c r="T829" s="126"/>
      <c r="U829" s="125"/>
      <c r="X829" s="126"/>
      <c r="AC829" s="1" t="str">
        <f>IF(基本情報登録!$D$10="","",IF(基本情報登録!$D$10='登録データ（男）'!F829,1,0))</f>
        <v/>
      </c>
    </row>
    <row r="830" spans="1:29" ht="13.5">
      <c r="A830" s="149">
        <v>828</v>
      </c>
      <c r="B830" s="149" t="s">
        <v>841</v>
      </c>
      <c r="C830" s="149" t="s">
        <v>1357</v>
      </c>
      <c r="D830" s="149"/>
      <c r="E830" s="149"/>
      <c r="F830" s="149" t="s">
        <v>5010</v>
      </c>
      <c r="G830" s="149">
        <v>4</v>
      </c>
      <c r="H830" s="149" t="s">
        <v>842</v>
      </c>
      <c r="I830" s="149" t="s">
        <v>3180</v>
      </c>
      <c r="J830" s="149" t="s">
        <v>5466</v>
      </c>
      <c r="K830" s="149" t="s">
        <v>6427</v>
      </c>
      <c r="L830" s="149" t="s">
        <v>3373</v>
      </c>
      <c r="S830" s="125"/>
      <c r="T830" s="126"/>
      <c r="U830" s="125"/>
      <c r="X830" s="126"/>
      <c r="AC830" s="1" t="str">
        <f>IF(基本情報登録!$D$10="","",IF(基本情報登録!$D$10='登録データ（男）'!F830,1,0))</f>
        <v/>
      </c>
    </row>
    <row r="831" spans="1:29" ht="13.5">
      <c r="A831" s="149">
        <v>829</v>
      </c>
      <c r="B831" s="149" t="s">
        <v>1358</v>
      </c>
      <c r="C831" s="149" t="s">
        <v>1359</v>
      </c>
      <c r="D831" s="149"/>
      <c r="E831" s="149"/>
      <c r="F831" s="149" t="s">
        <v>5010</v>
      </c>
      <c r="G831" s="149">
        <v>3</v>
      </c>
      <c r="H831" s="149" t="s">
        <v>1755</v>
      </c>
      <c r="I831" s="149" t="s">
        <v>3181</v>
      </c>
      <c r="J831" s="149" t="s">
        <v>2575</v>
      </c>
      <c r="K831" s="149" t="s">
        <v>6428</v>
      </c>
      <c r="L831" s="149" t="s">
        <v>499</v>
      </c>
      <c r="S831" s="125"/>
      <c r="T831" s="126"/>
      <c r="U831" s="125"/>
      <c r="X831" s="126"/>
      <c r="AC831" s="1" t="str">
        <f>IF(基本情報登録!$D$10="","",IF(基本情報登録!$D$10='登録データ（男）'!F831,1,0))</f>
        <v/>
      </c>
    </row>
    <row r="832" spans="1:29" ht="13.5">
      <c r="A832" s="149">
        <v>830</v>
      </c>
      <c r="B832" s="149" t="s">
        <v>838</v>
      </c>
      <c r="C832" s="149" t="s">
        <v>839</v>
      </c>
      <c r="D832" s="149"/>
      <c r="E832" s="149"/>
      <c r="F832" s="149" t="s">
        <v>5010</v>
      </c>
      <c r="G832" s="149">
        <v>4</v>
      </c>
      <c r="H832" s="149" t="s">
        <v>840</v>
      </c>
      <c r="I832" s="149" t="s">
        <v>2465</v>
      </c>
      <c r="J832" s="149" t="s">
        <v>2298</v>
      </c>
      <c r="K832" s="149" t="s">
        <v>6429</v>
      </c>
      <c r="L832" s="149" t="s">
        <v>499</v>
      </c>
      <c r="S832" s="125"/>
      <c r="T832" s="126"/>
      <c r="U832" s="125"/>
      <c r="X832" s="126"/>
      <c r="AC832" s="1" t="str">
        <f>IF(基本情報登録!$D$10="","",IF(基本情報登録!$D$10='登録データ（男）'!F832,1,0))</f>
        <v/>
      </c>
    </row>
    <row r="833" spans="1:29" ht="13.5">
      <c r="A833" s="149">
        <v>831</v>
      </c>
      <c r="B833" s="149" t="s">
        <v>3187</v>
      </c>
      <c r="C833" s="149" t="s">
        <v>3188</v>
      </c>
      <c r="D833" s="149"/>
      <c r="E833" s="149"/>
      <c r="F833" s="149" t="s">
        <v>5010</v>
      </c>
      <c r="G833" s="149">
        <v>2</v>
      </c>
      <c r="H833" s="149" t="s">
        <v>2336</v>
      </c>
      <c r="I833" s="149" t="s">
        <v>3189</v>
      </c>
      <c r="J833" s="149" t="s">
        <v>3354</v>
      </c>
      <c r="K833" s="149" t="s">
        <v>6430</v>
      </c>
      <c r="L833" s="149" t="s">
        <v>499</v>
      </c>
      <c r="S833" s="125"/>
      <c r="T833" s="126"/>
      <c r="U833" s="125"/>
      <c r="X833" s="126"/>
      <c r="AC833" s="1" t="str">
        <f>IF(基本情報登録!$D$10="","",IF(基本情報登録!$D$10='登録データ（男）'!F833,1,0))</f>
        <v/>
      </c>
    </row>
    <row r="834" spans="1:29" ht="13.5">
      <c r="A834" s="149">
        <v>832</v>
      </c>
      <c r="B834" s="149" t="s">
        <v>3183</v>
      </c>
      <c r="C834" s="149" t="s">
        <v>3184</v>
      </c>
      <c r="D834" s="149"/>
      <c r="E834" s="149"/>
      <c r="F834" s="149" t="s">
        <v>5010</v>
      </c>
      <c r="G834" s="149">
        <v>2</v>
      </c>
      <c r="H834" s="149" t="s">
        <v>3185</v>
      </c>
      <c r="I834" s="149" t="s">
        <v>3186</v>
      </c>
      <c r="J834" s="149" t="s">
        <v>2752</v>
      </c>
      <c r="K834" s="149" t="s">
        <v>6431</v>
      </c>
      <c r="L834" s="149" t="s">
        <v>3373</v>
      </c>
      <c r="S834" s="125"/>
      <c r="T834" s="126"/>
      <c r="U834" s="125"/>
      <c r="X834" s="126"/>
      <c r="AC834" s="1" t="str">
        <f>IF(基本情報登録!$D$10="","",IF(基本情報登録!$D$10='登録データ（男）'!F834,1,0))</f>
        <v/>
      </c>
    </row>
    <row r="835" spans="1:29" ht="13.5">
      <c r="A835" s="149">
        <v>833</v>
      </c>
      <c r="B835" s="149" t="s">
        <v>4416</v>
      </c>
      <c r="C835" s="149" t="s">
        <v>4800</v>
      </c>
      <c r="D835" s="149"/>
      <c r="E835" s="149"/>
      <c r="F835" s="149" t="s">
        <v>5010</v>
      </c>
      <c r="G835" s="149">
        <v>1</v>
      </c>
      <c r="H835" s="149" t="s">
        <v>5082</v>
      </c>
      <c r="I835" s="149" t="s">
        <v>5467</v>
      </c>
      <c r="J835" s="149" t="s">
        <v>2466</v>
      </c>
      <c r="K835" s="149" t="s">
        <v>6432</v>
      </c>
      <c r="L835" s="149" t="s">
        <v>499</v>
      </c>
      <c r="S835" s="125"/>
      <c r="T835" s="126"/>
      <c r="U835" s="125"/>
      <c r="X835" s="126"/>
      <c r="AC835" s="1" t="str">
        <f>IF(基本情報登録!$D$10="","",IF(基本情報登録!$D$10='登録データ（男）'!F835,1,0))</f>
        <v/>
      </c>
    </row>
    <row r="836" spans="1:29" ht="13.5">
      <c r="A836" s="149">
        <v>834</v>
      </c>
      <c r="B836" s="149" t="s">
        <v>4417</v>
      </c>
      <c r="C836" s="149" t="s">
        <v>4801</v>
      </c>
      <c r="D836" s="149"/>
      <c r="E836" s="149"/>
      <c r="F836" s="149" t="s">
        <v>5010</v>
      </c>
      <c r="G836" s="149">
        <v>1</v>
      </c>
      <c r="H836" s="149" t="s">
        <v>5173</v>
      </c>
      <c r="I836" s="149" t="s">
        <v>1019</v>
      </c>
      <c r="J836" s="149" t="s">
        <v>5468</v>
      </c>
      <c r="K836" s="149" t="s">
        <v>6433</v>
      </c>
      <c r="L836" s="149" t="s">
        <v>499</v>
      </c>
      <c r="S836" s="125"/>
      <c r="T836" s="126"/>
      <c r="U836" s="125"/>
      <c r="X836" s="126"/>
      <c r="AC836" s="1" t="str">
        <f>IF(基本情報登録!$D$10="","",IF(基本情報登録!$D$10='登録データ（男）'!F836,1,0))</f>
        <v/>
      </c>
    </row>
    <row r="837" spans="1:29" ht="13.5">
      <c r="A837" s="149">
        <v>835</v>
      </c>
      <c r="B837" s="149" t="s">
        <v>303</v>
      </c>
      <c r="C837" s="149" t="s">
        <v>304</v>
      </c>
      <c r="D837" s="149"/>
      <c r="E837" s="149"/>
      <c r="F837" s="149" t="s">
        <v>5011</v>
      </c>
      <c r="G837" s="149">
        <v>6</v>
      </c>
      <c r="H837" s="149" t="s">
        <v>305</v>
      </c>
      <c r="I837" s="149" t="s">
        <v>2603</v>
      </c>
      <c r="J837" s="149" t="s">
        <v>2536</v>
      </c>
      <c r="K837" s="149" t="s">
        <v>6434</v>
      </c>
      <c r="L837" s="149" t="s">
        <v>499</v>
      </c>
      <c r="S837" s="125"/>
      <c r="T837" s="126"/>
      <c r="U837" s="125"/>
      <c r="X837" s="126"/>
      <c r="AC837" s="1" t="str">
        <f>IF(基本情報登録!$D$10="","",IF(基本情報登録!$D$10='登録データ（男）'!F837,1,0))</f>
        <v/>
      </c>
    </row>
    <row r="838" spans="1:29" ht="13.5">
      <c r="A838" s="149">
        <v>836</v>
      </c>
      <c r="B838" s="149" t="s">
        <v>1226</v>
      </c>
      <c r="C838" s="149" t="s">
        <v>1227</v>
      </c>
      <c r="D838" s="149"/>
      <c r="E838" s="149"/>
      <c r="F838" s="149" t="s">
        <v>5011</v>
      </c>
      <c r="G838" s="149">
        <v>4</v>
      </c>
      <c r="H838" s="149" t="s">
        <v>996</v>
      </c>
      <c r="I838" s="149" t="s">
        <v>615</v>
      </c>
      <c r="J838" s="149" t="s">
        <v>612</v>
      </c>
      <c r="K838" s="149" t="s">
        <v>6435</v>
      </c>
      <c r="L838" s="149" t="s">
        <v>3373</v>
      </c>
      <c r="S838" s="125"/>
      <c r="T838" s="126"/>
      <c r="U838" s="125"/>
      <c r="X838" s="126"/>
      <c r="AC838" s="1" t="str">
        <f>IF(基本情報登録!$D$10="","",IF(基本情報登録!$D$10='登録データ（男）'!F838,1,0))</f>
        <v/>
      </c>
    </row>
    <row r="839" spans="1:29" ht="13.5">
      <c r="A839" s="149">
        <v>837</v>
      </c>
      <c r="B839" s="149" t="s">
        <v>767</v>
      </c>
      <c r="C839" s="149" t="s">
        <v>768</v>
      </c>
      <c r="D839" s="149"/>
      <c r="E839" s="149"/>
      <c r="F839" s="149" t="s">
        <v>5011</v>
      </c>
      <c r="G839" s="149">
        <v>4</v>
      </c>
      <c r="H839" s="149" t="s">
        <v>769</v>
      </c>
      <c r="I839" s="149" t="s">
        <v>2216</v>
      </c>
      <c r="J839" s="149" t="s">
        <v>501</v>
      </c>
      <c r="K839" s="149" t="s">
        <v>6436</v>
      </c>
      <c r="L839" s="149" t="s">
        <v>499</v>
      </c>
      <c r="S839" s="125"/>
      <c r="T839" s="126"/>
      <c r="U839" s="125"/>
      <c r="X839" s="126"/>
      <c r="AC839" s="1" t="str">
        <f>IF(基本情報登録!$D$10="","",IF(基本情報登録!$D$10='登録データ（男）'!F839,1,0))</f>
        <v/>
      </c>
    </row>
    <row r="840" spans="1:29" ht="13.5">
      <c r="A840" s="149">
        <v>838</v>
      </c>
      <c r="B840" s="149" t="s">
        <v>1606</v>
      </c>
      <c r="C840" s="149" t="s">
        <v>1607</v>
      </c>
      <c r="D840" s="149"/>
      <c r="E840" s="149"/>
      <c r="F840" s="149" t="s">
        <v>5011</v>
      </c>
      <c r="G840" s="149">
        <v>3</v>
      </c>
      <c r="H840" s="149" t="s">
        <v>1859</v>
      </c>
      <c r="I840" s="149" t="s">
        <v>1108</v>
      </c>
      <c r="J840" s="149" t="s">
        <v>501</v>
      </c>
      <c r="K840" s="149" t="s">
        <v>6437</v>
      </c>
      <c r="L840" s="149" t="s">
        <v>499</v>
      </c>
      <c r="S840" s="125"/>
      <c r="T840" s="126"/>
      <c r="U840" s="125"/>
      <c r="X840" s="126"/>
      <c r="AC840" s="1" t="str">
        <f>IF(基本情報登録!$D$10="","",IF(基本情報登録!$D$10='登録データ（男）'!F840,1,0))</f>
        <v/>
      </c>
    </row>
    <row r="841" spans="1:29" ht="13.5">
      <c r="A841" s="149">
        <v>839</v>
      </c>
      <c r="B841" s="149" t="s">
        <v>3420</v>
      </c>
      <c r="C841" s="149" t="s">
        <v>3421</v>
      </c>
      <c r="D841" s="149"/>
      <c r="E841" s="149"/>
      <c r="F841" s="149" t="s">
        <v>5011</v>
      </c>
      <c r="G841" s="149">
        <v>2</v>
      </c>
      <c r="H841" s="149" t="s">
        <v>3422</v>
      </c>
      <c r="I841" s="149" t="s">
        <v>2519</v>
      </c>
      <c r="J841" s="149" t="s">
        <v>5469</v>
      </c>
      <c r="K841" s="149" t="s">
        <v>6438</v>
      </c>
      <c r="L841" s="149" t="s">
        <v>499</v>
      </c>
      <c r="S841" s="125"/>
      <c r="T841" s="126"/>
      <c r="U841" s="125"/>
      <c r="X841" s="126"/>
      <c r="AC841" s="1" t="str">
        <f>IF(基本情報登録!$D$10="","",IF(基本情報登録!$D$10='登録データ（男）'!F841,1,0))</f>
        <v/>
      </c>
    </row>
    <row r="842" spans="1:29" ht="13.5">
      <c r="A842" s="149">
        <v>840</v>
      </c>
      <c r="B842" s="149" t="s">
        <v>3481</v>
      </c>
      <c r="C842" s="149" t="s">
        <v>3482</v>
      </c>
      <c r="D842" s="149"/>
      <c r="E842" s="149"/>
      <c r="F842" s="149" t="s">
        <v>5011</v>
      </c>
      <c r="G842" s="149">
        <v>2</v>
      </c>
      <c r="H842" s="149" t="s">
        <v>3483</v>
      </c>
      <c r="I842" s="149" t="s">
        <v>5470</v>
      </c>
      <c r="J842" s="149" t="s">
        <v>2248</v>
      </c>
      <c r="K842" s="149" t="s">
        <v>6439</v>
      </c>
      <c r="L842" s="149" t="s">
        <v>3373</v>
      </c>
      <c r="S842" s="125"/>
      <c r="T842" s="126"/>
      <c r="U842" s="125"/>
      <c r="X842" s="126"/>
      <c r="AC842" s="1" t="str">
        <f>IF(基本情報登録!$D$10="","",IF(基本情報登録!$D$10='登録データ（男）'!F842,1,0))</f>
        <v/>
      </c>
    </row>
    <row r="843" spans="1:29" ht="13.5">
      <c r="A843" s="149">
        <v>841</v>
      </c>
      <c r="B843" s="149" t="s">
        <v>3417</v>
      </c>
      <c r="C843" s="149" t="s">
        <v>3418</v>
      </c>
      <c r="D843" s="149"/>
      <c r="E843" s="149"/>
      <c r="F843" s="149" t="s">
        <v>5011</v>
      </c>
      <c r="G843" s="149">
        <v>2</v>
      </c>
      <c r="H843" s="149" t="s">
        <v>3419</v>
      </c>
      <c r="I843" s="149" t="s">
        <v>5471</v>
      </c>
      <c r="J843" s="149" t="s">
        <v>5472</v>
      </c>
      <c r="K843" s="149" t="s">
        <v>6440</v>
      </c>
      <c r="L843" s="149" t="s">
        <v>499</v>
      </c>
      <c r="S843" s="125"/>
      <c r="T843" s="126"/>
      <c r="U843" s="125"/>
      <c r="X843" s="126"/>
      <c r="AC843" s="1" t="str">
        <f>IF(基本情報登録!$D$10="","",IF(基本情報登録!$D$10='登録データ（男）'!F843,1,0))</f>
        <v/>
      </c>
    </row>
    <row r="844" spans="1:29" ht="13.5">
      <c r="A844" s="149">
        <v>842</v>
      </c>
      <c r="B844" s="149" t="s">
        <v>3412</v>
      </c>
      <c r="C844" s="149" t="s">
        <v>3413</v>
      </c>
      <c r="D844" s="149"/>
      <c r="E844" s="149"/>
      <c r="F844" s="149" t="s">
        <v>5011</v>
      </c>
      <c r="G844" s="149">
        <v>2</v>
      </c>
      <c r="H844" s="149" t="s">
        <v>3165</v>
      </c>
      <c r="I844" s="149" t="s">
        <v>746</v>
      </c>
      <c r="J844" s="149" t="s">
        <v>2663</v>
      </c>
      <c r="K844" s="149" t="s">
        <v>6441</v>
      </c>
      <c r="L844" s="149" t="s">
        <v>499</v>
      </c>
      <c r="S844" s="125"/>
      <c r="T844" s="126"/>
      <c r="U844" s="125"/>
      <c r="X844" s="126"/>
      <c r="AC844" s="1" t="str">
        <f>IF(基本情報登録!$D$10="","",IF(基本情報登録!$D$10='登録データ（男）'!F844,1,0))</f>
        <v/>
      </c>
    </row>
    <row r="845" spans="1:29" ht="13.5">
      <c r="A845" s="149">
        <v>843</v>
      </c>
      <c r="B845" s="149" t="s">
        <v>1039</v>
      </c>
      <c r="C845" s="149" t="s">
        <v>1040</v>
      </c>
      <c r="D845" s="149"/>
      <c r="E845" s="149"/>
      <c r="F845" s="149" t="s">
        <v>5011</v>
      </c>
      <c r="G845" s="149">
        <v>4</v>
      </c>
      <c r="H845" s="149" t="s">
        <v>1041</v>
      </c>
      <c r="I845" s="149" t="s">
        <v>5473</v>
      </c>
      <c r="J845" s="149" t="s">
        <v>2602</v>
      </c>
      <c r="K845" s="149" t="s">
        <v>6442</v>
      </c>
      <c r="L845" s="149" t="s">
        <v>499</v>
      </c>
      <c r="S845" s="125"/>
      <c r="T845" s="126"/>
      <c r="U845" s="125"/>
      <c r="X845" s="126"/>
      <c r="AC845" s="1" t="str">
        <f>IF(基本情報登録!$D$10="","",IF(基本情報登録!$D$10='登録データ（男）'!F845,1,0))</f>
        <v/>
      </c>
    </row>
    <row r="846" spans="1:29" ht="13.5">
      <c r="A846" s="149">
        <v>844</v>
      </c>
      <c r="B846" s="149" t="s">
        <v>1228</v>
      </c>
      <c r="C846" s="149" t="s">
        <v>1229</v>
      </c>
      <c r="D846" s="149"/>
      <c r="E846" s="149"/>
      <c r="F846" s="149" t="s">
        <v>5011</v>
      </c>
      <c r="G846" s="149">
        <v>4</v>
      </c>
      <c r="H846" s="149" t="s">
        <v>1713</v>
      </c>
      <c r="I846" s="149" t="s">
        <v>2603</v>
      </c>
      <c r="J846" s="149" t="s">
        <v>2662</v>
      </c>
      <c r="K846" s="149" t="s">
        <v>6443</v>
      </c>
      <c r="L846" s="149" t="s">
        <v>3373</v>
      </c>
      <c r="S846" s="125"/>
      <c r="T846" s="126"/>
      <c r="U846" s="125"/>
      <c r="X846" s="126"/>
      <c r="AC846" s="1" t="str">
        <f>IF(基本情報登録!$D$10="","",IF(基本情報登録!$D$10='登録データ（男）'!F846,1,0))</f>
        <v/>
      </c>
    </row>
    <row r="847" spans="1:29" ht="13.5">
      <c r="A847" s="149">
        <v>845</v>
      </c>
      <c r="B847" s="149" t="s">
        <v>2605</v>
      </c>
      <c r="C847" s="149" t="s">
        <v>1685</v>
      </c>
      <c r="D847" s="149"/>
      <c r="E847" s="149"/>
      <c r="F847" s="149" t="s">
        <v>5011</v>
      </c>
      <c r="G847" s="149">
        <v>3</v>
      </c>
      <c r="H847" s="149" t="s">
        <v>1888</v>
      </c>
      <c r="I847" s="149" t="s">
        <v>1917</v>
      </c>
      <c r="J847" s="149" t="s">
        <v>545</v>
      </c>
      <c r="K847" s="149" t="s">
        <v>6444</v>
      </c>
      <c r="L847" s="149" t="s">
        <v>499</v>
      </c>
      <c r="S847" s="125"/>
      <c r="T847" s="126"/>
      <c r="U847" s="125"/>
      <c r="X847" s="126"/>
      <c r="AC847" s="1" t="str">
        <f>IF(基本情報登録!$D$10="","",IF(基本情報登録!$D$10='登録データ（男）'!F847,1,0))</f>
        <v/>
      </c>
    </row>
    <row r="848" spans="1:29" ht="13.5">
      <c r="A848" s="149">
        <v>846</v>
      </c>
      <c r="B848" s="149" t="s">
        <v>3414</v>
      </c>
      <c r="C848" s="149" t="s">
        <v>3415</v>
      </c>
      <c r="D848" s="149"/>
      <c r="E848" s="149"/>
      <c r="F848" s="149" t="s">
        <v>5011</v>
      </c>
      <c r="G848" s="149">
        <v>2</v>
      </c>
      <c r="H848" s="149" t="s">
        <v>3416</v>
      </c>
      <c r="I848" s="149" t="s">
        <v>5474</v>
      </c>
      <c r="J848" s="149" t="s">
        <v>5464</v>
      </c>
      <c r="K848" s="149" t="s">
        <v>6445</v>
      </c>
      <c r="L848" s="149" t="s">
        <v>499</v>
      </c>
      <c r="S848" s="125"/>
      <c r="T848" s="126"/>
      <c r="U848" s="125"/>
      <c r="X848" s="126"/>
      <c r="AC848" s="1" t="str">
        <f>IF(基本情報登録!$D$10="","",IF(基本情報登録!$D$10='登録データ（男）'!F848,1,0))</f>
        <v/>
      </c>
    </row>
    <row r="849" spans="1:29" ht="13.5">
      <c r="A849" s="149">
        <v>847</v>
      </c>
      <c r="B849" s="149" t="s">
        <v>3484</v>
      </c>
      <c r="C849" s="149" t="s">
        <v>3485</v>
      </c>
      <c r="D849" s="149"/>
      <c r="E849" s="149"/>
      <c r="F849" s="149" t="s">
        <v>5011</v>
      </c>
      <c r="G849" s="149">
        <v>2</v>
      </c>
      <c r="H849" s="149" t="s">
        <v>3486</v>
      </c>
      <c r="I849" s="149" t="s">
        <v>512</v>
      </c>
      <c r="J849" s="149" t="s">
        <v>523</v>
      </c>
      <c r="K849" s="149" t="s">
        <v>6446</v>
      </c>
      <c r="L849" s="149" t="s">
        <v>499</v>
      </c>
      <c r="S849" s="125"/>
      <c r="T849" s="126"/>
      <c r="U849" s="125"/>
      <c r="X849" s="126"/>
      <c r="AC849" s="1" t="str">
        <f>IF(基本情報登録!$D$10="","",IF(基本情報登録!$D$10='登録データ（男）'!F849,1,0))</f>
        <v/>
      </c>
    </row>
    <row r="850" spans="1:29" ht="13.5">
      <c r="A850" s="149">
        <v>848</v>
      </c>
      <c r="B850" s="149" t="s">
        <v>306</v>
      </c>
      <c r="C850" s="149" t="s">
        <v>2611</v>
      </c>
      <c r="D850" s="149"/>
      <c r="E850" s="149"/>
      <c r="F850" s="149" t="s">
        <v>5011</v>
      </c>
      <c r="G850" s="149">
        <v>6</v>
      </c>
      <c r="H850" s="149" t="s">
        <v>307</v>
      </c>
      <c r="I850" s="149" t="s">
        <v>2612</v>
      </c>
      <c r="J850" s="149" t="s">
        <v>5353</v>
      </c>
      <c r="K850" s="149" t="s">
        <v>6447</v>
      </c>
      <c r="L850" s="149" t="s">
        <v>3373</v>
      </c>
      <c r="S850" s="125"/>
      <c r="T850" s="126"/>
      <c r="U850" s="125"/>
      <c r="X850" s="126"/>
      <c r="AC850" s="1" t="str">
        <f>IF(基本情報登録!$D$10="","",IF(基本情報登録!$D$10='登録データ（男）'!F850,1,0))</f>
        <v/>
      </c>
    </row>
    <row r="851" spans="1:29" ht="13.5">
      <c r="A851" s="149">
        <v>849</v>
      </c>
      <c r="B851" s="149" t="s">
        <v>2604</v>
      </c>
      <c r="C851" s="149" t="s">
        <v>1687</v>
      </c>
      <c r="D851" s="149"/>
      <c r="E851" s="149"/>
      <c r="F851" s="149" t="s">
        <v>5011</v>
      </c>
      <c r="G851" s="149">
        <v>3</v>
      </c>
      <c r="H851" s="149" t="s">
        <v>1889</v>
      </c>
      <c r="I851" s="149" t="s">
        <v>1918</v>
      </c>
      <c r="J851" s="149" t="s">
        <v>574</v>
      </c>
      <c r="K851" s="149" t="s">
        <v>6448</v>
      </c>
      <c r="L851" s="149" t="s">
        <v>499</v>
      </c>
      <c r="S851" s="125"/>
      <c r="T851" s="126"/>
      <c r="U851" s="125"/>
      <c r="X851" s="126"/>
      <c r="AC851" s="1" t="str">
        <f>IF(基本情報登録!$D$10="","",IF(基本情報登録!$D$10='登録データ（男）'!F851,1,0))</f>
        <v/>
      </c>
    </row>
    <row r="852" spans="1:29" ht="13.5">
      <c r="A852" s="149">
        <v>850</v>
      </c>
      <c r="B852" s="149" t="s">
        <v>464</v>
      </c>
      <c r="C852" s="149" t="s">
        <v>465</v>
      </c>
      <c r="D852" s="149"/>
      <c r="E852" s="149"/>
      <c r="F852" s="149" t="s">
        <v>5011</v>
      </c>
      <c r="G852" s="149">
        <v>5</v>
      </c>
      <c r="H852" s="149" t="s">
        <v>428</v>
      </c>
      <c r="I852" s="149" t="s">
        <v>2622</v>
      </c>
      <c r="J852" s="149" t="s">
        <v>498</v>
      </c>
      <c r="K852" s="149" t="s">
        <v>6449</v>
      </c>
      <c r="L852" s="149" t="s">
        <v>499</v>
      </c>
      <c r="S852" s="125"/>
      <c r="T852" s="126"/>
      <c r="U852" s="125"/>
      <c r="X852" s="126"/>
      <c r="AC852" s="1" t="str">
        <f>IF(基本情報登録!$D$10="","",IF(基本情報登録!$D$10='登録データ（男）'!F852,1,0))</f>
        <v/>
      </c>
    </row>
    <row r="853" spans="1:29" ht="13.5">
      <c r="A853" s="149">
        <v>851</v>
      </c>
      <c r="B853" s="149" t="s">
        <v>469</v>
      </c>
      <c r="C853" s="149" t="s">
        <v>470</v>
      </c>
      <c r="D853" s="149"/>
      <c r="E853" s="149"/>
      <c r="F853" s="149" t="s">
        <v>5011</v>
      </c>
      <c r="G853" s="149">
        <v>4</v>
      </c>
      <c r="H853" s="149" t="s">
        <v>2627</v>
      </c>
      <c r="I853" s="149" t="s">
        <v>2628</v>
      </c>
      <c r="J853" s="149" t="s">
        <v>2595</v>
      </c>
      <c r="K853" s="149" t="s">
        <v>6450</v>
      </c>
      <c r="L853" s="149" t="s">
        <v>499</v>
      </c>
      <c r="S853" s="125"/>
      <c r="T853" s="126"/>
      <c r="U853" s="125"/>
      <c r="X853" s="126"/>
      <c r="AC853" s="1" t="str">
        <f>IF(基本情報登録!$D$10="","",IF(基本情報登録!$D$10='登録データ（男）'!F853,1,0))</f>
        <v/>
      </c>
    </row>
    <row r="854" spans="1:29" ht="13.5">
      <c r="A854" s="149">
        <v>852</v>
      </c>
      <c r="B854" s="149" t="s">
        <v>300</v>
      </c>
      <c r="C854" s="149" t="s">
        <v>301</v>
      </c>
      <c r="D854" s="149"/>
      <c r="E854" s="149"/>
      <c r="F854" s="149" t="s">
        <v>5011</v>
      </c>
      <c r="G854" s="149">
        <v>6</v>
      </c>
      <c r="H854" s="149" t="s">
        <v>302</v>
      </c>
      <c r="I854" s="149" t="s">
        <v>2610</v>
      </c>
      <c r="J854" s="149" t="s">
        <v>549</v>
      </c>
      <c r="K854" s="149" t="s">
        <v>6451</v>
      </c>
      <c r="L854" s="149" t="s">
        <v>3373</v>
      </c>
      <c r="S854" s="125"/>
      <c r="T854" s="126"/>
      <c r="U854" s="125"/>
      <c r="X854" s="126"/>
      <c r="AC854" s="1" t="str">
        <f>IF(基本情報登録!$D$10="","",IF(基本情報登録!$D$10='登録データ（男）'!F854,1,0))</f>
        <v/>
      </c>
    </row>
    <row r="855" spans="1:29" ht="13.5">
      <c r="A855" s="149">
        <v>853</v>
      </c>
      <c r="B855" s="149" t="s">
        <v>310</v>
      </c>
      <c r="C855" s="149" t="s">
        <v>311</v>
      </c>
      <c r="D855" s="149"/>
      <c r="E855" s="149"/>
      <c r="F855" s="149" t="s">
        <v>5011</v>
      </c>
      <c r="G855" s="149">
        <v>6</v>
      </c>
      <c r="H855" s="149" t="s">
        <v>2616</v>
      </c>
      <c r="I855" s="149" t="s">
        <v>2617</v>
      </c>
      <c r="J855" s="149" t="s">
        <v>2618</v>
      </c>
      <c r="K855" s="149" t="s">
        <v>6452</v>
      </c>
      <c r="L855" s="149" t="s">
        <v>499</v>
      </c>
      <c r="S855" s="125"/>
      <c r="T855" s="126"/>
      <c r="U855" s="125"/>
      <c r="X855" s="126"/>
      <c r="AC855" s="1" t="str">
        <f>IF(基本情報登録!$D$10="","",IF(基本情報登録!$D$10='登録データ（男）'!F855,1,0))</f>
        <v/>
      </c>
    </row>
    <row r="856" spans="1:29" ht="13.5">
      <c r="A856" s="149">
        <v>854</v>
      </c>
      <c r="B856" s="149" t="s">
        <v>2606</v>
      </c>
      <c r="C856" s="149" t="s">
        <v>2607</v>
      </c>
      <c r="D856" s="149"/>
      <c r="E856" s="149"/>
      <c r="F856" s="149" t="s">
        <v>5011</v>
      </c>
      <c r="G856" s="149">
        <v>3</v>
      </c>
      <c r="H856" s="149" t="s">
        <v>1724</v>
      </c>
      <c r="I856" s="149" t="s">
        <v>2608</v>
      </c>
      <c r="J856" s="149" t="s">
        <v>2369</v>
      </c>
      <c r="K856" s="149" t="s">
        <v>6453</v>
      </c>
      <c r="L856" s="149" t="s">
        <v>499</v>
      </c>
      <c r="S856" s="125"/>
      <c r="T856" s="126"/>
      <c r="U856" s="125"/>
      <c r="X856" s="126"/>
      <c r="AC856" s="1" t="str">
        <f>IF(基本情報登録!$D$10="","",IF(基本情報登録!$D$10='登録データ（男）'!F856,1,0))</f>
        <v/>
      </c>
    </row>
    <row r="857" spans="1:29" ht="13.5">
      <c r="A857" s="149">
        <v>855</v>
      </c>
      <c r="B857" s="149" t="s">
        <v>308</v>
      </c>
      <c r="C857" s="149" t="s">
        <v>309</v>
      </c>
      <c r="D857" s="149"/>
      <c r="E857" s="149"/>
      <c r="F857" s="149" t="s">
        <v>5011</v>
      </c>
      <c r="G857" s="149">
        <v>6</v>
      </c>
      <c r="H857" s="149" t="s">
        <v>2613</v>
      </c>
      <c r="I857" s="149" t="s">
        <v>2614</v>
      </c>
      <c r="J857" s="149" t="s">
        <v>2615</v>
      </c>
      <c r="K857" s="149" t="s">
        <v>6454</v>
      </c>
      <c r="L857" s="149" t="s">
        <v>499</v>
      </c>
      <c r="S857" s="125"/>
      <c r="T857" s="126"/>
      <c r="U857" s="125"/>
      <c r="X857" s="126"/>
      <c r="AC857" s="1" t="str">
        <f>IF(基本情報登録!$D$10="","",IF(基本情報登録!$D$10='登録データ（男）'!F857,1,0))</f>
        <v/>
      </c>
    </row>
    <row r="858" spans="1:29" ht="13.5">
      <c r="A858" s="149">
        <v>856</v>
      </c>
      <c r="B858" s="149" t="s">
        <v>2635</v>
      </c>
      <c r="C858" s="149" t="s">
        <v>2636</v>
      </c>
      <c r="D858" s="149"/>
      <c r="E858" s="149"/>
      <c r="F858" s="149" t="s">
        <v>5011</v>
      </c>
      <c r="G858" s="149">
        <v>3</v>
      </c>
      <c r="H858" s="149" t="s">
        <v>1713</v>
      </c>
      <c r="I858" s="149" t="s">
        <v>556</v>
      </c>
      <c r="J858" s="149" t="s">
        <v>2220</v>
      </c>
      <c r="K858" s="149" t="s">
        <v>6455</v>
      </c>
      <c r="L858" s="149" t="s">
        <v>3373</v>
      </c>
      <c r="S858" s="125"/>
      <c r="T858" s="126"/>
      <c r="U858" s="125"/>
      <c r="X858" s="126"/>
      <c r="AC858" s="1" t="str">
        <f>IF(基本情報登録!$D$10="","",IF(基本情報登録!$D$10='登録データ（男）'!F858,1,0))</f>
        <v/>
      </c>
    </row>
    <row r="859" spans="1:29" ht="13.5">
      <c r="A859" s="149">
        <v>857</v>
      </c>
      <c r="B859" s="149" t="s">
        <v>2619</v>
      </c>
      <c r="C859" s="149" t="s">
        <v>463</v>
      </c>
      <c r="D859" s="149"/>
      <c r="E859" s="149"/>
      <c r="F859" s="149" t="s">
        <v>5011</v>
      </c>
      <c r="G859" s="149">
        <v>5</v>
      </c>
      <c r="H859" s="149" t="s">
        <v>2620</v>
      </c>
      <c r="I859" s="149" t="s">
        <v>2621</v>
      </c>
      <c r="J859" s="149" t="s">
        <v>2218</v>
      </c>
      <c r="K859" s="149" t="s">
        <v>6456</v>
      </c>
      <c r="L859" s="149" t="s">
        <v>499</v>
      </c>
      <c r="S859" s="125"/>
      <c r="T859" s="126"/>
      <c r="U859" s="125"/>
      <c r="X859" s="126"/>
      <c r="AC859" s="1" t="str">
        <f>IF(基本情報登録!$D$10="","",IF(基本情報登録!$D$10='登録データ（男）'!F859,1,0))</f>
        <v/>
      </c>
    </row>
    <row r="860" spans="1:29" ht="13.5">
      <c r="A860" s="149">
        <v>858</v>
      </c>
      <c r="B860" s="149" t="s">
        <v>466</v>
      </c>
      <c r="C860" s="149" t="s">
        <v>467</v>
      </c>
      <c r="D860" s="149"/>
      <c r="E860" s="149"/>
      <c r="F860" s="149" t="s">
        <v>5011</v>
      </c>
      <c r="G860" s="149">
        <v>3</v>
      </c>
      <c r="H860" s="149" t="s">
        <v>479</v>
      </c>
      <c r="I860" s="149" t="s">
        <v>5475</v>
      </c>
      <c r="J860" s="149" t="s">
        <v>5476</v>
      </c>
      <c r="K860" s="149" t="s">
        <v>6457</v>
      </c>
      <c r="L860" s="149" t="s">
        <v>499</v>
      </c>
      <c r="S860" s="125"/>
      <c r="T860" s="126"/>
      <c r="U860" s="125"/>
      <c r="X860" s="126"/>
      <c r="AC860" s="1" t="str">
        <f>IF(基本情報登録!$D$10="","",IF(基本情報登録!$D$10='登録データ（男）'!F860,1,0))</f>
        <v/>
      </c>
    </row>
    <row r="861" spans="1:29" ht="13.5">
      <c r="A861" s="149">
        <v>859</v>
      </c>
      <c r="B861" s="149" t="s">
        <v>2623</v>
      </c>
      <c r="C861" s="149" t="s">
        <v>468</v>
      </c>
      <c r="D861" s="149"/>
      <c r="E861" s="149"/>
      <c r="F861" s="149" t="s">
        <v>5011</v>
      </c>
      <c r="G861" s="149">
        <v>5</v>
      </c>
      <c r="H861" s="149" t="s">
        <v>2624</v>
      </c>
      <c r="I861" s="149" t="s">
        <v>2625</v>
      </c>
      <c r="J861" s="149" t="s">
        <v>2626</v>
      </c>
      <c r="K861" s="149" t="s">
        <v>6458</v>
      </c>
      <c r="L861" s="149" t="s">
        <v>499</v>
      </c>
      <c r="S861" s="125"/>
      <c r="T861" s="126"/>
      <c r="U861" s="125"/>
      <c r="X861" s="126"/>
      <c r="AC861" s="1" t="str">
        <f>IF(基本情報登録!$D$10="","",IF(基本情報登録!$D$10='登録データ（男）'!F861,1,0))</f>
        <v/>
      </c>
    </row>
    <row r="862" spans="1:29" ht="13.5">
      <c r="A862" s="149">
        <v>860</v>
      </c>
      <c r="B862" s="149" t="s">
        <v>471</v>
      </c>
      <c r="C862" s="149" t="s">
        <v>472</v>
      </c>
      <c r="D862" s="149"/>
      <c r="E862" s="149"/>
      <c r="F862" s="149" t="s">
        <v>5011</v>
      </c>
      <c r="G862" s="149">
        <v>4</v>
      </c>
      <c r="H862" s="149" t="s">
        <v>2629</v>
      </c>
      <c r="I862" s="149" t="s">
        <v>2630</v>
      </c>
      <c r="J862" s="149" t="s">
        <v>2250</v>
      </c>
      <c r="K862" s="149" t="s">
        <v>6459</v>
      </c>
      <c r="L862" s="149" t="s">
        <v>3373</v>
      </c>
      <c r="S862" s="125"/>
      <c r="T862" s="126"/>
      <c r="U862" s="125"/>
      <c r="X862" s="126"/>
      <c r="AC862" s="1" t="str">
        <f>IF(基本情報登録!$D$10="","",IF(基本情報登録!$D$10='登録データ（男）'!F862,1,0))</f>
        <v/>
      </c>
    </row>
    <row r="863" spans="1:29" ht="13.5">
      <c r="A863" s="149">
        <v>861</v>
      </c>
      <c r="B863" s="149" t="s">
        <v>1355</v>
      </c>
      <c r="C863" s="149" t="s">
        <v>1356</v>
      </c>
      <c r="D863" s="149"/>
      <c r="E863" s="149"/>
      <c r="F863" s="149" t="s">
        <v>5011</v>
      </c>
      <c r="G863" s="149">
        <v>4</v>
      </c>
      <c r="H863" s="149" t="s">
        <v>2634</v>
      </c>
      <c r="I863" s="149" t="s">
        <v>567</v>
      </c>
      <c r="J863" s="149" t="s">
        <v>2259</v>
      </c>
      <c r="K863" s="149" t="s">
        <v>6460</v>
      </c>
      <c r="L863" s="149" t="s">
        <v>499</v>
      </c>
      <c r="S863" s="125"/>
      <c r="T863" s="126"/>
      <c r="U863" s="125"/>
      <c r="X863" s="126"/>
      <c r="AC863" s="1" t="str">
        <f>IF(基本情報登録!$D$10="","",IF(基本情報登録!$D$10='登録データ（男）'!F863,1,0))</f>
        <v/>
      </c>
    </row>
    <row r="864" spans="1:29" ht="13.5">
      <c r="A864" s="149">
        <v>862</v>
      </c>
      <c r="B864" s="149" t="s">
        <v>1353</v>
      </c>
      <c r="C864" s="149" t="s">
        <v>1354</v>
      </c>
      <c r="D864" s="149"/>
      <c r="E864" s="149"/>
      <c r="F864" s="149" t="s">
        <v>5011</v>
      </c>
      <c r="G864" s="149">
        <v>4</v>
      </c>
      <c r="H864" s="149" t="s">
        <v>2631</v>
      </c>
      <c r="I864" s="149" t="s">
        <v>2632</v>
      </c>
      <c r="J864" s="149" t="s">
        <v>2303</v>
      </c>
      <c r="K864" s="149" t="s">
        <v>6461</v>
      </c>
      <c r="L864" s="149" t="s">
        <v>499</v>
      </c>
      <c r="S864" s="125"/>
      <c r="T864" s="126"/>
      <c r="U864" s="125"/>
      <c r="X864" s="126"/>
      <c r="AC864" s="1" t="str">
        <f>IF(基本情報登録!$D$10="","",IF(基本情報登録!$D$10='登録データ（男）'!F864,1,0))</f>
        <v/>
      </c>
    </row>
    <row r="865" spans="1:29" ht="13.5">
      <c r="A865" s="149">
        <v>863</v>
      </c>
      <c r="B865" s="149" t="s">
        <v>4156</v>
      </c>
      <c r="C865" s="149" t="s">
        <v>4157</v>
      </c>
      <c r="D865" s="149"/>
      <c r="E865" s="149"/>
      <c r="F865" s="149" t="s">
        <v>5011</v>
      </c>
      <c r="G865" s="149">
        <v>2</v>
      </c>
      <c r="H865" s="149" t="s">
        <v>1796</v>
      </c>
      <c r="I865" s="149" t="s">
        <v>2443</v>
      </c>
      <c r="J865" s="149" t="s">
        <v>518</v>
      </c>
      <c r="K865" s="149" t="s">
        <v>6462</v>
      </c>
      <c r="L865" s="149" t="s">
        <v>499</v>
      </c>
      <c r="S865" s="125"/>
      <c r="T865" s="126"/>
      <c r="U865" s="125"/>
      <c r="X865" s="126"/>
      <c r="AC865" s="1" t="str">
        <f>IF(基本情報登録!$D$10="","",IF(基本情報登録!$D$10='登録データ（男）'!F865,1,0))</f>
        <v/>
      </c>
    </row>
    <row r="866" spans="1:29" ht="13.5">
      <c r="A866" s="149">
        <v>864</v>
      </c>
      <c r="B866" s="149" t="s">
        <v>4158</v>
      </c>
      <c r="C866" s="149" t="s">
        <v>4159</v>
      </c>
      <c r="D866" s="149"/>
      <c r="E866" s="149"/>
      <c r="F866" s="149" t="s">
        <v>5011</v>
      </c>
      <c r="G866" s="149">
        <v>2</v>
      </c>
      <c r="H866" s="149" t="s">
        <v>754</v>
      </c>
      <c r="I866" s="149" t="s">
        <v>5477</v>
      </c>
      <c r="J866" s="149" t="s">
        <v>5478</v>
      </c>
      <c r="K866" s="149" t="s">
        <v>6463</v>
      </c>
      <c r="L866" s="149" t="s">
        <v>3373</v>
      </c>
      <c r="S866" s="125"/>
      <c r="T866" s="126"/>
      <c r="U866" s="125"/>
      <c r="X866" s="126"/>
      <c r="AC866" s="1" t="str">
        <f>IF(基本情報登録!$D$10="","",IF(基本情報登録!$D$10='登録データ（男）'!F866,1,0))</f>
        <v/>
      </c>
    </row>
    <row r="867" spans="1:29" ht="13.5">
      <c r="A867" s="149">
        <v>865</v>
      </c>
      <c r="B867" s="149" t="s">
        <v>1613</v>
      </c>
      <c r="C867" s="149" t="s">
        <v>1614</v>
      </c>
      <c r="D867" s="149"/>
      <c r="E867" s="149"/>
      <c r="F867" s="149" t="s">
        <v>5012</v>
      </c>
      <c r="G867" s="149">
        <v>3</v>
      </c>
      <c r="H867" s="149" t="s">
        <v>3218</v>
      </c>
      <c r="I867" s="149" t="s">
        <v>3219</v>
      </c>
      <c r="J867" s="149" t="s">
        <v>765</v>
      </c>
      <c r="K867" s="149" t="s">
        <v>6464</v>
      </c>
      <c r="L867" s="149" t="s">
        <v>499</v>
      </c>
      <c r="S867" s="125"/>
      <c r="T867" s="126"/>
      <c r="U867" s="125"/>
      <c r="X867" s="126"/>
      <c r="AC867" s="1" t="str">
        <f>IF(基本情報登録!$D$10="","",IF(基本情報登録!$D$10='登録データ（男）'!F867,1,0))</f>
        <v/>
      </c>
    </row>
    <row r="868" spans="1:29" ht="13.5">
      <c r="A868" s="149">
        <v>866</v>
      </c>
      <c r="B868" s="149" t="s">
        <v>3220</v>
      </c>
      <c r="C868" s="149" t="s">
        <v>351</v>
      </c>
      <c r="D868" s="149"/>
      <c r="E868" s="149"/>
      <c r="F868" s="149" t="s">
        <v>5012</v>
      </c>
      <c r="G868" s="149" t="s">
        <v>313</v>
      </c>
      <c r="H868" s="149" t="s">
        <v>352</v>
      </c>
      <c r="I868" s="149" t="s">
        <v>3221</v>
      </c>
      <c r="J868" s="149" t="s">
        <v>3222</v>
      </c>
      <c r="K868" s="149" t="s">
        <v>6465</v>
      </c>
      <c r="L868" s="149" t="s">
        <v>499</v>
      </c>
      <c r="S868" s="125"/>
      <c r="T868" s="126"/>
      <c r="U868" s="125"/>
      <c r="X868" s="126"/>
      <c r="AC868" s="1" t="str">
        <f>IF(基本情報登録!$D$10="","",IF(基本情報登録!$D$10='登録データ（男）'!F868,1,0))</f>
        <v/>
      </c>
    </row>
    <row r="869" spans="1:29" ht="13.5">
      <c r="A869" s="149">
        <v>867</v>
      </c>
      <c r="B869" s="149" t="s">
        <v>3644</v>
      </c>
      <c r="C869" s="149" t="s">
        <v>4802</v>
      </c>
      <c r="D869" s="149"/>
      <c r="E869" s="149"/>
      <c r="F869" s="149" t="s">
        <v>5012</v>
      </c>
      <c r="G869" s="149">
        <v>2</v>
      </c>
      <c r="H869" s="149" t="s">
        <v>342</v>
      </c>
      <c r="I869" s="149" t="s">
        <v>3645</v>
      </c>
      <c r="J869" s="149" t="s">
        <v>2740</v>
      </c>
      <c r="K869" s="149" t="s">
        <v>6466</v>
      </c>
      <c r="L869" s="149" t="s">
        <v>499</v>
      </c>
      <c r="S869" s="125"/>
      <c r="T869" s="126"/>
      <c r="U869" s="125"/>
      <c r="X869" s="126"/>
      <c r="AC869" s="1" t="str">
        <f>IF(基本情報登録!$D$10="","",IF(基本情報登録!$D$10='登録データ（男）'!F869,1,0))</f>
        <v/>
      </c>
    </row>
    <row r="870" spans="1:29" ht="13.5">
      <c r="A870" s="149">
        <v>868</v>
      </c>
      <c r="B870" s="149" t="s">
        <v>380</v>
      </c>
      <c r="C870" s="149" t="s">
        <v>381</v>
      </c>
      <c r="D870" s="149"/>
      <c r="E870" s="149"/>
      <c r="F870" s="149" t="s">
        <v>5012</v>
      </c>
      <c r="G870" s="149" t="s">
        <v>333</v>
      </c>
      <c r="H870" s="149" t="s">
        <v>382</v>
      </c>
      <c r="I870" s="149" t="s">
        <v>610</v>
      </c>
      <c r="J870" s="149" t="s">
        <v>502</v>
      </c>
      <c r="K870" s="149" t="s">
        <v>6467</v>
      </c>
      <c r="L870" s="149" t="s">
        <v>3373</v>
      </c>
      <c r="S870" s="125"/>
      <c r="T870" s="126"/>
      <c r="U870" s="125"/>
      <c r="X870" s="126"/>
      <c r="AC870" s="1" t="str">
        <f>IF(基本情報登録!$D$10="","",IF(基本情報登録!$D$10='登録データ（男）'!F870,1,0))</f>
        <v/>
      </c>
    </row>
    <row r="871" spans="1:29" ht="13.5">
      <c r="A871" s="149">
        <v>869</v>
      </c>
      <c r="B871" s="149" t="s">
        <v>416</v>
      </c>
      <c r="C871" s="149" t="s">
        <v>417</v>
      </c>
      <c r="D871" s="149"/>
      <c r="E871" s="149"/>
      <c r="F871" s="149" t="s">
        <v>5012</v>
      </c>
      <c r="G871" s="149" t="s">
        <v>333</v>
      </c>
      <c r="H871" s="149" t="s">
        <v>414</v>
      </c>
      <c r="I871" s="149" t="s">
        <v>2394</v>
      </c>
      <c r="J871" s="149" t="s">
        <v>2393</v>
      </c>
      <c r="K871" s="149" t="s">
        <v>6468</v>
      </c>
      <c r="L871" s="149" t="s">
        <v>499</v>
      </c>
      <c r="S871" s="125"/>
      <c r="T871" s="126"/>
      <c r="U871" s="125"/>
      <c r="X871" s="126"/>
      <c r="AC871" s="1" t="str">
        <f>IF(基本情報登録!$D$10="","",IF(基本情報登録!$D$10='登録データ（男）'!F871,1,0))</f>
        <v/>
      </c>
    </row>
    <row r="872" spans="1:29" ht="13.5">
      <c r="A872" s="149">
        <v>870</v>
      </c>
      <c r="B872" s="149" t="s">
        <v>1610</v>
      </c>
      <c r="C872" s="149" t="s">
        <v>350</v>
      </c>
      <c r="D872" s="149"/>
      <c r="E872" s="149"/>
      <c r="F872" s="149" t="s">
        <v>5012</v>
      </c>
      <c r="G872" s="149">
        <v>3</v>
      </c>
      <c r="H872" s="149" t="s">
        <v>3217</v>
      </c>
      <c r="I872" s="149" t="s">
        <v>533</v>
      </c>
      <c r="J872" s="149" t="s">
        <v>2923</v>
      </c>
      <c r="K872" s="149" t="s">
        <v>6469</v>
      </c>
      <c r="L872" s="149" t="s">
        <v>499</v>
      </c>
      <c r="S872" s="125"/>
      <c r="T872" s="126"/>
      <c r="U872" s="125"/>
      <c r="X872" s="126"/>
      <c r="AC872" s="1" t="str">
        <f>IF(基本情報登録!$D$10="","",IF(基本情報登録!$D$10='登録データ（男）'!F872,1,0))</f>
        <v/>
      </c>
    </row>
    <row r="873" spans="1:29" ht="13.5">
      <c r="A873" s="149">
        <v>871</v>
      </c>
      <c r="B873" s="149" t="s">
        <v>762</v>
      </c>
      <c r="C873" s="149" t="s">
        <v>763</v>
      </c>
      <c r="D873" s="149"/>
      <c r="E873" s="149"/>
      <c r="F873" s="149" t="s">
        <v>5012</v>
      </c>
      <c r="G873" s="149">
        <v>4</v>
      </c>
      <c r="H873" s="149" t="s">
        <v>764</v>
      </c>
      <c r="I873" s="149" t="s">
        <v>3216</v>
      </c>
      <c r="J873" s="149" t="s">
        <v>2752</v>
      </c>
      <c r="K873" s="149" t="s">
        <v>6470</v>
      </c>
      <c r="L873" s="149" t="s">
        <v>499</v>
      </c>
      <c r="S873" s="125"/>
      <c r="T873" s="126"/>
      <c r="U873" s="125"/>
      <c r="X873" s="126"/>
      <c r="AC873" s="1" t="str">
        <f>IF(基本情報登録!$D$10="","",IF(基本情報登録!$D$10='登録データ（男）'!F873,1,0))</f>
        <v/>
      </c>
    </row>
    <row r="874" spans="1:29" ht="13.5">
      <c r="A874" s="149">
        <v>872</v>
      </c>
      <c r="B874" s="149" t="s">
        <v>1615</v>
      </c>
      <c r="C874" s="149" t="s">
        <v>1616</v>
      </c>
      <c r="D874" s="149"/>
      <c r="E874" s="149"/>
      <c r="F874" s="149" t="s">
        <v>5012</v>
      </c>
      <c r="G874" s="149">
        <v>3</v>
      </c>
      <c r="H874" s="149" t="s">
        <v>944</v>
      </c>
      <c r="I874" s="149" t="s">
        <v>3215</v>
      </c>
      <c r="J874" s="149" t="s">
        <v>708</v>
      </c>
      <c r="K874" s="149" t="s">
        <v>6471</v>
      </c>
      <c r="L874" s="149" t="s">
        <v>3373</v>
      </c>
      <c r="S874" s="125"/>
      <c r="T874" s="126"/>
      <c r="U874" s="125"/>
      <c r="X874" s="126"/>
      <c r="AC874" s="1" t="str">
        <f>IF(基本情報登録!$D$10="","",IF(基本情報登録!$D$10='登録データ（男）'!F874,1,0))</f>
        <v/>
      </c>
    </row>
    <row r="875" spans="1:29" ht="13.5">
      <c r="A875" s="149">
        <v>873</v>
      </c>
      <c r="B875" s="149" t="s">
        <v>318</v>
      </c>
      <c r="C875" s="149" t="s">
        <v>319</v>
      </c>
      <c r="D875" s="149"/>
      <c r="E875" s="149"/>
      <c r="F875" s="149" t="s">
        <v>5012</v>
      </c>
      <c r="G875" s="149" t="s">
        <v>313</v>
      </c>
      <c r="H875" s="149" t="s">
        <v>320</v>
      </c>
      <c r="I875" s="149" t="s">
        <v>3214</v>
      </c>
      <c r="J875" s="149" t="s">
        <v>2301</v>
      </c>
      <c r="K875" s="149" t="s">
        <v>6472</v>
      </c>
      <c r="L875" s="149" t="s">
        <v>499</v>
      </c>
      <c r="S875" s="125"/>
      <c r="T875" s="126"/>
      <c r="U875" s="125"/>
      <c r="X875" s="126"/>
      <c r="AC875" s="1" t="str">
        <f>IF(基本情報登録!$D$10="","",IF(基本情報登録!$D$10='登録データ（男）'!F875,1,0))</f>
        <v/>
      </c>
    </row>
    <row r="876" spans="1:29" ht="13.5">
      <c r="A876" s="149">
        <v>874</v>
      </c>
      <c r="B876" s="149" t="s">
        <v>3374</v>
      </c>
      <c r="C876" s="149" t="s">
        <v>3375</v>
      </c>
      <c r="D876" s="149"/>
      <c r="E876" s="149"/>
      <c r="F876" s="149" t="s">
        <v>5012</v>
      </c>
      <c r="G876" s="149">
        <v>2</v>
      </c>
      <c r="H876" s="149" t="s">
        <v>3376</v>
      </c>
      <c r="I876" s="149" t="s">
        <v>759</v>
      </c>
      <c r="J876" s="149" t="s">
        <v>2301</v>
      </c>
      <c r="K876" s="149" t="s">
        <v>6473</v>
      </c>
      <c r="L876" s="149" t="s">
        <v>499</v>
      </c>
      <c r="S876" s="125"/>
      <c r="T876" s="126"/>
      <c r="U876" s="125"/>
      <c r="X876" s="126"/>
      <c r="AC876" s="1" t="str">
        <f>IF(基本情報登録!$D$10="","",IF(基本情報登録!$D$10='登録データ（男）'!F876,1,0))</f>
        <v/>
      </c>
    </row>
    <row r="877" spans="1:29" ht="13.5">
      <c r="A877" s="149">
        <v>875</v>
      </c>
      <c r="B877" s="149" t="s">
        <v>3502</v>
      </c>
      <c r="C877" s="149" t="s">
        <v>3503</v>
      </c>
      <c r="D877" s="149"/>
      <c r="E877" s="149"/>
      <c r="F877" s="149" t="s">
        <v>5012</v>
      </c>
      <c r="G877" s="149">
        <v>2</v>
      </c>
      <c r="H877" s="149" t="s">
        <v>1719</v>
      </c>
      <c r="I877" s="149" t="s">
        <v>2907</v>
      </c>
      <c r="J877" s="149" t="s">
        <v>540</v>
      </c>
      <c r="K877" s="149" t="s">
        <v>6474</v>
      </c>
      <c r="L877" s="149" t="s">
        <v>499</v>
      </c>
      <c r="S877" s="125"/>
      <c r="T877" s="126"/>
      <c r="U877" s="125"/>
      <c r="X877" s="126"/>
      <c r="AC877" s="1" t="str">
        <f>IF(基本情報登録!$D$10="","",IF(基本情報登録!$D$10='登録データ（男）'!F877,1,0))</f>
        <v/>
      </c>
    </row>
    <row r="878" spans="1:29" ht="13.5">
      <c r="A878" s="149">
        <v>876</v>
      </c>
      <c r="B878" s="149" t="s">
        <v>3370</v>
      </c>
      <c r="C878" s="149" t="s">
        <v>3371</v>
      </c>
      <c r="D878" s="149"/>
      <c r="E878" s="149"/>
      <c r="F878" s="149" t="s">
        <v>5012</v>
      </c>
      <c r="G878" s="149">
        <v>2</v>
      </c>
      <c r="H878" s="149" t="s">
        <v>3239</v>
      </c>
      <c r="I878" s="149" t="s">
        <v>554</v>
      </c>
      <c r="J878" s="149" t="s">
        <v>498</v>
      </c>
      <c r="K878" s="149" t="s">
        <v>6475</v>
      </c>
      <c r="L878" s="149" t="s">
        <v>3373</v>
      </c>
      <c r="S878" s="125"/>
      <c r="T878" s="126"/>
      <c r="U878" s="125"/>
      <c r="X878" s="126"/>
      <c r="AC878" s="1" t="str">
        <f>IF(基本情報登録!$D$10="","",IF(基本情報登録!$D$10='登録データ（男）'!F878,1,0))</f>
        <v/>
      </c>
    </row>
    <row r="879" spans="1:29" ht="13.5">
      <c r="A879" s="149">
        <v>877</v>
      </c>
      <c r="B879" s="149" t="s">
        <v>3504</v>
      </c>
      <c r="C879" s="149" t="s">
        <v>3505</v>
      </c>
      <c r="D879" s="149"/>
      <c r="E879" s="149"/>
      <c r="F879" s="149" t="s">
        <v>5012</v>
      </c>
      <c r="G879" s="149">
        <v>2</v>
      </c>
      <c r="H879" s="149" t="s">
        <v>3506</v>
      </c>
      <c r="I879" s="149" t="s">
        <v>615</v>
      </c>
      <c r="J879" s="149" t="s">
        <v>2757</v>
      </c>
      <c r="K879" s="149" t="s">
        <v>6476</v>
      </c>
      <c r="L879" s="149" t="s">
        <v>499</v>
      </c>
      <c r="S879" s="125"/>
      <c r="T879" s="126"/>
      <c r="U879" s="125"/>
      <c r="X879" s="126"/>
      <c r="AC879" s="1" t="str">
        <f>IF(基本情報登録!$D$10="","",IF(基本情報登録!$D$10='登録データ（男）'!F879,1,0))</f>
        <v/>
      </c>
    </row>
    <row r="880" spans="1:29" ht="13.5">
      <c r="A880" s="149">
        <v>878</v>
      </c>
      <c r="B880" s="149" t="s">
        <v>3500</v>
      </c>
      <c r="C880" s="149" t="s">
        <v>3501</v>
      </c>
      <c r="D880" s="149"/>
      <c r="E880" s="149"/>
      <c r="F880" s="149" t="s">
        <v>5012</v>
      </c>
      <c r="G880" s="149">
        <v>2</v>
      </c>
      <c r="H880" s="149" t="s">
        <v>2336</v>
      </c>
      <c r="I880" s="149" t="s">
        <v>2279</v>
      </c>
      <c r="J880" s="149" t="s">
        <v>2294</v>
      </c>
      <c r="K880" s="149" t="s">
        <v>6477</v>
      </c>
      <c r="L880" s="149" t="s">
        <v>499</v>
      </c>
      <c r="S880" s="125"/>
      <c r="T880" s="126"/>
      <c r="U880" s="125"/>
      <c r="X880" s="126"/>
      <c r="AC880" s="1" t="str">
        <f>IF(基本情報登録!$D$10="","",IF(基本情報登録!$D$10='登録データ（男）'!F880,1,0))</f>
        <v/>
      </c>
    </row>
    <row r="881" spans="1:29" ht="13.5">
      <c r="A881" s="149">
        <v>879</v>
      </c>
      <c r="B881" s="149" t="s">
        <v>3377</v>
      </c>
      <c r="C881" s="149" t="s">
        <v>3378</v>
      </c>
      <c r="D881" s="149"/>
      <c r="E881" s="149"/>
      <c r="F881" s="149" t="s">
        <v>5012</v>
      </c>
      <c r="G881" s="149">
        <v>2</v>
      </c>
      <c r="H881" s="149" t="s">
        <v>3309</v>
      </c>
      <c r="I881" s="149" t="s">
        <v>1089</v>
      </c>
      <c r="J881" s="149" t="s">
        <v>2442</v>
      </c>
      <c r="K881" s="149" t="s">
        <v>6478</v>
      </c>
      <c r="L881" s="149" t="s">
        <v>499</v>
      </c>
      <c r="S881" s="125"/>
      <c r="T881" s="126"/>
      <c r="U881" s="125"/>
      <c r="X881" s="126"/>
      <c r="AC881" s="1" t="str">
        <f>IF(基本情報登録!$D$10="","",IF(基本情報登録!$D$10='登録データ（男）'!F881,1,0))</f>
        <v/>
      </c>
    </row>
    <row r="882" spans="1:29" ht="13.5">
      <c r="A882" s="149">
        <v>880</v>
      </c>
      <c r="B882" s="149" t="s">
        <v>1335</v>
      </c>
      <c r="C882" s="149" t="s">
        <v>1336</v>
      </c>
      <c r="D882" s="149"/>
      <c r="E882" s="149"/>
      <c r="F882" s="149" t="s">
        <v>5012</v>
      </c>
      <c r="G882" s="149">
        <v>4</v>
      </c>
      <c r="H882" s="149" t="s">
        <v>583</v>
      </c>
      <c r="I882" s="149" t="s">
        <v>3223</v>
      </c>
      <c r="J882" s="149" t="s">
        <v>2388</v>
      </c>
      <c r="K882" s="149" t="s">
        <v>6479</v>
      </c>
      <c r="L882" s="149" t="s">
        <v>3373</v>
      </c>
      <c r="S882" s="125"/>
      <c r="T882" s="126"/>
      <c r="U882" s="125"/>
      <c r="X882" s="126"/>
      <c r="AC882" s="1" t="str">
        <f>IF(基本情報登録!$D$10="","",IF(基本情報登録!$D$10='登録データ（男）'!F882,1,0))</f>
        <v/>
      </c>
    </row>
    <row r="883" spans="1:29" ht="13.5">
      <c r="A883" s="149">
        <v>881</v>
      </c>
      <c r="B883" s="149" t="s">
        <v>1611</v>
      </c>
      <c r="C883" s="149" t="s">
        <v>1612</v>
      </c>
      <c r="D883" s="149"/>
      <c r="E883" s="149"/>
      <c r="F883" s="149" t="s">
        <v>5012</v>
      </c>
      <c r="G883" s="149">
        <v>3</v>
      </c>
      <c r="H883" s="149" t="s">
        <v>1860</v>
      </c>
      <c r="I883" s="149" t="s">
        <v>1910</v>
      </c>
      <c r="J883" s="149" t="s">
        <v>627</v>
      </c>
      <c r="K883" s="149" t="s">
        <v>6480</v>
      </c>
      <c r="L883" s="149" t="s">
        <v>499</v>
      </c>
      <c r="S883" s="125"/>
      <c r="T883" s="126"/>
      <c r="U883" s="125"/>
      <c r="X883" s="126"/>
      <c r="AC883" s="1" t="str">
        <f>IF(基本情報登録!$D$10="","",IF(基本情報登録!$D$10='登録データ（男）'!F883,1,0))</f>
        <v/>
      </c>
    </row>
    <row r="884" spans="1:29" ht="13.5">
      <c r="A884" s="149">
        <v>882</v>
      </c>
      <c r="B884" s="149" t="s">
        <v>4418</v>
      </c>
      <c r="C884" s="149" t="s">
        <v>4803</v>
      </c>
      <c r="D884" s="149"/>
      <c r="E884" s="149"/>
      <c r="F884" s="149" t="s">
        <v>4999</v>
      </c>
      <c r="G884" s="149">
        <v>1</v>
      </c>
      <c r="H884" s="149" t="s">
        <v>5174</v>
      </c>
      <c r="I884" s="149" t="s">
        <v>2783</v>
      </c>
      <c r="J884" s="149" t="s">
        <v>5479</v>
      </c>
      <c r="K884" s="149" t="s">
        <v>6481</v>
      </c>
      <c r="L884" s="149" t="s">
        <v>499</v>
      </c>
      <c r="S884" s="125"/>
      <c r="T884" s="126"/>
      <c r="U884" s="125"/>
      <c r="X884" s="126"/>
      <c r="AC884" s="1" t="str">
        <f>IF(基本情報登録!$D$10="","",IF(基本情報登録!$D$10='登録データ（男）'!F884,1,0))</f>
        <v/>
      </c>
    </row>
    <row r="885" spans="1:29" ht="13.5">
      <c r="A885" s="149">
        <v>883</v>
      </c>
      <c r="B885" s="149" t="s">
        <v>4419</v>
      </c>
      <c r="C885" s="149" t="s">
        <v>4804</v>
      </c>
      <c r="D885" s="149"/>
      <c r="E885" s="149"/>
      <c r="F885" s="149" t="s">
        <v>17</v>
      </c>
      <c r="G885" s="149">
        <v>1</v>
      </c>
      <c r="H885" s="149" t="s">
        <v>5090</v>
      </c>
      <c r="I885" s="149" t="s">
        <v>547</v>
      </c>
      <c r="J885" s="149" t="s">
        <v>501</v>
      </c>
      <c r="K885" s="149" t="s">
        <v>6482</v>
      </c>
      <c r="L885" s="149" t="s">
        <v>499</v>
      </c>
      <c r="S885" s="125"/>
      <c r="T885" s="126"/>
      <c r="U885" s="125"/>
      <c r="X885" s="126"/>
      <c r="AC885" s="1" t="str">
        <f>IF(基本情報登録!$D$10="","",IF(基本情報登録!$D$10='登録データ（男）'!F885,1,0))</f>
        <v/>
      </c>
    </row>
    <row r="886" spans="1:29" ht="13.5">
      <c r="A886" s="149">
        <v>884</v>
      </c>
      <c r="B886" s="149" t="s">
        <v>4420</v>
      </c>
      <c r="C886" s="149" t="s">
        <v>4805</v>
      </c>
      <c r="D886" s="149"/>
      <c r="E886" s="149"/>
      <c r="F886" s="149" t="s">
        <v>17</v>
      </c>
      <c r="G886" s="149">
        <v>1</v>
      </c>
      <c r="H886" s="149" t="s">
        <v>5175</v>
      </c>
      <c r="I886" s="149" t="s">
        <v>5480</v>
      </c>
      <c r="J886" s="149" t="s">
        <v>501</v>
      </c>
      <c r="K886" s="149" t="s">
        <v>6483</v>
      </c>
      <c r="L886" s="149" t="s">
        <v>3373</v>
      </c>
      <c r="S886" s="125"/>
      <c r="T886" s="126"/>
      <c r="U886" s="125"/>
      <c r="X886" s="126"/>
      <c r="AC886" s="1" t="str">
        <f>IF(基本情報登録!$D$10="","",IF(基本情報登録!$D$10='登録データ（男）'!F886,1,0))</f>
        <v/>
      </c>
    </row>
    <row r="887" spans="1:29" ht="13.5">
      <c r="A887" s="149">
        <v>885</v>
      </c>
      <c r="B887" s="149" t="s">
        <v>4421</v>
      </c>
      <c r="C887" s="149" t="s">
        <v>4806</v>
      </c>
      <c r="D887" s="149"/>
      <c r="E887" s="149"/>
      <c r="F887" s="149" t="s">
        <v>17</v>
      </c>
      <c r="G887" s="149">
        <v>1</v>
      </c>
      <c r="H887" s="149" t="s">
        <v>5041</v>
      </c>
      <c r="I887" s="149" t="s">
        <v>575</v>
      </c>
      <c r="J887" s="149" t="s">
        <v>5368</v>
      </c>
      <c r="K887" s="149" t="s">
        <v>6484</v>
      </c>
      <c r="L887" s="149" t="s">
        <v>499</v>
      </c>
      <c r="S887" s="125"/>
      <c r="T887" s="126"/>
      <c r="U887" s="125"/>
      <c r="X887" s="126"/>
      <c r="AC887" s="1" t="str">
        <f>IF(基本情報登録!$D$10="","",IF(基本情報登録!$D$10='登録データ（男）'!F887,1,0))</f>
        <v/>
      </c>
    </row>
    <row r="888" spans="1:29" ht="13.5">
      <c r="A888" s="149">
        <v>886</v>
      </c>
      <c r="B888" s="149" t="s">
        <v>4422</v>
      </c>
      <c r="C888" s="149" t="s">
        <v>4807</v>
      </c>
      <c r="D888" s="149"/>
      <c r="E888" s="149"/>
      <c r="F888" s="149" t="s">
        <v>4988</v>
      </c>
      <c r="G888" s="149">
        <v>1</v>
      </c>
      <c r="H888" s="149" t="s">
        <v>5141</v>
      </c>
      <c r="I888" s="149" t="s">
        <v>3189</v>
      </c>
      <c r="J888" s="149" t="s">
        <v>5481</v>
      </c>
      <c r="K888" s="149" t="s">
        <v>6485</v>
      </c>
      <c r="L888" s="149" t="s">
        <v>499</v>
      </c>
      <c r="S888" s="125"/>
      <c r="T888" s="126"/>
      <c r="U888" s="125"/>
      <c r="X888" s="126"/>
      <c r="AC888" s="1" t="str">
        <f>IF(基本情報登録!$D$10="","",IF(基本情報登録!$D$10='登録データ（男）'!F888,1,0))</f>
        <v/>
      </c>
    </row>
    <row r="889" spans="1:29" ht="13.5">
      <c r="A889" s="149">
        <v>887</v>
      </c>
      <c r="B889" s="149" t="s">
        <v>4423</v>
      </c>
      <c r="C889" s="149" t="s">
        <v>4808</v>
      </c>
      <c r="D889" s="149"/>
      <c r="E889" s="149"/>
      <c r="F889" s="149" t="s">
        <v>4988</v>
      </c>
      <c r="G889" s="149">
        <v>1</v>
      </c>
      <c r="H889" s="149" t="s">
        <v>5116</v>
      </c>
      <c r="I889" s="149" t="s">
        <v>2934</v>
      </c>
      <c r="J889" s="149" t="s">
        <v>5482</v>
      </c>
      <c r="K889" s="149" t="s">
        <v>6486</v>
      </c>
      <c r="L889" s="149" t="s">
        <v>499</v>
      </c>
      <c r="S889" s="125"/>
      <c r="T889" s="126"/>
      <c r="U889" s="125"/>
      <c r="X889" s="126"/>
      <c r="AC889" s="1" t="str">
        <f>IF(基本情報登録!$D$10="","",IF(基本情報登録!$D$10='登録データ（男）'!F889,1,0))</f>
        <v/>
      </c>
    </row>
    <row r="890" spans="1:29" ht="13.5">
      <c r="A890" s="149">
        <v>888</v>
      </c>
      <c r="B890" s="149" t="s">
        <v>4424</v>
      </c>
      <c r="C890" s="149" t="s">
        <v>4809</v>
      </c>
      <c r="D890" s="149"/>
      <c r="E890" s="149"/>
      <c r="F890" s="149" t="s">
        <v>4996</v>
      </c>
      <c r="G890" s="149">
        <v>1</v>
      </c>
      <c r="H890" s="149" t="s">
        <v>5066</v>
      </c>
      <c r="I890" s="149" t="s">
        <v>5483</v>
      </c>
      <c r="J890" s="149" t="s">
        <v>501</v>
      </c>
      <c r="K890" s="149" t="s">
        <v>6487</v>
      </c>
      <c r="L890" s="149" t="s">
        <v>3373</v>
      </c>
      <c r="S890" s="125"/>
      <c r="T890" s="126"/>
      <c r="U890" s="125"/>
      <c r="X890" s="126"/>
      <c r="AC890" s="1" t="str">
        <f>IF(基本情報登録!$D$10="","",IF(基本情報登録!$D$10='登録データ（男）'!F890,1,0))</f>
        <v/>
      </c>
    </row>
    <row r="891" spans="1:29" ht="13.5">
      <c r="A891" s="149">
        <v>889</v>
      </c>
      <c r="B891" s="149" t="s">
        <v>4425</v>
      </c>
      <c r="C891" s="149" t="s">
        <v>4810</v>
      </c>
      <c r="D891" s="149"/>
      <c r="E891" s="149"/>
      <c r="F891" s="149" t="s">
        <v>4996</v>
      </c>
      <c r="G891" s="149">
        <v>1</v>
      </c>
      <c r="H891" s="149" t="s">
        <v>5176</v>
      </c>
      <c r="I891" s="149" t="s">
        <v>2692</v>
      </c>
      <c r="J891" s="149" t="s">
        <v>520</v>
      </c>
      <c r="K891" s="149" t="s">
        <v>6488</v>
      </c>
      <c r="L891" s="149" t="s">
        <v>499</v>
      </c>
      <c r="S891" s="125"/>
      <c r="T891" s="126"/>
      <c r="U891" s="125"/>
      <c r="X891" s="126"/>
      <c r="AC891" s="1" t="str">
        <f>IF(基本情報登録!$D$10="","",IF(基本情報登録!$D$10='登録データ（男）'!F891,1,0))</f>
        <v/>
      </c>
    </row>
    <row r="892" spans="1:29" ht="13.5">
      <c r="A892" s="149">
        <v>890</v>
      </c>
      <c r="B892" s="149" t="s">
        <v>4426</v>
      </c>
      <c r="C892" s="149" t="s">
        <v>4811</v>
      </c>
      <c r="D892" s="149"/>
      <c r="E892" s="149"/>
      <c r="F892" s="149" t="s">
        <v>4996</v>
      </c>
      <c r="G892" s="149">
        <v>1</v>
      </c>
      <c r="H892" s="149" t="s">
        <v>5177</v>
      </c>
      <c r="I892" s="149" t="s">
        <v>2453</v>
      </c>
      <c r="J892" s="149" t="s">
        <v>2369</v>
      </c>
      <c r="K892" s="149" t="s">
        <v>6489</v>
      </c>
      <c r="L892" s="149" t="s">
        <v>499</v>
      </c>
      <c r="S892" s="125"/>
      <c r="T892" s="126"/>
      <c r="U892" s="125"/>
      <c r="X892" s="126"/>
      <c r="AC892" s="1" t="str">
        <f>IF(基本情報登録!$D$10="","",IF(基本情報登録!$D$10='登録データ（男）'!F892,1,0))</f>
        <v/>
      </c>
    </row>
    <row r="893" spans="1:29" ht="13.5">
      <c r="A893" s="149">
        <v>891</v>
      </c>
      <c r="B893" s="149" t="s">
        <v>940</v>
      </c>
      <c r="C893" s="149" t="s">
        <v>941</v>
      </c>
      <c r="D893" s="149"/>
      <c r="E893" s="149"/>
      <c r="F893" s="149" t="s">
        <v>44</v>
      </c>
      <c r="G893" s="149">
        <v>4</v>
      </c>
      <c r="H893" s="149" t="s">
        <v>942</v>
      </c>
      <c r="I893" s="149" t="s">
        <v>943</v>
      </c>
      <c r="J893" s="149" t="s">
        <v>2287</v>
      </c>
      <c r="K893" s="149" t="s">
        <v>6490</v>
      </c>
      <c r="L893" s="149" t="s">
        <v>499</v>
      </c>
      <c r="S893" s="125"/>
      <c r="T893" s="126"/>
      <c r="U893" s="125"/>
      <c r="X893" s="126"/>
      <c r="AC893" s="1" t="str">
        <f>IF(基本情報登録!$D$10="","",IF(基本情報登録!$D$10='登録データ（男）'!F893,1,0))</f>
        <v/>
      </c>
    </row>
    <row r="894" spans="1:29" ht="13.5">
      <c r="A894" s="149">
        <v>892</v>
      </c>
      <c r="B894" s="149" t="s">
        <v>1600</v>
      </c>
      <c r="C894" s="149" t="s">
        <v>1601</v>
      </c>
      <c r="D894" s="149"/>
      <c r="E894" s="149"/>
      <c r="F894" s="149" t="s">
        <v>44</v>
      </c>
      <c r="G894" s="149">
        <v>3</v>
      </c>
      <c r="H894" s="149" t="s">
        <v>1857</v>
      </c>
      <c r="I894" s="149" t="s">
        <v>577</v>
      </c>
      <c r="J894" s="149" t="s">
        <v>502</v>
      </c>
      <c r="K894" s="149" t="s">
        <v>6491</v>
      </c>
      <c r="L894" s="149" t="s">
        <v>3373</v>
      </c>
      <c r="S894" s="125"/>
      <c r="T894" s="126"/>
      <c r="U894" s="125"/>
      <c r="X894" s="126"/>
      <c r="AC894" s="1" t="str">
        <f>IF(基本情報登録!$D$10="","",IF(基本情報登録!$D$10='登録データ（男）'!F894,1,0))</f>
        <v/>
      </c>
    </row>
    <row r="895" spans="1:29" ht="13.5">
      <c r="A895" s="149">
        <v>893</v>
      </c>
      <c r="B895" s="149" t="s">
        <v>1602</v>
      </c>
      <c r="C895" s="149" t="s">
        <v>1603</v>
      </c>
      <c r="D895" s="149"/>
      <c r="E895" s="149"/>
      <c r="F895" s="149" t="s">
        <v>44</v>
      </c>
      <c r="G895" s="149">
        <v>3</v>
      </c>
      <c r="H895" s="149" t="s">
        <v>1858</v>
      </c>
      <c r="I895" s="149" t="s">
        <v>3345</v>
      </c>
      <c r="J895" s="149" t="s">
        <v>2303</v>
      </c>
      <c r="K895" s="149" t="s">
        <v>6492</v>
      </c>
      <c r="L895" s="149" t="s">
        <v>499</v>
      </c>
      <c r="S895" s="125"/>
      <c r="T895" s="126"/>
      <c r="U895" s="125"/>
      <c r="X895" s="126"/>
      <c r="AC895" s="1" t="str">
        <f>IF(基本情報登録!$D$10="","",IF(基本情報登録!$D$10='登録データ（男）'!F895,1,0))</f>
        <v/>
      </c>
    </row>
    <row r="896" spans="1:29" ht="13.5">
      <c r="A896" s="149">
        <v>894</v>
      </c>
      <c r="B896" s="149" t="s">
        <v>1697</v>
      </c>
      <c r="C896" s="149" t="s">
        <v>3347</v>
      </c>
      <c r="D896" s="149"/>
      <c r="E896" s="149"/>
      <c r="F896" s="149" t="s">
        <v>44</v>
      </c>
      <c r="G896" s="149">
        <v>3</v>
      </c>
      <c r="H896" s="149" t="s">
        <v>1749</v>
      </c>
      <c r="I896" s="149" t="s">
        <v>564</v>
      </c>
      <c r="J896" s="149" t="s">
        <v>2734</v>
      </c>
      <c r="K896" s="149" t="s">
        <v>6493</v>
      </c>
      <c r="L896" s="149" t="s">
        <v>499</v>
      </c>
      <c r="S896" s="125"/>
      <c r="T896" s="126"/>
      <c r="U896" s="125"/>
      <c r="X896" s="126"/>
      <c r="AC896" s="1" t="str">
        <f>IF(基本情報登録!$D$10="","",IF(基本情報登録!$D$10='登録データ（男）'!F896,1,0))</f>
        <v/>
      </c>
    </row>
    <row r="897" spans="1:29" ht="13.5">
      <c r="A897" s="149">
        <v>895</v>
      </c>
      <c r="B897" s="149" t="s">
        <v>1604</v>
      </c>
      <c r="C897" s="149" t="s">
        <v>1605</v>
      </c>
      <c r="D897" s="149"/>
      <c r="E897" s="149"/>
      <c r="F897" s="149" t="s">
        <v>44</v>
      </c>
      <c r="G897" s="149">
        <v>3</v>
      </c>
      <c r="H897" s="149" t="s">
        <v>1757</v>
      </c>
      <c r="I897" s="149" t="s">
        <v>1089</v>
      </c>
      <c r="J897" s="149" t="s">
        <v>3346</v>
      </c>
      <c r="K897" s="149" t="s">
        <v>6494</v>
      </c>
      <c r="L897" s="149" t="s">
        <v>499</v>
      </c>
      <c r="S897" s="125"/>
      <c r="T897" s="126"/>
      <c r="U897" s="125"/>
      <c r="X897" s="126"/>
      <c r="AC897" s="1" t="str">
        <f>IF(基本情報登録!$D$10="","",IF(基本情報登録!$D$10='登録データ（男）'!F897,1,0))</f>
        <v/>
      </c>
    </row>
    <row r="898" spans="1:29" ht="13.5">
      <c r="A898" s="149">
        <v>896</v>
      </c>
      <c r="B898" s="149" t="s">
        <v>3355</v>
      </c>
      <c r="C898" s="149" t="s">
        <v>3356</v>
      </c>
      <c r="D898" s="149"/>
      <c r="E898" s="149"/>
      <c r="F898" s="149" t="s">
        <v>44</v>
      </c>
      <c r="G898" s="149">
        <v>2</v>
      </c>
      <c r="H898" s="149" t="s">
        <v>3151</v>
      </c>
      <c r="I898" s="149" t="s">
        <v>3357</v>
      </c>
      <c r="J898" s="149" t="s">
        <v>2413</v>
      </c>
      <c r="K898" s="149" t="s">
        <v>6495</v>
      </c>
      <c r="L898" s="149" t="s">
        <v>3373</v>
      </c>
      <c r="S898" s="125"/>
      <c r="T898" s="126"/>
      <c r="U898" s="125"/>
      <c r="X898" s="126"/>
      <c r="AC898" s="1" t="str">
        <f>IF(基本情報登録!$D$10="","",IF(基本情報登録!$D$10='登録データ（男）'!F898,1,0))</f>
        <v/>
      </c>
    </row>
    <row r="899" spans="1:29" ht="13.5">
      <c r="A899" s="149">
        <v>897</v>
      </c>
      <c r="B899" s="149" t="s">
        <v>3526</v>
      </c>
      <c r="C899" s="149" t="s">
        <v>3527</v>
      </c>
      <c r="D899" s="149"/>
      <c r="E899" s="149"/>
      <c r="F899" s="149" t="s">
        <v>44</v>
      </c>
      <c r="G899" s="149">
        <v>2</v>
      </c>
      <c r="H899" s="149" t="s">
        <v>3473</v>
      </c>
      <c r="I899" s="149" t="s">
        <v>2295</v>
      </c>
      <c r="J899" s="149" t="s">
        <v>2243</v>
      </c>
      <c r="K899" s="149" t="s">
        <v>6496</v>
      </c>
      <c r="L899" s="149" t="s">
        <v>499</v>
      </c>
      <c r="S899" s="125"/>
      <c r="T899" s="126"/>
      <c r="U899" s="125"/>
      <c r="X899" s="126"/>
      <c r="AC899" s="1" t="str">
        <f>IF(基本情報登録!$D$10="","",IF(基本情報登録!$D$10='登録データ（男）'!F899,1,0))</f>
        <v/>
      </c>
    </row>
    <row r="900" spans="1:29" ht="13.5">
      <c r="A900" s="149">
        <v>898</v>
      </c>
      <c r="B900" s="149" t="s">
        <v>3358</v>
      </c>
      <c r="C900" s="149" t="s">
        <v>3359</v>
      </c>
      <c r="D900" s="149"/>
      <c r="E900" s="149"/>
      <c r="F900" s="149" t="s">
        <v>44</v>
      </c>
      <c r="G900" s="149">
        <v>2</v>
      </c>
      <c r="H900" s="149" t="s">
        <v>3360</v>
      </c>
      <c r="I900" s="149" t="s">
        <v>519</v>
      </c>
      <c r="J900" s="149" t="s">
        <v>2281</v>
      </c>
      <c r="K900" s="149" t="s">
        <v>6497</v>
      </c>
      <c r="L900" s="149" t="s">
        <v>499</v>
      </c>
      <c r="S900" s="125"/>
      <c r="T900" s="126"/>
      <c r="U900" s="125"/>
      <c r="X900" s="126"/>
      <c r="AC900" s="1" t="str">
        <f>IF(基本情報登録!$D$10="","",IF(基本情報登録!$D$10='登録データ（男）'!F900,1,0))</f>
        <v/>
      </c>
    </row>
    <row r="901" spans="1:29" ht="13.5">
      <c r="A901" s="149">
        <v>899</v>
      </c>
      <c r="B901" s="149" t="s">
        <v>725</v>
      </c>
      <c r="C901" s="149" t="s">
        <v>726</v>
      </c>
      <c r="D901" s="149"/>
      <c r="E901" s="149"/>
      <c r="F901" s="149" t="s">
        <v>44</v>
      </c>
      <c r="G901" s="149">
        <v>4</v>
      </c>
      <c r="H901" s="149" t="s">
        <v>727</v>
      </c>
      <c r="I901" s="149" t="s">
        <v>3343</v>
      </c>
      <c r="J901" s="149" t="s">
        <v>3344</v>
      </c>
      <c r="K901" s="149" t="s">
        <v>6498</v>
      </c>
      <c r="L901" s="149" t="s">
        <v>499</v>
      </c>
      <c r="S901" s="125"/>
      <c r="T901" s="126"/>
      <c r="U901" s="125"/>
      <c r="X901" s="126"/>
      <c r="AC901" s="1" t="str">
        <f>IF(基本情報登録!$D$10="","",IF(基本情報登録!$D$10='登録データ（男）'!F901,1,0))</f>
        <v/>
      </c>
    </row>
    <row r="902" spans="1:29" ht="13.5">
      <c r="A902" s="149">
        <v>900</v>
      </c>
      <c r="B902" s="149" t="s">
        <v>1695</v>
      </c>
      <c r="C902" s="149" t="s">
        <v>1696</v>
      </c>
      <c r="D902" s="149"/>
      <c r="E902" s="149"/>
      <c r="F902" s="149" t="s">
        <v>44</v>
      </c>
      <c r="G902" s="149">
        <v>4</v>
      </c>
      <c r="H902" s="149" t="s">
        <v>1892</v>
      </c>
      <c r="I902" s="149" t="s">
        <v>575</v>
      </c>
      <c r="J902" s="149" t="s">
        <v>2248</v>
      </c>
      <c r="K902" s="149" t="s">
        <v>6499</v>
      </c>
      <c r="L902" s="149" t="s">
        <v>3373</v>
      </c>
      <c r="S902" s="125"/>
      <c r="T902" s="126"/>
      <c r="U902" s="125"/>
      <c r="X902" s="126"/>
      <c r="AC902" s="1" t="str">
        <f>IF(基本情報登録!$D$10="","",IF(基本情報登録!$D$10='登録データ（男）'!F902,1,0))</f>
        <v/>
      </c>
    </row>
    <row r="903" spans="1:29" ht="13.5">
      <c r="A903" s="149">
        <v>901</v>
      </c>
      <c r="B903" s="149" t="s">
        <v>1598</v>
      </c>
      <c r="C903" s="149" t="s">
        <v>1599</v>
      </c>
      <c r="D903" s="149"/>
      <c r="E903" s="149"/>
      <c r="F903" s="149" t="s">
        <v>44</v>
      </c>
      <c r="G903" s="149">
        <v>3</v>
      </c>
      <c r="H903" s="149" t="s">
        <v>1765</v>
      </c>
      <c r="I903" s="149" t="s">
        <v>625</v>
      </c>
      <c r="J903" s="149" t="s">
        <v>2369</v>
      </c>
      <c r="K903" s="149" t="s">
        <v>6500</v>
      </c>
      <c r="L903" s="149" t="s">
        <v>499</v>
      </c>
      <c r="S903" s="125"/>
      <c r="T903" s="126"/>
      <c r="U903" s="125"/>
      <c r="X903" s="126"/>
      <c r="AC903" s="1" t="str">
        <f>IF(基本情報登録!$D$10="","",IF(基本情報登録!$D$10='登録データ（男）'!F903,1,0))</f>
        <v/>
      </c>
    </row>
    <row r="904" spans="1:29" ht="13.5">
      <c r="A904" s="149">
        <v>902</v>
      </c>
      <c r="B904" s="149" t="s">
        <v>1597</v>
      </c>
      <c r="C904" s="149" t="s">
        <v>1227</v>
      </c>
      <c r="D904" s="149"/>
      <c r="E904" s="149"/>
      <c r="F904" s="149" t="s">
        <v>44</v>
      </c>
      <c r="G904" s="149">
        <v>3</v>
      </c>
      <c r="H904" s="149" t="s">
        <v>1856</v>
      </c>
      <c r="I904" s="149" t="s">
        <v>615</v>
      </c>
      <c r="J904" s="149" t="s">
        <v>612</v>
      </c>
      <c r="K904" s="149" t="s">
        <v>6501</v>
      </c>
      <c r="L904" s="149" t="s">
        <v>499</v>
      </c>
      <c r="S904" s="125"/>
      <c r="T904" s="126"/>
      <c r="U904" s="125"/>
      <c r="X904" s="126"/>
      <c r="AC904" s="1" t="str">
        <f>IF(基本情報登録!$D$10="","",IF(基本情報登録!$D$10='登録データ（男）'!F904,1,0))</f>
        <v/>
      </c>
    </row>
    <row r="905" spans="1:29" ht="13.5">
      <c r="A905" s="149">
        <v>903</v>
      </c>
      <c r="B905" s="149" t="s">
        <v>3348</v>
      </c>
      <c r="C905" s="149" t="s">
        <v>3349</v>
      </c>
      <c r="D905" s="149"/>
      <c r="E905" s="149"/>
      <c r="F905" s="149" t="s">
        <v>44</v>
      </c>
      <c r="G905" s="149">
        <v>2</v>
      </c>
      <c r="H905" s="149" t="s">
        <v>3350</v>
      </c>
      <c r="I905" s="149" t="s">
        <v>3351</v>
      </c>
      <c r="J905" s="149" t="s">
        <v>3352</v>
      </c>
      <c r="K905" s="149" t="s">
        <v>6502</v>
      </c>
      <c r="L905" s="149" t="s">
        <v>499</v>
      </c>
      <c r="S905" s="125"/>
      <c r="T905" s="126"/>
      <c r="U905" s="125"/>
      <c r="X905" s="126"/>
      <c r="AC905" s="1" t="str">
        <f>IF(基本情報登録!$D$10="","",IF(基本情報登録!$D$10='登録データ（男）'!F905,1,0))</f>
        <v/>
      </c>
    </row>
    <row r="906" spans="1:29" ht="13.5">
      <c r="A906" s="149">
        <v>904</v>
      </c>
      <c r="B906" s="149" t="s">
        <v>3528</v>
      </c>
      <c r="C906" s="149" t="s">
        <v>3529</v>
      </c>
      <c r="D906" s="149"/>
      <c r="E906" s="149"/>
      <c r="F906" s="149" t="s">
        <v>44</v>
      </c>
      <c r="G906" s="149">
        <v>2</v>
      </c>
      <c r="H906" s="149" t="s">
        <v>2344</v>
      </c>
      <c r="I906" s="149" t="s">
        <v>532</v>
      </c>
      <c r="J906" s="149" t="s">
        <v>2217</v>
      </c>
      <c r="K906" s="149" t="s">
        <v>6503</v>
      </c>
      <c r="L906" s="149" t="s">
        <v>3373</v>
      </c>
      <c r="S906" s="125"/>
      <c r="T906" s="126"/>
      <c r="U906" s="125"/>
      <c r="X906" s="126"/>
      <c r="AC906" s="1" t="str">
        <f>IF(基本情報登録!$D$10="","",IF(基本情報登録!$D$10='登録データ（男）'!F906,1,0))</f>
        <v/>
      </c>
    </row>
    <row r="907" spans="1:29" ht="13.5">
      <c r="A907" s="149">
        <v>905</v>
      </c>
      <c r="B907" s="149" t="s">
        <v>4427</v>
      </c>
      <c r="C907" s="149" t="s">
        <v>4812</v>
      </c>
      <c r="D907" s="149"/>
      <c r="E907" s="149"/>
      <c r="F907" s="149" t="s">
        <v>44</v>
      </c>
      <c r="G907" s="149">
        <v>1</v>
      </c>
      <c r="H907" s="149" t="s">
        <v>5124</v>
      </c>
      <c r="I907" s="149" t="s">
        <v>5484</v>
      </c>
      <c r="J907" s="149" t="s">
        <v>5485</v>
      </c>
      <c r="K907" s="149" t="s">
        <v>6504</v>
      </c>
      <c r="L907" s="149" t="s">
        <v>499</v>
      </c>
      <c r="S907" s="125"/>
      <c r="T907" s="126"/>
      <c r="U907" s="125"/>
      <c r="X907" s="126"/>
      <c r="AC907" s="1" t="str">
        <f>IF(基本情報登録!$D$10="","",IF(基本情報登録!$D$10='登録データ（男）'!F907,1,0))</f>
        <v/>
      </c>
    </row>
    <row r="908" spans="1:29" ht="13.5">
      <c r="A908" s="149">
        <v>906</v>
      </c>
      <c r="B908" s="149" t="s">
        <v>4428</v>
      </c>
      <c r="C908" s="149" t="s">
        <v>4813</v>
      </c>
      <c r="D908" s="149"/>
      <c r="E908" s="149"/>
      <c r="F908" s="149" t="s">
        <v>44</v>
      </c>
      <c r="G908" s="149">
        <v>1</v>
      </c>
      <c r="H908" s="149" t="s">
        <v>5041</v>
      </c>
      <c r="I908" s="149" t="s">
        <v>527</v>
      </c>
      <c r="J908" s="149" t="s">
        <v>1912</v>
      </c>
      <c r="K908" s="149" t="s">
        <v>6505</v>
      </c>
      <c r="L908" s="149" t="s">
        <v>499</v>
      </c>
      <c r="S908" s="125"/>
      <c r="T908" s="126"/>
      <c r="U908" s="125"/>
      <c r="X908" s="126"/>
      <c r="AC908" s="1" t="str">
        <f>IF(基本情報登録!$D$10="","",IF(基本情報登録!$D$10='登録データ（男）'!F908,1,0))</f>
        <v/>
      </c>
    </row>
    <row r="909" spans="1:29" ht="13.5">
      <c r="A909" s="149">
        <v>907</v>
      </c>
      <c r="B909" s="149" t="s">
        <v>4429</v>
      </c>
      <c r="C909" s="149" t="s">
        <v>4814</v>
      </c>
      <c r="D909" s="149"/>
      <c r="E909" s="149"/>
      <c r="F909" s="149" t="s">
        <v>44</v>
      </c>
      <c r="G909" s="149">
        <v>1</v>
      </c>
      <c r="H909" s="149" t="s">
        <v>5178</v>
      </c>
      <c r="I909" s="149" t="s">
        <v>3362</v>
      </c>
      <c r="J909" s="149" t="s">
        <v>2298</v>
      </c>
      <c r="K909" s="149" t="s">
        <v>6506</v>
      </c>
      <c r="L909" s="149" t="s">
        <v>499</v>
      </c>
      <c r="S909" s="125"/>
      <c r="T909" s="126"/>
      <c r="U909" s="125"/>
      <c r="X909" s="126"/>
      <c r="AC909" s="1" t="str">
        <f>IF(基本情報登録!$D$10="","",IF(基本情報登録!$D$10='登録データ（男）'!F909,1,0))</f>
        <v/>
      </c>
    </row>
    <row r="910" spans="1:29" ht="13.5">
      <c r="A910" s="149">
        <v>908</v>
      </c>
      <c r="B910" s="149" t="s">
        <v>4430</v>
      </c>
      <c r="C910" s="149" t="s">
        <v>4815</v>
      </c>
      <c r="D910" s="149"/>
      <c r="E910" s="149"/>
      <c r="F910" s="149" t="s">
        <v>44</v>
      </c>
      <c r="G910" s="149">
        <v>1</v>
      </c>
      <c r="H910" s="149" t="s">
        <v>5179</v>
      </c>
      <c r="I910" s="149" t="s">
        <v>5486</v>
      </c>
      <c r="J910" s="149" t="s">
        <v>2248</v>
      </c>
      <c r="K910" s="149" t="s">
        <v>6507</v>
      </c>
      <c r="L910" s="149" t="s">
        <v>3373</v>
      </c>
      <c r="S910" s="125"/>
      <c r="T910" s="126"/>
      <c r="U910" s="125"/>
      <c r="X910" s="126"/>
      <c r="AC910" s="1" t="str">
        <f>IF(基本情報登録!$D$10="","",IF(基本情報登録!$D$10='登録データ（男）'!F910,1,0))</f>
        <v/>
      </c>
    </row>
    <row r="911" spans="1:29" ht="13.5">
      <c r="A911" s="149">
        <v>909</v>
      </c>
      <c r="B911" s="149" t="s">
        <v>4431</v>
      </c>
      <c r="C911" s="149" t="s">
        <v>4816</v>
      </c>
      <c r="D911" s="149"/>
      <c r="E911" s="149"/>
      <c r="F911" s="149" t="s">
        <v>44</v>
      </c>
      <c r="G911" s="149">
        <v>1</v>
      </c>
      <c r="H911" s="149" t="s">
        <v>5150</v>
      </c>
      <c r="I911" s="149" t="s">
        <v>2307</v>
      </c>
      <c r="J911" s="149" t="s">
        <v>5487</v>
      </c>
      <c r="K911" s="149" t="s">
        <v>6508</v>
      </c>
      <c r="L911" s="149" t="s">
        <v>499</v>
      </c>
      <c r="S911" s="125"/>
      <c r="T911" s="126"/>
      <c r="U911" s="125"/>
      <c r="X911" s="126"/>
      <c r="AC911" s="1" t="str">
        <f>IF(基本情報登録!$D$10="","",IF(基本情報登録!$D$10='登録データ（男）'!F911,1,0))</f>
        <v/>
      </c>
    </row>
    <row r="912" spans="1:29" ht="13.5">
      <c r="A912" s="149">
        <v>910</v>
      </c>
      <c r="B912" s="149" t="s">
        <v>4432</v>
      </c>
      <c r="C912" s="149" t="s">
        <v>4817</v>
      </c>
      <c r="D912" s="149"/>
      <c r="E912" s="149"/>
      <c r="F912" s="149" t="s">
        <v>44</v>
      </c>
      <c r="G912" s="149">
        <v>1</v>
      </c>
      <c r="H912" s="149" t="s">
        <v>5180</v>
      </c>
      <c r="I912" s="149" t="s">
        <v>5488</v>
      </c>
      <c r="J912" s="149" t="s">
        <v>2445</v>
      </c>
      <c r="K912" s="149" t="s">
        <v>6509</v>
      </c>
      <c r="L912" s="149" t="s">
        <v>499</v>
      </c>
      <c r="S912" s="125"/>
      <c r="T912" s="126"/>
      <c r="U912" s="125"/>
      <c r="X912" s="126"/>
      <c r="AC912" s="1" t="str">
        <f>IF(基本情報登録!$D$10="","",IF(基本情報登録!$D$10='登録データ（男）'!F912,1,0))</f>
        <v/>
      </c>
    </row>
    <row r="913" spans="1:29" ht="13.5">
      <c r="A913" s="149">
        <v>911</v>
      </c>
      <c r="B913" s="149" t="s">
        <v>2609</v>
      </c>
      <c r="C913" s="149" t="s">
        <v>1686</v>
      </c>
      <c r="D913" s="149"/>
      <c r="E913" s="149"/>
      <c r="F913" s="149" t="s">
        <v>44</v>
      </c>
      <c r="G913" s="149">
        <v>2</v>
      </c>
      <c r="H913" s="149" t="s">
        <v>1871</v>
      </c>
      <c r="I913" s="149" t="s">
        <v>519</v>
      </c>
      <c r="J913" s="149" t="s">
        <v>570</v>
      </c>
      <c r="K913" s="149" t="s">
        <v>6510</v>
      </c>
      <c r="L913" s="149" t="s">
        <v>499</v>
      </c>
      <c r="S913" s="125"/>
      <c r="T913" s="126"/>
      <c r="U913" s="125"/>
      <c r="X913" s="126"/>
      <c r="AC913" s="1" t="str">
        <f>IF(基本情報登録!$D$10="","",IF(基本情報登録!$D$10='登録データ（男）'!F913,1,0))</f>
        <v/>
      </c>
    </row>
    <row r="914" spans="1:29" ht="13.5">
      <c r="A914" s="149">
        <v>912</v>
      </c>
      <c r="B914" s="149" t="s">
        <v>477</v>
      </c>
      <c r="C914" s="149" t="s">
        <v>478</v>
      </c>
      <c r="D914" s="149"/>
      <c r="E914" s="149"/>
      <c r="F914" s="149" t="s">
        <v>46</v>
      </c>
      <c r="G914" s="149">
        <v>5</v>
      </c>
      <c r="H914" s="149" t="s">
        <v>338</v>
      </c>
      <c r="I914" s="149" t="s">
        <v>2736</v>
      </c>
      <c r="J914" s="149" t="s">
        <v>2300</v>
      </c>
      <c r="K914" s="149" t="s">
        <v>6511</v>
      </c>
      <c r="L914" s="149" t="s">
        <v>3373</v>
      </c>
      <c r="S914" s="125"/>
      <c r="T914" s="126"/>
      <c r="U914" s="125"/>
      <c r="X914" s="126"/>
      <c r="AC914" s="1" t="str">
        <f>IF(基本情報登録!$D$10="","",IF(基本情報登録!$D$10='登録データ（男）'!F914,1,0))</f>
        <v/>
      </c>
    </row>
    <row r="915" spans="1:29" ht="13.5">
      <c r="A915" s="149">
        <v>913</v>
      </c>
      <c r="B915" s="149" t="s">
        <v>1487</v>
      </c>
      <c r="C915" s="149" t="s">
        <v>1488</v>
      </c>
      <c r="D915" s="149"/>
      <c r="E915" s="149"/>
      <c r="F915" s="149" t="s">
        <v>46</v>
      </c>
      <c r="G915" s="149">
        <v>4</v>
      </c>
      <c r="H915" s="149" t="s">
        <v>1819</v>
      </c>
      <c r="I915" s="149" t="s">
        <v>2832</v>
      </c>
      <c r="J915" s="149" t="s">
        <v>502</v>
      </c>
      <c r="K915" s="149" t="s">
        <v>6512</v>
      </c>
      <c r="L915" s="149" t="s">
        <v>499</v>
      </c>
      <c r="S915" s="125"/>
      <c r="T915" s="126"/>
      <c r="U915" s="125"/>
      <c r="X915" s="126"/>
      <c r="AC915" s="1" t="str">
        <f>IF(基本情報登録!$D$10="","",IF(基本情報登録!$D$10='登録データ（男）'!F915,1,0))</f>
        <v/>
      </c>
    </row>
    <row r="916" spans="1:29" ht="13.5">
      <c r="A916" s="149">
        <v>914</v>
      </c>
      <c r="B916" s="149" t="s">
        <v>408</v>
      </c>
      <c r="C916" s="149" t="s">
        <v>409</v>
      </c>
      <c r="D916" s="149"/>
      <c r="E916" s="149"/>
      <c r="F916" s="149" t="s">
        <v>46</v>
      </c>
      <c r="G916" s="149">
        <v>6</v>
      </c>
      <c r="H916" s="149" t="s">
        <v>410</v>
      </c>
      <c r="I916" s="149" t="s">
        <v>730</v>
      </c>
      <c r="J916" s="149" t="s">
        <v>2445</v>
      </c>
      <c r="K916" s="149" t="s">
        <v>6513</v>
      </c>
      <c r="L916" s="149" t="s">
        <v>499</v>
      </c>
      <c r="S916" s="125"/>
      <c r="T916" s="126"/>
      <c r="U916" s="125"/>
      <c r="X916" s="126"/>
      <c r="AC916" s="1" t="str">
        <f>IF(基本情報登録!$D$10="","",IF(基本情報登録!$D$10='登録データ（男）'!F916,1,0))</f>
        <v/>
      </c>
    </row>
    <row r="917" spans="1:29" ht="13.5">
      <c r="A917" s="149">
        <v>915</v>
      </c>
      <c r="B917" s="149" t="s">
        <v>1055</v>
      </c>
      <c r="C917" s="149" t="s">
        <v>1056</v>
      </c>
      <c r="D917" s="149"/>
      <c r="E917" s="149"/>
      <c r="F917" s="149" t="s">
        <v>46</v>
      </c>
      <c r="G917" s="149">
        <v>4</v>
      </c>
      <c r="H917" s="149" t="s">
        <v>1057</v>
      </c>
      <c r="I917" s="149" t="s">
        <v>3364</v>
      </c>
      <c r="J917" s="149" t="s">
        <v>3365</v>
      </c>
      <c r="K917" s="149" t="s">
        <v>6514</v>
      </c>
      <c r="L917" s="149" t="s">
        <v>499</v>
      </c>
      <c r="S917" s="125"/>
      <c r="T917" s="126"/>
      <c r="U917" s="125"/>
      <c r="X917" s="126"/>
      <c r="AC917" s="1" t="str">
        <f>IF(基本情報登録!$D$10="","",IF(基本情報登録!$D$10='登録データ（男）'!F917,1,0))</f>
        <v/>
      </c>
    </row>
    <row r="918" spans="1:29" ht="13.5">
      <c r="A918" s="149">
        <v>916</v>
      </c>
      <c r="B918" s="149" t="s">
        <v>1052</v>
      </c>
      <c r="C918" s="149" t="s">
        <v>1053</v>
      </c>
      <c r="D918" s="149"/>
      <c r="E918" s="149"/>
      <c r="F918" s="149" t="s">
        <v>46</v>
      </c>
      <c r="G918" s="149">
        <v>4</v>
      </c>
      <c r="H918" s="149" t="s">
        <v>1054</v>
      </c>
      <c r="I918" s="149" t="s">
        <v>2664</v>
      </c>
      <c r="J918" s="149" t="s">
        <v>2288</v>
      </c>
      <c r="K918" s="149" t="s">
        <v>6515</v>
      </c>
      <c r="L918" s="149" t="s">
        <v>3373</v>
      </c>
      <c r="S918" s="125"/>
      <c r="T918" s="126"/>
      <c r="U918" s="125"/>
      <c r="X918" s="126"/>
      <c r="AC918" s="1" t="str">
        <f>IF(基本情報登録!$D$10="","",IF(基本情報登録!$D$10='登録データ（男）'!F918,1,0))</f>
        <v/>
      </c>
    </row>
    <row r="919" spans="1:29" ht="13.5">
      <c r="A919" s="149">
        <v>917</v>
      </c>
      <c r="B919" s="149" t="s">
        <v>1058</v>
      </c>
      <c r="C919" s="149" t="s">
        <v>1059</v>
      </c>
      <c r="D919" s="149"/>
      <c r="E919" s="149"/>
      <c r="F919" s="149" t="s">
        <v>46</v>
      </c>
      <c r="G919" s="149">
        <v>4</v>
      </c>
      <c r="H919" s="149" t="s">
        <v>1060</v>
      </c>
      <c r="I919" s="149" t="s">
        <v>1061</v>
      </c>
      <c r="J919" s="149" t="s">
        <v>3367</v>
      </c>
      <c r="K919" s="149" t="s">
        <v>6516</v>
      </c>
      <c r="L919" s="149" t="s">
        <v>499</v>
      </c>
      <c r="S919" s="125"/>
      <c r="T919" s="126"/>
      <c r="U919" s="125"/>
      <c r="X919" s="126"/>
      <c r="AC919" s="1" t="str">
        <f>IF(基本情報登録!$D$10="","",IF(基本情報登録!$D$10='登録データ（男）'!F919,1,0))</f>
        <v/>
      </c>
    </row>
    <row r="920" spans="1:29" ht="13.5">
      <c r="A920" s="149">
        <v>918</v>
      </c>
      <c r="B920" s="149" t="s">
        <v>4188</v>
      </c>
      <c r="C920" s="149" t="s">
        <v>4189</v>
      </c>
      <c r="D920" s="149"/>
      <c r="E920" s="149"/>
      <c r="F920" s="149" t="s">
        <v>46</v>
      </c>
      <c r="G920" s="149">
        <v>2</v>
      </c>
      <c r="H920" s="149" t="s">
        <v>3980</v>
      </c>
      <c r="I920" s="149" t="s">
        <v>4190</v>
      </c>
      <c r="J920" s="149" t="s">
        <v>4191</v>
      </c>
      <c r="K920" s="149" t="s">
        <v>6517</v>
      </c>
      <c r="L920" s="149" t="s">
        <v>499</v>
      </c>
      <c r="S920" s="125"/>
      <c r="T920" s="126"/>
      <c r="U920" s="125"/>
      <c r="X920" s="126"/>
      <c r="AC920" s="1" t="str">
        <f>IF(基本情報登録!$D$10="","",IF(基本情報登録!$D$10='登録データ（男）'!F920,1,0))</f>
        <v/>
      </c>
    </row>
    <row r="921" spans="1:29" ht="13.5">
      <c r="A921" s="149">
        <v>919</v>
      </c>
      <c r="B921" s="149" t="s">
        <v>4207</v>
      </c>
      <c r="C921" s="149" t="s">
        <v>4208</v>
      </c>
      <c r="D921" s="149"/>
      <c r="E921" s="149"/>
      <c r="F921" s="149" t="s">
        <v>46</v>
      </c>
      <c r="G921" s="149">
        <v>2</v>
      </c>
      <c r="H921" s="149" t="s">
        <v>2919</v>
      </c>
      <c r="I921" s="149" t="s">
        <v>703</v>
      </c>
      <c r="J921" s="149" t="s">
        <v>502</v>
      </c>
      <c r="K921" s="149" t="s">
        <v>6518</v>
      </c>
      <c r="L921" s="149" t="s">
        <v>499</v>
      </c>
      <c r="S921" s="125"/>
      <c r="T921" s="126"/>
      <c r="U921" s="125"/>
      <c r="X921" s="126"/>
      <c r="AC921" s="1" t="str">
        <f>IF(基本情報登録!$D$10="","",IF(基本情報登録!$D$10='登録データ（男）'!F921,1,0))</f>
        <v/>
      </c>
    </row>
    <row r="922" spans="1:29" ht="13.5">
      <c r="A922" s="149">
        <v>920</v>
      </c>
      <c r="B922" s="149" t="s">
        <v>4192</v>
      </c>
      <c r="C922" s="149" t="s">
        <v>4193</v>
      </c>
      <c r="D922" s="149"/>
      <c r="E922" s="149"/>
      <c r="F922" s="149" t="s">
        <v>46</v>
      </c>
      <c r="G922" s="149">
        <v>2</v>
      </c>
      <c r="H922" s="149" t="s">
        <v>4170</v>
      </c>
      <c r="I922" s="149" t="s">
        <v>4194</v>
      </c>
      <c r="J922" s="149" t="s">
        <v>513</v>
      </c>
      <c r="K922" s="149" t="s">
        <v>6519</v>
      </c>
      <c r="L922" s="149" t="s">
        <v>3373</v>
      </c>
      <c r="S922" s="125"/>
      <c r="T922" s="126"/>
      <c r="U922" s="125"/>
      <c r="X922" s="126"/>
      <c r="AC922" s="1" t="str">
        <f>IF(基本情報登録!$D$10="","",IF(基本情報登録!$D$10='登録データ（男）'!F922,1,0))</f>
        <v/>
      </c>
    </row>
    <row r="923" spans="1:29" ht="13.5">
      <c r="A923" s="149">
        <v>921</v>
      </c>
      <c r="B923" s="149" t="s">
        <v>1062</v>
      </c>
      <c r="C923" s="149" t="s">
        <v>3366</v>
      </c>
      <c r="D923" s="149"/>
      <c r="E923" s="149"/>
      <c r="F923" s="149" t="s">
        <v>46</v>
      </c>
      <c r="G923" s="149">
        <v>4</v>
      </c>
      <c r="H923" s="149" t="s">
        <v>1063</v>
      </c>
      <c r="I923" s="149" t="s">
        <v>920</v>
      </c>
      <c r="J923" s="149" t="s">
        <v>2487</v>
      </c>
      <c r="K923" s="149" t="s">
        <v>6520</v>
      </c>
      <c r="L923" s="149" t="s">
        <v>499</v>
      </c>
      <c r="S923" s="125"/>
      <c r="T923" s="126"/>
      <c r="U923" s="125"/>
      <c r="X923" s="126"/>
      <c r="AC923" s="1" t="str">
        <f>IF(基本情報登録!$D$10="","",IF(基本情報登録!$D$10='登録データ（男）'!F923,1,0))</f>
        <v/>
      </c>
    </row>
    <row r="924" spans="1:29" ht="13.5">
      <c r="A924" s="149">
        <v>922</v>
      </c>
      <c r="B924" s="149" t="s">
        <v>1483</v>
      </c>
      <c r="C924" s="149" t="s">
        <v>1484</v>
      </c>
      <c r="D924" s="149"/>
      <c r="E924" s="149"/>
      <c r="F924" s="149" t="s">
        <v>46</v>
      </c>
      <c r="G924" s="149">
        <v>4</v>
      </c>
      <c r="H924" s="149" t="s">
        <v>1160</v>
      </c>
      <c r="I924" s="149" t="s">
        <v>1105</v>
      </c>
      <c r="J924" s="149" t="s">
        <v>3363</v>
      </c>
      <c r="K924" s="149" t="s">
        <v>6521</v>
      </c>
      <c r="L924" s="149" t="s">
        <v>499</v>
      </c>
      <c r="S924" s="125"/>
      <c r="T924" s="126"/>
      <c r="U924" s="125"/>
      <c r="X924" s="126"/>
      <c r="AC924" s="1" t="str">
        <f>IF(基本情報登録!$D$10="","",IF(基本情報登録!$D$10='登録データ（男）'!F924,1,0))</f>
        <v/>
      </c>
    </row>
    <row r="925" spans="1:29" ht="13.5">
      <c r="A925" s="149">
        <v>923</v>
      </c>
      <c r="B925" s="149" t="s">
        <v>2209</v>
      </c>
      <c r="C925" s="149" t="s">
        <v>2210</v>
      </c>
      <c r="D925" s="149"/>
      <c r="E925" s="149"/>
      <c r="F925" s="149" t="s">
        <v>46</v>
      </c>
      <c r="G925" s="149">
        <v>3</v>
      </c>
      <c r="H925" s="149" t="s">
        <v>2215</v>
      </c>
      <c r="I925" s="149" t="s">
        <v>2221</v>
      </c>
      <c r="J925" s="149" t="s">
        <v>2222</v>
      </c>
      <c r="K925" s="149" t="s">
        <v>6522</v>
      </c>
      <c r="L925" s="149" t="s">
        <v>499</v>
      </c>
      <c r="S925" s="125"/>
      <c r="T925" s="126"/>
      <c r="U925" s="125"/>
      <c r="X925" s="126"/>
      <c r="AC925" s="1" t="str">
        <f>IF(基本情報登録!$D$10="","",IF(基本情報登録!$D$10='登録データ（男）'!F925,1,0))</f>
        <v/>
      </c>
    </row>
    <row r="926" spans="1:29" ht="13.5">
      <c r="A926" s="149">
        <v>924</v>
      </c>
      <c r="B926" s="149" t="s">
        <v>4198</v>
      </c>
      <c r="C926" s="149" t="s">
        <v>4199</v>
      </c>
      <c r="D926" s="149"/>
      <c r="E926" s="149"/>
      <c r="F926" s="149" t="s">
        <v>46</v>
      </c>
      <c r="G926" s="149">
        <v>2</v>
      </c>
      <c r="H926" s="149" t="s">
        <v>2855</v>
      </c>
      <c r="I926" s="149" t="s">
        <v>724</v>
      </c>
      <c r="J926" s="149" t="s">
        <v>4200</v>
      </c>
      <c r="K926" s="149" t="s">
        <v>6523</v>
      </c>
      <c r="L926" s="149" t="s">
        <v>3373</v>
      </c>
      <c r="S926" s="125"/>
      <c r="T926" s="126"/>
      <c r="U926" s="125"/>
      <c r="X926" s="126"/>
      <c r="AC926" s="1" t="str">
        <f>IF(基本情報登録!$D$10="","",IF(基本情報登録!$D$10='登録データ（男）'!F926,1,0))</f>
        <v/>
      </c>
    </row>
    <row r="927" spans="1:29" ht="13.5">
      <c r="A927" s="149">
        <v>925</v>
      </c>
      <c r="B927" s="149" t="s">
        <v>4433</v>
      </c>
      <c r="C927" s="149" t="s">
        <v>4818</v>
      </c>
      <c r="D927" s="149"/>
      <c r="E927" s="149"/>
      <c r="F927" s="149" t="s">
        <v>46</v>
      </c>
      <c r="G927" s="149">
        <v>2</v>
      </c>
      <c r="H927" s="149" t="s">
        <v>5181</v>
      </c>
      <c r="I927" s="149" t="s">
        <v>5489</v>
      </c>
      <c r="J927" s="149" t="s">
        <v>574</v>
      </c>
      <c r="K927" s="149" t="s">
        <v>6524</v>
      </c>
      <c r="L927" s="149" t="s">
        <v>499</v>
      </c>
      <c r="S927" s="125"/>
      <c r="T927" s="126"/>
      <c r="U927" s="125"/>
      <c r="X927" s="126"/>
      <c r="AC927" s="1" t="str">
        <f>IF(基本情報登録!$D$10="","",IF(基本情報登録!$D$10='登録データ（男）'!F927,1,0))</f>
        <v/>
      </c>
    </row>
    <row r="928" spans="1:29" ht="13.5">
      <c r="A928" s="149">
        <v>926</v>
      </c>
      <c r="B928" s="149" t="s">
        <v>4434</v>
      </c>
      <c r="C928" s="149" t="s">
        <v>4819</v>
      </c>
      <c r="D928" s="149"/>
      <c r="E928" s="149"/>
      <c r="F928" s="149" t="s">
        <v>46</v>
      </c>
      <c r="G928" s="149" t="s">
        <v>313</v>
      </c>
      <c r="H928" s="149" t="s">
        <v>5182</v>
      </c>
      <c r="I928" s="149" t="s">
        <v>2502</v>
      </c>
      <c r="J928" s="149" t="s">
        <v>2838</v>
      </c>
      <c r="K928" s="149" t="s">
        <v>6525</v>
      </c>
      <c r="L928" s="149" t="s">
        <v>499</v>
      </c>
      <c r="S928" s="125"/>
      <c r="T928" s="126"/>
      <c r="U928" s="125"/>
      <c r="X928" s="126"/>
      <c r="AC928" s="1" t="str">
        <f>IF(基本情報登録!$D$10="","",IF(基本情報登録!$D$10='登録データ（男）'!F928,1,0))</f>
        <v/>
      </c>
    </row>
    <row r="929" spans="1:29" ht="13.5">
      <c r="A929" s="149">
        <v>927</v>
      </c>
      <c r="B929" s="149" t="s">
        <v>4195</v>
      </c>
      <c r="C929" s="149" t="s">
        <v>4196</v>
      </c>
      <c r="D929" s="149"/>
      <c r="E929" s="149"/>
      <c r="F929" s="149" t="s">
        <v>46</v>
      </c>
      <c r="G929" s="149">
        <v>2</v>
      </c>
      <c r="H929" s="149" t="s">
        <v>1882</v>
      </c>
      <c r="I929" s="149" t="s">
        <v>2733</v>
      </c>
      <c r="J929" s="149" t="s">
        <v>4197</v>
      </c>
      <c r="K929" s="149" t="s">
        <v>6526</v>
      </c>
      <c r="L929" s="149" t="s">
        <v>499</v>
      </c>
      <c r="S929" s="125"/>
      <c r="T929" s="126"/>
      <c r="U929" s="125"/>
      <c r="X929" s="126"/>
      <c r="AC929" s="1" t="str">
        <f>IF(基本情報登録!$D$10="","",IF(基本情報登録!$D$10='登録データ（男）'!F929,1,0))</f>
        <v/>
      </c>
    </row>
    <row r="930" spans="1:29" ht="13.5">
      <c r="A930" s="149">
        <v>928</v>
      </c>
      <c r="B930" s="149" t="s">
        <v>4201</v>
      </c>
      <c r="C930" s="149" t="s">
        <v>4202</v>
      </c>
      <c r="D930" s="149"/>
      <c r="E930" s="149"/>
      <c r="F930" s="149" t="s">
        <v>46</v>
      </c>
      <c r="G930" s="149">
        <v>2</v>
      </c>
      <c r="H930" s="149" t="s">
        <v>2859</v>
      </c>
      <c r="I930" s="149" t="s">
        <v>4203</v>
      </c>
      <c r="J930" s="149" t="s">
        <v>2243</v>
      </c>
      <c r="K930" s="149" t="s">
        <v>6527</v>
      </c>
      <c r="L930" s="149" t="s">
        <v>3373</v>
      </c>
      <c r="S930" s="125"/>
      <c r="T930" s="126"/>
      <c r="U930" s="125"/>
      <c r="X930" s="126"/>
      <c r="AC930" s="1" t="str">
        <f>IF(基本情報登録!$D$10="","",IF(基本情報登録!$D$10='登録データ（男）'!F930,1,0))</f>
        <v/>
      </c>
    </row>
    <row r="931" spans="1:29" ht="13.5">
      <c r="A931" s="149">
        <v>929</v>
      </c>
      <c r="B931" s="149" t="s">
        <v>4204</v>
      </c>
      <c r="C931" s="149" t="s">
        <v>4205</v>
      </c>
      <c r="D931" s="149"/>
      <c r="E931" s="149"/>
      <c r="F931" s="149" t="s">
        <v>46</v>
      </c>
      <c r="G931" s="149">
        <v>2</v>
      </c>
      <c r="H931" s="149" t="s">
        <v>4206</v>
      </c>
      <c r="I931" s="149" t="s">
        <v>5490</v>
      </c>
      <c r="J931" s="149" t="s">
        <v>2688</v>
      </c>
      <c r="K931" s="149" t="s">
        <v>6528</v>
      </c>
      <c r="L931" s="149" t="s">
        <v>499</v>
      </c>
      <c r="S931" s="125"/>
      <c r="T931" s="126"/>
      <c r="U931" s="125"/>
      <c r="X931" s="126"/>
      <c r="AC931" s="1" t="str">
        <f>IF(基本情報登録!$D$10="","",IF(基本情報登録!$D$10='登録データ（男）'!F931,1,0))</f>
        <v/>
      </c>
    </row>
    <row r="932" spans="1:29" ht="13.5">
      <c r="A932" s="149">
        <v>930</v>
      </c>
      <c r="B932" s="149" t="s">
        <v>1485</v>
      </c>
      <c r="C932" s="149" t="s">
        <v>1486</v>
      </c>
      <c r="D932" s="149"/>
      <c r="E932" s="149"/>
      <c r="F932" s="149" t="s">
        <v>46</v>
      </c>
      <c r="G932" s="149">
        <v>4</v>
      </c>
      <c r="H932" s="149" t="s">
        <v>1034</v>
      </c>
      <c r="I932" s="149" t="s">
        <v>596</v>
      </c>
      <c r="J932" s="149" t="s">
        <v>595</v>
      </c>
      <c r="K932" s="149" t="s">
        <v>6529</v>
      </c>
      <c r="L932" s="149" t="s">
        <v>499</v>
      </c>
      <c r="S932" s="125"/>
      <c r="T932" s="126"/>
      <c r="U932" s="125"/>
      <c r="X932" s="126"/>
      <c r="AC932" s="1" t="str">
        <f>IF(基本情報登録!$D$10="","",IF(基本情報登録!$D$10='登録データ（男）'!F932,1,0))</f>
        <v/>
      </c>
    </row>
    <row r="933" spans="1:29" ht="13.5">
      <c r="A933" s="149">
        <v>931</v>
      </c>
      <c r="B933" s="149" t="s">
        <v>2207</v>
      </c>
      <c r="C933" s="149" t="s">
        <v>2208</v>
      </c>
      <c r="D933" s="149"/>
      <c r="E933" s="149"/>
      <c r="F933" s="149" t="s">
        <v>46</v>
      </c>
      <c r="G933" s="149">
        <v>3</v>
      </c>
      <c r="H933" s="149" t="s">
        <v>1750</v>
      </c>
      <c r="I933" s="149" t="s">
        <v>2219</v>
      </c>
      <c r="J933" s="149" t="s">
        <v>2220</v>
      </c>
      <c r="K933" s="149" t="s">
        <v>6530</v>
      </c>
      <c r="L933" s="149" t="s">
        <v>499</v>
      </c>
      <c r="S933" s="125"/>
      <c r="T933" s="126"/>
      <c r="U933" s="125"/>
      <c r="X933" s="126"/>
      <c r="AC933" s="1" t="str">
        <f>IF(基本情報登録!$D$10="","",IF(基本情報登録!$D$10='登録データ（男）'!F933,1,0))</f>
        <v/>
      </c>
    </row>
    <row r="934" spans="1:29" ht="13.5">
      <c r="A934" s="149">
        <v>932</v>
      </c>
      <c r="B934" s="149" t="s">
        <v>4213</v>
      </c>
      <c r="C934" s="149" t="s">
        <v>4214</v>
      </c>
      <c r="D934" s="149"/>
      <c r="E934" s="149"/>
      <c r="F934" s="149" t="s">
        <v>46</v>
      </c>
      <c r="G934" s="149">
        <v>2</v>
      </c>
      <c r="H934" s="149" t="s">
        <v>1736</v>
      </c>
      <c r="I934" s="149" t="s">
        <v>2653</v>
      </c>
      <c r="J934" s="149" t="s">
        <v>2484</v>
      </c>
      <c r="K934" s="149" t="s">
        <v>6531</v>
      </c>
      <c r="L934" s="149" t="s">
        <v>3373</v>
      </c>
      <c r="S934" s="125"/>
      <c r="T934" s="126"/>
      <c r="U934" s="125"/>
      <c r="X934" s="126"/>
      <c r="AC934" s="1" t="str">
        <f>IF(基本情報登録!$D$10="","",IF(基本情報登録!$D$10='登録データ（男）'!F934,1,0))</f>
        <v/>
      </c>
    </row>
    <row r="935" spans="1:29" ht="13.5">
      <c r="A935" s="149">
        <v>933</v>
      </c>
      <c r="B935" s="149" t="s">
        <v>4209</v>
      </c>
      <c r="C935" s="149" t="s">
        <v>4210</v>
      </c>
      <c r="D935" s="149"/>
      <c r="E935" s="149"/>
      <c r="F935" s="149" t="s">
        <v>46</v>
      </c>
      <c r="G935" s="149">
        <v>2</v>
      </c>
      <c r="H935" s="149" t="s">
        <v>4211</v>
      </c>
      <c r="I935" s="149" t="s">
        <v>4212</v>
      </c>
      <c r="J935" s="149" t="s">
        <v>2218</v>
      </c>
      <c r="K935" s="149" t="s">
        <v>6532</v>
      </c>
      <c r="L935" s="149" t="s">
        <v>499</v>
      </c>
      <c r="S935" s="125"/>
      <c r="T935" s="126"/>
      <c r="U935" s="125"/>
      <c r="X935" s="126"/>
      <c r="AC935" s="1" t="str">
        <f>IF(基本情報登録!$D$10="","",IF(基本情報登録!$D$10='登録データ（男）'!F935,1,0))</f>
        <v/>
      </c>
    </row>
    <row r="936" spans="1:29" ht="13.5">
      <c r="A936" s="149">
        <v>934</v>
      </c>
      <c r="B936" s="149" t="s">
        <v>4215</v>
      </c>
      <c r="C936" s="149" t="s">
        <v>4216</v>
      </c>
      <c r="D936" s="149"/>
      <c r="E936" s="149"/>
      <c r="F936" s="149" t="s">
        <v>46</v>
      </c>
      <c r="G936" s="149">
        <v>2</v>
      </c>
      <c r="H936" s="149" t="s">
        <v>2648</v>
      </c>
      <c r="I936" s="149" t="s">
        <v>4217</v>
      </c>
      <c r="J936" s="149" t="s">
        <v>3323</v>
      </c>
      <c r="K936" s="149" t="s">
        <v>6533</v>
      </c>
      <c r="L936" s="149" t="s">
        <v>499</v>
      </c>
      <c r="S936" s="125"/>
      <c r="T936" s="126"/>
      <c r="U936" s="125"/>
      <c r="X936" s="126"/>
      <c r="AC936" s="1" t="str">
        <f>IF(基本情報登録!$D$10="","",IF(基本情報登録!$D$10='登録データ（男）'!F936,1,0))</f>
        <v/>
      </c>
    </row>
    <row r="937" spans="1:29" ht="13.5">
      <c r="A937" s="149">
        <v>935</v>
      </c>
      <c r="B937" s="149" t="s">
        <v>4435</v>
      </c>
      <c r="C937" s="149" t="s">
        <v>4820</v>
      </c>
      <c r="D937" s="149"/>
      <c r="E937" s="149"/>
      <c r="F937" s="149" t="s">
        <v>46</v>
      </c>
      <c r="G937" s="149">
        <v>2</v>
      </c>
      <c r="H937" s="149" t="s">
        <v>5183</v>
      </c>
      <c r="I937" s="149" t="s">
        <v>618</v>
      </c>
      <c r="J937" s="149" t="s">
        <v>2445</v>
      </c>
      <c r="K937" s="149" t="s">
        <v>6534</v>
      </c>
      <c r="L937" s="149" t="s">
        <v>499</v>
      </c>
      <c r="S937" s="125"/>
      <c r="T937" s="126"/>
      <c r="U937" s="125"/>
      <c r="X937" s="126"/>
      <c r="AC937" s="1" t="str">
        <f>IF(基本情報登録!$D$10="","",IF(基本情報登録!$D$10='登録データ（男）'!F937,1,0))</f>
        <v/>
      </c>
    </row>
    <row r="938" spans="1:29" ht="13.5">
      <c r="A938" s="149">
        <v>936</v>
      </c>
      <c r="B938" s="149" t="s">
        <v>4436</v>
      </c>
      <c r="C938" s="149" t="s">
        <v>4821</v>
      </c>
      <c r="D938" s="149"/>
      <c r="E938" s="149"/>
      <c r="F938" s="149" t="s">
        <v>28</v>
      </c>
      <c r="G938" s="149">
        <v>1</v>
      </c>
      <c r="H938" s="149" t="s">
        <v>5184</v>
      </c>
      <c r="I938" s="149" t="s">
        <v>5491</v>
      </c>
      <c r="J938" s="149" t="s">
        <v>2310</v>
      </c>
      <c r="K938" s="149" t="s">
        <v>6535</v>
      </c>
      <c r="L938" s="149" t="s">
        <v>3373</v>
      </c>
      <c r="S938" s="125"/>
      <c r="T938" s="126"/>
      <c r="U938" s="125"/>
      <c r="X938" s="126"/>
      <c r="AC938" s="1" t="str">
        <f>IF(基本情報登録!$D$10="","",IF(基本情報登録!$D$10='登録データ（男）'!F938,1,0))</f>
        <v/>
      </c>
    </row>
    <row r="939" spans="1:29" ht="13.5">
      <c r="A939" s="149">
        <v>937</v>
      </c>
      <c r="B939" s="149" t="s">
        <v>4437</v>
      </c>
      <c r="C939" s="149" t="s">
        <v>4822</v>
      </c>
      <c r="D939" s="149"/>
      <c r="E939" s="149"/>
      <c r="F939" s="149" t="s">
        <v>28</v>
      </c>
      <c r="G939" s="149">
        <v>1</v>
      </c>
      <c r="H939" s="149" t="s">
        <v>5185</v>
      </c>
      <c r="I939" s="149" t="s">
        <v>5492</v>
      </c>
      <c r="J939" s="149" t="s">
        <v>2442</v>
      </c>
      <c r="K939" s="149" t="s">
        <v>6536</v>
      </c>
      <c r="L939" s="149" t="s">
        <v>499</v>
      </c>
      <c r="S939" s="125"/>
      <c r="T939" s="126"/>
      <c r="U939" s="125"/>
      <c r="X939" s="126"/>
      <c r="AC939" s="1" t="str">
        <f>IF(基本情報登録!$D$10="","",IF(基本情報登録!$D$10='登録データ（男）'!F939,1,0))</f>
        <v/>
      </c>
    </row>
    <row r="940" spans="1:29" ht="13.5">
      <c r="A940" s="149">
        <v>938</v>
      </c>
      <c r="B940" s="149" t="s">
        <v>4438</v>
      </c>
      <c r="C940" s="149" t="s">
        <v>4823</v>
      </c>
      <c r="D940" s="149"/>
      <c r="E940" s="149"/>
      <c r="F940" s="149" t="s">
        <v>28</v>
      </c>
      <c r="G940" s="149">
        <v>1</v>
      </c>
      <c r="H940" s="149" t="s">
        <v>5186</v>
      </c>
      <c r="I940" s="149" t="s">
        <v>2249</v>
      </c>
      <c r="J940" s="149" t="s">
        <v>2457</v>
      </c>
      <c r="K940" s="149" t="s">
        <v>6537</v>
      </c>
      <c r="L940" s="149" t="s">
        <v>499</v>
      </c>
      <c r="S940" s="125"/>
      <c r="T940" s="126"/>
      <c r="U940" s="125"/>
      <c r="X940" s="126"/>
      <c r="AC940" s="1" t="str">
        <f>IF(基本情報登録!$D$10="","",IF(基本情報登録!$D$10='登録データ（男）'!F940,1,0))</f>
        <v/>
      </c>
    </row>
    <row r="941" spans="1:29" ht="13.5">
      <c r="A941" s="149">
        <v>939</v>
      </c>
      <c r="B941" s="149" t="s">
        <v>4439</v>
      </c>
      <c r="C941" s="149" t="s">
        <v>4824</v>
      </c>
      <c r="D941" s="149"/>
      <c r="E941" s="149"/>
      <c r="F941" s="149" t="s">
        <v>28</v>
      </c>
      <c r="G941" s="149">
        <v>1</v>
      </c>
      <c r="H941" s="149" t="s">
        <v>5187</v>
      </c>
      <c r="I941" s="149" t="s">
        <v>1082</v>
      </c>
      <c r="J941" s="149" t="s">
        <v>2890</v>
      </c>
      <c r="K941" s="149" t="s">
        <v>6538</v>
      </c>
      <c r="L941" s="149" t="s">
        <v>499</v>
      </c>
      <c r="S941" s="125"/>
      <c r="T941" s="126"/>
      <c r="U941" s="125"/>
      <c r="X941" s="126"/>
      <c r="AC941" s="1" t="str">
        <f>IF(基本情報登録!$D$10="","",IF(基本情報登録!$D$10='登録データ（男）'!F941,1,0))</f>
        <v/>
      </c>
    </row>
    <row r="942" spans="1:29" ht="13.5">
      <c r="A942" s="149">
        <v>940</v>
      </c>
      <c r="B942" s="149" t="s">
        <v>4440</v>
      </c>
      <c r="C942" s="149"/>
      <c r="D942" s="149"/>
      <c r="E942" s="149"/>
      <c r="F942" s="149"/>
      <c r="G942" s="149"/>
      <c r="H942" s="149"/>
      <c r="I942" s="149"/>
      <c r="J942" s="149"/>
      <c r="K942" s="149" t="s">
        <v>6539</v>
      </c>
      <c r="L942" s="149" t="s">
        <v>3373</v>
      </c>
      <c r="S942" s="125"/>
      <c r="T942" s="126"/>
      <c r="U942" s="125"/>
      <c r="X942" s="126"/>
      <c r="AC942" s="1" t="str">
        <f>IF(基本情報登録!$D$10="","",IF(基本情報登録!$D$10='登録データ（男）'!F942,1,0))</f>
        <v/>
      </c>
    </row>
    <row r="943" spans="1:29" ht="13.5">
      <c r="A943" s="149">
        <v>941</v>
      </c>
      <c r="B943" s="149" t="s">
        <v>4441</v>
      </c>
      <c r="C943" s="149" t="s">
        <v>4825</v>
      </c>
      <c r="D943" s="149"/>
      <c r="E943" s="149"/>
      <c r="F943" s="149" t="s">
        <v>28</v>
      </c>
      <c r="G943" s="149">
        <v>1</v>
      </c>
      <c r="H943" s="149" t="s">
        <v>5188</v>
      </c>
      <c r="I943" s="149" t="s">
        <v>5493</v>
      </c>
      <c r="J943" s="149" t="s">
        <v>513</v>
      </c>
      <c r="K943" s="149" t="s">
        <v>6540</v>
      </c>
      <c r="L943" s="149" t="s">
        <v>499</v>
      </c>
      <c r="S943" s="125"/>
      <c r="T943" s="126"/>
      <c r="U943" s="125"/>
      <c r="X943" s="126"/>
      <c r="AC943" s="1" t="str">
        <f>IF(基本情報登録!$D$10="","",IF(基本情報登録!$D$10='登録データ（男）'!F943,1,0))</f>
        <v/>
      </c>
    </row>
    <row r="944" spans="1:29" ht="13.5">
      <c r="A944" s="149">
        <v>942</v>
      </c>
      <c r="B944" s="149" t="s">
        <v>4442</v>
      </c>
      <c r="C944" s="149" t="s">
        <v>4826</v>
      </c>
      <c r="D944" s="149"/>
      <c r="E944" s="149"/>
      <c r="F944" s="149" t="s">
        <v>28</v>
      </c>
      <c r="G944" s="149">
        <v>1</v>
      </c>
      <c r="H944" s="149" t="s">
        <v>5189</v>
      </c>
      <c r="I944" s="149" t="s">
        <v>5494</v>
      </c>
      <c r="J944" s="149" t="s">
        <v>534</v>
      </c>
      <c r="K944" s="149" t="s">
        <v>6541</v>
      </c>
      <c r="L944" s="149" t="s">
        <v>499</v>
      </c>
      <c r="S944" s="125"/>
      <c r="T944" s="126"/>
      <c r="U944" s="125"/>
      <c r="X944" s="126"/>
      <c r="AC944" s="1" t="str">
        <f>IF(基本情報登録!$D$10="","",IF(基本情報登録!$D$10='登録データ（男）'!F944,1,0))</f>
        <v/>
      </c>
    </row>
    <row r="945" spans="1:29" ht="13.5">
      <c r="A945" s="149">
        <v>943</v>
      </c>
      <c r="B945" s="149" t="s">
        <v>4440</v>
      </c>
      <c r="C945" s="149"/>
      <c r="D945" s="149"/>
      <c r="E945" s="149"/>
      <c r="F945" s="149"/>
      <c r="G945" s="149"/>
      <c r="H945" s="149"/>
      <c r="I945" s="149"/>
      <c r="J945" s="149"/>
      <c r="K945" s="149" t="s">
        <v>6542</v>
      </c>
      <c r="L945" s="149" t="s">
        <v>499</v>
      </c>
      <c r="S945" s="125"/>
      <c r="T945" s="126"/>
      <c r="U945" s="125"/>
      <c r="X945" s="126"/>
      <c r="AC945" s="1" t="str">
        <f>IF(基本情報登録!$D$10="","",IF(基本情報登録!$D$10='登録データ（男）'!F945,1,0))</f>
        <v/>
      </c>
    </row>
    <row r="946" spans="1:29" ht="13.5">
      <c r="A946" s="149">
        <v>944</v>
      </c>
      <c r="B946" s="149" t="s">
        <v>898</v>
      </c>
      <c r="C946" s="149" t="s">
        <v>899</v>
      </c>
      <c r="D946" s="149"/>
      <c r="E946" s="149"/>
      <c r="F946" s="149" t="s">
        <v>40</v>
      </c>
      <c r="G946" s="149">
        <v>4</v>
      </c>
      <c r="H946" s="149" t="s">
        <v>5190</v>
      </c>
      <c r="I946" s="149" t="s">
        <v>2399</v>
      </c>
      <c r="J946" s="149" t="s">
        <v>2400</v>
      </c>
      <c r="K946" s="149" t="s">
        <v>6543</v>
      </c>
      <c r="L946" s="149" t="s">
        <v>3373</v>
      </c>
      <c r="S946" s="125"/>
      <c r="T946" s="126"/>
      <c r="U946" s="125"/>
      <c r="X946" s="126"/>
      <c r="AC946" s="1" t="str">
        <f>IF(基本情報登録!$D$10="","",IF(基本情報登録!$D$10='登録データ（男）'!F946,1,0))</f>
        <v/>
      </c>
    </row>
    <row r="947" spans="1:29" ht="13.5">
      <c r="A947" s="149">
        <v>945</v>
      </c>
      <c r="B947" s="149" t="s">
        <v>4443</v>
      </c>
      <c r="C947" s="149" t="s">
        <v>4827</v>
      </c>
      <c r="D947" s="149"/>
      <c r="E947" s="149"/>
      <c r="F947" s="149" t="s">
        <v>65</v>
      </c>
      <c r="G947" s="149">
        <v>1</v>
      </c>
      <c r="H947" s="149" t="s">
        <v>5191</v>
      </c>
      <c r="I947" s="149" t="s">
        <v>5495</v>
      </c>
      <c r="J947" s="149" t="s">
        <v>3076</v>
      </c>
      <c r="K947" s="149" t="s">
        <v>6544</v>
      </c>
      <c r="L947" s="149" t="s">
        <v>499</v>
      </c>
      <c r="S947" s="125"/>
      <c r="T947" s="126"/>
      <c r="U947" s="125"/>
      <c r="X947" s="126"/>
      <c r="AC947" s="1" t="str">
        <f>IF(基本情報登録!$D$10="","",IF(基本情報登録!$D$10='登録データ（男）'!F947,1,0))</f>
        <v/>
      </c>
    </row>
    <row r="948" spans="1:29" ht="13.5">
      <c r="A948" s="149">
        <v>946</v>
      </c>
      <c r="B948" s="149" t="s">
        <v>4444</v>
      </c>
      <c r="C948" s="149" t="s">
        <v>4828</v>
      </c>
      <c r="D948" s="149"/>
      <c r="E948" s="149"/>
      <c r="F948" s="149" t="s">
        <v>65</v>
      </c>
      <c r="G948" s="149">
        <v>1</v>
      </c>
      <c r="H948" s="149" t="s">
        <v>5192</v>
      </c>
      <c r="I948" s="149" t="s">
        <v>573</v>
      </c>
      <c r="J948" s="149" t="s">
        <v>3894</v>
      </c>
      <c r="K948" s="149" t="s">
        <v>6545</v>
      </c>
      <c r="L948" s="149" t="s">
        <v>499</v>
      </c>
      <c r="S948" s="125"/>
      <c r="T948" s="126"/>
      <c r="U948" s="125"/>
      <c r="X948" s="126"/>
      <c r="AC948" s="1" t="str">
        <f>IF(基本情報登録!$D$10="","",IF(基本情報登録!$D$10='登録データ（男）'!F948,1,0))</f>
        <v/>
      </c>
    </row>
    <row r="949" spans="1:29" ht="13.5">
      <c r="A949" s="149">
        <v>947</v>
      </c>
      <c r="B949" s="149" t="s">
        <v>3563</v>
      </c>
      <c r="C949" s="149" t="s">
        <v>3564</v>
      </c>
      <c r="D949" s="149"/>
      <c r="E949" s="149"/>
      <c r="F949" s="149" t="s">
        <v>26</v>
      </c>
      <c r="G949" s="149">
        <v>2</v>
      </c>
      <c r="H949" s="149" t="s">
        <v>5193</v>
      </c>
      <c r="I949" s="149" t="s">
        <v>3565</v>
      </c>
      <c r="J949" s="149" t="s">
        <v>3566</v>
      </c>
      <c r="K949" s="149" t="s">
        <v>6546</v>
      </c>
      <c r="L949" s="149" t="s">
        <v>499</v>
      </c>
      <c r="S949" s="125"/>
      <c r="T949" s="126"/>
      <c r="U949" s="125"/>
      <c r="X949" s="126"/>
      <c r="AC949" s="1" t="str">
        <f>IF(基本情報登録!$D$10="","",IF(基本情報登録!$D$10='登録データ（男）'!F949,1,0))</f>
        <v/>
      </c>
    </row>
    <row r="950" spans="1:29" ht="13.5">
      <c r="A950" s="151">
        <v>948</v>
      </c>
      <c r="B950" s="149" t="s">
        <v>4445</v>
      </c>
      <c r="C950" s="149" t="s">
        <v>4829</v>
      </c>
      <c r="D950" s="149"/>
      <c r="E950" s="149"/>
      <c r="F950" s="149" t="s">
        <v>26</v>
      </c>
      <c r="G950" s="149">
        <v>1</v>
      </c>
      <c r="H950" s="149" t="s">
        <v>5194</v>
      </c>
      <c r="I950" s="149" t="s">
        <v>565</v>
      </c>
      <c r="J950" s="149" t="s">
        <v>2740</v>
      </c>
      <c r="K950" s="149" t="s">
        <v>6547</v>
      </c>
      <c r="L950" s="149" t="s">
        <v>3373</v>
      </c>
      <c r="S950" s="125"/>
      <c r="T950" s="126"/>
      <c r="U950" s="125"/>
      <c r="X950" s="126"/>
      <c r="AC950" s="1" t="str">
        <f>IF(基本情報登録!$D$10="","",IF(基本情報登録!$D$10='登録データ（男）'!F950,1,0))</f>
        <v/>
      </c>
    </row>
    <row r="951" spans="1:29" ht="13.5">
      <c r="A951" s="151">
        <v>949</v>
      </c>
      <c r="B951" s="149" t="s">
        <v>4446</v>
      </c>
      <c r="C951" s="149" t="s">
        <v>4830</v>
      </c>
      <c r="D951" s="149"/>
      <c r="E951" s="149"/>
      <c r="F951" s="149" t="s">
        <v>11</v>
      </c>
      <c r="G951" s="149">
        <v>1</v>
      </c>
      <c r="H951" s="149" t="s">
        <v>5195</v>
      </c>
      <c r="I951" s="149" t="s">
        <v>1119</v>
      </c>
      <c r="J951" s="149" t="s">
        <v>5496</v>
      </c>
      <c r="K951" s="149" t="s">
        <v>6548</v>
      </c>
      <c r="L951" s="149" t="s">
        <v>499</v>
      </c>
      <c r="S951" s="125"/>
      <c r="T951" s="126"/>
      <c r="U951" s="125"/>
      <c r="X951" s="126"/>
      <c r="AC951" s="1" t="str">
        <f>IF(基本情報登録!$D$10="","",IF(基本情報登録!$D$10='登録データ（男）'!F951,1,0))</f>
        <v/>
      </c>
    </row>
    <row r="952" spans="1:29" ht="13.5">
      <c r="A952" s="151">
        <v>950</v>
      </c>
      <c r="B952" s="149" t="s">
        <v>4447</v>
      </c>
      <c r="C952" s="149" t="s">
        <v>4831</v>
      </c>
      <c r="D952" s="149"/>
      <c r="E952" s="149"/>
      <c r="F952" s="149" t="s">
        <v>18</v>
      </c>
      <c r="G952" s="149">
        <v>1</v>
      </c>
      <c r="H952" s="149" t="s">
        <v>5196</v>
      </c>
      <c r="I952" s="149" t="s">
        <v>568</v>
      </c>
      <c r="J952" s="149" t="s">
        <v>513</v>
      </c>
      <c r="K952" s="149" t="s">
        <v>6549</v>
      </c>
      <c r="L952" s="149" t="s">
        <v>499</v>
      </c>
      <c r="S952" s="125"/>
      <c r="T952" s="126"/>
      <c r="U952" s="125"/>
      <c r="X952" s="126"/>
      <c r="AC952" s="1" t="str">
        <f>IF(基本情報登録!$D$10="","",IF(基本情報登録!$D$10='登録データ（男）'!F952,1,0))</f>
        <v/>
      </c>
    </row>
    <row r="953" spans="1:29" ht="13.5">
      <c r="A953" s="149">
        <v>951</v>
      </c>
      <c r="B953" s="149" t="s">
        <v>4448</v>
      </c>
      <c r="C953" s="149" t="s">
        <v>4832</v>
      </c>
      <c r="D953" s="149"/>
      <c r="E953" s="149"/>
      <c r="F953" s="149" t="s">
        <v>18</v>
      </c>
      <c r="G953" s="149">
        <v>1</v>
      </c>
      <c r="H953" s="149" t="s">
        <v>5197</v>
      </c>
      <c r="I953" s="149" t="s">
        <v>505</v>
      </c>
      <c r="J953" s="149" t="s">
        <v>5497</v>
      </c>
      <c r="K953" s="149" t="s">
        <v>6550</v>
      </c>
      <c r="L953" s="149" t="s">
        <v>499</v>
      </c>
      <c r="S953" s="125"/>
      <c r="T953" s="126"/>
      <c r="U953" s="125"/>
      <c r="X953" s="126"/>
      <c r="AC953" s="1" t="str">
        <f>IF(基本情報登録!$D$10="","",IF(基本情報登録!$D$10='登録データ（男）'!F953,1,0))</f>
        <v/>
      </c>
    </row>
    <row r="954" spans="1:29" ht="13.5">
      <c r="A954" s="149">
        <v>952</v>
      </c>
      <c r="B954" s="149" t="s">
        <v>4449</v>
      </c>
      <c r="C954" s="149" t="s">
        <v>4833</v>
      </c>
      <c r="D954" s="149"/>
      <c r="E954" s="149"/>
      <c r="F954" s="149" t="s">
        <v>18</v>
      </c>
      <c r="G954" s="149">
        <v>1</v>
      </c>
      <c r="H954" s="149" t="s">
        <v>5198</v>
      </c>
      <c r="I954" s="149" t="s">
        <v>2476</v>
      </c>
      <c r="J954" s="149" t="s">
        <v>2445</v>
      </c>
      <c r="K954" s="149" t="s">
        <v>6551</v>
      </c>
      <c r="L954" s="149" t="s">
        <v>3373</v>
      </c>
      <c r="S954" s="125"/>
      <c r="T954" s="126"/>
      <c r="U954" s="125"/>
      <c r="X954" s="126"/>
      <c r="AC954" s="1" t="str">
        <f>IF(基本情報登録!$D$10="","",IF(基本情報登録!$D$10='登録データ（男）'!F954,1,0))</f>
        <v/>
      </c>
    </row>
    <row r="955" spans="1:29" ht="13.5">
      <c r="A955" s="149">
        <v>953</v>
      </c>
      <c r="B955" s="149" t="s">
        <v>4450</v>
      </c>
      <c r="C955" s="149" t="s">
        <v>4834</v>
      </c>
      <c r="D955" s="149"/>
      <c r="E955" s="149"/>
      <c r="F955" s="149" t="s">
        <v>18</v>
      </c>
      <c r="G955" s="149">
        <v>1</v>
      </c>
      <c r="H955" s="149" t="s">
        <v>5199</v>
      </c>
      <c r="I955" s="149" t="s">
        <v>5498</v>
      </c>
      <c r="J955" s="149" t="s">
        <v>2243</v>
      </c>
      <c r="K955" s="149" t="s">
        <v>6552</v>
      </c>
      <c r="L955" s="149" t="s">
        <v>499</v>
      </c>
      <c r="S955" s="125"/>
      <c r="T955" s="126"/>
      <c r="U955" s="125"/>
      <c r="X955" s="126"/>
      <c r="AC955" s="1" t="str">
        <f>IF(基本情報登録!$D$10="","",IF(基本情報登録!$D$10='登録データ（男）'!F955,1,0))</f>
        <v/>
      </c>
    </row>
    <row r="956" spans="1:29" ht="13.5">
      <c r="A956" s="149">
        <v>954</v>
      </c>
      <c r="B956" s="149" t="s">
        <v>4451</v>
      </c>
      <c r="C956" s="149" t="s">
        <v>4835</v>
      </c>
      <c r="D956" s="149"/>
      <c r="E956" s="149"/>
      <c r="F956" s="149" t="s">
        <v>30</v>
      </c>
      <c r="G956" s="149">
        <v>1</v>
      </c>
      <c r="H956" s="149" t="s">
        <v>5200</v>
      </c>
      <c r="I956" s="149" t="s">
        <v>2896</v>
      </c>
      <c r="J956" s="149" t="s">
        <v>2447</v>
      </c>
      <c r="K956" s="149" t="s">
        <v>6553</v>
      </c>
      <c r="L956" s="149" t="s">
        <v>499</v>
      </c>
      <c r="S956" s="125"/>
      <c r="T956" s="126"/>
      <c r="U956" s="125"/>
      <c r="X956" s="126"/>
      <c r="AC956" s="1" t="str">
        <f>IF(基本情報登録!$D$10="","",IF(基本情報登録!$D$10='登録データ（男）'!F956,1,0))</f>
        <v/>
      </c>
    </row>
    <row r="957" spans="1:29" ht="13.5">
      <c r="A957" s="149">
        <v>955</v>
      </c>
      <c r="B957" s="149" t="s">
        <v>4452</v>
      </c>
      <c r="C957" s="149" t="s">
        <v>4836</v>
      </c>
      <c r="D957" s="149"/>
      <c r="E957" s="149"/>
      <c r="F957" s="149" t="s">
        <v>30</v>
      </c>
      <c r="G957" s="149">
        <v>1</v>
      </c>
      <c r="H957" s="149" t="s">
        <v>5201</v>
      </c>
      <c r="I957" s="149" t="s">
        <v>5499</v>
      </c>
      <c r="J957" s="149" t="s">
        <v>5500</v>
      </c>
      <c r="K957" s="149" t="s">
        <v>6554</v>
      </c>
      <c r="L957" s="149" t="s">
        <v>499</v>
      </c>
      <c r="S957" s="125"/>
      <c r="T957" s="126"/>
      <c r="U957" s="125"/>
      <c r="X957" s="126"/>
      <c r="AC957" s="1" t="str">
        <f>IF(基本情報登録!$D$10="","",IF(基本情報登録!$D$10='登録データ（男）'!F957,1,0))</f>
        <v/>
      </c>
    </row>
    <row r="958" spans="1:29" ht="13.5">
      <c r="A958" s="149">
        <v>956</v>
      </c>
      <c r="B958" s="149" t="s">
        <v>4453</v>
      </c>
      <c r="C958" s="149" t="s">
        <v>4837</v>
      </c>
      <c r="D958" s="149"/>
      <c r="E958" s="149"/>
      <c r="F958" s="149" t="s">
        <v>30</v>
      </c>
      <c r="G958" s="149">
        <v>1</v>
      </c>
      <c r="H958" s="149" t="s">
        <v>5202</v>
      </c>
      <c r="I958" s="149" t="s">
        <v>571</v>
      </c>
      <c r="J958" s="149" t="s">
        <v>2507</v>
      </c>
      <c r="K958" s="149" t="s">
        <v>6555</v>
      </c>
      <c r="L958" s="149" t="s">
        <v>3373</v>
      </c>
      <c r="S958" s="125"/>
      <c r="T958" s="126"/>
      <c r="U958" s="125"/>
      <c r="X958" s="126"/>
      <c r="AC958" s="1" t="str">
        <f>IF(基本情報登録!$D$10="","",IF(基本情報登録!$D$10='登録データ（男）'!F958,1,0))</f>
        <v/>
      </c>
    </row>
    <row r="959" spans="1:29" ht="13.5">
      <c r="A959" s="149">
        <v>957</v>
      </c>
      <c r="B959" s="149" t="s">
        <v>4454</v>
      </c>
      <c r="C959" s="149" t="s">
        <v>4838</v>
      </c>
      <c r="D959" s="149"/>
      <c r="E959" s="149"/>
      <c r="F959" s="149" t="s">
        <v>5013</v>
      </c>
      <c r="G959" s="149">
        <v>1</v>
      </c>
      <c r="H959" s="149" t="s">
        <v>5203</v>
      </c>
      <c r="I959" s="149" t="s">
        <v>5501</v>
      </c>
      <c r="J959" s="149" t="s">
        <v>2843</v>
      </c>
      <c r="K959" s="149" t="s">
        <v>6556</v>
      </c>
      <c r="L959" s="149" t="s">
        <v>499</v>
      </c>
      <c r="S959" s="125"/>
      <c r="T959" s="126"/>
      <c r="U959" s="125"/>
      <c r="X959" s="126"/>
      <c r="AC959" s="1" t="str">
        <f>IF(基本情報登録!$D$10="","",IF(基本情報登録!$D$10='登録データ（男）'!F959,1,0))</f>
        <v/>
      </c>
    </row>
    <row r="960" spans="1:29" ht="13.5">
      <c r="A960" s="149">
        <v>958</v>
      </c>
      <c r="B960" s="149" t="s">
        <v>4455</v>
      </c>
      <c r="C960" s="149" t="s">
        <v>4839</v>
      </c>
      <c r="D960" s="149"/>
      <c r="E960" s="149"/>
      <c r="F960" s="149" t="s">
        <v>5013</v>
      </c>
      <c r="G960" s="149">
        <v>1</v>
      </c>
      <c r="H960" s="149" t="s">
        <v>5121</v>
      </c>
      <c r="I960" s="149" t="s">
        <v>603</v>
      </c>
      <c r="J960" s="149" t="s">
        <v>498</v>
      </c>
      <c r="K960" s="149" t="s">
        <v>6557</v>
      </c>
      <c r="L960" s="149" t="s">
        <v>499</v>
      </c>
      <c r="S960" s="125"/>
      <c r="T960" s="126"/>
      <c r="U960" s="125"/>
      <c r="X960" s="126"/>
      <c r="AC960" s="1" t="str">
        <f>IF(基本情報登録!$D$10="","",IF(基本情報登録!$D$10='登録データ（男）'!F960,1,0))</f>
        <v/>
      </c>
    </row>
    <row r="961" spans="1:29" ht="13.5">
      <c r="A961" s="149">
        <v>959</v>
      </c>
      <c r="B961" s="149" t="s">
        <v>4456</v>
      </c>
      <c r="C961" s="149" t="s">
        <v>4840</v>
      </c>
      <c r="D961" s="149"/>
      <c r="E961" s="149"/>
      <c r="F961" s="149" t="s">
        <v>5013</v>
      </c>
      <c r="G961" s="149">
        <v>1</v>
      </c>
      <c r="H961" s="149" t="s">
        <v>5088</v>
      </c>
      <c r="I961" s="149" t="s">
        <v>5502</v>
      </c>
      <c r="J961" s="149" t="s">
        <v>5503</v>
      </c>
      <c r="K961" s="149" t="s">
        <v>6558</v>
      </c>
      <c r="L961" s="149" t="s">
        <v>499</v>
      </c>
      <c r="S961" s="125"/>
      <c r="T961" s="126"/>
      <c r="U961" s="125"/>
      <c r="X961" s="126"/>
      <c r="AC961" s="1" t="str">
        <f>IF(基本情報登録!$D$10="","",IF(基本情報登録!$D$10='登録データ（男）'!F961,1,0))</f>
        <v/>
      </c>
    </row>
    <row r="962" spans="1:29" ht="13.5">
      <c r="A962" s="149">
        <v>960</v>
      </c>
      <c r="B962" s="149" t="s">
        <v>2793</v>
      </c>
      <c r="C962" s="149" t="s">
        <v>1330</v>
      </c>
      <c r="D962" s="149"/>
      <c r="E962" s="149"/>
      <c r="F962" s="149" t="s">
        <v>1708</v>
      </c>
      <c r="G962" s="149">
        <v>3</v>
      </c>
      <c r="H962" s="149" t="s">
        <v>1747</v>
      </c>
      <c r="I962" s="149" t="s">
        <v>2794</v>
      </c>
      <c r="J962" s="149" t="s">
        <v>2795</v>
      </c>
      <c r="K962" s="149" t="s">
        <v>6559</v>
      </c>
      <c r="L962" s="149" t="s">
        <v>3373</v>
      </c>
      <c r="S962" s="125"/>
      <c r="T962" s="126"/>
      <c r="U962" s="125"/>
      <c r="X962" s="126"/>
      <c r="AC962" s="1" t="str">
        <f>IF(基本情報登録!$D$10="","",IF(基本情報登録!$D$10='登録データ（男）'!F962,1,0))</f>
        <v/>
      </c>
    </row>
    <row r="963" spans="1:29" ht="13.5">
      <c r="A963" s="149">
        <v>961</v>
      </c>
      <c r="B963" s="149" t="s">
        <v>4457</v>
      </c>
      <c r="C963" s="149" t="s">
        <v>4841</v>
      </c>
      <c r="D963" s="149"/>
      <c r="E963" s="149"/>
      <c r="F963" s="149" t="s">
        <v>5014</v>
      </c>
      <c r="G963" s="149">
        <v>1</v>
      </c>
      <c r="H963" s="149" t="s">
        <v>5204</v>
      </c>
      <c r="I963" s="149" t="s">
        <v>1902</v>
      </c>
      <c r="J963" s="149" t="s">
        <v>5504</v>
      </c>
      <c r="K963" s="149" t="s">
        <v>6560</v>
      </c>
      <c r="L963" s="149" t="s">
        <v>499</v>
      </c>
      <c r="S963" s="125"/>
      <c r="T963" s="126"/>
      <c r="U963" s="125"/>
      <c r="X963" s="126"/>
      <c r="AC963" s="1" t="str">
        <f>IF(基本情報登録!$D$10="","",IF(基本情報登録!$D$10='登録データ（男）'!F963,1,0))</f>
        <v/>
      </c>
    </row>
    <row r="964" spans="1:29" ht="13.5">
      <c r="A964" s="149">
        <v>962</v>
      </c>
      <c r="B964" s="149" t="s">
        <v>4458</v>
      </c>
      <c r="C964" s="149" t="s">
        <v>4842</v>
      </c>
      <c r="D964" s="149"/>
      <c r="E964" s="149"/>
      <c r="F964" s="149" t="s">
        <v>5014</v>
      </c>
      <c r="G964" s="149">
        <v>1</v>
      </c>
      <c r="H964" s="149" t="s">
        <v>5205</v>
      </c>
      <c r="I964" s="149" t="s">
        <v>533</v>
      </c>
      <c r="J964" s="149" t="s">
        <v>5505</v>
      </c>
      <c r="K964" s="149" t="s">
        <v>6561</v>
      </c>
      <c r="L964" s="149" t="s">
        <v>499</v>
      </c>
      <c r="S964" s="125"/>
      <c r="T964" s="126"/>
      <c r="U964" s="125"/>
      <c r="X964" s="126"/>
      <c r="AC964" s="1" t="str">
        <f>IF(基本情報登録!$D$10="","",IF(基本情報登録!$D$10='登録データ（男）'!F964,1,0))</f>
        <v/>
      </c>
    </row>
    <row r="965" spans="1:29" ht="13.5">
      <c r="A965" s="149">
        <v>963</v>
      </c>
      <c r="B965" s="149" t="s">
        <v>4459</v>
      </c>
      <c r="C965" s="149" t="s">
        <v>4843</v>
      </c>
      <c r="D965" s="149"/>
      <c r="E965" s="149"/>
      <c r="F965" s="149" t="s">
        <v>5014</v>
      </c>
      <c r="G965" s="149">
        <v>1</v>
      </c>
      <c r="H965" s="149" t="s">
        <v>5206</v>
      </c>
      <c r="I965" s="149" t="s">
        <v>5506</v>
      </c>
      <c r="J965" s="149" t="s">
        <v>2224</v>
      </c>
      <c r="K965" s="149" t="s">
        <v>6562</v>
      </c>
      <c r="L965" s="149" t="s">
        <v>499</v>
      </c>
      <c r="S965" s="125"/>
      <c r="T965" s="126"/>
      <c r="U965" s="125"/>
      <c r="X965" s="126"/>
      <c r="AC965" s="1" t="str">
        <f>IF(基本情報登録!$D$10="","",IF(基本情報登録!$D$10='登録データ（男）'!F965,1,0))</f>
        <v/>
      </c>
    </row>
    <row r="966" spans="1:29" ht="13.5">
      <c r="A966" s="149">
        <v>964</v>
      </c>
      <c r="B966" s="149" t="s">
        <v>4460</v>
      </c>
      <c r="C966" s="149" t="s">
        <v>4844</v>
      </c>
      <c r="D966" s="149"/>
      <c r="E966" s="149"/>
      <c r="F966" s="149" t="s">
        <v>5014</v>
      </c>
      <c r="G966" s="149">
        <v>1</v>
      </c>
      <c r="H966" s="149" t="s">
        <v>5042</v>
      </c>
      <c r="I966" s="149" t="s">
        <v>533</v>
      </c>
      <c r="J966" s="149" t="s">
        <v>5507</v>
      </c>
      <c r="K966" s="149" t="s">
        <v>6563</v>
      </c>
      <c r="L966" s="149" t="s">
        <v>3373</v>
      </c>
      <c r="S966" s="125"/>
      <c r="T966" s="126"/>
      <c r="U966" s="125"/>
      <c r="X966" s="126"/>
      <c r="AC966" s="1" t="str">
        <f>IF(基本情報登録!$D$10="","",IF(基本情報登録!$D$10='登録データ（男）'!F966,1,0))</f>
        <v/>
      </c>
    </row>
    <row r="967" spans="1:29" ht="13.5">
      <c r="A967" s="149">
        <v>965</v>
      </c>
      <c r="B967" s="149" t="s">
        <v>3550</v>
      </c>
      <c r="C967" s="149" t="s">
        <v>3551</v>
      </c>
      <c r="D967" s="149"/>
      <c r="E967" s="149"/>
      <c r="F967" s="149" t="s">
        <v>5015</v>
      </c>
      <c r="G967" s="149">
        <v>6</v>
      </c>
      <c r="H967" s="149" t="s">
        <v>3552</v>
      </c>
      <c r="I967" s="149" t="s">
        <v>613</v>
      </c>
      <c r="J967" s="149" t="s">
        <v>3553</v>
      </c>
      <c r="K967" s="149" t="s">
        <v>6564</v>
      </c>
      <c r="L967" s="149" t="s">
        <v>499</v>
      </c>
      <c r="S967" s="125"/>
      <c r="T967" s="126"/>
      <c r="U967" s="125"/>
      <c r="X967" s="126"/>
      <c r="AC967" s="1" t="str">
        <f>IF(基本情報登録!$D$10="","",IF(基本情報登録!$D$10='登録データ（男）'!F967,1,0))</f>
        <v/>
      </c>
    </row>
    <row r="968" spans="1:29" ht="13.5">
      <c r="A968" s="149">
        <v>966</v>
      </c>
      <c r="B968" s="149" t="s">
        <v>3560</v>
      </c>
      <c r="C968" s="149" t="s">
        <v>3561</v>
      </c>
      <c r="D968" s="149"/>
      <c r="E968" s="149"/>
      <c r="F968" s="149" t="s">
        <v>5015</v>
      </c>
      <c r="G968" s="149">
        <v>2</v>
      </c>
      <c r="H968" s="149" t="s">
        <v>772</v>
      </c>
      <c r="I968" s="149" t="s">
        <v>3562</v>
      </c>
      <c r="J968" s="149" t="s">
        <v>2413</v>
      </c>
      <c r="K968" s="149" t="s">
        <v>6565</v>
      </c>
      <c r="L968" s="149" t="s">
        <v>499</v>
      </c>
      <c r="S968" s="125"/>
      <c r="T968" s="126"/>
      <c r="U968" s="125"/>
      <c r="X968" s="126"/>
      <c r="AC968" s="1" t="str">
        <f>IF(基本情報登録!$D$10="","",IF(基本情報登録!$D$10='登録データ（男）'!F968,1,0))</f>
        <v/>
      </c>
    </row>
    <row r="969" spans="1:29" ht="13.5">
      <c r="A969" s="149">
        <v>967</v>
      </c>
      <c r="B969" s="149" t="s">
        <v>3557</v>
      </c>
      <c r="C969" s="149" t="s">
        <v>3558</v>
      </c>
      <c r="D969" s="149"/>
      <c r="E969" s="149"/>
      <c r="F969" s="149" t="s">
        <v>5015</v>
      </c>
      <c r="G969" s="149">
        <v>2</v>
      </c>
      <c r="H969" s="149" t="s">
        <v>2584</v>
      </c>
      <c r="I969" s="149" t="s">
        <v>3559</v>
      </c>
      <c r="J969" s="149" t="s">
        <v>2362</v>
      </c>
      <c r="K969" s="149" t="s">
        <v>6566</v>
      </c>
      <c r="L969" s="149" t="s">
        <v>499</v>
      </c>
      <c r="S969" s="125"/>
      <c r="T969" s="126"/>
      <c r="U969" s="125"/>
      <c r="X969" s="126"/>
      <c r="AC969" s="1" t="str">
        <f>IF(基本情報登録!$D$10="","",IF(基本情報登録!$D$10='登録データ（男）'!F969,1,0))</f>
        <v/>
      </c>
    </row>
    <row r="970" spans="1:29" ht="13.5">
      <c r="A970" s="149">
        <v>968</v>
      </c>
      <c r="B970" s="149" t="s">
        <v>4461</v>
      </c>
      <c r="C970" s="149" t="s">
        <v>4845</v>
      </c>
      <c r="D970" s="149"/>
      <c r="E970" s="149"/>
      <c r="F970" s="149" t="s">
        <v>5015</v>
      </c>
      <c r="G970" s="149">
        <v>1</v>
      </c>
      <c r="H970" s="149" t="s">
        <v>5207</v>
      </c>
      <c r="I970" s="149" t="s">
        <v>505</v>
      </c>
      <c r="J970" s="149" t="s">
        <v>2263</v>
      </c>
      <c r="K970" s="149" t="s">
        <v>6567</v>
      </c>
      <c r="L970" s="149" t="s">
        <v>3373</v>
      </c>
      <c r="S970" s="125"/>
      <c r="T970" s="126"/>
      <c r="U970" s="125"/>
      <c r="X970" s="126"/>
      <c r="AC970" s="1" t="str">
        <f>IF(基本情報登録!$D$10="","",IF(基本情報登録!$D$10='登録データ（男）'!F970,1,0))</f>
        <v/>
      </c>
    </row>
    <row r="971" spans="1:29" ht="13.5">
      <c r="A971" s="149">
        <v>969</v>
      </c>
      <c r="B971" s="149" t="s">
        <v>4462</v>
      </c>
      <c r="C971" s="149" t="s">
        <v>4846</v>
      </c>
      <c r="D971" s="149"/>
      <c r="E971" s="149"/>
      <c r="F971" s="149" t="s">
        <v>5015</v>
      </c>
      <c r="G971" s="149">
        <v>1</v>
      </c>
      <c r="H971" s="149" t="s">
        <v>3997</v>
      </c>
      <c r="I971" s="149" t="s">
        <v>557</v>
      </c>
      <c r="J971" s="149" t="s">
        <v>5508</v>
      </c>
      <c r="K971" s="149" t="s">
        <v>6568</v>
      </c>
      <c r="L971" s="149" t="s">
        <v>499</v>
      </c>
      <c r="S971" s="125"/>
      <c r="T971" s="126"/>
      <c r="U971" s="125"/>
      <c r="X971" s="126"/>
      <c r="AC971" s="1" t="str">
        <f>IF(基本情報登録!$D$10="","",IF(基本情報登録!$D$10='登録データ（男）'!F971,1,0))</f>
        <v/>
      </c>
    </row>
    <row r="972" spans="1:29" ht="13.5">
      <c r="A972" s="149">
        <v>970</v>
      </c>
      <c r="B972" s="149" t="s">
        <v>4463</v>
      </c>
      <c r="C972" s="149" t="s">
        <v>4847</v>
      </c>
      <c r="D972" s="149"/>
      <c r="E972" s="149"/>
      <c r="F972" s="149" t="s">
        <v>5015</v>
      </c>
      <c r="G972" s="149">
        <v>1</v>
      </c>
      <c r="H972" s="149" t="s">
        <v>3059</v>
      </c>
      <c r="I972" s="149" t="s">
        <v>633</v>
      </c>
      <c r="J972" s="149" t="s">
        <v>2456</v>
      </c>
      <c r="K972" s="149" t="s">
        <v>6569</v>
      </c>
      <c r="L972" s="149" t="s">
        <v>499</v>
      </c>
      <c r="S972" s="125"/>
      <c r="T972" s="126"/>
      <c r="U972" s="125"/>
      <c r="X972" s="126"/>
      <c r="AC972" s="1" t="str">
        <f>IF(基本情報登録!$D$10="","",IF(基本情報登録!$D$10='登録データ（男）'!F972,1,0))</f>
        <v/>
      </c>
    </row>
    <row r="973" spans="1:29" ht="13.5">
      <c r="A973" s="149">
        <v>971</v>
      </c>
      <c r="B973" s="149" t="s">
        <v>3554</v>
      </c>
      <c r="C973" s="149" t="s">
        <v>3555</v>
      </c>
      <c r="D973" s="149"/>
      <c r="E973" s="149"/>
      <c r="F973" s="149" t="s">
        <v>5015</v>
      </c>
      <c r="G973" s="149">
        <v>6</v>
      </c>
      <c r="H973" s="149" t="s">
        <v>5208</v>
      </c>
      <c r="I973" s="149" t="s">
        <v>5509</v>
      </c>
      <c r="J973" s="149" t="s">
        <v>2218</v>
      </c>
      <c r="K973" s="149" t="s">
        <v>6570</v>
      </c>
      <c r="L973" s="149" t="s">
        <v>499</v>
      </c>
      <c r="S973" s="125"/>
      <c r="T973" s="126"/>
      <c r="U973" s="125"/>
      <c r="X973" s="126"/>
      <c r="AC973" s="1" t="str">
        <f>IF(基本情報登録!$D$10="","",IF(基本情報登録!$D$10='登録データ（男）'!F973,1,0))</f>
        <v/>
      </c>
    </row>
    <row r="974" spans="1:29" ht="13.5">
      <c r="A974" s="149">
        <v>972</v>
      </c>
      <c r="B974" s="149" t="s">
        <v>4464</v>
      </c>
      <c r="C974" s="149" t="s">
        <v>4848</v>
      </c>
      <c r="D974" s="149"/>
      <c r="E974" s="149"/>
      <c r="F974" s="149" t="s">
        <v>30</v>
      </c>
      <c r="G974" s="149">
        <v>1</v>
      </c>
      <c r="H974" s="149" t="s">
        <v>5144</v>
      </c>
      <c r="I974" s="149" t="s">
        <v>938</v>
      </c>
      <c r="J974" s="149" t="s">
        <v>2388</v>
      </c>
      <c r="K974" s="149" t="s">
        <v>6571</v>
      </c>
      <c r="L974" s="149" t="s">
        <v>3373</v>
      </c>
      <c r="S974" s="125"/>
      <c r="T974" s="126"/>
      <c r="U974" s="125"/>
      <c r="X974" s="126"/>
      <c r="AC974" s="1" t="str">
        <f>IF(基本情報登録!$D$10="","",IF(基本情報登録!$D$10='登録データ（男）'!F974,1,0))</f>
        <v/>
      </c>
    </row>
    <row r="975" spans="1:29" ht="13.5">
      <c r="A975" s="149">
        <v>973</v>
      </c>
      <c r="B975" s="149" t="s">
        <v>4465</v>
      </c>
      <c r="C975" s="149" t="s">
        <v>4849</v>
      </c>
      <c r="D975" s="149"/>
      <c r="E975" s="149"/>
      <c r="F975" s="149" t="s">
        <v>30</v>
      </c>
      <c r="G975" s="149">
        <v>1</v>
      </c>
      <c r="H975" s="149" t="s">
        <v>5209</v>
      </c>
      <c r="I975" s="149" t="s">
        <v>5510</v>
      </c>
      <c r="J975" s="149" t="s">
        <v>2734</v>
      </c>
      <c r="K975" s="149" t="s">
        <v>6572</v>
      </c>
      <c r="L975" s="149" t="s">
        <v>499</v>
      </c>
      <c r="S975" s="125"/>
      <c r="T975" s="126"/>
      <c r="U975" s="125"/>
      <c r="X975" s="126"/>
      <c r="AC975" s="1" t="str">
        <f>IF(基本情報登録!$D$10="","",IF(基本情報登録!$D$10='登録データ（男）'!F975,1,0))</f>
        <v/>
      </c>
    </row>
    <row r="976" spans="1:29" ht="13.5">
      <c r="A976" s="149">
        <v>974</v>
      </c>
      <c r="B976" s="149" t="s">
        <v>4466</v>
      </c>
      <c r="C976" s="149" t="s">
        <v>4850</v>
      </c>
      <c r="D976" s="149"/>
      <c r="E976" s="149"/>
      <c r="F976" s="149" t="s">
        <v>30</v>
      </c>
      <c r="G976" s="149">
        <v>1</v>
      </c>
      <c r="H976" s="149" t="s">
        <v>5210</v>
      </c>
      <c r="I976" s="149" t="s">
        <v>5511</v>
      </c>
      <c r="J976" s="149" t="s">
        <v>2250</v>
      </c>
      <c r="K976" s="149" t="s">
        <v>6573</v>
      </c>
      <c r="L976" s="149" t="s">
        <v>499</v>
      </c>
      <c r="S976" s="125"/>
      <c r="T976" s="126"/>
      <c r="U976" s="125"/>
      <c r="X976" s="126"/>
      <c r="AC976" s="1" t="str">
        <f>IF(基本情報登録!$D$10="","",IF(基本情報登録!$D$10='登録データ（男）'!F976,1,0))</f>
        <v/>
      </c>
    </row>
    <row r="977" spans="1:29" ht="13.5">
      <c r="A977" s="149">
        <v>975</v>
      </c>
      <c r="B977" s="149" t="s">
        <v>4467</v>
      </c>
      <c r="C977" s="149" t="s">
        <v>4851</v>
      </c>
      <c r="D977" s="149"/>
      <c r="E977" s="149"/>
      <c r="F977" s="149" t="s">
        <v>30</v>
      </c>
      <c r="G977" s="149">
        <v>1</v>
      </c>
      <c r="H977" s="149" t="s">
        <v>3037</v>
      </c>
      <c r="I977" s="149" t="s">
        <v>5512</v>
      </c>
      <c r="J977" s="149" t="s">
        <v>502</v>
      </c>
      <c r="K977" s="149" t="s">
        <v>6574</v>
      </c>
      <c r="L977" s="149" t="s">
        <v>499</v>
      </c>
      <c r="S977" s="125"/>
      <c r="T977" s="126"/>
      <c r="U977" s="125"/>
      <c r="X977" s="126"/>
      <c r="AC977" s="1" t="str">
        <f>IF(基本情報登録!$D$10="","",IF(基本情報登録!$D$10='登録データ（男）'!F977,1,0))</f>
        <v/>
      </c>
    </row>
    <row r="978" spans="1:29" ht="13.5">
      <c r="A978" s="149">
        <v>976</v>
      </c>
      <c r="B978" s="149" t="s">
        <v>4468</v>
      </c>
      <c r="C978" s="149" t="s">
        <v>4852</v>
      </c>
      <c r="D978" s="149"/>
      <c r="E978" s="149"/>
      <c r="F978" s="149" t="s">
        <v>30</v>
      </c>
      <c r="G978" s="149">
        <v>1</v>
      </c>
      <c r="H978" s="149" t="s">
        <v>3460</v>
      </c>
      <c r="I978" s="149" t="s">
        <v>5513</v>
      </c>
      <c r="J978" s="149" t="s">
        <v>5514</v>
      </c>
      <c r="K978" s="149" t="s">
        <v>6575</v>
      </c>
      <c r="L978" s="149" t="s">
        <v>3373</v>
      </c>
      <c r="S978" s="125"/>
      <c r="T978" s="126"/>
      <c r="U978" s="125"/>
      <c r="X978" s="126"/>
      <c r="AC978" s="1" t="str">
        <f>IF(基本情報登録!$D$10="","",IF(基本情報登録!$D$10='登録データ（男）'!F978,1,0))</f>
        <v/>
      </c>
    </row>
    <row r="979" spans="1:29" ht="13.5">
      <c r="A979" s="149">
        <v>977</v>
      </c>
      <c r="B979" s="149" t="s">
        <v>4469</v>
      </c>
      <c r="C979" s="149" t="s">
        <v>4853</v>
      </c>
      <c r="D979" s="149"/>
      <c r="E979" s="149"/>
      <c r="F979" s="149" t="s">
        <v>44</v>
      </c>
      <c r="G979" s="149">
        <v>1</v>
      </c>
      <c r="H979" s="149" t="s">
        <v>5149</v>
      </c>
      <c r="I979" s="149" t="s">
        <v>3136</v>
      </c>
      <c r="J979" s="149" t="s">
        <v>2388</v>
      </c>
      <c r="K979" s="149" t="s">
        <v>6576</v>
      </c>
      <c r="L979" s="149" t="s">
        <v>499</v>
      </c>
      <c r="S979" s="125"/>
      <c r="T979" s="126"/>
      <c r="U979" s="125"/>
      <c r="X979" s="126"/>
      <c r="AC979" s="1" t="str">
        <f>IF(基本情報登録!$D$10="","",IF(基本情報登録!$D$10='登録データ（男）'!F979,1,0))</f>
        <v/>
      </c>
    </row>
    <row r="980" spans="1:29" ht="13.5">
      <c r="A980" s="149">
        <v>978</v>
      </c>
      <c r="B980" s="149" t="s">
        <v>4470</v>
      </c>
      <c r="C980" s="149" t="s">
        <v>4854</v>
      </c>
      <c r="D980" s="149"/>
      <c r="E980" s="149"/>
      <c r="F980" s="149" t="s">
        <v>44</v>
      </c>
      <c r="G980" s="149">
        <v>1</v>
      </c>
      <c r="H980" s="149" t="s">
        <v>5211</v>
      </c>
      <c r="I980" s="149" t="s">
        <v>2660</v>
      </c>
      <c r="J980" s="149" t="s">
        <v>552</v>
      </c>
      <c r="K980" s="149" t="s">
        <v>6577</v>
      </c>
      <c r="L980" s="149" t="s">
        <v>499</v>
      </c>
      <c r="S980" s="125"/>
      <c r="T980" s="126"/>
      <c r="U980" s="125"/>
      <c r="X980" s="126"/>
      <c r="AC980" s="1" t="str">
        <f>IF(基本情報登録!$D$10="","",IF(基本情報登録!$D$10='登録データ（男）'!F980,1,0))</f>
        <v/>
      </c>
    </row>
    <row r="981" spans="1:29" ht="13.5">
      <c r="A981" s="149">
        <v>979</v>
      </c>
      <c r="B981" s="149" t="s">
        <v>4471</v>
      </c>
      <c r="C981" s="149" t="s">
        <v>4855</v>
      </c>
      <c r="D981" s="149"/>
      <c r="E981" s="149"/>
      <c r="F981" s="149" t="s">
        <v>44</v>
      </c>
      <c r="G981" s="149">
        <v>1</v>
      </c>
      <c r="H981" s="149" t="s">
        <v>2341</v>
      </c>
      <c r="I981" s="149" t="s">
        <v>5515</v>
      </c>
      <c r="J981" s="149" t="s">
        <v>2258</v>
      </c>
      <c r="K981" s="149" t="s">
        <v>6578</v>
      </c>
      <c r="L981" s="149" t="s">
        <v>499</v>
      </c>
      <c r="S981" s="125"/>
      <c r="T981" s="126"/>
      <c r="U981" s="125"/>
      <c r="X981" s="126"/>
      <c r="AC981" s="1" t="str">
        <f>IF(基本情報登録!$D$10="","",IF(基本情報登録!$D$10='登録データ（男）'!F981,1,0))</f>
        <v/>
      </c>
    </row>
    <row r="982" spans="1:29" ht="13.5">
      <c r="A982" s="149">
        <v>980</v>
      </c>
      <c r="B982" s="149" t="s">
        <v>4472</v>
      </c>
      <c r="C982" s="149" t="s">
        <v>4856</v>
      </c>
      <c r="D982" s="149"/>
      <c r="E982" s="149"/>
      <c r="F982" s="149" t="s">
        <v>44</v>
      </c>
      <c r="G982" s="149">
        <v>1</v>
      </c>
      <c r="H982" s="149" t="s">
        <v>5048</v>
      </c>
      <c r="I982" s="149" t="s">
        <v>3312</v>
      </c>
      <c r="J982" s="149" t="s">
        <v>2386</v>
      </c>
      <c r="K982" s="149" t="s">
        <v>6579</v>
      </c>
      <c r="L982" s="149" t="s">
        <v>3373</v>
      </c>
      <c r="S982" s="125"/>
      <c r="T982" s="126"/>
      <c r="U982" s="125"/>
      <c r="X982" s="126"/>
      <c r="AC982" s="1" t="str">
        <f>IF(基本情報登録!$D$10="","",IF(基本情報登録!$D$10='登録データ（男）'!F982,1,0))</f>
        <v/>
      </c>
    </row>
    <row r="983" spans="1:29" ht="13.5">
      <c r="A983" s="149">
        <v>981</v>
      </c>
      <c r="B983" s="149" t="s">
        <v>4473</v>
      </c>
      <c r="C983" s="149" t="s">
        <v>4857</v>
      </c>
      <c r="D983" s="149"/>
      <c r="E983" s="149"/>
      <c r="F983" s="149" t="s">
        <v>44</v>
      </c>
      <c r="G983" s="149">
        <v>1</v>
      </c>
      <c r="H983" s="149" t="s">
        <v>5212</v>
      </c>
      <c r="I983" s="149" t="s">
        <v>5516</v>
      </c>
      <c r="J983" s="149" t="s">
        <v>5517</v>
      </c>
      <c r="K983" s="149" t="s">
        <v>6580</v>
      </c>
      <c r="L983" s="149" t="s">
        <v>499</v>
      </c>
      <c r="S983" s="125"/>
      <c r="T983" s="126"/>
      <c r="U983" s="125"/>
      <c r="X983" s="126"/>
      <c r="AC983" s="1" t="str">
        <f>IF(基本情報登録!$D$10="","",IF(基本情報登録!$D$10='登録データ（男）'!F983,1,0))</f>
        <v/>
      </c>
    </row>
    <row r="984" spans="1:29" ht="13.5">
      <c r="A984" s="149">
        <v>982</v>
      </c>
      <c r="B984" s="149" t="s">
        <v>1349</v>
      </c>
      <c r="C984" s="149" t="s">
        <v>1350</v>
      </c>
      <c r="D984" s="149"/>
      <c r="E984" s="149"/>
      <c r="F984" s="149" t="s">
        <v>5016</v>
      </c>
      <c r="G984" s="149">
        <v>4</v>
      </c>
      <c r="H984" s="149" t="s">
        <v>1086</v>
      </c>
      <c r="I984" s="149" t="s">
        <v>2703</v>
      </c>
      <c r="J984" s="149" t="s">
        <v>2296</v>
      </c>
      <c r="K984" s="149" t="s">
        <v>6581</v>
      </c>
      <c r="L984" s="149" t="s">
        <v>499</v>
      </c>
      <c r="S984" s="125"/>
      <c r="T984" s="126"/>
      <c r="U984" s="125"/>
      <c r="X984" s="126"/>
      <c r="AC984" s="1" t="str">
        <f>IF(基本情報登録!$D$10="","",IF(基本情報登録!$D$10='登録データ（男）'!F984,1,0))</f>
        <v/>
      </c>
    </row>
    <row r="985" spans="1:29" ht="13.5">
      <c r="A985" s="149">
        <v>983</v>
      </c>
      <c r="B985" s="149" t="s">
        <v>4474</v>
      </c>
      <c r="C985" s="149" t="s">
        <v>4858</v>
      </c>
      <c r="D985" s="149"/>
      <c r="E985" s="149"/>
      <c r="F985" s="149" t="s">
        <v>5016</v>
      </c>
      <c r="G985" s="149">
        <v>1</v>
      </c>
      <c r="H985" s="149" t="s">
        <v>5165</v>
      </c>
      <c r="I985" s="149" t="s">
        <v>2266</v>
      </c>
      <c r="J985" s="149" t="s">
        <v>2388</v>
      </c>
      <c r="K985" s="149" t="s">
        <v>6582</v>
      </c>
      <c r="L985" s="149" t="s">
        <v>499</v>
      </c>
      <c r="S985" s="125"/>
      <c r="T985" s="126"/>
      <c r="U985" s="125"/>
      <c r="X985" s="126"/>
      <c r="AC985" s="1" t="str">
        <f>IF(基本情報登録!$D$10="","",IF(基本情報登録!$D$10='登録データ（男）'!F985,1,0))</f>
        <v/>
      </c>
    </row>
    <row r="986" spans="1:29" ht="13.5">
      <c r="A986" s="149">
        <v>984</v>
      </c>
      <c r="B986" s="149" t="s">
        <v>4475</v>
      </c>
      <c r="C986" s="149" t="s">
        <v>4859</v>
      </c>
      <c r="D986" s="149"/>
      <c r="E986" s="149"/>
      <c r="F986" s="149" t="s">
        <v>5016</v>
      </c>
      <c r="G986" s="149">
        <v>1</v>
      </c>
      <c r="H986" s="149" t="s">
        <v>5069</v>
      </c>
      <c r="I986" s="149" t="s">
        <v>5518</v>
      </c>
      <c r="J986" s="149" t="s">
        <v>5519</v>
      </c>
      <c r="K986" s="149" t="s">
        <v>6583</v>
      </c>
      <c r="L986" s="149" t="s">
        <v>3373</v>
      </c>
      <c r="S986" s="125"/>
      <c r="T986" s="126"/>
      <c r="U986" s="125"/>
      <c r="X986" s="126"/>
      <c r="AC986" s="1" t="str">
        <f>IF(基本情報登録!$D$10="","",IF(基本情報登録!$D$10='登録データ（男）'!F986,1,0))</f>
        <v/>
      </c>
    </row>
    <row r="987" spans="1:29" ht="13.5">
      <c r="A987" s="149">
        <v>985</v>
      </c>
      <c r="B987" s="149" t="s">
        <v>4476</v>
      </c>
      <c r="C987" s="149" t="s">
        <v>4860</v>
      </c>
      <c r="D987" s="149"/>
      <c r="E987" s="149"/>
      <c r="F987" s="149" t="s">
        <v>5016</v>
      </c>
      <c r="G987" s="149">
        <v>2</v>
      </c>
      <c r="H987" s="149" t="s">
        <v>3311</v>
      </c>
      <c r="I987" s="149" t="s">
        <v>561</v>
      </c>
      <c r="J987" s="149" t="s">
        <v>2366</v>
      </c>
      <c r="K987" s="149" t="s">
        <v>6584</v>
      </c>
      <c r="L987" s="149" t="s">
        <v>499</v>
      </c>
      <c r="S987" s="125"/>
      <c r="T987" s="126"/>
      <c r="U987" s="125"/>
      <c r="X987" s="126"/>
      <c r="AC987" s="1" t="str">
        <f>IF(基本情報登録!$D$10="","",IF(基本情報登録!$D$10='登録データ（男）'!F987,1,0))</f>
        <v/>
      </c>
    </row>
    <row r="988" spans="1:29" ht="13.5">
      <c r="A988" s="149">
        <v>986</v>
      </c>
      <c r="B988" s="149" t="s">
        <v>4477</v>
      </c>
      <c r="C988" s="149" t="s">
        <v>4861</v>
      </c>
      <c r="D988" s="149"/>
      <c r="E988" s="149"/>
      <c r="F988" s="149" t="s">
        <v>5016</v>
      </c>
      <c r="G988" s="149" t="s">
        <v>313</v>
      </c>
      <c r="H988" s="149" t="s">
        <v>5213</v>
      </c>
      <c r="I988" s="149" t="s">
        <v>5520</v>
      </c>
      <c r="J988" s="149" t="s">
        <v>622</v>
      </c>
      <c r="K988" s="149" t="s">
        <v>6585</v>
      </c>
      <c r="L988" s="149" t="s">
        <v>499</v>
      </c>
      <c r="S988" s="125"/>
      <c r="T988" s="126"/>
      <c r="U988" s="125"/>
      <c r="X988" s="126"/>
      <c r="AC988" s="1" t="str">
        <f>IF(基本情報登録!$D$10="","",IF(基本情報登録!$D$10='登録データ（男）'!F988,1,0))</f>
        <v/>
      </c>
    </row>
    <row r="989" spans="1:29" ht="13.5">
      <c r="A989" s="149">
        <v>987</v>
      </c>
      <c r="B989" s="149" t="s">
        <v>4478</v>
      </c>
      <c r="C989" s="149" t="s">
        <v>4862</v>
      </c>
      <c r="D989" s="149"/>
      <c r="E989" s="149"/>
      <c r="F989" s="149" t="s">
        <v>5016</v>
      </c>
      <c r="G989" s="149">
        <v>1</v>
      </c>
      <c r="H989" s="149" t="s">
        <v>5214</v>
      </c>
      <c r="I989" s="149" t="s">
        <v>2415</v>
      </c>
      <c r="J989" s="149" t="s">
        <v>2452</v>
      </c>
      <c r="K989" s="149" t="s">
        <v>6586</v>
      </c>
      <c r="L989" s="149" t="s">
        <v>499</v>
      </c>
      <c r="S989" s="125"/>
      <c r="T989" s="126"/>
      <c r="U989" s="125"/>
      <c r="X989" s="126"/>
      <c r="AC989" s="1" t="str">
        <f>IF(基本情報登録!$D$10="","",IF(基本情報登録!$D$10='登録データ（男）'!F989,1,0))</f>
        <v/>
      </c>
    </row>
    <row r="990" spans="1:29" ht="13.5">
      <c r="A990" s="149">
        <v>988</v>
      </c>
      <c r="B990" s="149" t="s">
        <v>4479</v>
      </c>
      <c r="C990" s="149" t="s">
        <v>4863</v>
      </c>
      <c r="D990" s="149"/>
      <c r="E990" s="149"/>
      <c r="F990" s="149" t="s">
        <v>5016</v>
      </c>
      <c r="G990" s="149">
        <v>1</v>
      </c>
      <c r="H990" s="149" t="s">
        <v>5215</v>
      </c>
      <c r="I990" s="149" t="s">
        <v>2307</v>
      </c>
      <c r="J990" s="149" t="s">
        <v>2445</v>
      </c>
      <c r="K990" s="149" t="s">
        <v>6587</v>
      </c>
      <c r="L990" s="149" t="s">
        <v>3373</v>
      </c>
      <c r="S990" s="125"/>
      <c r="T990" s="126"/>
      <c r="U990" s="125"/>
      <c r="X990" s="126"/>
      <c r="AC990" s="1" t="str">
        <f>IF(基本情報登録!$D$10="","",IF(基本情報登録!$D$10='登録データ（男）'!F990,1,0))</f>
        <v/>
      </c>
    </row>
    <row r="991" spans="1:29" ht="13.5">
      <c r="A991" s="149">
        <v>989</v>
      </c>
      <c r="B991" s="149" t="s">
        <v>4480</v>
      </c>
      <c r="C991" s="149" t="s">
        <v>4864</v>
      </c>
      <c r="D991" s="149"/>
      <c r="E991" s="149"/>
      <c r="F991" s="149" t="s">
        <v>65</v>
      </c>
      <c r="G991" s="149">
        <v>1</v>
      </c>
      <c r="H991" s="149" t="s">
        <v>5121</v>
      </c>
      <c r="I991" s="149" t="s">
        <v>557</v>
      </c>
      <c r="J991" s="149" t="s">
        <v>5521</v>
      </c>
      <c r="K991" s="149" t="s">
        <v>6588</v>
      </c>
      <c r="L991" s="149" t="s">
        <v>499</v>
      </c>
      <c r="S991" s="125"/>
      <c r="T991" s="126"/>
      <c r="U991" s="125"/>
      <c r="X991" s="126"/>
      <c r="AC991" s="1" t="str">
        <f>IF(基本情報登録!$D$10="","",IF(基本情報登録!$D$10='登録データ（男）'!F991,1,0))</f>
        <v/>
      </c>
    </row>
    <row r="992" spans="1:29" ht="13.5">
      <c r="A992" s="149">
        <v>990</v>
      </c>
      <c r="B992" s="149" t="s">
        <v>4481</v>
      </c>
      <c r="C992" s="149" t="s">
        <v>4865</v>
      </c>
      <c r="D992" s="149"/>
      <c r="E992" s="149"/>
      <c r="F992" s="149" t="s">
        <v>5017</v>
      </c>
      <c r="G992" s="149">
        <v>1</v>
      </c>
      <c r="H992" s="149" t="s">
        <v>5216</v>
      </c>
      <c r="I992" s="149" t="s">
        <v>5522</v>
      </c>
      <c r="J992" s="149" t="s">
        <v>2369</v>
      </c>
      <c r="K992" s="149" t="s">
        <v>6589</v>
      </c>
      <c r="L992" s="149" t="s">
        <v>499</v>
      </c>
      <c r="S992" s="125"/>
      <c r="T992" s="126"/>
      <c r="U992" s="125"/>
      <c r="X992" s="126"/>
      <c r="AC992" s="1" t="str">
        <f>IF(基本情報登録!$D$10="","",IF(基本情報登録!$D$10='登録データ（男）'!F992,1,0))</f>
        <v/>
      </c>
    </row>
    <row r="993" spans="1:29" ht="13.5">
      <c r="A993" s="149">
        <v>991</v>
      </c>
      <c r="B993" s="149" t="s">
        <v>4482</v>
      </c>
      <c r="C993" s="149" t="s">
        <v>4866</v>
      </c>
      <c r="D993" s="149"/>
      <c r="E993" s="149"/>
      <c r="F993" s="149" t="s">
        <v>5017</v>
      </c>
      <c r="G993" s="149">
        <v>1</v>
      </c>
      <c r="H993" s="149" t="s">
        <v>5048</v>
      </c>
      <c r="I993" s="149" t="s">
        <v>5523</v>
      </c>
      <c r="J993" s="149" t="s">
        <v>612</v>
      </c>
      <c r="K993" s="149" t="s">
        <v>6590</v>
      </c>
      <c r="L993" s="149" t="s">
        <v>499</v>
      </c>
      <c r="S993" s="125"/>
      <c r="T993" s="126"/>
      <c r="U993" s="125"/>
      <c r="X993" s="126"/>
      <c r="AC993" s="1" t="str">
        <f>IF(基本情報登録!$D$10="","",IF(基本情報登録!$D$10='登録データ（男）'!F993,1,0))</f>
        <v/>
      </c>
    </row>
    <row r="994" spans="1:29" ht="13.5">
      <c r="A994" s="149">
        <v>992</v>
      </c>
      <c r="B994" s="149" t="s">
        <v>4483</v>
      </c>
      <c r="C994" s="149" t="s">
        <v>4867</v>
      </c>
      <c r="D994" s="149"/>
      <c r="E994" s="149"/>
      <c r="F994" s="149" t="s">
        <v>5017</v>
      </c>
      <c r="G994" s="149">
        <v>1</v>
      </c>
      <c r="H994" s="149" t="s">
        <v>5049</v>
      </c>
      <c r="I994" s="149" t="s">
        <v>5524</v>
      </c>
      <c r="J994" s="149" t="s">
        <v>501</v>
      </c>
      <c r="K994" s="149" t="s">
        <v>6591</v>
      </c>
      <c r="L994" s="149" t="s">
        <v>3373</v>
      </c>
      <c r="S994" s="125"/>
      <c r="T994" s="126"/>
      <c r="U994" s="125"/>
      <c r="X994" s="126"/>
      <c r="AC994" s="1" t="str">
        <f>IF(基本情報登録!$D$10="","",IF(基本情報登録!$D$10='登録データ（男）'!F994,1,0))</f>
        <v/>
      </c>
    </row>
    <row r="995" spans="1:29" ht="13.5">
      <c r="A995" s="149">
        <v>993</v>
      </c>
      <c r="B995" s="149" t="s">
        <v>4484</v>
      </c>
      <c r="C995" s="149" t="s">
        <v>4868</v>
      </c>
      <c r="D995" s="149"/>
      <c r="E995" s="149"/>
      <c r="F995" s="149" t="s">
        <v>5018</v>
      </c>
      <c r="G995" s="149">
        <v>1</v>
      </c>
      <c r="H995" s="149" t="s">
        <v>5129</v>
      </c>
      <c r="I995" s="149" t="s">
        <v>3226</v>
      </c>
      <c r="J995" s="149" t="s">
        <v>2369</v>
      </c>
      <c r="K995" s="149" t="s">
        <v>6592</v>
      </c>
      <c r="L995" s="149" t="s">
        <v>499</v>
      </c>
      <c r="S995" s="125"/>
      <c r="T995" s="126"/>
      <c r="U995" s="125"/>
      <c r="X995" s="126"/>
      <c r="AC995" s="1" t="str">
        <f>IF(基本情報登録!$D$10="","",IF(基本情報登録!$D$10='登録データ（男）'!F995,1,0))</f>
        <v/>
      </c>
    </row>
    <row r="996" spans="1:29" ht="13.5">
      <c r="A996" s="149">
        <v>994</v>
      </c>
      <c r="B996" s="149" t="s">
        <v>4485</v>
      </c>
      <c r="C996" s="149" t="s">
        <v>4869</v>
      </c>
      <c r="D996" s="149"/>
      <c r="E996" s="149"/>
      <c r="F996" s="149" t="s">
        <v>5018</v>
      </c>
      <c r="G996" s="149">
        <v>1</v>
      </c>
      <c r="H996" s="149" t="s">
        <v>5217</v>
      </c>
      <c r="I996" s="149" t="s">
        <v>5525</v>
      </c>
      <c r="J996" s="149" t="s">
        <v>520</v>
      </c>
      <c r="K996" s="149" t="s">
        <v>6593</v>
      </c>
      <c r="L996" s="149" t="s">
        <v>499</v>
      </c>
      <c r="S996" s="125"/>
      <c r="T996" s="126"/>
      <c r="U996" s="125"/>
      <c r="X996" s="126"/>
      <c r="AC996" s="1" t="str">
        <f>IF(基本情報登録!$D$10="","",IF(基本情報登録!$D$10='登録データ（男）'!F996,1,0))</f>
        <v/>
      </c>
    </row>
    <row r="997" spans="1:29" ht="13.5">
      <c r="A997" s="149">
        <v>995</v>
      </c>
      <c r="B997" s="149" t="s">
        <v>4486</v>
      </c>
      <c r="C997" s="149" t="s">
        <v>4870</v>
      </c>
      <c r="D997" s="149"/>
      <c r="E997" s="149"/>
      <c r="F997" s="149" t="s">
        <v>5018</v>
      </c>
      <c r="G997" s="149">
        <v>1</v>
      </c>
      <c r="H997" s="149" t="s">
        <v>5218</v>
      </c>
      <c r="I997" s="149" t="s">
        <v>5526</v>
      </c>
      <c r="J997" s="149" t="s">
        <v>5527</v>
      </c>
      <c r="K997" s="149" t="s">
        <v>6594</v>
      </c>
      <c r="L997" s="149" t="s">
        <v>499</v>
      </c>
      <c r="S997" s="125"/>
      <c r="T997" s="126"/>
      <c r="U997" s="125"/>
      <c r="X997" s="126"/>
      <c r="AC997" s="1" t="str">
        <f>IF(基本情報登録!$D$10="","",IF(基本情報登録!$D$10='登録データ（男）'!F997,1,0))</f>
        <v/>
      </c>
    </row>
    <row r="998" spans="1:29" ht="13.5">
      <c r="A998" s="149">
        <v>996</v>
      </c>
      <c r="B998" s="149" t="s">
        <v>4487</v>
      </c>
      <c r="C998" s="149" t="s">
        <v>4871</v>
      </c>
      <c r="D998" s="149"/>
      <c r="E998" s="149"/>
      <c r="F998" s="149" t="s">
        <v>5019</v>
      </c>
      <c r="G998" s="149">
        <v>1</v>
      </c>
      <c r="H998" s="149" t="s">
        <v>5061</v>
      </c>
      <c r="I998" s="149" t="s">
        <v>5360</v>
      </c>
      <c r="J998" s="149" t="s">
        <v>2673</v>
      </c>
      <c r="K998" s="149" t="s">
        <v>6595</v>
      </c>
      <c r="L998" s="149" t="s">
        <v>3373</v>
      </c>
      <c r="S998" s="125"/>
      <c r="T998" s="126"/>
      <c r="U998" s="125"/>
      <c r="X998" s="126"/>
      <c r="AC998" s="1" t="str">
        <f>IF(基本情報登録!$D$10="","",IF(基本情報登録!$D$10='登録データ（男）'!F998,1,0))</f>
        <v/>
      </c>
    </row>
    <row r="999" spans="1:29" ht="13.5">
      <c r="A999" s="149">
        <v>997</v>
      </c>
      <c r="B999" s="149" t="s">
        <v>4488</v>
      </c>
      <c r="C999" s="149" t="s">
        <v>4872</v>
      </c>
      <c r="D999" s="149"/>
      <c r="E999" s="149"/>
      <c r="F999" s="149" t="s">
        <v>5019</v>
      </c>
      <c r="G999" s="149">
        <v>1</v>
      </c>
      <c r="H999" s="149" t="s">
        <v>5219</v>
      </c>
      <c r="I999" s="149" t="s">
        <v>2792</v>
      </c>
      <c r="J999" s="149" t="s">
        <v>2831</v>
      </c>
      <c r="K999" s="149" t="s">
        <v>6596</v>
      </c>
      <c r="L999" s="149" t="s">
        <v>499</v>
      </c>
      <c r="S999" s="125"/>
      <c r="T999" s="126"/>
      <c r="U999" s="125"/>
      <c r="X999" s="126"/>
      <c r="AC999" s="1" t="str">
        <f>IF(基本情報登録!$D$10="","",IF(基本情報登録!$D$10='登録データ（男）'!F999,1,0))</f>
        <v/>
      </c>
    </row>
    <row r="1000" spans="1:29" ht="13.5">
      <c r="A1000" s="149">
        <v>998</v>
      </c>
      <c r="B1000" s="149" t="s">
        <v>4489</v>
      </c>
      <c r="C1000" s="149" t="s">
        <v>4873</v>
      </c>
      <c r="D1000" s="149"/>
      <c r="E1000" s="149"/>
      <c r="F1000" s="149" t="s">
        <v>5016</v>
      </c>
      <c r="G1000" s="149">
        <v>1</v>
      </c>
      <c r="H1000" s="149" t="s">
        <v>5220</v>
      </c>
      <c r="I1000" s="149" t="s">
        <v>567</v>
      </c>
      <c r="J1000" s="149" t="s">
        <v>5528</v>
      </c>
      <c r="K1000" s="149" t="s">
        <v>6597</v>
      </c>
      <c r="L1000" s="149" t="s">
        <v>499</v>
      </c>
      <c r="S1000" s="125"/>
      <c r="T1000" s="126"/>
      <c r="U1000" s="125"/>
      <c r="X1000" s="126"/>
      <c r="AC1000" s="1" t="str">
        <f>IF(基本情報登録!$D$10="","",IF(基本情報登録!$D$10='登録データ（男）'!F1000,1,0))</f>
        <v/>
      </c>
    </row>
    <row r="1001" spans="1:29" ht="13.5">
      <c r="A1001" s="149">
        <v>999</v>
      </c>
      <c r="B1001" s="149" t="s">
        <v>4490</v>
      </c>
      <c r="C1001" s="149" t="s">
        <v>4874</v>
      </c>
      <c r="D1001" s="149"/>
      <c r="E1001" s="149"/>
      <c r="F1001" s="149" t="s">
        <v>5016</v>
      </c>
      <c r="G1001" s="149">
        <v>1</v>
      </c>
      <c r="H1001" s="149" t="s">
        <v>5221</v>
      </c>
      <c r="I1001" s="149" t="s">
        <v>5529</v>
      </c>
      <c r="J1001" s="149" t="s">
        <v>632</v>
      </c>
      <c r="K1001" s="149" t="s">
        <v>6598</v>
      </c>
      <c r="L1001" s="149" t="s">
        <v>499</v>
      </c>
      <c r="S1001" s="125"/>
      <c r="T1001" s="126"/>
      <c r="U1001" s="125"/>
      <c r="X1001" s="126"/>
      <c r="AC1001" s="1" t="str">
        <f>IF(基本情報登録!$D$10="","",IF(基本情報登録!$D$10='登録データ（男）'!F1001,1,0))</f>
        <v/>
      </c>
    </row>
    <row r="1002" spans="1:29" ht="13.5">
      <c r="A1002" s="149">
        <v>1000</v>
      </c>
      <c r="B1002" s="149" t="s">
        <v>4491</v>
      </c>
      <c r="C1002" s="149" t="s">
        <v>4875</v>
      </c>
      <c r="D1002" s="149"/>
      <c r="E1002" s="149"/>
      <c r="F1002" s="149" t="s">
        <v>5016</v>
      </c>
      <c r="G1002" s="149">
        <v>1</v>
      </c>
      <c r="H1002" s="149" t="s">
        <v>5222</v>
      </c>
      <c r="I1002" s="149" t="s">
        <v>760</v>
      </c>
      <c r="J1002" s="149" t="s">
        <v>513</v>
      </c>
      <c r="K1002" s="149" t="s">
        <v>6599</v>
      </c>
      <c r="L1002" s="149" t="s">
        <v>3373</v>
      </c>
      <c r="S1002" s="125"/>
      <c r="T1002" s="126"/>
      <c r="U1002" s="125"/>
      <c r="X1002" s="126"/>
      <c r="AC1002" s="1" t="str">
        <f>IF(基本情報登録!$D$10="","",IF(基本情報登録!$D$10='登録データ（男）'!F1002,1,0))</f>
        <v/>
      </c>
    </row>
    <row r="1003" spans="1:29" ht="13.5">
      <c r="A1003" s="149">
        <v>1001</v>
      </c>
      <c r="B1003" s="149" t="s">
        <v>4492</v>
      </c>
      <c r="C1003" s="149" t="s">
        <v>4876</v>
      </c>
      <c r="D1003" s="149"/>
      <c r="E1003" s="149"/>
      <c r="F1003" s="149" t="s">
        <v>5016</v>
      </c>
      <c r="G1003" s="149">
        <v>1</v>
      </c>
      <c r="H1003" s="149" t="s">
        <v>5131</v>
      </c>
      <c r="I1003" s="149" t="s">
        <v>2249</v>
      </c>
      <c r="J1003" s="149" t="s">
        <v>537</v>
      </c>
      <c r="K1003" s="149" t="s">
        <v>6600</v>
      </c>
      <c r="L1003" s="149" t="s">
        <v>499</v>
      </c>
      <c r="S1003" s="125"/>
      <c r="T1003" s="126"/>
      <c r="U1003" s="125"/>
      <c r="X1003" s="126"/>
      <c r="AC1003" s="1" t="str">
        <f>IF(基本情報登録!$D$10="","",IF(基本情報登録!$D$10='登録データ（男）'!F1003,1,0))</f>
        <v/>
      </c>
    </row>
    <row r="1004" spans="1:29" ht="13.5">
      <c r="A1004" s="149">
        <v>1002</v>
      </c>
      <c r="B1004" s="149" t="s">
        <v>4493</v>
      </c>
      <c r="C1004" s="149" t="s">
        <v>4877</v>
      </c>
      <c r="D1004" s="149"/>
      <c r="E1004" s="149"/>
      <c r="F1004" s="149" t="s">
        <v>5016</v>
      </c>
      <c r="G1004" s="149">
        <v>1</v>
      </c>
      <c r="H1004" s="149" t="s">
        <v>5120</v>
      </c>
      <c r="I1004" s="149" t="s">
        <v>628</v>
      </c>
      <c r="J1004" s="149" t="s">
        <v>528</v>
      </c>
      <c r="K1004" s="149" t="s">
        <v>5601</v>
      </c>
      <c r="L1004" s="149" t="s">
        <v>499</v>
      </c>
      <c r="S1004" s="125"/>
      <c r="T1004" s="126"/>
      <c r="U1004" s="125"/>
      <c r="X1004" s="126"/>
      <c r="AC1004" s="1" t="str">
        <f>IF(基本情報登録!$D$10="","",IF(基本情報登録!$D$10='登録データ（男）'!F1004,1,0))</f>
        <v/>
      </c>
    </row>
    <row r="1005" spans="1:29" ht="13.5">
      <c r="A1005" s="149">
        <v>1003</v>
      </c>
      <c r="B1005" s="149" t="s">
        <v>3585</v>
      </c>
      <c r="C1005" s="149" t="s">
        <v>3586</v>
      </c>
      <c r="D1005" s="149"/>
      <c r="E1005" s="149"/>
      <c r="F1005" s="149" t="s">
        <v>5016</v>
      </c>
      <c r="G1005" s="149">
        <v>2</v>
      </c>
      <c r="H1005" s="149" t="s">
        <v>3587</v>
      </c>
      <c r="I1005" s="149" t="s">
        <v>3588</v>
      </c>
      <c r="J1005" s="149" t="s">
        <v>2301</v>
      </c>
      <c r="K1005" s="149" t="s">
        <v>5602</v>
      </c>
      <c r="L1005" s="149" t="s">
        <v>499</v>
      </c>
      <c r="S1005" s="125"/>
      <c r="T1005" s="126"/>
      <c r="U1005" s="125"/>
      <c r="X1005" s="126"/>
      <c r="AC1005" s="1" t="str">
        <f>IF(基本情報登録!$D$10="","",IF(基本情報登録!$D$10='登録データ（男）'!F1005,1,0))</f>
        <v/>
      </c>
    </row>
    <row r="1006" spans="1:29" ht="13.5">
      <c r="A1006" s="149">
        <v>1004</v>
      </c>
      <c r="B1006" s="149" t="s">
        <v>4494</v>
      </c>
      <c r="C1006" s="149" t="s">
        <v>4878</v>
      </c>
      <c r="D1006" s="149"/>
      <c r="E1006" s="149"/>
      <c r="F1006" s="149" t="s">
        <v>5016</v>
      </c>
      <c r="G1006" s="149">
        <v>1</v>
      </c>
      <c r="H1006" s="149" t="s">
        <v>5171</v>
      </c>
      <c r="I1006" s="149" t="s">
        <v>535</v>
      </c>
      <c r="J1006" s="149" t="s">
        <v>2618</v>
      </c>
      <c r="K1006" s="149" t="s">
        <v>5603</v>
      </c>
      <c r="L1006" s="149" t="s">
        <v>3373</v>
      </c>
      <c r="S1006" s="125"/>
      <c r="T1006" s="126"/>
      <c r="U1006" s="125"/>
      <c r="X1006" s="126"/>
      <c r="AC1006" s="1" t="str">
        <f>IF(基本情報登録!$D$10="","",IF(基本情報登録!$D$10='登録データ（男）'!F1006,1,0))</f>
        <v/>
      </c>
    </row>
    <row r="1007" spans="1:29" ht="13.5">
      <c r="A1007" s="149">
        <v>1005</v>
      </c>
      <c r="B1007" s="149" t="s">
        <v>4495</v>
      </c>
      <c r="C1007" s="149" t="s">
        <v>4879</v>
      </c>
      <c r="D1007" s="149"/>
      <c r="E1007" s="149"/>
      <c r="F1007" s="149" t="s">
        <v>5016</v>
      </c>
      <c r="G1007" s="149">
        <v>1</v>
      </c>
      <c r="H1007" s="149" t="s">
        <v>2353</v>
      </c>
      <c r="I1007" s="149" t="s">
        <v>600</v>
      </c>
      <c r="J1007" s="149" t="s">
        <v>2436</v>
      </c>
      <c r="K1007" s="149" t="s">
        <v>5604</v>
      </c>
      <c r="L1007" s="149" t="s">
        <v>499</v>
      </c>
      <c r="S1007" s="125"/>
      <c r="T1007" s="126"/>
      <c r="U1007" s="125"/>
      <c r="X1007" s="126"/>
      <c r="AC1007" s="1" t="str">
        <f>IF(基本情報登録!$D$10="","",IF(基本情報登録!$D$10='登録データ（男）'!F1007,1,0))</f>
        <v/>
      </c>
    </row>
    <row r="1008" spans="1:29" ht="13.5">
      <c r="A1008" s="149">
        <v>1006</v>
      </c>
      <c r="B1008" s="149" t="s">
        <v>4496</v>
      </c>
      <c r="C1008" s="149" t="s">
        <v>4880</v>
      </c>
      <c r="D1008" s="149"/>
      <c r="E1008" s="149"/>
      <c r="F1008" s="149" t="s">
        <v>5016</v>
      </c>
      <c r="G1008" s="149">
        <v>1</v>
      </c>
      <c r="H1008" s="149" t="s">
        <v>5101</v>
      </c>
      <c r="I1008" s="149" t="s">
        <v>5530</v>
      </c>
      <c r="J1008" s="149" t="s">
        <v>5299</v>
      </c>
      <c r="K1008" s="149" t="s">
        <v>5605</v>
      </c>
      <c r="L1008" s="149" t="s">
        <v>499</v>
      </c>
      <c r="S1008" s="125"/>
      <c r="T1008" s="126"/>
      <c r="U1008" s="125"/>
      <c r="X1008" s="126"/>
      <c r="AC1008" s="1" t="str">
        <f>IF(基本情報登録!$D$10="","",IF(基本情報登録!$D$10='登録データ（男）'!F1008,1,0))</f>
        <v/>
      </c>
    </row>
    <row r="1009" spans="1:29" ht="13.5">
      <c r="A1009" s="149">
        <v>1007</v>
      </c>
      <c r="B1009" s="149" t="s">
        <v>4497</v>
      </c>
      <c r="C1009" s="149" t="s">
        <v>4881</v>
      </c>
      <c r="D1009" s="149"/>
      <c r="E1009" s="149"/>
      <c r="F1009" s="149" t="s">
        <v>5016</v>
      </c>
      <c r="G1009" s="149">
        <v>1</v>
      </c>
      <c r="H1009" s="149" t="s">
        <v>5088</v>
      </c>
      <c r="I1009" s="149" t="s">
        <v>4160</v>
      </c>
      <c r="J1009" s="149" t="s">
        <v>598</v>
      </c>
      <c r="K1009" s="149" t="s">
        <v>5606</v>
      </c>
      <c r="L1009" s="149" t="s">
        <v>499</v>
      </c>
      <c r="S1009" s="125"/>
      <c r="T1009" s="126"/>
      <c r="U1009" s="125"/>
      <c r="X1009" s="126"/>
      <c r="AC1009" s="1" t="str">
        <f>IF(基本情報登録!$D$10="","",IF(基本情報登録!$D$10='登録データ（男）'!F1009,1,0))</f>
        <v/>
      </c>
    </row>
    <row r="1010" spans="1:29" ht="13.5">
      <c r="A1010" s="149">
        <v>1008</v>
      </c>
      <c r="B1010" s="149" t="s">
        <v>4498</v>
      </c>
      <c r="C1010" s="149" t="s">
        <v>4882</v>
      </c>
      <c r="D1010" s="149"/>
      <c r="E1010" s="149"/>
      <c r="F1010" s="149" t="s">
        <v>5016</v>
      </c>
      <c r="G1010" s="149">
        <v>1</v>
      </c>
      <c r="H1010" s="149" t="s">
        <v>5223</v>
      </c>
      <c r="I1010" s="149" t="s">
        <v>2266</v>
      </c>
      <c r="J1010" s="149" t="s">
        <v>2748</v>
      </c>
      <c r="K1010" s="149" t="s">
        <v>5607</v>
      </c>
      <c r="L1010" s="149" t="s">
        <v>3373</v>
      </c>
      <c r="S1010" s="125"/>
      <c r="T1010" s="126"/>
      <c r="U1010" s="125"/>
      <c r="X1010" s="126"/>
      <c r="AC1010" s="1" t="str">
        <f>IF(基本情報登録!$D$10="","",IF(基本情報登録!$D$10='登録データ（男）'!F1010,1,0))</f>
        <v/>
      </c>
    </row>
    <row r="1011" spans="1:29" ht="13.5">
      <c r="A1011" s="149">
        <v>1009</v>
      </c>
      <c r="B1011" s="149" t="s">
        <v>4499</v>
      </c>
      <c r="C1011" s="149" t="s">
        <v>4883</v>
      </c>
      <c r="D1011" s="149"/>
      <c r="E1011" s="149"/>
      <c r="F1011" s="149" t="s">
        <v>5016</v>
      </c>
      <c r="G1011" s="149">
        <v>1</v>
      </c>
      <c r="H1011" s="149" t="s">
        <v>5224</v>
      </c>
      <c r="I1011" s="149" t="s">
        <v>5531</v>
      </c>
      <c r="J1011" s="149" t="s">
        <v>5532</v>
      </c>
      <c r="K1011" s="149" t="s">
        <v>5608</v>
      </c>
      <c r="L1011" s="149" t="s">
        <v>499</v>
      </c>
      <c r="S1011" s="125"/>
      <c r="T1011" s="126"/>
      <c r="U1011" s="125"/>
      <c r="X1011" s="126"/>
      <c r="AC1011" s="1" t="str">
        <f>IF(基本情報登録!$D$10="","",IF(基本情報登録!$D$10='登録データ（男）'!F1011,1,0))</f>
        <v/>
      </c>
    </row>
    <row r="1012" spans="1:29" ht="13.5">
      <c r="A1012" s="149">
        <v>1010</v>
      </c>
      <c r="B1012" s="149" t="s">
        <v>4500</v>
      </c>
      <c r="C1012" s="149" t="s">
        <v>4884</v>
      </c>
      <c r="D1012" s="149"/>
      <c r="E1012" s="149"/>
      <c r="F1012" s="149" t="s">
        <v>5016</v>
      </c>
      <c r="G1012" s="149">
        <v>1</v>
      </c>
      <c r="H1012" s="149" t="s">
        <v>5225</v>
      </c>
      <c r="I1012" s="149" t="s">
        <v>2410</v>
      </c>
      <c r="J1012" s="149" t="s">
        <v>5533</v>
      </c>
      <c r="K1012" s="149" t="s">
        <v>5609</v>
      </c>
      <c r="L1012" s="149" t="s">
        <v>499</v>
      </c>
      <c r="S1012" s="125"/>
      <c r="T1012" s="126"/>
      <c r="U1012" s="125"/>
      <c r="X1012" s="126"/>
      <c r="AC1012" s="1" t="str">
        <f>IF(基本情報登録!$D$10="","",IF(基本情報登録!$D$10='登録データ（男）'!F1012,1,0))</f>
        <v/>
      </c>
    </row>
    <row r="1013" spans="1:29" ht="13.5">
      <c r="A1013" s="149">
        <v>1011</v>
      </c>
      <c r="B1013" s="149" t="s">
        <v>4501</v>
      </c>
      <c r="C1013" s="149" t="s">
        <v>4885</v>
      </c>
      <c r="D1013" s="149"/>
      <c r="E1013" s="149"/>
      <c r="F1013" s="149" t="s">
        <v>5020</v>
      </c>
      <c r="G1013" s="149">
        <v>1</v>
      </c>
      <c r="H1013" s="149" t="s">
        <v>5226</v>
      </c>
      <c r="I1013" s="149" t="s">
        <v>5534</v>
      </c>
      <c r="J1013" s="149" t="s">
        <v>3323</v>
      </c>
      <c r="K1013" s="149" t="s">
        <v>5610</v>
      </c>
      <c r="L1013" s="149" t="s">
        <v>499</v>
      </c>
      <c r="S1013" s="125"/>
      <c r="T1013" s="126"/>
      <c r="U1013" s="125"/>
      <c r="X1013" s="126"/>
      <c r="AC1013" s="1" t="str">
        <f>IF(基本情報登録!$D$10="","",IF(基本情報登録!$D$10='登録データ（男）'!F1013,1,0))</f>
        <v/>
      </c>
    </row>
    <row r="1014" spans="1:29" ht="13.5">
      <c r="A1014" s="149">
        <v>1012</v>
      </c>
      <c r="B1014" s="149" t="s">
        <v>4502</v>
      </c>
      <c r="C1014" s="149" t="s">
        <v>4886</v>
      </c>
      <c r="D1014" s="149"/>
      <c r="E1014" s="149"/>
      <c r="F1014" s="149" t="s">
        <v>5021</v>
      </c>
      <c r="G1014" s="149">
        <v>1</v>
      </c>
      <c r="H1014" s="149" t="s">
        <v>5227</v>
      </c>
      <c r="I1014" s="149" t="s">
        <v>5535</v>
      </c>
      <c r="J1014" s="149" t="s">
        <v>2270</v>
      </c>
      <c r="K1014" s="149" t="s">
        <v>5611</v>
      </c>
      <c r="L1014" s="149" t="s">
        <v>3373</v>
      </c>
      <c r="S1014" s="125"/>
      <c r="T1014" s="126"/>
      <c r="U1014" s="125"/>
      <c r="X1014" s="126"/>
      <c r="AC1014" s="1" t="str">
        <f>IF(基本情報登録!$D$10="","",IF(基本情報登録!$D$10='登録データ（男）'!F1014,1,0))</f>
        <v/>
      </c>
    </row>
    <row r="1015" spans="1:29" ht="13.5">
      <c r="A1015" s="149">
        <v>1013</v>
      </c>
      <c r="B1015" s="149" t="s">
        <v>4503</v>
      </c>
      <c r="C1015" s="149" t="s">
        <v>4887</v>
      </c>
      <c r="D1015" s="149"/>
      <c r="E1015" s="149"/>
      <c r="F1015" s="149" t="s">
        <v>5021</v>
      </c>
      <c r="G1015" s="149">
        <v>1</v>
      </c>
      <c r="H1015" s="149" t="s">
        <v>5228</v>
      </c>
      <c r="I1015" s="149" t="s">
        <v>675</v>
      </c>
      <c r="J1015" s="149" t="s">
        <v>5536</v>
      </c>
      <c r="K1015" s="149" t="s">
        <v>5612</v>
      </c>
      <c r="L1015" s="149" t="s">
        <v>499</v>
      </c>
      <c r="S1015" s="125"/>
      <c r="T1015" s="126"/>
      <c r="U1015" s="125"/>
      <c r="X1015" s="126"/>
      <c r="AC1015" s="1" t="str">
        <f>IF(基本情報登録!$D$10="","",IF(基本情報登録!$D$10='登録データ（男）'!F1015,1,0))</f>
        <v/>
      </c>
    </row>
    <row r="1016" spans="1:29" ht="13.5">
      <c r="A1016" s="149">
        <v>1014</v>
      </c>
      <c r="B1016" s="149" t="s">
        <v>3521</v>
      </c>
      <c r="C1016" s="149" t="s">
        <v>3522</v>
      </c>
      <c r="D1016" s="149"/>
      <c r="E1016" s="149"/>
      <c r="F1016" s="149" t="s">
        <v>5021</v>
      </c>
      <c r="G1016" s="149">
        <v>2</v>
      </c>
      <c r="H1016" s="149" t="s">
        <v>3198</v>
      </c>
      <c r="I1016" s="149" t="s">
        <v>3020</v>
      </c>
      <c r="J1016" s="149" t="s">
        <v>5537</v>
      </c>
      <c r="K1016" s="149" t="s">
        <v>5613</v>
      </c>
      <c r="L1016" s="149" t="s">
        <v>499</v>
      </c>
      <c r="S1016" s="125"/>
      <c r="T1016" s="126"/>
      <c r="U1016" s="125"/>
      <c r="X1016" s="126"/>
      <c r="AC1016" s="1" t="str">
        <f>IF(基本情報登録!$D$10="","",IF(基本情報登録!$D$10='登録データ（男）'!F1016,1,0))</f>
        <v/>
      </c>
    </row>
    <row r="1017" spans="1:29" ht="13.5">
      <c r="A1017" s="149">
        <v>1015</v>
      </c>
      <c r="B1017" s="149" t="s">
        <v>4504</v>
      </c>
      <c r="C1017" s="149" t="s">
        <v>4888</v>
      </c>
      <c r="D1017" s="149"/>
      <c r="E1017" s="149"/>
      <c r="F1017" s="149" t="s">
        <v>5021</v>
      </c>
      <c r="G1017" s="149">
        <v>1</v>
      </c>
      <c r="H1017" s="149" t="s">
        <v>5229</v>
      </c>
      <c r="I1017" s="149" t="s">
        <v>3140</v>
      </c>
      <c r="J1017" s="149" t="s">
        <v>3344</v>
      </c>
      <c r="K1017" s="149" t="s">
        <v>5614</v>
      </c>
      <c r="L1017" s="149" t="s">
        <v>499</v>
      </c>
      <c r="S1017" s="125"/>
      <c r="T1017" s="126"/>
      <c r="U1017" s="125"/>
      <c r="X1017" s="126"/>
      <c r="AC1017" s="1" t="str">
        <f>IF(基本情報登録!$D$10="","",IF(基本情報登録!$D$10='登録データ（男）'!F1017,1,0))</f>
        <v/>
      </c>
    </row>
    <row r="1018" spans="1:29" ht="13.5">
      <c r="A1018" s="149">
        <v>1016</v>
      </c>
      <c r="B1018" s="149" t="s">
        <v>4505</v>
      </c>
      <c r="C1018" s="149" t="s">
        <v>4889</v>
      </c>
      <c r="D1018" s="149"/>
      <c r="E1018" s="149"/>
      <c r="F1018" s="149" t="s">
        <v>5021</v>
      </c>
      <c r="G1018" s="149">
        <v>1</v>
      </c>
      <c r="H1018" s="149" t="s">
        <v>5146</v>
      </c>
      <c r="I1018" s="149" t="s">
        <v>5538</v>
      </c>
      <c r="J1018" s="149" t="s">
        <v>2294</v>
      </c>
      <c r="K1018" s="149" t="s">
        <v>5615</v>
      </c>
      <c r="L1018" s="149" t="s">
        <v>3373</v>
      </c>
      <c r="S1018" s="125"/>
      <c r="T1018" s="126"/>
      <c r="U1018" s="125"/>
      <c r="X1018" s="126"/>
      <c r="AC1018" s="1" t="str">
        <f>IF(基本情報登録!$D$10="","",IF(基本情報登録!$D$10='登録データ（男）'!F1018,1,0))</f>
        <v/>
      </c>
    </row>
    <row r="1019" spans="1:29" ht="13.5">
      <c r="A1019" s="149">
        <v>1017</v>
      </c>
      <c r="B1019" s="149" t="s">
        <v>4506</v>
      </c>
      <c r="C1019" s="149" t="s">
        <v>4890</v>
      </c>
      <c r="D1019" s="149"/>
      <c r="E1019" s="149"/>
      <c r="F1019" s="149" t="s">
        <v>5021</v>
      </c>
      <c r="G1019" s="149">
        <v>1</v>
      </c>
      <c r="H1019" s="149" t="s">
        <v>5222</v>
      </c>
      <c r="I1019" s="149" t="s">
        <v>2598</v>
      </c>
      <c r="J1019" s="149" t="s">
        <v>2397</v>
      </c>
      <c r="K1019" s="149" t="s">
        <v>5616</v>
      </c>
      <c r="L1019" s="149" t="s">
        <v>499</v>
      </c>
      <c r="S1019" s="125"/>
      <c r="T1019" s="126"/>
      <c r="U1019" s="125"/>
      <c r="X1019" s="126"/>
      <c r="AC1019" s="1" t="str">
        <f>IF(基本情報登録!$D$10="","",IF(基本情報登録!$D$10='登録データ（男）'!F1019,1,0))</f>
        <v/>
      </c>
    </row>
    <row r="1020" spans="1:29" ht="13.5">
      <c r="A1020" s="149">
        <v>1018</v>
      </c>
      <c r="B1020" s="149" t="s">
        <v>4507</v>
      </c>
      <c r="C1020" s="149" t="s">
        <v>4891</v>
      </c>
      <c r="D1020" s="149"/>
      <c r="E1020" s="149"/>
      <c r="F1020" s="149" t="s">
        <v>5022</v>
      </c>
      <c r="G1020" s="149">
        <v>1</v>
      </c>
      <c r="H1020" s="149" t="s">
        <v>5230</v>
      </c>
      <c r="I1020" s="149" t="s">
        <v>5539</v>
      </c>
      <c r="J1020" s="149" t="s">
        <v>3225</v>
      </c>
      <c r="K1020" s="149" t="s">
        <v>5617</v>
      </c>
      <c r="L1020" s="149" t="s">
        <v>499</v>
      </c>
      <c r="S1020" s="125"/>
      <c r="T1020" s="126"/>
      <c r="U1020" s="125"/>
      <c r="X1020" s="126"/>
      <c r="AC1020" s="1" t="str">
        <f>IF(基本情報登録!$D$10="","",IF(基本情報登録!$D$10='登録データ（男）'!F1020,1,0))</f>
        <v/>
      </c>
    </row>
    <row r="1021" spans="1:29" ht="13.5">
      <c r="A1021" s="149">
        <v>1019</v>
      </c>
      <c r="B1021" s="149" t="s">
        <v>4508</v>
      </c>
      <c r="C1021" s="149" t="s">
        <v>4892</v>
      </c>
      <c r="D1021" s="149"/>
      <c r="E1021" s="149"/>
      <c r="F1021" s="149" t="s">
        <v>5022</v>
      </c>
      <c r="G1021" s="149">
        <v>1</v>
      </c>
      <c r="H1021" s="149" t="s">
        <v>3610</v>
      </c>
      <c r="I1021" s="149" t="s">
        <v>5540</v>
      </c>
      <c r="J1021" s="149" t="s">
        <v>2570</v>
      </c>
      <c r="K1021" s="149" t="s">
        <v>5618</v>
      </c>
      <c r="L1021" s="149" t="s">
        <v>499</v>
      </c>
      <c r="S1021" s="125"/>
      <c r="T1021" s="126"/>
      <c r="U1021" s="125"/>
      <c r="X1021" s="126"/>
      <c r="AC1021" s="1" t="str">
        <f>IF(基本情報登録!$D$10="","",IF(基本情報登録!$D$10='登録データ（男）'!F1021,1,0))</f>
        <v/>
      </c>
    </row>
    <row r="1022" spans="1:29" ht="13.5">
      <c r="A1022" s="149">
        <v>1020</v>
      </c>
      <c r="B1022" s="149" t="s">
        <v>4509</v>
      </c>
      <c r="C1022" s="149" t="s">
        <v>4893</v>
      </c>
      <c r="D1022" s="149"/>
      <c r="E1022" s="149"/>
      <c r="F1022" s="149" t="s">
        <v>5023</v>
      </c>
      <c r="G1022" s="149">
        <v>3</v>
      </c>
      <c r="H1022" s="149" t="s">
        <v>809</v>
      </c>
      <c r="I1022" s="149" t="s">
        <v>550</v>
      </c>
      <c r="J1022" s="149" t="s">
        <v>2445</v>
      </c>
      <c r="K1022" s="149" t="s">
        <v>5619</v>
      </c>
      <c r="L1022" s="149" t="s">
        <v>3373</v>
      </c>
      <c r="S1022" s="125"/>
      <c r="T1022" s="126"/>
      <c r="U1022" s="125"/>
      <c r="X1022" s="126"/>
      <c r="AC1022" s="1" t="str">
        <f>IF(基本情報登録!$D$10="","",IF(基本情報登録!$D$10='登録データ（男）'!F1022,1,0))</f>
        <v/>
      </c>
    </row>
    <row r="1023" spans="1:29" ht="13.5">
      <c r="A1023" s="149">
        <v>1021</v>
      </c>
      <c r="B1023" s="149" t="s">
        <v>4510</v>
      </c>
      <c r="C1023" s="149" t="s">
        <v>4894</v>
      </c>
      <c r="D1023" s="149"/>
      <c r="E1023" s="149"/>
      <c r="F1023" s="149" t="s">
        <v>5013</v>
      </c>
      <c r="G1023" s="149">
        <v>1</v>
      </c>
      <c r="H1023" s="149" t="s">
        <v>5231</v>
      </c>
      <c r="I1023" s="149" t="s">
        <v>521</v>
      </c>
      <c r="J1023" s="149" t="s">
        <v>498</v>
      </c>
      <c r="K1023" s="149" t="s">
        <v>5620</v>
      </c>
      <c r="L1023" s="149" t="s">
        <v>499</v>
      </c>
      <c r="S1023" s="125"/>
      <c r="T1023" s="126"/>
      <c r="U1023" s="125"/>
      <c r="X1023" s="126"/>
      <c r="AC1023" s="1" t="str">
        <f>IF(基本情報登録!$D$10="","",IF(基本情報登録!$D$10='登録データ（男）'!F1023,1,0))</f>
        <v/>
      </c>
    </row>
    <row r="1024" spans="1:29" ht="13.5">
      <c r="A1024" s="149">
        <v>1022</v>
      </c>
      <c r="B1024" s="149" t="s">
        <v>4511</v>
      </c>
      <c r="C1024" s="149" t="s">
        <v>1050</v>
      </c>
      <c r="D1024" s="149"/>
      <c r="E1024" s="149"/>
      <c r="F1024" s="149" t="s">
        <v>397</v>
      </c>
      <c r="G1024" s="149">
        <v>4</v>
      </c>
      <c r="H1024" s="149" t="s">
        <v>891</v>
      </c>
      <c r="I1024" s="149" t="s">
        <v>2667</v>
      </c>
      <c r="J1024" s="149" t="s">
        <v>3067</v>
      </c>
      <c r="K1024" s="149" t="s">
        <v>5621</v>
      </c>
      <c r="L1024" s="149" t="s">
        <v>499</v>
      </c>
      <c r="S1024" s="125"/>
      <c r="T1024" s="126"/>
      <c r="U1024" s="125"/>
      <c r="X1024" s="126"/>
      <c r="AC1024" s="1" t="str">
        <f>IF(基本情報登録!$D$10="","",IF(基本情報登録!$D$10='登録データ（男）'!F1024,1,0))</f>
        <v/>
      </c>
    </row>
    <row r="1025" spans="1:29" ht="13.5">
      <c r="A1025" s="149">
        <v>1023</v>
      </c>
      <c r="B1025" s="149" t="s">
        <v>4512</v>
      </c>
      <c r="C1025" s="149" t="s">
        <v>4895</v>
      </c>
      <c r="D1025" s="149"/>
      <c r="E1025" s="149"/>
      <c r="F1025" s="149" t="s">
        <v>5024</v>
      </c>
      <c r="G1025" s="149">
        <v>1</v>
      </c>
      <c r="H1025" s="149" t="s">
        <v>5072</v>
      </c>
      <c r="I1025" s="149" t="s">
        <v>5541</v>
      </c>
      <c r="J1025" s="149" t="s">
        <v>5542</v>
      </c>
      <c r="K1025" s="149" t="s">
        <v>5622</v>
      </c>
      <c r="L1025" s="149" t="s">
        <v>499</v>
      </c>
      <c r="S1025" s="125"/>
      <c r="T1025" s="126"/>
      <c r="U1025" s="125"/>
      <c r="X1025" s="126"/>
      <c r="AC1025" s="1" t="str">
        <f>IF(基本情報登録!$D$10="","",IF(基本情報登録!$D$10='登録データ（男）'!F1025,1,0))</f>
        <v/>
      </c>
    </row>
    <row r="1026" spans="1:29" ht="13.5">
      <c r="A1026" s="149">
        <v>1024</v>
      </c>
      <c r="B1026" s="149" t="s">
        <v>4513</v>
      </c>
      <c r="C1026" s="149" t="s">
        <v>4896</v>
      </c>
      <c r="D1026" s="149"/>
      <c r="E1026" s="149"/>
      <c r="F1026" s="149" t="s">
        <v>5025</v>
      </c>
      <c r="G1026" s="149">
        <v>1</v>
      </c>
      <c r="H1026" s="149" t="s">
        <v>5105</v>
      </c>
      <c r="I1026" s="149" t="s">
        <v>5543</v>
      </c>
      <c r="J1026" s="149" t="s">
        <v>2217</v>
      </c>
      <c r="K1026" s="149" t="s">
        <v>5623</v>
      </c>
      <c r="L1026" s="149" t="s">
        <v>3373</v>
      </c>
      <c r="S1026" s="125"/>
      <c r="T1026" s="126"/>
      <c r="U1026" s="125"/>
      <c r="X1026" s="126"/>
      <c r="AC1026" s="1" t="str">
        <f>IF(基本情報登録!$D$10="","",IF(基本情報登録!$D$10='登録データ（男）'!F1026,1,0))</f>
        <v/>
      </c>
    </row>
    <row r="1027" spans="1:29" ht="13.5">
      <c r="A1027" s="149">
        <v>1025</v>
      </c>
      <c r="B1027" s="149" t="s">
        <v>4514</v>
      </c>
      <c r="C1027" s="149" t="s">
        <v>4897</v>
      </c>
      <c r="D1027" s="149"/>
      <c r="E1027" s="149"/>
      <c r="F1027" s="149" t="s">
        <v>5026</v>
      </c>
      <c r="G1027" s="149">
        <v>1</v>
      </c>
      <c r="H1027" s="149" t="s">
        <v>5232</v>
      </c>
      <c r="I1027" s="149" t="s">
        <v>3565</v>
      </c>
      <c r="J1027" s="149" t="s">
        <v>5544</v>
      </c>
      <c r="K1027" s="149" t="s">
        <v>5624</v>
      </c>
      <c r="L1027" s="149" t="s">
        <v>499</v>
      </c>
      <c r="S1027" s="125"/>
      <c r="T1027" s="126"/>
      <c r="U1027" s="125"/>
      <c r="X1027" s="126"/>
      <c r="AC1027" s="1" t="str">
        <f>IF(基本情報登録!$D$10="","",IF(基本情報登録!$D$10='登録データ（男）'!F1027,1,0))</f>
        <v/>
      </c>
    </row>
    <row r="1028" spans="1:29" ht="13.5">
      <c r="A1028" s="149">
        <v>1026</v>
      </c>
      <c r="B1028" s="149" t="s">
        <v>4515</v>
      </c>
      <c r="C1028" s="149" t="s">
        <v>4898</v>
      </c>
      <c r="D1028" s="149"/>
      <c r="E1028" s="149"/>
      <c r="F1028" s="149" t="s">
        <v>5026</v>
      </c>
      <c r="G1028" s="149">
        <v>1</v>
      </c>
      <c r="H1028" s="149" t="s">
        <v>5233</v>
      </c>
      <c r="I1028" s="149" t="s">
        <v>3538</v>
      </c>
      <c r="J1028" s="149" t="s">
        <v>5545</v>
      </c>
      <c r="K1028" s="149" t="s">
        <v>5625</v>
      </c>
      <c r="L1028" s="149" t="s">
        <v>499</v>
      </c>
      <c r="S1028" s="125"/>
      <c r="T1028" s="126"/>
      <c r="U1028" s="125"/>
      <c r="X1028" s="126"/>
      <c r="AC1028" s="1" t="str">
        <f>IF(基本情報登録!$D$10="","",IF(基本情報登録!$D$10='登録データ（男）'!F1028,1,0))</f>
        <v/>
      </c>
    </row>
    <row r="1029" spans="1:29" ht="13.5">
      <c r="A1029" s="149">
        <v>1027</v>
      </c>
      <c r="B1029" s="149" t="s">
        <v>4516</v>
      </c>
      <c r="C1029" s="149" t="s">
        <v>4899</v>
      </c>
      <c r="D1029" s="149"/>
      <c r="E1029" s="149"/>
      <c r="F1029" s="149" t="s">
        <v>5026</v>
      </c>
      <c r="G1029" s="149">
        <v>1</v>
      </c>
      <c r="H1029" s="149" t="s">
        <v>5234</v>
      </c>
      <c r="I1029" s="149" t="s">
        <v>5546</v>
      </c>
      <c r="J1029" s="149" t="s">
        <v>5547</v>
      </c>
      <c r="K1029" s="149" t="s">
        <v>5626</v>
      </c>
      <c r="L1029" s="149" t="s">
        <v>499</v>
      </c>
      <c r="S1029" s="125"/>
      <c r="T1029" s="126"/>
      <c r="U1029" s="125"/>
      <c r="X1029" s="126"/>
      <c r="AC1029" s="1" t="str">
        <f>IF(基本情報登録!$D$10="","",IF(基本情報登録!$D$10='登録データ（男）'!F1029,1,0))</f>
        <v/>
      </c>
    </row>
    <row r="1030" spans="1:29" ht="13.5">
      <c r="A1030" s="149">
        <v>1028</v>
      </c>
      <c r="B1030" s="149" t="s">
        <v>4517</v>
      </c>
      <c r="C1030" s="149" t="s">
        <v>4900</v>
      </c>
      <c r="D1030" s="149"/>
      <c r="E1030" s="149"/>
      <c r="F1030" s="149" t="s">
        <v>5026</v>
      </c>
      <c r="G1030" s="149">
        <v>1</v>
      </c>
      <c r="H1030" s="149" t="s">
        <v>3146</v>
      </c>
      <c r="I1030" s="149" t="s">
        <v>5548</v>
      </c>
      <c r="J1030" s="149" t="s">
        <v>2944</v>
      </c>
      <c r="K1030" s="149" t="s">
        <v>5627</v>
      </c>
      <c r="L1030" s="149" t="s">
        <v>3373</v>
      </c>
      <c r="S1030" s="125"/>
      <c r="T1030" s="126"/>
      <c r="U1030" s="125"/>
      <c r="X1030" s="126"/>
      <c r="AC1030" s="1" t="str">
        <f>IF(基本情報登録!$D$10="","",IF(基本情報登録!$D$10='登録データ（男）'!F1030,1,0))</f>
        <v/>
      </c>
    </row>
    <row r="1031" spans="1:29" ht="13.5">
      <c r="A1031" s="149">
        <v>1029</v>
      </c>
      <c r="B1031" s="149" t="s">
        <v>3665</v>
      </c>
      <c r="C1031" s="149" t="s">
        <v>3666</v>
      </c>
      <c r="D1031" s="149"/>
      <c r="E1031" s="149"/>
      <c r="F1031" s="149" t="s">
        <v>5027</v>
      </c>
      <c r="G1031" s="149">
        <v>2</v>
      </c>
      <c r="H1031" s="149" t="s">
        <v>3429</v>
      </c>
      <c r="I1031" s="149" t="s">
        <v>3667</v>
      </c>
      <c r="J1031" s="149" t="s">
        <v>2258</v>
      </c>
      <c r="K1031" s="149" t="s">
        <v>5628</v>
      </c>
      <c r="L1031" s="149" t="s">
        <v>499</v>
      </c>
      <c r="S1031" s="125"/>
      <c r="T1031" s="126"/>
      <c r="U1031" s="125"/>
      <c r="X1031" s="126"/>
      <c r="AC1031" s="1" t="str">
        <f>IF(基本情報登録!$D$10="","",IF(基本情報登録!$D$10='登録データ（男）'!F1031,1,0))</f>
        <v/>
      </c>
    </row>
    <row r="1032" spans="1:29" ht="13.5">
      <c r="A1032" s="149">
        <v>1030</v>
      </c>
      <c r="B1032" s="149" t="s">
        <v>4518</v>
      </c>
      <c r="C1032" s="149" t="s">
        <v>4901</v>
      </c>
      <c r="D1032" s="149"/>
      <c r="E1032" s="149"/>
      <c r="F1032" s="149" t="s">
        <v>5027</v>
      </c>
      <c r="G1032" s="149">
        <v>1</v>
      </c>
      <c r="H1032" s="149" t="s">
        <v>3802</v>
      </c>
      <c r="I1032" s="149" t="s">
        <v>536</v>
      </c>
      <c r="J1032" s="149" t="s">
        <v>2300</v>
      </c>
      <c r="K1032" s="149" t="s">
        <v>5629</v>
      </c>
      <c r="L1032" s="149" t="s">
        <v>499</v>
      </c>
      <c r="S1032" s="125"/>
      <c r="T1032" s="126"/>
      <c r="U1032" s="125"/>
      <c r="X1032" s="126"/>
      <c r="AC1032" s="1" t="str">
        <f>IF(基本情報登録!$D$10="","",IF(基本情報登録!$D$10='登録データ（男）'!F1032,1,0))</f>
        <v/>
      </c>
    </row>
    <row r="1033" spans="1:29" ht="13.5">
      <c r="A1033" s="149">
        <v>1031</v>
      </c>
      <c r="B1033" s="149" t="s">
        <v>4519</v>
      </c>
      <c r="C1033" s="149" t="s">
        <v>4902</v>
      </c>
      <c r="D1033" s="149"/>
      <c r="E1033" s="149"/>
      <c r="F1033" s="149" t="s">
        <v>5027</v>
      </c>
      <c r="G1033" s="149">
        <v>1</v>
      </c>
      <c r="H1033" s="149" t="s">
        <v>5235</v>
      </c>
      <c r="I1033" s="149" t="s">
        <v>2425</v>
      </c>
      <c r="J1033" s="149" t="s">
        <v>584</v>
      </c>
      <c r="K1033" s="149" t="s">
        <v>5630</v>
      </c>
      <c r="L1033" s="149" t="s">
        <v>499</v>
      </c>
      <c r="S1033" s="125"/>
      <c r="T1033" s="126"/>
      <c r="U1033" s="125"/>
      <c r="X1033" s="126"/>
      <c r="AC1033" s="1" t="str">
        <f>IF(基本情報登録!$D$10="","",IF(基本情報登録!$D$10='登録データ（男）'!F1033,1,0))</f>
        <v/>
      </c>
    </row>
    <row r="1034" spans="1:29" ht="13.5">
      <c r="A1034" s="149">
        <v>1032</v>
      </c>
      <c r="B1034" s="149" t="s">
        <v>4520</v>
      </c>
      <c r="C1034" s="149" t="s">
        <v>4903</v>
      </c>
      <c r="D1034" s="149"/>
      <c r="E1034" s="149"/>
      <c r="F1034" s="149" t="s">
        <v>5027</v>
      </c>
      <c r="G1034" s="149">
        <v>1</v>
      </c>
      <c r="H1034" s="149" t="s">
        <v>5236</v>
      </c>
      <c r="I1034" s="149" t="s">
        <v>5549</v>
      </c>
      <c r="J1034" s="149" t="s">
        <v>3580</v>
      </c>
      <c r="K1034" s="149" t="s">
        <v>5631</v>
      </c>
      <c r="L1034" s="149" t="s">
        <v>3373</v>
      </c>
      <c r="S1034" s="125"/>
      <c r="T1034" s="126"/>
      <c r="U1034" s="125"/>
      <c r="X1034" s="126"/>
      <c r="AC1034" s="1" t="str">
        <f>IF(基本情報登録!$D$10="","",IF(基本情報登録!$D$10='登録データ（男）'!F1034,1,0))</f>
        <v/>
      </c>
    </row>
    <row r="1035" spans="1:29" ht="13.5">
      <c r="A1035" s="149">
        <v>1033</v>
      </c>
      <c r="B1035" s="149" t="s">
        <v>4521</v>
      </c>
      <c r="C1035" s="149" t="s">
        <v>4904</v>
      </c>
      <c r="D1035" s="149"/>
      <c r="E1035" s="149"/>
      <c r="F1035" s="149" t="s">
        <v>5027</v>
      </c>
      <c r="G1035" s="149">
        <v>1</v>
      </c>
      <c r="H1035" s="149" t="s">
        <v>5237</v>
      </c>
      <c r="I1035" s="149" t="s">
        <v>5550</v>
      </c>
      <c r="J1035" s="149" t="s">
        <v>2447</v>
      </c>
      <c r="K1035" s="149" t="s">
        <v>5632</v>
      </c>
      <c r="L1035" s="149" t="s">
        <v>499</v>
      </c>
      <c r="S1035" s="125"/>
      <c r="T1035" s="126"/>
      <c r="U1035" s="125"/>
      <c r="X1035" s="126"/>
      <c r="AC1035" s="1" t="str">
        <f>IF(基本情報登録!$D$10="","",IF(基本情報登録!$D$10='登録データ（男）'!F1035,1,0))</f>
        <v/>
      </c>
    </row>
    <row r="1036" spans="1:29" ht="13.5">
      <c r="A1036" s="149">
        <v>1034</v>
      </c>
      <c r="B1036" s="149" t="s">
        <v>4522</v>
      </c>
      <c r="C1036" s="149" t="s">
        <v>4905</v>
      </c>
      <c r="D1036" s="149"/>
      <c r="E1036" s="149"/>
      <c r="F1036" s="149" t="s">
        <v>5027</v>
      </c>
      <c r="G1036" s="149">
        <v>1</v>
      </c>
      <c r="H1036" s="149" t="s">
        <v>5238</v>
      </c>
      <c r="I1036" s="149" t="s">
        <v>5551</v>
      </c>
      <c r="J1036" s="149" t="s">
        <v>501</v>
      </c>
      <c r="K1036" s="149" t="s">
        <v>5633</v>
      </c>
      <c r="L1036" s="149" t="s">
        <v>499</v>
      </c>
      <c r="S1036" s="125"/>
      <c r="T1036" s="126"/>
      <c r="U1036" s="125"/>
      <c r="X1036" s="126"/>
      <c r="AC1036" s="1" t="str">
        <f>IF(基本情報登録!$D$10="","",IF(基本情報登録!$D$10='登録データ（男）'!F1036,1,0))</f>
        <v/>
      </c>
    </row>
    <row r="1037" spans="1:29" ht="13.5">
      <c r="A1037" s="149">
        <v>1035</v>
      </c>
      <c r="B1037" s="149" t="s">
        <v>1622</v>
      </c>
      <c r="C1037" s="149" t="s">
        <v>1623</v>
      </c>
      <c r="D1037" s="149"/>
      <c r="E1037" s="149"/>
      <c r="F1037" s="149" t="s">
        <v>5028</v>
      </c>
      <c r="G1037" s="149">
        <v>4</v>
      </c>
      <c r="H1037" s="149" t="s">
        <v>1864</v>
      </c>
      <c r="I1037" s="149" t="s">
        <v>640</v>
      </c>
      <c r="J1037" s="149" t="s">
        <v>537</v>
      </c>
      <c r="K1037" s="149" t="s">
        <v>5634</v>
      </c>
      <c r="L1037" s="149" t="s">
        <v>499</v>
      </c>
      <c r="S1037" s="125"/>
      <c r="T1037" s="126"/>
      <c r="U1037" s="125"/>
      <c r="X1037" s="126"/>
      <c r="AC1037" s="1" t="str">
        <f>IF(基本情報登録!$D$10="","",IF(基本情報登録!$D$10='登録データ（男）'!F1037,1,0))</f>
        <v/>
      </c>
    </row>
    <row r="1038" spans="1:29" ht="13.5">
      <c r="A1038" s="149">
        <v>1036</v>
      </c>
      <c r="B1038" s="149" t="s">
        <v>1441</v>
      </c>
      <c r="C1038" s="149" t="s">
        <v>1442</v>
      </c>
      <c r="D1038" s="149"/>
      <c r="E1038" s="149"/>
      <c r="F1038" s="149" t="s">
        <v>5028</v>
      </c>
      <c r="G1038" s="149">
        <v>3</v>
      </c>
      <c r="H1038" s="149" t="s">
        <v>1801</v>
      </c>
      <c r="I1038" s="149" t="s">
        <v>2370</v>
      </c>
      <c r="J1038" s="149" t="s">
        <v>2241</v>
      </c>
      <c r="K1038" s="149" t="s">
        <v>5635</v>
      </c>
      <c r="L1038" s="149" t="s">
        <v>3373</v>
      </c>
      <c r="S1038" s="125"/>
      <c r="T1038" s="126"/>
      <c r="U1038" s="125"/>
      <c r="X1038" s="126"/>
      <c r="AC1038" s="1" t="str">
        <f>IF(基本情報登録!$D$10="","",IF(基本情報登録!$D$10='登録データ（男）'!F1038,1,0))</f>
        <v/>
      </c>
    </row>
    <row r="1039" spans="1:29" ht="13.5">
      <c r="A1039" s="149">
        <v>1037</v>
      </c>
      <c r="B1039" s="149" t="s">
        <v>4523</v>
      </c>
      <c r="C1039" s="149" t="s">
        <v>4906</v>
      </c>
      <c r="D1039" s="149"/>
      <c r="E1039" s="149"/>
      <c r="F1039" s="149" t="s">
        <v>5028</v>
      </c>
      <c r="G1039" s="149">
        <v>1</v>
      </c>
      <c r="H1039" s="149" t="s">
        <v>5239</v>
      </c>
      <c r="I1039" s="149" t="s">
        <v>2167</v>
      </c>
      <c r="J1039" s="149" t="s">
        <v>5552</v>
      </c>
      <c r="K1039" s="149" t="s">
        <v>5636</v>
      </c>
      <c r="L1039" s="149" t="s">
        <v>499</v>
      </c>
      <c r="S1039" s="125"/>
      <c r="T1039" s="126"/>
      <c r="U1039" s="125"/>
      <c r="X1039" s="126"/>
      <c r="AC1039" s="1" t="str">
        <f>IF(基本情報登録!$D$10="","",IF(基本情報登録!$D$10='登録データ（男）'!F1039,1,0))</f>
        <v/>
      </c>
    </row>
    <row r="1040" spans="1:29" ht="13.5">
      <c r="A1040" s="149">
        <v>1038</v>
      </c>
      <c r="B1040" s="149" t="s">
        <v>4524</v>
      </c>
      <c r="C1040" s="149" t="s">
        <v>4907</v>
      </c>
      <c r="D1040" s="149"/>
      <c r="E1040" s="149"/>
      <c r="F1040" s="149" t="s">
        <v>5028</v>
      </c>
      <c r="G1040" s="149">
        <v>1</v>
      </c>
      <c r="H1040" s="149" t="s">
        <v>5240</v>
      </c>
      <c r="I1040" s="149" t="s">
        <v>5553</v>
      </c>
      <c r="J1040" s="149" t="s">
        <v>5532</v>
      </c>
      <c r="K1040" s="149" t="s">
        <v>5637</v>
      </c>
      <c r="L1040" s="149" t="s">
        <v>499</v>
      </c>
      <c r="S1040" s="125"/>
      <c r="T1040" s="126"/>
      <c r="U1040" s="125"/>
      <c r="X1040" s="126"/>
      <c r="AC1040" s="1" t="str">
        <f>IF(基本情報登録!$D$10="","",IF(基本情報登録!$D$10='登録データ（男）'!F1040,1,0))</f>
        <v/>
      </c>
    </row>
    <row r="1041" spans="1:29" ht="13.5">
      <c r="A1041" s="149">
        <v>1039</v>
      </c>
      <c r="B1041" s="149" t="s">
        <v>4525</v>
      </c>
      <c r="C1041" s="149" t="s">
        <v>4908</v>
      </c>
      <c r="D1041" s="149"/>
      <c r="E1041" s="149"/>
      <c r="F1041" s="149" t="s">
        <v>5028</v>
      </c>
      <c r="G1041" s="149">
        <v>1</v>
      </c>
      <c r="H1041" s="149" t="s">
        <v>5241</v>
      </c>
      <c r="I1041" s="149" t="s">
        <v>5554</v>
      </c>
      <c r="J1041" s="149" t="s">
        <v>2241</v>
      </c>
      <c r="K1041" s="149" t="s">
        <v>5638</v>
      </c>
      <c r="L1041" s="149" t="s">
        <v>499</v>
      </c>
      <c r="S1041" s="125"/>
      <c r="T1041" s="126"/>
      <c r="U1041" s="125"/>
      <c r="X1041" s="126"/>
      <c r="AC1041" s="1" t="str">
        <f>IF(基本情報登録!$D$10="","",IF(基本情報登録!$D$10='登録データ（男）'!F1041,1,0))</f>
        <v/>
      </c>
    </row>
    <row r="1042" spans="1:29" ht="13.5">
      <c r="A1042" s="149">
        <v>1040</v>
      </c>
      <c r="B1042" s="149" t="s">
        <v>4526</v>
      </c>
      <c r="C1042" s="149" t="s">
        <v>4909</v>
      </c>
      <c r="D1042" s="149"/>
      <c r="E1042" s="149"/>
      <c r="F1042" s="149" t="s">
        <v>5029</v>
      </c>
      <c r="G1042" s="149">
        <v>1</v>
      </c>
      <c r="H1042" s="149" t="s">
        <v>5242</v>
      </c>
      <c r="I1042" s="149" t="s">
        <v>5555</v>
      </c>
      <c r="J1042" s="149" t="s">
        <v>3222</v>
      </c>
      <c r="K1042" s="149" t="s">
        <v>5639</v>
      </c>
      <c r="L1042" s="149" t="s">
        <v>3373</v>
      </c>
      <c r="S1042" s="125"/>
      <c r="T1042" s="126"/>
      <c r="U1042" s="125"/>
      <c r="X1042" s="126"/>
      <c r="AC1042" s="1" t="str">
        <f>IF(基本情報登録!$D$10="","",IF(基本情報登録!$D$10='登録データ（男）'!F1042,1,0))</f>
        <v/>
      </c>
    </row>
    <row r="1043" spans="1:29" ht="13.5">
      <c r="A1043" s="149">
        <v>1041</v>
      </c>
      <c r="B1043" s="149" t="s">
        <v>4527</v>
      </c>
      <c r="C1043" s="149" t="s">
        <v>4910</v>
      </c>
      <c r="D1043" s="149"/>
      <c r="E1043" s="149"/>
      <c r="F1043" s="149" t="s">
        <v>5030</v>
      </c>
      <c r="G1043" s="149" t="s">
        <v>333</v>
      </c>
      <c r="H1043" s="149" t="s">
        <v>323</v>
      </c>
      <c r="I1043" s="149" t="s">
        <v>522</v>
      </c>
      <c r="J1043" s="149" t="s">
        <v>523</v>
      </c>
      <c r="K1043" s="149" t="s">
        <v>5640</v>
      </c>
      <c r="L1043" s="149" t="s">
        <v>499</v>
      </c>
      <c r="S1043" s="125"/>
      <c r="T1043" s="126"/>
      <c r="U1043" s="125"/>
      <c r="X1043" s="126"/>
      <c r="AC1043" s="1" t="str">
        <f>IF(基本情報登録!$D$10="","",IF(基本情報登録!$D$10='登録データ（男）'!F1043,1,0))</f>
        <v/>
      </c>
    </row>
    <row r="1044" spans="1:29" ht="13.5">
      <c r="A1044" s="149">
        <v>1042</v>
      </c>
      <c r="B1044" s="149" t="s">
        <v>4528</v>
      </c>
      <c r="C1044" s="149" t="s">
        <v>4911</v>
      </c>
      <c r="D1044" s="149"/>
      <c r="E1044" s="149"/>
      <c r="F1044" s="149" t="s">
        <v>5030</v>
      </c>
      <c r="G1044" s="149">
        <v>3</v>
      </c>
      <c r="H1044" s="149" t="s">
        <v>5243</v>
      </c>
      <c r="I1044" s="149" t="s">
        <v>2446</v>
      </c>
      <c r="J1044" s="149" t="s">
        <v>2294</v>
      </c>
      <c r="K1044" s="149" t="s">
        <v>5641</v>
      </c>
      <c r="L1044" s="149" t="s">
        <v>499</v>
      </c>
      <c r="S1044" s="125"/>
      <c r="T1044" s="126"/>
      <c r="U1044" s="125"/>
      <c r="X1044" s="126"/>
      <c r="AC1044" s="1" t="str">
        <f>IF(基本情報登録!$D$10="","",IF(基本情報登録!$D$10='登録データ（男）'!F1044,1,0))</f>
        <v/>
      </c>
    </row>
    <row r="1045" spans="1:29" ht="13.5">
      <c r="A1045" s="149">
        <v>1043</v>
      </c>
      <c r="B1045" s="149" t="s">
        <v>4529</v>
      </c>
      <c r="C1045" s="149" t="s">
        <v>4912</v>
      </c>
      <c r="D1045" s="149"/>
      <c r="E1045" s="149"/>
      <c r="F1045" s="149" t="s">
        <v>5031</v>
      </c>
      <c r="G1045" s="149">
        <v>1</v>
      </c>
      <c r="H1045" s="149" t="s">
        <v>5045</v>
      </c>
      <c r="I1045" s="149" t="s">
        <v>2603</v>
      </c>
      <c r="J1045" s="149" t="s">
        <v>2484</v>
      </c>
      <c r="K1045" s="149" t="s">
        <v>5642</v>
      </c>
      <c r="L1045" s="149" t="s">
        <v>499</v>
      </c>
      <c r="S1045" s="125"/>
      <c r="T1045" s="126"/>
      <c r="U1045" s="125"/>
      <c r="X1045" s="126"/>
      <c r="AC1045" s="1" t="str">
        <f>IF(基本情報登録!$D$10="","",IF(基本情報登録!$D$10='登録データ（男）'!F1045,1,0))</f>
        <v/>
      </c>
    </row>
    <row r="1046" spans="1:29" ht="13.5">
      <c r="A1046" s="149">
        <v>1044</v>
      </c>
      <c r="B1046" s="149" t="s">
        <v>4530</v>
      </c>
      <c r="C1046" s="149" t="s">
        <v>4913</v>
      </c>
      <c r="D1046" s="149"/>
      <c r="E1046" s="149"/>
      <c r="F1046" s="149" t="s">
        <v>5031</v>
      </c>
      <c r="G1046" s="149">
        <v>1</v>
      </c>
      <c r="H1046" s="149" t="s">
        <v>5244</v>
      </c>
      <c r="I1046" s="149" t="s">
        <v>2622</v>
      </c>
      <c r="J1046" s="149" t="s">
        <v>5556</v>
      </c>
      <c r="K1046" s="149" t="s">
        <v>5643</v>
      </c>
      <c r="L1046" s="149" t="s">
        <v>3373</v>
      </c>
      <c r="S1046" s="125"/>
      <c r="T1046" s="126"/>
      <c r="U1046" s="125"/>
      <c r="X1046" s="126"/>
      <c r="AC1046" s="1" t="str">
        <f>IF(基本情報登録!$D$10="","",IF(基本情報登録!$D$10='登録データ（男）'!F1046,1,0))</f>
        <v/>
      </c>
    </row>
    <row r="1047" spans="1:29" ht="13.5">
      <c r="A1047" s="149">
        <v>1045</v>
      </c>
      <c r="B1047" s="149" t="s">
        <v>4531</v>
      </c>
      <c r="C1047" s="149" t="s">
        <v>4914</v>
      </c>
      <c r="D1047" s="149"/>
      <c r="E1047" s="149"/>
      <c r="F1047" s="149" t="s">
        <v>5031</v>
      </c>
      <c r="G1047" s="149">
        <v>1</v>
      </c>
      <c r="H1047" s="149" t="s">
        <v>5245</v>
      </c>
      <c r="I1047" s="149" t="s">
        <v>593</v>
      </c>
      <c r="J1047" s="149" t="s">
        <v>2740</v>
      </c>
      <c r="K1047" s="149" t="s">
        <v>5644</v>
      </c>
      <c r="L1047" s="149" t="s">
        <v>499</v>
      </c>
      <c r="S1047" s="125"/>
      <c r="T1047" s="126"/>
      <c r="U1047" s="125"/>
      <c r="X1047" s="126"/>
      <c r="AC1047" s="1" t="str">
        <f>IF(基本情報登録!$D$10="","",IF(基本情報登録!$D$10='登録データ（男）'!F1047,1,0))</f>
        <v/>
      </c>
    </row>
    <row r="1048" spans="1:29" ht="13.5">
      <c r="A1048" s="149">
        <v>1046</v>
      </c>
      <c r="B1048" s="149" t="s">
        <v>4532</v>
      </c>
      <c r="C1048" s="149" t="s">
        <v>4915</v>
      </c>
      <c r="D1048" s="149"/>
      <c r="E1048" s="149"/>
      <c r="F1048" s="149" t="s">
        <v>5031</v>
      </c>
      <c r="G1048" s="149">
        <v>1</v>
      </c>
      <c r="H1048" s="149" t="s">
        <v>5246</v>
      </c>
      <c r="I1048" s="149" t="s">
        <v>532</v>
      </c>
      <c r="J1048" s="149" t="s">
        <v>5557</v>
      </c>
      <c r="K1048" s="149" t="s">
        <v>5645</v>
      </c>
      <c r="L1048" s="149" t="s">
        <v>499</v>
      </c>
      <c r="S1048" s="125"/>
      <c r="T1048" s="126"/>
      <c r="U1048" s="125"/>
      <c r="X1048" s="126"/>
      <c r="AC1048" s="1" t="str">
        <f>IF(基本情報登録!$D$10="","",IF(基本情報登録!$D$10='登録データ（男）'!F1048,1,0))</f>
        <v/>
      </c>
    </row>
    <row r="1049" spans="1:29" ht="13.5">
      <c r="A1049" s="149">
        <v>1047</v>
      </c>
      <c r="B1049" s="149" t="s">
        <v>4533</v>
      </c>
      <c r="C1049" s="149" t="s">
        <v>4916</v>
      </c>
      <c r="D1049" s="149"/>
      <c r="E1049" s="149"/>
      <c r="F1049" s="149" t="s">
        <v>5031</v>
      </c>
      <c r="G1049" s="149">
        <v>1</v>
      </c>
      <c r="H1049" s="149" t="s">
        <v>5216</v>
      </c>
      <c r="I1049" s="149" t="s">
        <v>535</v>
      </c>
      <c r="J1049" s="149" t="s">
        <v>2740</v>
      </c>
      <c r="K1049" s="149" t="s">
        <v>5646</v>
      </c>
      <c r="L1049" s="149" t="s">
        <v>499</v>
      </c>
      <c r="S1049" s="125"/>
      <c r="T1049" s="126"/>
      <c r="U1049" s="125"/>
      <c r="X1049" s="126"/>
      <c r="AC1049" s="1" t="str">
        <f>IF(基本情報登録!$D$10="","",IF(基本情報登録!$D$10='登録データ（男）'!F1049,1,0))</f>
        <v/>
      </c>
    </row>
    <row r="1050" spans="1:29" ht="13.5">
      <c r="A1050" s="149">
        <v>1048</v>
      </c>
      <c r="B1050" s="149" t="s">
        <v>4534</v>
      </c>
      <c r="C1050" s="149" t="s">
        <v>4917</v>
      </c>
      <c r="D1050" s="149"/>
      <c r="E1050" s="149"/>
      <c r="F1050" s="149" t="s">
        <v>5031</v>
      </c>
      <c r="G1050" s="149">
        <v>1</v>
      </c>
      <c r="H1050" s="149" t="s">
        <v>5085</v>
      </c>
      <c r="I1050" s="149" t="s">
        <v>2311</v>
      </c>
      <c r="J1050" s="149" t="s">
        <v>5558</v>
      </c>
      <c r="K1050" s="149" t="s">
        <v>5647</v>
      </c>
      <c r="L1050" s="149" t="s">
        <v>3373</v>
      </c>
      <c r="S1050" s="125"/>
      <c r="T1050" s="126"/>
      <c r="U1050" s="125"/>
      <c r="X1050" s="126"/>
      <c r="AC1050" s="1" t="str">
        <f>IF(基本情報登録!$D$10="","",IF(基本情報登録!$D$10='登録データ（男）'!F1050,1,0))</f>
        <v/>
      </c>
    </row>
    <row r="1051" spans="1:29" ht="13.5">
      <c r="A1051" s="149">
        <v>1049</v>
      </c>
      <c r="B1051" s="149" t="s">
        <v>4535</v>
      </c>
      <c r="C1051" s="149" t="s">
        <v>4918</v>
      </c>
      <c r="D1051" s="149"/>
      <c r="E1051" s="149"/>
      <c r="F1051" s="149" t="s">
        <v>5031</v>
      </c>
      <c r="G1051" s="149">
        <v>1</v>
      </c>
      <c r="H1051" s="149" t="s">
        <v>2886</v>
      </c>
      <c r="I1051" s="149" t="s">
        <v>5559</v>
      </c>
      <c r="J1051" s="149" t="s">
        <v>2673</v>
      </c>
      <c r="K1051" s="149" t="s">
        <v>5648</v>
      </c>
      <c r="L1051" s="149" t="s">
        <v>499</v>
      </c>
      <c r="S1051" s="125"/>
      <c r="T1051" s="126"/>
      <c r="U1051" s="125"/>
      <c r="X1051" s="126"/>
      <c r="AC1051" s="1" t="str">
        <f>IF(基本情報登録!$D$10="","",IF(基本情報登録!$D$10='登録データ（男）'!F1051,1,0))</f>
        <v/>
      </c>
    </row>
    <row r="1052" spans="1:29" ht="13.5">
      <c r="A1052" s="149">
        <v>1050</v>
      </c>
      <c r="B1052" s="149" t="s">
        <v>4536</v>
      </c>
      <c r="C1052" s="149" t="s">
        <v>4919</v>
      </c>
      <c r="D1052" s="149"/>
      <c r="E1052" s="149"/>
      <c r="F1052" s="149" t="s">
        <v>5031</v>
      </c>
      <c r="G1052" s="149">
        <v>1</v>
      </c>
      <c r="H1052" s="149" t="s">
        <v>5119</v>
      </c>
      <c r="I1052" s="149" t="s">
        <v>3559</v>
      </c>
      <c r="J1052" s="149" t="s">
        <v>2437</v>
      </c>
      <c r="K1052" s="149" t="s">
        <v>5649</v>
      </c>
      <c r="L1052" s="149" t="s">
        <v>499</v>
      </c>
      <c r="S1052" s="125"/>
      <c r="T1052" s="126"/>
      <c r="U1052" s="125"/>
      <c r="X1052" s="126"/>
      <c r="AC1052" s="1" t="str">
        <f>IF(基本情報登録!$D$10="","",IF(基本情報登録!$D$10='登録データ（男）'!F1052,1,0))</f>
        <v/>
      </c>
    </row>
    <row r="1053" spans="1:29" ht="13.5">
      <c r="A1053" s="149">
        <v>1051</v>
      </c>
      <c r="B1053" s="149" t="s">
        <v>4537</v>
      </c>
      <c r="C1053" s="149" t="s">
        <v>4920</v>
      </c>
      <c r="D1053" s="149"/>
      <c r="E1053" s="149"/>
      <c r="F1053" s="149" t="s">
        <v>5032</v>
      </c>
      <c r="G1053" s="149">
        <v>1</v>
      </c>
      <c r="H1053" s="149" t="s">
        <v>5247</v>
      </c>
      <c r="I1053" s="149" t="s">
        <v>1900</v>
      </c>
      <c r="J1053" s="149" t="s">
        <v>2485</v>
      </c>
      <c r="K1053" s="149" t="s">
        <v>5650</v>
      </c>
      <c r="L1053" s="149" t="s">
        <v>499</v>
      </c>
      <c r="S1053" s="125"/>
      <c r="T1053" s="126"/>
      <c r="U1053" s="125"/>
      <c r="X1053" s="126"/>
      <c r="AC1053" s="1" t="str">
        <f>IF(基本情報登録!$D$10="","",IF(基本情報登録!$D$10='登録データ（男）'!F1053,1,0))</f>
        <v/>
      </c>
    </row>
    <row r="1054" spans="1:29" ht="13.5">
      <c r="A1054" s="149">
        <v>1052</v>
      </c>
      <c r="B1054" s="149" t="s">
        <v>4538</v>
      </c>
      <c r="C1054" s="149" t="s">
        <v>4921</v>
      </c>
      <c r="D1054" s="149"/>
      <c r="E1054" s="149"/>
      <c r="F1054" s="149" t="s">
        <v>5033</v>
      </c>
      <c r="G1054" s="149">
        <v>1</v>
      </c>
      <c r="H1054" s="149" t="s">
        <v>5248</v>
      </c>
      <c r="I1054" s="149" t="s">
        <v>5560</v>
      </c>
      <c r="J1054" s="149" t="s">
        <v>3081</v>
      </c>
      <c r="K1054" s="149" t="s">
        <v>5651</v>
      </c>
      <c r="L1054" s="149" t="s">
        <v>3373</v>
      </c>
      <c r="S1054" s="125"/>
      <c r="T1054" s="126"/>
      <c r="U1054" s="125"/>
      <c r="X1054" s="126"/>
      <c r="AC1054" s="1" t="str">
        <f>IF(基本情報登録!$D$10="","",IF(基本情報登録!$D$10='登録データ（男）'!F1054,1,0))</f>
        <v/>
      </c>
    </row>
    <row r="1055" spans="1:29" ht="13.5">
      <c r="A1055" s="149">
        <v>1053</v>
      </c>
      <c r="B1055" s="149" t="s">
        <v>4539</v>
      </c>
      <c r="C1055" s="149" t="s">
        <v>4922</v>
      </c>
      <c r="D1055" s="149"/>
      <c r="E1055" s="149"/>
      <c r="F1055" s="149" t="s">
        <v>5033</v>
      </c>
      <c r="G1055" s="149">
        <v>1</v>
      </c>
      <c r="H1055" s="149" t="s">
        <v>5249</v>
      </c>
      <c r="I1055" s="149" t="s">
        <v>2735</v>
      </c>
      <c r="J1055" s="149" t="s">
        <v>552</v>
      </c>
      <c r="K1055" s="149" t="s">
        <v>5652</v>
      </c>
      <c r="L1055" s="149" t="s">
        <v>499</v>
      </c>
      <c r="S1055" s="125"/>
      <c r="T1055" s="126"/>
      <c r="U1055" s="125"/>
      <c r="X1055" s="126"/>
      <c r="AC1055" s="1" t="str">
        <f>IF(基本情報登録!$D$10="","",IF(基本情報登録!$D$10='登録データ（男）'!F1055,1,0))</f>
        <v/>
      </c>
    </row>
    <row r="1056" spans="1:29" ht="13.5">
      <c r="A1056" s="149">
        <v>1054</v>
      </c>
      <c r="B1056" s="149" t="s">
        <v>1541</v>
      </c>
      <c r="C1056" s="149" t="s">
        <v>1542</v>
      </c>
      <c r="D1056" s="149"/>
      <c r="E1056" s="149"/>
      <c r="F1056" s="149" t="s">
        <v>5033</v>
      </c>
      <c r="G1056" s="149">
        <v>3</v>
      </c>
      <c r="H1056" s="149" t="s">
        <v>1839</v>
      </c>
      <c r="I1056" s="149" t="s">
        <v>3065</v>
      </c>
      <c r="J1056" s="149" t="s">
        <v>3066</v>
      </c>
      <c r="K1056" s="149" t="s">
        <v>5653</v>
      </c>
      <c r="L1056" s="149" t="s">
        <v>499</v>
      </c>
      <c r="S1056" s="125"/>
      <c r="T1056" s="126"/>
      <c r="U1056" s="125"/>
      <c r="X1056" s="126"/>
      <c r="AC1056" s="1" t="str">
        <f>IF(基本情報登録!$D$10="","",IF(基本情報登録!$D$10='登録データ（男）'!F1056,1,0))</f>
        <v/>
      </c>
    </row>
    <row r="1057" spans="1:29" ht="13.5">
      <c r="A1057" s="149">
        <v>1055</v>
      </c>
      <c r="B1057" s="149" t="s">
        <v>4540</v>
      </c>
      <c r="C1057" s="149" t="s">
        <v>4923</v>
      </c>
      <c r="D1057" s="149"/>
      <c r="E1057" s="149"/>
      <c r="F1057" s="149" t="s">
        <v>5033</v>
      </c>
      <c r="G1057" s="149">
        <v>1</v>
      </c>
      <c r="H1057" s="149" t="s">
        <v>5250</v>
      </c>
      <c r="I1057" s="149" t="s">
        <v>3730</v>
      </c>
      <c r="J1057" s="149" t="s">
        <v>5561</v>
      </c>
      <c r="K1057" s="149" t="s">
        <v>5654</v>
      </c>
      <c r="L1057" s="149" t="s">
        <v>499</v>
      </c>
      <c r="S1057" s="125"/>
      <c r="T1057" s="126"/>
      <c r="U1057" s="125"/>
      <c r="X1057" s="126"/>
      <c r="AC1057" s="1" t="str">
        <f>IF(基本情報登録!$D$10="","",IF(基本情報登録!$D$10='登録データ（男）'!F1057,1,0))</f>
        <v/>
      </c>
    </row>
    <row r="1058" spans="1:29" ht="13.5">
      <c r="A1058" s="149">
        <v>1056</v>
      </c>
      <c r="B1058" s="149" t="s">
        <v>3673</v>
      </c>
      <c r="C1058" s="149" t="s">
        <v>3674</v>
      </c>
      <c r="D1058" s="149"/>
      <c r="E1058" s="149"/>
      <c r="F1058" s="149" t="s">
        <v>5033</v>
      </c>
      <c r="G1058" s="149">
        <v>2</v>
      </c>
      <c r="H1058" s="149" t="s">
        <v>3675</v>
      </c>
      <c r="I1058" s="149" t="s">
        <v>3676</v>
      </c>
      <c r="J1058" s="149" t="s">
        <v>3677</v>
      </c>
      <c r="K1058" s="149" t="s">
        <v>5655</v>
      </c>
      <c r="L1058" s="149" t="s">
        <v>3373</v>
      </c>
      <c r="S1058" s="125"/>
      <c r="T1058" s="126"/>
      <c r="U1058" s="125"/>
      <c r="X1058" s="126"/>
      <c r="AC1058" s="1" t="str">
        <f>IF(基本情報登録!$D$10="","",IF(基本情報登録!$D$10='登録データ（男）'!F1058,1,0))</f>
        <v/>
      </c>
    </row>
    <row r="1059" spans="1:29" ht="13.5">
      <c r="A1059" s="149">
        <v>1057</v>
      </c>
      <c r="B1059" s="149" t="s">
        <v>4541</v>
      </c>
      <c r="C1059" s="149" t="s">
        <v>4924</v>
      </c>
      <c r="D1059" s="149"/>
      <c r="E1059" s="149"/>
      <c r="F1059" s="149" t="s">
        <v>5033</v>
      </c>
      <c r="G1059" s="149">
        <v>1</v>
      </c>
      <c r="H1059" s="149" t="s">
        <v>5235</v>
      </c>
      <c r="I1059" s="149" t="s">
        <v>5562</v>
      </c>
      <c r="J1059" s="149" t="s">
        <v>2529</v>
      </c>
      <c r="K1059" s="149" t="s">
        <v>5656</v>
      </c>
      <c r="L1059" s="149" t="s">
        <v>499</v>
      </c>
      <c r="S1059" s="125"/>
      <c r="T1059" s="126"/>
      <c r="U1059" s="125"/>
      <c r="X1059" s="126"/>
      <c r="AC1059" s="1" t="str">
        <f>IF(基本情報登録!$D$10="","",IF(基本情報登録!$D$10='登録データ（男）'!F1059,1,0))</f>
        <v/>
      </c>
    </row>
    <row r="1060" spans="1:29" ht="13.5">
      <c r="A1060" s="149">
        <v>1058</v>
      </c>
      <c r="B1060" s="149" t="s">
        <v>4542</v>
      </c>
      <c r="C1060" s="149" t="s">
        <v>4925</v>
      </c>
      <c r="D1060" s="149"/>
      <c r="E1060" s="149"/>
      <c r="F1060" s="149" t="s">
        <v>5033</v>
      </c>
      <c r="G1060" s="149">
        <v>1</v>
      </c>
      <c r="H1060" s="149" t="s">
        <v>5251</v>
      </c>
      <c r="I1060" s="149" t="s">
        <v>2756</v>
      </c>
      <c r="J1060" s="149" t="s">
        <v>5563</v>
      </c>
      <c r="K1060" s="149" t="s">
        <v>5657</v>
      </c>
      <c r="L1060" s="149" t="s">
        <v>499</v>
      </c>
      <c r="S1060" s="125"/>
      <c r="T1060" s="126"/>
      <c r="U1060" s="125"/>
      <c r="X1060" s="126"/>
      <c r="AC1060" s="1" t="str">
        <f>IF(基本情報登録!$D$10="","",IF(基本情報登録!$D$10='登録データ（男）'!F1060,1,0))</f>
        <v/>
      </c>
    </row>
    <row r="1061" spans="1:29" ht="13.5">
      <c r="A1061" s="149">
        <v>1059</v>
      </c>
      <c r="B1061" s="149" t="s">
        <v>4543</v>
      </c>
      <c r="C1061" s="149" t="s">
        <v>4926</v>
      </c>
      <c r="D1061" s="149"/>
      <c r="E1061" s="149"/>
      <c r="F1061" s="149" t="s">
        <v>5033</v>
      </c>
      <c r="G1061" s="149">
        <v>1</v>
      </c>
      <c r="H1061" s="149" t="s">
        <v>5165</v>
      </c>
      <c r="I1061" s="149" t="s">
        <v>521</v>
      </c>
      <c r="J1061" s="149" t="s">
        <v>2396</v>
      </c>
      <c r="K1061" s="149" t="s">
        <v>5658</v>
      </c>
      <c r="L1061" s="149" t="s">
        <v>499</v>
      </c>
      <c r="S1061" s="125"/>
      <c r="T1061" s="126"/>
      <c r="U1061" s="125"/>
      <c r="X1061" s="126"/>
      <c r="AC1061" s="1" t="str">
        <f>IF(基本情報登録!$D$10="","",IF(基本情報登録!$D$10='登録データ（男）'!F1061,1,0))</f>
        <v/>
      </c>
    </row>
    <row r="1062" spans="1:29" ht="13.5">
      <c r="A1062" s="149">
        <v>1060</v>
      </c>
      <c r="B1062" s="149" t="s">
        <v>4544</v>
      </c>
      <c r="C1062" s="149" t="s">
        <v>4927</v>
      </c>
      <c r="D1062" s="149"/>
      <c r="E1062" s="149"/>
      <c r="F1062" s="149" t="s">
        <v>5033</v>
      </c>
      <c r="G1062" s="149">
        <v>1</v>
      </c>
      <c r="H1062" s="149" t="s">
        <v>5252</v>
      </c>
      <c r="I1062" s="149" t="s">
        <v>3620</v>
      </c>
      <c r="J1062" s="149" t="s">
        <v>3903</v>
      </c>
      <c r="K1062" s="149" t="s">
        <v>5659</v>
      </c>
      <c r="L1062" s="149" t="s">
        <v>3373</v>
      </c>
      <c r="S1062" s="125"/>
      <c r="T1062" s="126"/>
      <c r="U1062" s="125"/>
      <c r="X1062" s="126"/>
      <c r="AC1062" s="1" t="str">
        <f>IF(基本情報登録!$D$10="","",IF(基本情報登録!$D$10='登録データ（男）'!F1062,1,0))</f>
        <v/>
      </c>
    </row>
    <row r="1063" spans="1:29" ht="13.5">
      <c r="A1063" s="149">
        <v>1061</v>
      </c>
      <c r="B1063" s="149" t="s">
        <v>4545</v>
      </c>
      <c r="C1063" s="149" t="s">
        <v>4928</v>
      </c>
      <c r="D1063" s="149"/>
      <c r="E1063" s="149"/>
      <c r="F1063" s="149" t="s">
        <v>5033</v>
      </c>
      <c r="G1063" s="149">
        <v>1</v>
      </c>
      <c r="H1063" s="149" t="s">
        <v>5239</v>
      </c>
      <c r="I1063" s="149" t="s">
        <v>2404</v>
      </c>
      <c r="J1063" s="149" t="s">
        <v>2514</v>
      </c>
      <c r="K1063" s="149" t="s">
        <v>5660</v>
      </c>
      <c r="L1063" s="149" t="s">
        <v>499</v>
      </c>
      <c r="S1063" s="125"/>
      <c r="T1063" s="126"/>
      <c r="U1063" s="125"/>
      <c r="X1063" s="126"/>
      <c r="AC1063" s="1" t="str">
        <f>IF(基本情報登録!$D$10="","",IF(基本情報登録!$D$10='登録データ（男）'!F1063,1,0))</f>
        <v/>
      </c>
    </row>
    <row r="1064" spans="1:29" ht="13.5">
      <c r="A1064" s="149">
        <v>1062</v>
      </c>
      <c r="B1064" s="149" t="s">
        <v>4546</v>
      </c>
      <c r="C1064" s="149" t="s">
        <v>4929</v>
      </c>
      <c r="D1064" s="149"/>
      <c r="E1064" s="149"/>
      <c r="F1064" s="149" t="s">
        <v>5033</v>
      </c>
      <c r="G1064" s="149">
        <v>1</v>
      </c>
      <c r="H1064" s="149" t="s">
        <v>5253</v>
      </c>
      <c r="I1064" s="149" t="s">
        <v>707</v>
      </c>
      <c r="J1064" s="149" t="s">
        <v>2447</v>
      </c>
      <c r="K1064" s="149" t="s">
        <v>5661</v>
      </c>
      <c r="L1064" s="149" t="s">
        <v>499</v>
      </c>
      <c r="S1064" s="125"/>
      <c r="T1064" s="126"/>
      <c r="U1064" s="125"/>
      <c r="X1064" s="126"/>
      <c r="AC1064" s="1" t="str">
        <f>IF(基本情報登録!$D$10="","",IF(基本情報登録!$D$10='登録データ（男）'!F1064,1,0))</f>
        <v/>
      </c>
    </row>
    <row r="1065" spans="1:29" ht="13.5">
      <c r="A1065" s="149">
        <v>1063</v>
      </c>
      <c r="B1065" s="149" t="s">
        <v>4547</v>
      </c>
      <c r="C1065" s="149" t="s">
        <v>4930</v>
      </c>
      <c r="D1065" s="149"/>
      <c r="E1065" s="149"/>
      <c r="F1065" s="149" t="s">
        <v>5034</v>
      </c>
      <c r="G1065" s="149">
        <v>1</v>
      </c>
      <c r="H1065" s="149" t="s">
        <v>5164</v>
      </c>
      <c r="I1065" s="149" t="s">
        <v>576</v>
      </c>
      <c r="J1065" s="149" t="s">
        <v>5564</v>
      </c>
      <c r="K1065" s="149" t="s">
        <v>5662</v>
      </c>
      <c r="L1065" s="149" t="s">
        <v>499</v>
      </c>
      <c r="S1065" s="125"/>
      <c r="T1065" s="126"/>
      <c r="U1065" s="125"/>
      <c r="X1065" s="126"/>
      <c r="AC1065" s="1" t="str">
        <f>IF(基本情報登録!$D$10="","",IF(基本情報登録!$D$10='登録データ（男）'!F1065,1,0))</f>
        <v/>
      </c>
    </row>
    <row r="1066" spans="1:29" ht="13.5">
      <c r="A1066" s="149">
        <v>1064</v>
      </c>
      <c r="B1066" s="149" t="s">
        <v>4548</v>
      </c>
      <c r="C1066" s="149" t="s">
        <v>4931</v>
      </c>
      <c r="D1066" s="149"/>
      <c r="E1066" s="149"/>
      <c r="F1066" s="149" t="s">
        <v>5035</v>
      </c>
      <c r="G1066" s="149">
        <v>1</v>
      </c>
      <c r="H1066" s="149" t="s">
        <v>5100</v>
      </c>
      <c r="I1066" s="149" t="s">
        <v>605</v>
      </c>
      <c r="J1066" s="149" t="s">
        <v>2645</v>
      </c>
      <c r="K1066" s="149" t="s">
        <v>5663</v>
      </c>
      <c r="L1066" s="149" t="s">
        <v>3373</v>
      </c>
      <c r="S1066" s="125"/>
      <c r="T1066" s="126"/>
      <c r="U1066" s="125"/>
      <c r="X1066" s="126"/>
      <c r="AC1066" s="1" t="str">
        <f>IF(基本情報登録!$D$10="","",IF(基本情報登録!$D$10='登録データ（男）'!F1066,1,0))</f>
        <v/>
      </c>
    </row>
    <row r="1067" spans="1:29" ht="13.5">
      <c r="A1067" s="149">
        <v>1065</v>
      </c>
      <c r="B1067" s="149" t="s">
        <v>4549</v>
      </c>
      <c r="C1067" s="149" t="s">
        <v>4932</v>
      </c>
      <c r="D1067" s="149"/>
      <c r="E1067" s="149"/>
      <c r="F1067" s="149" t="s">
        <v>5035</v>
      </c>
      <c r="G1067" s="149">
        <v>1</v>
      </c>
      <c r="H1067" s="149" t="s">
        <v>5232</v>
      </c>
      <c r="I1067" s="149" t="s">
        <v>563</v>
      </c>
      <c r="J1067" s="149" t="s">
        <v>3739</v>
      </c>
      <c r="K1067" s="149" t="s">
        <v>5664</v>
      </c>
      <c r="L1067" s="149" t="s">
        <v>499</v>
      </c>
      <c r="S1067" s="125"/>
      <c r="T1067" s="126"/>
      <c r="U1067" s="125"/>
      <c r="X1067" s="126"/>
      <c r="AC1067" s="1" t="str">
        <f>IF(基本情報登録!$D$10="","",IF(基本情報登録!$D$10='登録データ（男）'!F1067,1,0))</f>
        <v/>
      </c>
    </row>
    <row r="1068" spans="1:29" ht="13.5">
      <c r="A1068" s="149">
        <v>1066</v>
      </c>
      <c r="B1068" s="149" t="s">
        <v>4550</v>
      </c>
      <c r="C1068" s="149" t="s">
        <v>4933</v>
      </c>
      <c r="D1068" s="149"/>
      <c r="E1068" s="149"/>
      <c r="F1068" s="149" t="s">
        <v>5035</v>
      </c>
      <c r="G1068" s="149">
        <v>1</v>
      </c>
      <c r="H1068" s="149" t="s">
        <v>5155</v>
      </c>
      <c r="I1068" s="149" t="s">
        <v>5565</v>
      </c>
      <c r="J1068" s="149" t="s">
        <v>5566</v>
      </c>
      <c r="K1068" s="149" t="s">
        <v>5665</v>
      </c>
      <c r="L1068" s="149" t="s">
        <v>499</v>
      </c>
      <c r="S1068" s="125"/>
      <c r="T1068" s="126"/>
      <c r="U1068" s="125"/>
      <c r="X1068" s="126"/>
      <c r="AC1068" s="1" t="str">
        <f>IF(基本情報登録!$D$10="","",IF(基本情報登録!$D$10='登録データ（男）'!F1068,1,0))</f>
        <v/>
      </c>
    </row>
    <row r="1069" spans="1:29" ht="13.5">
      <c r="A1069" s="149">
        <v>1067</v>
      </c>
      <c r="B1069" s="149" t="s">
        <v>4551</v>
      </c>
      <c r="C1069" s="149" t="s">
        <v>4934</v>
      </c>
      <c r="D1069" s="149"/>
      <c r="E1069" s="149"/>
      <c r="F1069" s="149" t="s">
        <v>5035</v>
      </c>
      <c r="G1069" s="149">
        <v>1</v>
      </c>
      <c r="H1069" s="149" t="s">
        <v>5254</v>
      </c>
      <c r="I1069" s="149" t="s">
        <v>5567</v>
      </c>
      <c r="J1069" s="149" t="s">
        <v>2602</v>
      </c>
      <c r="K1069" s="149" t="s">
        <v>5666</v>
      </c>
      <c r="L1069" s="149" t="s">
        <v>499</v>
      </c>
      <c r="S1069" s="125"/>
      <c r="T1069" s="126"/>
      <c r="U1069" s="125"/>
      <c r="X1069" s="126"/>
      <c r="AC1069" s="1" t="str">
        <f>IF(基本情報登録!$D$10="","",IF(基本情報登録!$D$10='登録データ（男）'!F1069,1,0))</f>
        <v/>
      </c>
    </row>
    <row r="1070" spans="1:29" ht="13.5">
      <c r="A1070" s="149">
        <v>1068</v>
      </c>
      <c r="B1070" s="149" t="s">
        <v>4552</v>
      </c>
      <c r="C1070" s="149" t="s">
        <v>4935</v>
      </c>
      <c r="D1070" s="149"/>
      <c r="E1070" s="149"/>
      <c r="F1070" s="149" t="s">
        <v>5035</v>
      </c>
      <c r="G1070" s="149">
        <v>1</v>
      </c>
      <c r="H1070" s="149" t="s">
        <v>5088</v>
      </c>
      <c r="I1070" s="149" t="s">
        <v>5488</v>
      </c>
      <c r="J1070" s="149" t="s">
        <v>2447</v>
      </c>
      <c r="K1070" s="149" t="s">
        <v>5667</v>
      </c>
      <c r="L1070" s="149" t="s">
        <v>3373</v>
      </c>
      <c r="S1070" s="125"/>
      <c r="T1070" s="126"/>
      <c r="U1070" s="125"/>
      <c r="X1070" s="126"/>
      <c r="AC1070" s="1" t="str">
        <f>IF(基本情報登録!$D$10="","",IF(基本情報登録!$D$10='登録データ（男）'!F1070,1,0))</f>
        <v/>
      </c>
    </row>
    <row r="1071" spans="1:29" ht="13.5">
      <c r="A1071" s="149">
        <v>1069</v>
      </c>
      <c r="B1071" s="149" t="s">
        <v>4553</v>
      </c>
      <c r="C1071" s="149" t="s">
        <v>4936</v>
      </c>
      <c r="D1071" s="149"/>
      <c r="E1071" s="149"/>
      <c r="F1071" s="149" t="s">
        <v>5035</v>
      </c>
      <c r="G1071" s="149">
        <v>1</v>
      </c>
      <c r="H1071" s="149" t="s">
        <v>5255</v>
      </c>
      <c r="I1071" s="149" t="s">
        <v>616</v>
      </c>
      <c r="J1071" s="149" t="s">
        <v>5568</v>
      </c>
      <c r="K1071" s="149" t="s">
        <v>5668</v>
      </c>
      <c r="L1071" s="149" t="s">
        <v>499</v>
      </c>
      <c r="S1071" s="125"/>
      <c r="T1071" s="126"/>
      <c r="U1071" s="125"/>
      <c r="X1071" s="126"/>
      <c r="AC1071" s="1" t="str">
        <f>IF(基本情報登録!$D$10="","",IF(基本情報登録!$D$10='登録データ（男）'!F1071,1,0))</f>
        <v/>
      </c>
    </row>
    <row r="1072" spans="1:29" ht="13.5">
      <c r="A1072" s="149">
        <v>1070</v>
      </c>
      <c r="B1072" s="149" t="s">
        <v>4554</v>
      </c>
      <c r="C1072" s="149" t="s">
        <v>4937</v>
      </c>
      <c r="D1072" s="149"/>
      <c r="E1072" s="149"/>
      <c r="F1072" s="149" t="s">
        <v>5035</v>
      </c>
      <c r="G1072" s="149">
        <v>1</v>
      </c>
      <c r="H1072" s="149" t="s">
        <v>2818</v>
      </c>
      <c r="I1072" s="149" t="s">
        <v>5569</v>
      </c>
      <c r="J1072" s="149" t="s">
        <v>520</v>
      </c>
      <c r="K1072" s="149" t="s">
        <v>5669</v>
      </c>
      <c r="L1072" s="149" t="s">
        <v>499</v>
      </c>
      <c r="S1072" s="125"/>
      <c r="T1072" s="126"/>
      <c r="U1072" s="125"/>
      <c r="X1072" s="126"/>
      <c r="AC1072" s="1" t="str">
        <f>IF(基本情報登録!$D$10="","",IF(基本情報登録!$D$10='登録データ（男）'!F1072,1,0))</f>
        <v/>
      </c>
    </row>
    <row r="1073" spans="1:29" ht="13.5">
      <c r="A1073" s="149">
        <v>1071</v>
      </c>
      <c r="B1073" s="149" t="s">
        <v>4555</v>
      </c>
      <c r="C1073" s="149" t="s">
        <v>4938</v>
      </c>
      <c r="D1073" s="149"/>
      <c r="E1073" s="149"/>
      <c r="F1073" s="149" t="s">
        <v>5035</v>
      </c>
      <c r="G1073" s="149">
        <v>1</v>
      </c>
      <c r="H1073" s="149" t="s">
        <v>5256</v>
      </c>
      <c r="I1073" s="149" t="s">
        <v>572</v>
      </c>
      <c r="J1073" s="149" t="s">
        <v>2447</v>
      </c>
      <c r="K1073" s="149" t="s">
        <v>5670</v>
      </c>
      <c r="L1073" s="149" t="s">
        <v>499</v>
      </c>
      <c r="S1073" s="125"/>
      <c r="T1073" s="126"/>
      <c r="U1073" s="125"/>
      <c r="X1073" s="126"/>
      <c r="AC1073" s="1" t="str">
        <f>IF(基本情報登録!$D$10="","",IF(基本情報登録!$D$10='登録データ（男）'!F1073,1,0))</f>
        <v/>
      </c>
    </row>
    <row r="1074" spans="1:29" ht="13.5">
      <c r="A1074" s="149">
        <v>1072</v>
      </c>
      <c r="B1074" s="149" t="s">
        <v>4556</v>
      </c>
      <c r="C1074" s="149" t="s">
        <v>4939</v>
      </c>
      <c r="D1074" s="149"/>
      <c r="E1074" s="149"/>
      <c r="F1074" s="149" t="s">
        <v>5035</v>
      </c>
      <c r="G1074" s="149">
        <v>1</v>
      </c>
      <c r="H1074" s="149" t="s">
        <v>3326</v>
      </c>
      <c r="I1074" s="149" t="s">
        <v>5570</v>
      </c>
      <c r="J1074" s="149" t="s">
        <v>2224</v>
      </c>
      <c r="K1074" s="149" t="s">
        <v>5671</v>
      </c>
      <c r="L1074" s="149" t="s">
        <v>3373</v>
      </c>
      <c r="S1074" s="125"/>
      <c r="T1074" s="126"/>
      <c r="U1074" s="125"/>
      <c r="X1074" s="126"/>
      <c r="AC1074" s="1" t="str">
        <f>IF(基本情報登録!$D$10="","",IF(基本情報登録!$D$10='登録データ（男）'!F1074,1,0))</f>
        <v/>
      </c>
    </row>
    <row r="1075" spans="1:29" ht="13.5">
      <c r="A1075" s="149">
        <v>1073</v>
      </c>
      <c r="B1075" s="149" t="s">
        <v>4557</v>
      </c>
      <c r="C1075" s="149" t="s">
        <v>4940</v>
      </c>
      <c r="D1075" s="149"/>
      <c r="E1075" s="149"/>
      <c r="F1075" s="149" t="s">
        <v>5036</v>
      </c>
      <c r="G1075" s="149">
        <v>1</v>
      </c>
      <c r="H1075" s="149" t="s">
        <v>1749</v>
      </c>
      <c r="I1075" s="149" t="s">
        <v>5571</v>
      </c>
      <c r="J1075" s="149" t="s">
        <v>523</v>
      </c>
      <c r="K1075" s="149" t="s">
        <v>5672</v>
      </c>
      <c r="L1075" s="149" t="s">
        <v>499</v>
      </c>
      <c r="S1075" s="125"/>
      <c r="T1075" s="126"/>
      <c r="U1075" s="125"/>
      <c r="X1075" s="126"/>
      <c r="AC1075" s="1" t="str">
        <f>IF(基本情報登録!$D$10="","",IF(基本情報登録!$D$10='登録データ（男）'!F1075,1,0))</f>
        <v/>
      </c>
    </row>
    <row r="1076" spans="1:29" ht="13.5">
      <c r="A1076" s="149">
        <v>1074</v>
      </c>
      <c r="B1076" s="149" t="s">
        <v>4558</v>
      </c>
      <c r="C1076" s="149" t="s">
        <v>4941</v>
      </c>
      <c r="D1076" s="149"/>
      <c r="E1076" s="149"/>
      <c r="F1076" s="149" t="s">
        <v>5005</v>
      </c>
      <c r="G1076" s="149">
        <v>1</v>
      </c>
      <c r="H1076" s="149" t="s">
        <v>5204</v>
      </c>
      <c r="I1076" s="149" t="s">
        <v>2257</v>
      </c>
      <c r="J1076" s="149" t="s">
        <v>595</v>
      </c>
      <c r="K1076" s="149" t="s">
        <v>5673</v>
      </c>
      <c r="L1076" s="149" t="s">
        <v>499</v>
      </c>
      <c r="S1076" s="125"/>
      <c r="T1076" s="126"/>
      <c r="U1076" s="125"/>
      <c r="X1076" s="126"/>
      <c r="AC1076" s="1" t="str">
        <f>IF(基本情報登録!$D$10="","",IF(基本情報登録!$D$10='登録データ（男）'!F1076,1,0))</f>
        <v/>
      </c>
    </row>
    <row r="1077" spans="1:29" ht="13.5">
      <c r="A1077" s="149">
        <v>1075</v>
      </c>
      <c r="B1077" s="149" t="s">
        <v>4559</v>
      </c>
      <c r="C1077" s="149" t="s">
        <v>4942</v>
      </c>
      <c r="D1077" s="149"/>
      <c r="E1077" s="149"/>
      <c r="F1077" s="149" t="s">
        <v>5037</v>
      </c>
      <c r="G1077" s="149">
        <v>1</v>
      </c>
      <c r="H1077" s="149" t="s">
        <v>5257</v>
      </c>
      <c r="I1077" s="149" t="s">
        <v>5572</v>
      </c>
      <c r="J1077" s="149" t="s">
        <v>5573</v>
      </c>
      <c r="K1077" s="149" t="s">
        <v>5674</v>
      </c>
      <c r="L1077" s="149" t="s">
        <v>499</v>
      </c>
      <c r="S1077" s="125"/>
      <c r="T1077" s="126"/>
      <c r="U1077" s="125"/>
      <c r="X1077" s="126"/>
      <c r="AC1077" s="1" t="str">
        <f>IF(基本情報登録!$D$10="","",IF(基本情報登録!$D$10='登録データ（男）'!F1077,1,0))</f>
        <v/>
      </c>
    </row>
    <row r="1078" spans="1:29" ht="13.5">
      <c r="A1078" s="149">
        <v>1076</v>
      </c>
      <c r="B1078" s="149" t="s">
        <v>4560</v>
      </c>
      <c r="C1078" s="149" t="s">
        <v>4943</v>
      </c>
      <c r="D1078" s="149"/>
      <c r="E1078" s="149"/>
      <c r="F1078" s="149" t="s">
        <v>5037</v>
      </c>
      <c r="G1078" s="149">
        <v>1</v>
      </c>
      <c r="H1078" s="149" t="s">
        <v>5258</v>
      </c>
      <c r="I1078" s="149" t="s">
        <v>5574</v>
      </c>
      <c r="J1078" s="149" t="s">
        <v>5575</v>
      </c>
      <c r="K1078" s="149" t="s">
        <v>5675</v>
      </c>
      <c r="L1078" s="149" t="s">
        <v>3373</v>
      </c>
      <c r="S1078" s="125"/>
      <c r="T1078" s="126"/>
      <c r="U1078" s="125"/>
      <c r="X1078" s="126"/>
      <c r="AC1078" s="1" t="str">
        <f>IF(基本情報登録!$D$10="","",IF(基本情報登録!$D$10='登録データ（男）'!F1078,1,0))</f>
        <v/>
      </c>
    </row>
    <row r="1079" spans="1:29" ht="13.5">
      <c r="A1079" s="149">
        <v>1077</v>
      </c>
      <c r="B1079" s="149" t="s">
        <v>4561</v>
      </c>
      <c r="C1079" s="149" t="s">
        <v>4944</v>
      </c>
      <c r="D1079" s="149"/>
      <c r="E1079" s="149"/>
      <c r="F1079" s="149" t="s">
        <v>5037</v>
      </c>
      <c r="G1079" s="149">
        <v>1</v>
      </c>
      <c r="H1079" s="149" t="s">
        <v>5259</v>
      </c>
      <c r="I1079" s="149" t="s">
        <v>505</v>
      </c>
      <c r="J1079" s="149" t="s">
        <v>5414</v>
      </c>
      <c r="K1079" s="149" t="s">
        <v>5676</v>
      </c>
      <c r="L1079" s="149" t="s">
        <v>499</v>
      </c>
      <c r="S1079" s="125"/>
      <c r="T1079" s="126"/>
      <c r="U1079" s="125"/>
      <c r="X1079" s="126"/>
      <c r="AC1079" s="1" t="str">
        <f>IF(基本情報登録!$D$10="","",IF(基本情報登録!$D$10='登録データ（男）'!F1079,1,0))</f>
        <v/>
      </c>
    </row>
    <row r="1080" spans="1:29" ht="13.5">
      <c r="A1080" s="149">
        <v>1078</v>
      </c>
      <c r="B1080" s="149" t="s">
        <v>4562</v>
      </c>
      <c r="C1080" s="149" t="s">
        <v>4945</v>
      </c>
      <c r="D1080" s="149"/>
      <c r="E1080" s="149"/>
      <c r="F1080" s="149" t="s">
        <v>5037</v>
      </c>
      <c r="G1080" s="149">
        <v>1</v>
      </c>
      <c r="H1080" s="149" t="s">
        <v>5260</v>
      </c>
      <c r="I1080" s="149" t="s">
        <v>2684</v>
      </c>
      <c r="J1080" s="149" t="s">
        <v>2748</v>
      </c>
      <c r="K1080" s="149" t="s">
        <v>5677</v>
      </c>
      <c r="L1080" s="149" t="s">
        <v>499</v>
      </c>
      <c r="S1080" s="125"/>
      <c r="T1080" s="126"/>
      <c r="U1080" s="125"/>
      <c r="X1080" s="126"/>
      <c r="AC1080" s="1" t="str">
        <f>IF(基本情報登録!$D$10="","",IF(基本情報登録!$D$10='登録データ（男）'!F1080,1,0))</f>
        <v/>
      </c>
    </row>
    <row r="1081" spans="1:29" ht="13.5">
      <c r="A1081" s="149">
        <v>1079</v>
      </c>
      <c r="B1081" s="149" t="s">
        <v>4563</v>
      </c>
      <c r="C1081" s="149" t="s">
        <v>4946</v>
      </c>
      <c r="D1081" s="149"/>
      <c r="E1081" s="149"/>
      <c r="F1081" s="149" t="s">
        <v>5037</v>
      </c>
      <c r="G1081" s="149">
        <v>1</v>
      </c>
      <c r="H1081" s="149" t="s">
        <v>5079</v>
      </c>
      <c r="I1081" s="149" t="s">
        <v>5576</v>
      </c>
      <c r="J1081" s="149" t="s">
        <v>2644</v>
      </c>
      <c r="K1081" s="149" t="s">
        <v>5678</v>
      </c>
      <c r="L1081" s="149" t="s">
        <v>499</v>
      </c>
      <c r="S1081" s="125"/>
      <c r="T1081" s="126"/>
      <c r="U1081" s="125"/>
      <c r="X1081" s="126"/>
      <c r="AC1081" s="1" t="str">
        <f>IF(基本情報登録!$D$10="","",IF(基本情報登録!$D$10='登録データ（男）'!F1081,1,0))</f>
        <v/>
      </c>
    </row>
    <row r="1082" spans="1:29" ht="13.5">
      <c r="A1082" s="149">
        <v>1080</v>
      </c>
      <c r="B1082" s="149" t="s">
        <v>4564</v>
      </c>
      <c r="C1082" s="149" t="s">
        <v>4947</v>
      </c>
      <c r="D1082" s="149"/>
      <c r="E1082" s="149"/>
      <c r="F1082" s="149" t="s">
        <v>5037</v>
      </c>
      <c r="G1082" s="149">
        <v>1</v>
      </c>
      <c r="H1082" s="149" t="s">
        <v>5261</v>
      </c>
      <c r="I1082" s="149" t="s">
        <v>5577</v>
      </c>
      <c r="J1082" s="149" t="s">
        <v>2923</v>
      </c>
      <c r="K1082" s="149" t="s">
        <v>5679</v>
      </c>
      <c r="L1082" s="149" t="s">
        <v>3373</v>
      </c>
      <c r="S1082" s="125"/>
      <c r="T1082" s="126"/>
      <c r="U1082" s="125"/>
      <c r="X1082" s="126"/>
      <c r="AC1082" s="1" t="str">
        <f>IF(基本情報登録!$D$10="","",IF(基本情報登録!$D$10='登録データ（男）'!F1082,1,0))</f>
        <v/>
      </c>
    </row>
    <row r="1083" spans="1:29" ht="13.5">
      <c r="A1083" s="149">
        <v>1081</v>
      </c>
      <c r="B1083" s="149" t="s">
        <v>4565</v>
      </c>
      <c r="C1083" s="149" t="s">
        <v>4948</v>
      </c>
      <c r="D1083" s="149"/>
      <c r="E1083" s="149"/>
      <c r="F1083" s="149" t="s">
        <v>5037</v>
      </c>
      <c r="G1083" s="149">
        <v>1</v>
      </c>
      <c r="H1083" s="149" t="s">
        <v>5262</v>
      </c>
      <c r="I1083" s="149" t="s">
        <v>5578</v>
      </c>
      <c r="J1083" s="149" t="s">
        <v>2437</v>
      </c>
      <c r="K1083" s="149" t="s">
        <v>5680</v>
      </c>
      <c r="L1083" s="149" t="s">
        <v>499</v>
      </c>
      <c r="S1083" s="125"/>
      <c r="T1083" s="126"/>
      <c r="U1083" s="125"/>
      <c r="X1083" s="126"/>
      <c r="AC1083" s="1" t="str">
        <f>IF(基本情報登録!$D$10="","",IF(基本情報登録!$D$10='登録データ（男）'!F1083,1,0))</f>
        <v/>
      </c>
    </row>
    <row r="1084" spans="1:29" ht="13.5">
      <c r="A1084" s="149">
        <v>1082</v>
      </c>
      <c r="B1084" s="149" t="s">
        <v>4566</v>
      </c>
      <c r="C1084" s="149" t="s">
        <v>4949</v>
      </c>
      <c r="D1084" s="149"/>
      <c r="E1084" s="149"/>
      <c r="F1084" s="149" t="s">
        <v>5037</v>
      </c>
      <c r="G1084" s="149">
        <v>1</v>
      </c>
      <c r="H1084" s="149" t="s">
        <v>5263</v>
      </c>
      <c r="I1084" s="149" t="s">
        <v>5572</v>
      </c>
      <c r="J1084" s="149" t="s">
        <v>2417</v>
      </c>
      <c r="K1084" s="149" t="s">
        <v>5681</v>
      </c>
      <c r="L1084" s="149" t="s">
        <v>499</v>
      </c>
      <c r="S1084" s="125"/>
      <c r="T1084" s="126"/>
      <c r="U1084" s="125"/>
      <c r="X1084" s="126"/>
      <c r="AC1084" s="1" t="str">
        <f>IF(基本情報登録!$D$10="","",IF(基本情報登録!$D$10='登録データ（男）'!F1084,1,0))</f>
        <v/>
      </c>
    </row>
    <row r="1085" spans="1:29" ht="13.5">
      <c r="A1085" s="149">
        <v>1083</v>
      </c>
      <c r="B1085" s="149" t="s">
        <v>4567</v>
      </c>
      <c r="C1085" s="149" t="s">
        <v>4950</v>
      </c>
      <c r="D1085" s="149"/>
      <c r="E1085" s="149"/>
      <c r="F1085" s="149" t="s">
        <v>5037</v>
      </c>
      <c r="G1085" s="149">
        <v>1</v>
      </c>
      <c r="H1085" s="149" t="s">
        <v>3605</v>
      </c>
      <c r="I1085" s="149" t="s">
        <v>2517</v>
      </c>
      <c r="J1085" s="149" t="s">
        <v>2527</v>
      </c>
      <c r="K1085" s="149" t="s">
        <v>5682</v>
      </c>
      <c r="L1085" s="149" t="s">
        <v>499</v>
      </c>
      <c r="S1085" s="125"/>
      <c r="T1085" s="126"/>
      <c r="U1085" s="125"/>
      <c r="X1085" s="126"/>
      <c r="AC1085" s="1" t="str">
        <f>IF(基本情報登録!$D$10="","",IF(基本情報登録!$D$10='登録データ（男）'!F1085,1,0))</f>
        <v/>
      </c>
    </row>
    <row r="1086" spans="1:29" ht="13.5">
      <c r="A1086" s="149">
        <v>1084</v>
      </c>
      <c r="B1086" s="149" t="s">
        <v>4568</v>
      </c>
      <c r="C1086" s="149" t="s">
        <v>4951</v>
      </c>
      <c r="D1086" s="149"/>
      <c r="E1086" s="149"/>
      <c r="F1086" s="149" t="s">
        <v>5037</v>
      </c>
      <c r="G1086" s="149">
        <v>1</v>
      </c>
      <c r="H1086" s="149" t="s">
        <v>5119</v>
      </c>
      <c r="I1086" s="149" t="s">
        <v>2621</v>
      </c>
      <c r="J1086" s="149" t="s">
        <v>562</v>
      </c>
      <c r="K1086" s="149" t="s">
        <v>5683</v>
      </c>
      <c r="L1086" s="149" t="s">
        <v>3373</v>
      </c>
      <c r="S1086" s="125"/>
      <c r="T1086" s="126"/>
      <c r="U1086" s="125"/>
      <c r="X1086" s="126"/>
      <c r="AC1086" s="1" t="str">
        <f>IF(基本情報登録!$D$10="","",IF(基本情報登録!$D$10='登録データ（男）'!F1086,1,0))</f>
        <v/>
      </c>
    </row>
    <row r="1087" spans="1:29" ht="13.5">
      <c r="A1087" s="149">
        <v>1085</v>
      </c>
      <c r="B1087" s="149" t="s">
        <v>4569</v>
      </c>
      <c r="C1087" s="149" t="s">
        <v>4952</v>
      </c>
      <c r="D1087" s="149"/>
      <c r="E1087" s="149"/>
      <c r="F1087" s="149" t="s">
        <v>5037</v>
      </c>
      <c r="G1087" s="149">
        <v>1</v>
      </c>
      <c r="H1087" s="149" t="s">
        <v>5264</v>
      </c>
      <c r="I1087" s="149" t="s">
        <v>5579</v>
      </c>
      <c r="J1087" s="149" t="s">
        <v>2447</v>
      </c>
      <c r="K1087" s="149" t="s">
        <v>5684</v>
      </c>
      <c r="L1087" s="149" t="s">
        <v>499</v>
      </c>
      <c r="S1087" s="125"/>
      <c r="T1087" s="126"/>
      <c r="U1087" s="125"/>
      <c r="X1087" s="126"/>
      <c r="AC1087" s="1" t="str">
        <f>IF(基本情報登録!$D$10="","",IF(基本情報登録!$D$10='登録データ（男）'!F1087,1,0))</f>
        <v/>
      </c>
    </row>
    <row r="1088" spans="1:29" ht="13.5">
      <c r="A1088" s="149">
        <v>1086</v>
      </c>
      <c r="B1088" s="149" t="s">
        <v>4570</v>
      </c>
      <c r="C1088" s="149" t="s">
        <v>4953</v>
      </c>
      <c r="D1088" s="149"/>
      <c r="E1088" s="149"/>
      <c r="F1088" s="149" t="s">
        <v>5037</v>
      </c>
      <c r="G1088" s="149">
        <v>1</v>
      </c>
      <c r="H1088" s="149" t="s">
        <v>5126</v>
      </c>
      <c r="I1088" s="149" t="s">
        <v>5280</v>
      </c>
      <c r="J1088" s="149" t="s">
        <v>2241</v>
      </c>
      <c r="K1088" s="149" t="s">
        <v>5685</v>
      </c>
      <c r="L1088" s="149" t="s">
        <v>499</v>
      </c>
      <c r="S1088" s="125"/>
      <c r="T1088" s="126"/>
      <c r="U1088" s="125"/>
      <c r="X1088" s="126"/>
      <c r="AC1088" s="1" t="str">
        <f>IF(基本情報登録!$D$10="","",IF(基本情報登録!$D$10='登録データ（男）'!F1088,1,0))</f>
        <v/>
      </c>
    </row>
    <row r="1089" spans="1:29" ht="13.5">
      <c r="A1089" s="149">
        <v>1087</v>
      </c>
      <c r="B1089" s="149" t="s">
        <v>4571</v>
      </c>
      <c r="C1089" s="149" t="s">
        <v>4954</v>
      </c>
      <c r="D1089" s="149"/>
      <c r="E1089" s="149"/>
      <c r="F1089" s="149" t="s">
        <v>5037</v>
      </c>
      <c r="G1089" s="149">
        <v>1</v>
      </c>
      <c r="H1089" s="149" t="s">
        <v>5064</v>
      </c>
      <c r="I1089" s="149" t="s">
        <v>5580</v>
      </c>
      <c r="J1089" s="149" t="s">
        <v>598</v>
      </c>
      <c r="K1089" s="149" t="s">
        <v>5686</v>
      </c>
      <c r="L1089" s="149" t="s">
        <v>499</v>
      </c>
      <c r="S1089" s="125"/>
      <c r="T1089" s="126"/>
      <c r="U1089" s="125"/>
      <c r="X1089" s="126"/>
      <c r="AC1089" s="1" t="str">
        <f>IF(基本情報登録!$D$10="","",IF(基本情報登録!$D$10='登録データ（男）'!F1089,1,0))</f>
        <v/>
      </c>
    </row>
    <row r="1090" spans="1:29" ht="13.5">
      <c r="A1090" s="149">
        <v>1088</v>
      </c>
      <c r="B1090" s="149" t="s">
        <v>4572</v>
      </c>
      <c r="C1090" s="149" t="s">
        <v>4955</v>
      </c>
      <c r="D1090" s="149"/>
      <c r="E1090" s="149"/>
      <c r="F1090" s="149" t="s">
        <v>5037</v>
      </c>
      <c r="G1090" s="149">
        <v>1</v>
      </c>
      <c r="H1090" s="149" t="s">
        <v>5223</v>
      </c>
      <c r="I1090" s="149" t="s">
        <v>591</v>
      </c>
      <c r="J1090" s="149" t="s">
        <v>498</v>
      </c>
      <c r="K1090" s="149" t="s">
        <v>5687</v>
      </c>
      <c r="L1090" s="149" t="s">
        <v>3373</v>
      </c>
      <c r="S1090" s="125"/>
      <c r="T1090" s="126"/>
      <c r="U1090" s="125"/>
      <c r="X1090" s="126"/>
      <c r="AC1090" s="1" t="str">
        <f>IF(基本情報登録!$D$10="","",IF(基本情報登録!$D$10='登録データ（男）'!F1090,1,0))</f>
        <v/>
      </c>
    </row>
    <row r="1091" spans="1:29" ht="13.5">
      <c r="A1091" s="149">
        <v>1089</v>
      </c>
      <c r="B1091" s="149" t="s">
        <v>4573</v>
      </c>
      <c r="C1091" s="149" t="s">
        <v>4956</v>
      </c>
      <c r="D1091" s="149"/>
      <c r="E1091" s="149"/>
      <c r="F1091" s="149" t="s">
        <v>5037</v>
      </c>
      <c r="G1091" s="149">
        <v>1</v>
      </c>
      <c r="H1091" s="149" t="s">
        <v>5265</v>
      </c>
      <c r="I1091" s="149" t="s">
        <v>519</v>
      </c>
      <c r="J1091" s="149" t="s">
        <v>2565</v>
      </c>
      <c r="K1091" s="149" t="s">
        <v>5688</v>
      </c>
      <c r="L1091" s="149" t="s">
        <v>499</v>
      </c>
      <c r="S1091" s="125"/>
      <c r="T1091" s="126"/>
      <c r="U1091" s="125"/>
      <c r="X1091" s="126"/>
      <c r="AC1091" s="1" t="str">
        <f>IF(基本情報登録!$D$10="","",IF(基本情報登録!$D$10='登録データ（男）'!F1091,1,0))</f>
        <v/>
      </c>
    </row>
    <row r="1092" spans="1:29" ht="13.5">
      <c r="A1092" s="149">
        <v>1090</v>
      </c>
      <c r="B1092" s="149" t="s">
        <v>4574</v>
      </c>
      <c r="C1092" s="149" t="s">
        <v>4957</v>
      </c>
      <c r="D1092" s="149"/>
      <c r="E1092" s="149"/>
      <c r="F1092" s="149" t="s">
        <v>4994</v>
      </c>
      <c r="G1092" s="149">
        <v>1</v>
      </c>
      <c r="H1092" s="149" t="s">
        <v>5152</v>
      </c>
      <c r="I1092" s="149" t="s">
        <v>5581</v>
      </c>
      <c r="J1092" s="149" t="s">
        <v>2354</v>
      </c>
      <c r="K1092" s="149" t="s">
        <v>5689</v>
      </c>
      <c r="L1092" s="149" t="s">
        <v>499</v>
      </c>
      <c r="S1092" s="125"/>
      <c r="T1092" s="126"/>
      <c r="U1092" s="125"/>
      <c r="X1092" s="126"/>
      <c r="AC1092" s="1" t="str">
        <f>IF(基本情報登録!$D$10="","",IF(基本情報登録!$D$10='登録データ（男）'!F1092,1,0))</f>
        <v/>
      </c>
    </row>
    <row r="1093" spans="1:29" ht="13.5">
      <c r="A1093" s="149">
        <v>1091</v>
      </c>
      <c r="B1093" s="149" t="s">
        <v>4575</v>
      </c>
      <c r="C1093" s="149" t="s">
        <v>4958</v>
      </c>
      <c r="D1093" s="149"/>
      <c r="E1093" s="149"/>
      <c r="F1093" s="149" t="s">
        <v>4994</v>
      </c>
      <c r="G1093" s="149">
        <v>1</v>
      </c>
      <c r="H1093" s="149" t="s">
        <v>5043</v>
      </c>
      <c r="I1093" s="149" t="s">
        <v>2425</v>
      </c>
      <c r="J1093" s="149" t="s">
        <v>5582</v>
      </c>
      <c r="K1093" s="149" t="s">
        <v>5690</v>
      </c>
      <c r="L1093" s="149" t="s">
        <v>499</v>
      </c>
      <c r="S1093" s="125"/>
      <c r="T1093" s="126"/>
      <c r="U1093" s="125"/>
      <c r="X1093" s="126"/>
      <c r="AC1093" s="1" t="str">
        <f>IF(基本情報登録!$D$10="","",IF(基本情報登録!$D$10='登録データ（男）'!F1093,1,0))</f>
        <v/>
      </c>
    </row>
    <row r="1094" spans="1:29" ht="13.5">
      <c r="A1094" s="149">
        <v>1092</v>
      </c>
      <c r="B1094" s="149" t="s">
        <v>4576</v>
      </c>
      <c r="C1094" s="149" t="s">
        <v>4959</v>
      </c>
      <c r="D1094" s="149"/>
      <c r="E1094" s="149"/>
      <c r="F1094" s="149" t="s">
        <v>5012</v>
      </c>
      <c r="G1094" s="149">
        <v>1</v>
      </c>
      <c r="H1094" s="149" t="s">
        <v>5100</v>
      </c>
      <c r="I1094" s="149" t="s">
        <v>5583</v>
      </c>
      <c r="J1094" s="149" t="s">
        <v>523</v>
      </c>
      <c r="K1094" s="149" t="s">
        <v>5691</v>
      </c>
      <c r="L1094" s="149" t="s">
        <v>3373</v>
      </c>
      <c r="S1094" s="125"/>
      <c r="T1094" s="126"/>
      <c r="U1094" s="125"/>
      <c r="X1094" s="126"/>
      <c r="AC1094" s="1" t="str">
        <f>IF(基本情報登録!$D$10="","",IF(基本情報登録!$D$10='登録データ（男）'!F1094,1,0))</f>
        <v/>
      </c>
    </row>
    <row r="1095" spans="1:29" ht="13.5">
      <c r="A1095" s="149">
        <v>1093</v>
      </c>
      <c r="B1095" s="149" t="s">
        <v>4577</v>
      </c>
      <c r="C1095" s="149" t="s">
        <v>4960</v>
      </c>
      <c r="D1095" s="149"/>
      <c r="E1095" s="149"/>
      <c r="F1095" s="149" t="s">
        <v>5012</v>
      </c>
      <c r="G1095" s="149">
        <v>1</v>
      </c>
      <c r="H1095" s="149" t="s">
        <v>5214</v>
      </c>
      <c r="I1095" s="149" t="s">
        <v>2597</v>
      </c>
      <c r="J1095" s="149" t="s">
        <v>3354</v>
      </c>
      <c r="K1095" s="149" t="s">
        <v>5692</v>
      </c>
      <c r="L1095" s="149" t="s">
        <v>499</v>
      </c>
      <c r="S1095" s="125"/>
      <c r="T1095" s="126"/>
      <c r="U1095" s="125"/>
      <c r="X1095" s="126"/>
      <c r="AC1095" s="1" t="str">
        <f>IF(基本情報登録!$D$10="","",IF(基本情報登録!$D$10='登録データ（男）'!F1095,1,0))</f>
        <v/>
      </c>
    </row>
    <row r="1096" spans="1:29" ht="13.5">
      <c r="A1096" s="149">
        <v>1094</v>
      </c>
      <c r="B1096" s="149" t="s">
        <v>4578</v>
      </c>
      <c r="C1096" s="149" t="s">
        <v>4961</v>
      </c>
      <c r="D1096" s="149"/>
      <c r="E1096" s="149"/>
      <c r="F1096" s="149" t="s">
        <v>5012</v>
      </c>
      <c r="G1096" s="149">
        <v>1</v>
      </c>
      <c r="H1096" s="149" t="s">
        <v>5258</v>
      </c>
      <c r="I1096" s="149" t="s">
        <v>5584</v>
      </c>
      <c r="J1096" s="149" t="s">
        <v>501</v>
      </c>
      <c r="K1096" s="149" t="s">
        <v>5693</v>
      </c>
      <c r="L1096" s="149" t="s">
        <v>499</v>
      </c>
      <c r="S1096" s="125"/>
      <c r="T1096" s="126"/>
      <c r="U1096" s="125"/>
      <c r="X1096" s="126"/>
      <c r="AC1096" s="1" t="str">
        <f>IF(基本情報登録!$D$10="","",IF(基本情報登録!$D$10='登録データ（男）'!F1096,1,0))</f>
        <v/>
      </c>
    </row>
    <row r="1097" spans="1:29" ht="13.5">
      <c r="A1097" s="149">
        <v>1095</v>
      </c>
      <c r="B1097" s="149" t="s">
        <v>4579</v>
      </c>
      <c r="C1097" s="149" t="s">
        <v>4962</v>
      </c>
      <c r="D1097" s="149"/>
      <c r="E1097" s="149"/>
      <c r="F1097" s="149" t="s">
        <v>5012</v>
      </c>
      <c r="G1097" s="149">
        <v>1</v>
      </c>
      <c r="H1097" s="149" t="s">
        <v>5108</v>
      </c>
      <c r="I1097" s="149" t="s">
        <v>2266</v>
      </c>
      <c r="J1097" s="149" t="s">
        <v>5353</v>
      </c>
      <c r="K1097" s="149" t="s">
        <v>5694</v>
      </c>
      <c r="L1097" s="149" t="s">
        <v>499</v>
      </c>
      <c r="S1097" s="125"/>
      <c r="T1097" s="126"/>
      <c r="U1097" s="125"/>
      <c r="X1097" s="126"/>
      <c r="AC1097" s="1" t="str">
        <f>IF(基本情報登録!$D$10="","",IF(基本情報登録!$D$10='登録データ（男）'!F1097,1,0))</f>
        <v/>
      </c>
    </row>
    <row r="1098" spans="1:29" ht="13.5">
      <c r="A1098" s="149">
        <v>1096</v>
      </c>
      <c r="B1098" s="149" t="s">
        <v>4580</v>
      </c>
      <c r="C1098" s="149" t="s">
        <v>4963</v>
      </c>
      <c r="D1098" s="149"/>
      <c r="E1098" s="149"/>
      <c r="F1098" s="149" t="s">
        <v>4991</v>
      </c>
      <c r="G1098" s="149">
        <v>1</v>
      </c>
      <c r="H1098" s="149" t="s">
        <v>5266</v>
      </c>
      <c r="I1098" s="149" t="s">
        <v>5585</v>
      </c>
      <c r="J1098" s="149" t="s">
        <v>620</v>
      </c>
      <c r="K1098" s="149" t="s">
        <v>5695</v>
      </c>
      <c r="L1098" s="149" t="s">
        <v>3373</v>
      </c>
      <c r="S1098" s="125"/>
      <c r="T1098" s="126"/>
      <c r="U1098" s="125"/>
      <c r="X1098" s="126"/>
      <c r="AC1098" s="1" t="str">
        <f>IF(基本情報登録!$D$10="","",IF(基本情報登録!$D$10='登録データ（男）'!F1098,1,0))</f>
        <v/>
      </c>
    </row>
    <row r="1099" spans="1:29" ht="13.5">
      <c r="A1099" s="149">
        <v>1097</v>
      </c>
      <c r="B1099" s="149" t="s">
        <v>4581</v>
      </c>
      <c r="C1099" s="149" t="s">
        <v>4964</v>
      </c>
      <c r="D1099" s="149"/>
      <c r="E1099" s="149"/>
      <c r="F1099" s="149" t="s">
        <v>4991</v>
      </c>
      <c r="G1099" s="149">
        <v>1</v>
      </c>
      <c r="H1099" s="149" t="s">
        <v>3281</v>
      </c>
      <c r="I1099" s="149" t="s">
        <v>3317</v>
      </c>
      <c r="J1099" s="149" t="s">
        <v>2366</v>
      </c>
      <c r="K1099" s="149" t="s">
        <v>5696</v>
      </c>
      <c r="L1099" s="149" t="s">
        <v>499</v>
      </c>
      <c r="S1099" s="125"/>
      <c r="T1099" s="126"/>
      <c r="U1099" s="125"/>
      <c r="X1099" s="126"/>
      <c r="AC1099" s="1" t="str">
        <f>IF(基本情報登録!$D$10="","",IF(基本情報登録!$D$10='登録データ（男）'!F1099,1,0))</f>
        <v/>
      </c>
    </row>
    <row r="1100" spans="1:29" ht="13.5">
      <c r="A1100" s="149">
        <v>1098</v>
      </c>
      <c r="B1100" s="149" t="s">
        <v>4582</v>
      </c>
      <c r="C1100" s="149" t="s">
        <v>4965</v>
      </c>
      <c r="D1100" s="149"/>
      <c r="E1100" s="149"/>
      <c r="F1100" s="149" t="s">
        <v>5011</v>
      </c>
      <c r="G1100" s="149">
        <v>1</v>
      </c>
      <c r="H1100" s="149" t="s">
        <v>5267</v>
      </c>
      <c r="I1100" s="149" t="s">
        <v>5586</v>
      </c>
      <c r="J1100" s="149" t="s">
        <v>5466</v>
      </c>
      <c r="K1100" s="149" t="s">
        <v>5697</v>
      </c>
      <c r="L1100" s="149" t="s">
        <v>499</v>
      </c>
      <c r="S1100" s="125"/>
      <c r="T1100" s="126"/>
      <c r="U1100" s="125"/>
      <c r="X1100" s="126"/>
      <c r="AC1100" s="1" t="str">
        <f>IF(基本情報登録!$D$10="","",IF(基本情報登録!$D$10='登録データ（男）'!F1100,1,0))</f>
        <v/>
      </c>
    </row>
    <row r="1101" spans="1:29" ht="13.5">
      <c r="A1101" s="149">
        <v>1099</v>
      </c>
      <c r="B1101" s="149" t="s">
        <v>4583</v>
      </c>
      <c r="C1101" s="149" t="s">
        <v>4966</v>
      </c>
      <c r="D1101" s="149"/>
      <c r="E1101" s="149"/>
      <c r="F1101" s="149" t="s">
        <v>5011</v>
      </c>
      <c r="G1101" s="149">
        <v>1</v>
      </c>
      <c r="H1101" s="149" t="s">
        <v>5056</v>
      </c>
      <c r="I1101" s="149" t="s">
        <v>5587</v>
      </c>
      <c r="J1101" s="149" t="s">
        <v>2386</v>
      </c>
      <c r="K1101" s="149" t="s">
        <v>5698</v>
      </c>
      <c r="L1101" s="149" t="s">
        <v>499</v>
      </c>
      <c r="S1101" s="125"/>
      <c r="T1101" s="126"/>
      <c r="U1101" s="125"/>
      <c r="X1101" s="126"/>
      <c r="AC1101" s="1" t="str">
        <f>IF(基本情報登録!$D$10="","",IF(基本情報登録!$D$10='登録データ（男）'!F1101,1,0))</f>
        <v/>
      </c>
    </row>
    <row r="1102" spans="1:29" ht="13.5">
      <c r="A1102" s="149">
        <v>1100</v>
      </c>
      <c r="B1102" s="149" t="s">
        <v>4584</v>
      </c>
      <c r="C1102" s="149" t="s">
        <v>4967</v>
      </c>
      <c r="D1102" s="149"/>
      <c r="E1102" s="149"/>
      <c r="F1102" s="149" t="s">
        <v>5011</v>
      </c>
      <c r="G1102" s="149">
        <v>1</v>
      </c>
      <c r="H1102" s="149" t="s">
        <v>5052</v>
      </c>
      <c r="I1102" s="149" t="s">
        <v>5588</v>
      </c>
      <c r="J1102" s="149" t="s">
        <v>2303</v>
      </c>
      <c r="K1102" s="149" t="s">
        <v>5699</v>
      </c>
      <c r="L1102" s="149" t="s">
        <v>3373</v>
      </c>
      <c r="S1102" s="125"/>
      <c r="T1102" s="126"/>
      <c r="U1102" s="125"/>
      <c r="X1102" s="126"/>
      <c r="AC1102" s="1" t="str">
        <f>IF(基本情報登録!$D$10="","",IF(基本情報登録!$D$10='登録データ（男）'!F1102,1,0))</f>
        <v/>
      </c>
    </row>
    <row r="1103" spans="1:29" ht="13.5">
      <c r="A1103" s="149">
        <v>1101</v>
      </c>
      <c r="B1103" s="149" t="s">
        <v>4585</v>
      </c>
      <c r="C1103" s="149" t="s">
        <v>4968</v>
      </c>
      <c r="D1103" s="149"/>
      <c r="E1103" s="149"/>
      <c r="F1103" s="149" t="s">
        <v>5011</v>
      </c>
      <c r="G1103" s="149">
        <v>1</v>
      </c>
      <c r="H1103" s="149" t="s">
        <v>5268</v>
      </c>
      <c r="I1103" s="149" t="s">
        <v>5589</v>
      </c>
      <c r="J1103" s="149" t="s">
        <v>2263</v>
      </c>
      <c r="K1103" s="149" t="s">
        <v>5700</v>
      </c>
      <c r="L1103" s="149" t="s">
        <v>499</v>
      </c>
      <c r="S1103" s="125"/>
      <c r="T1103" s="126"/>
      <c r="U1103" s="125"/>
      <c r="X1103" s="126"/>
      <c r="AC1103" s="1" t="str">
        <f>IF(基本情報登録!$D$10="","",IF(基本情報登録!$D$10='登録データ（男）'!F1103,1,0))</f>
        <v/>
      </c>
    </row>
    <row r="1104" spans="1:29" ht="13.5">
      <c r="A1104" s="149">
        <v>1102</v>
      </c>
      <c r="B1104" s="149" t="s">
        <v>4586</v>
      </c>
      <c r="C1104" s="149" t="s">
        <v>4969</v>
      </c>
      <c r="D1104" s="149"/>
      <c r="E1104" s="149"/>
      <c r="F1104" s="149" t="s">
        <v>5011</v>
      </c>
      <c r="G1104" s="149">
        <v>1</v>
      </c>
      <c r="H1104" s="149" t="s">
        <v>5269</v>
      </c>
      <c r="I1104" s="149" t="s">
        <v>3361</v>
      </c>
      <c r="J1104" s="149" t="s">
        <v>3066</v>
      </c>
      <c r="K1104" s="149" t="s">
        <v>5701</v>
      </c>
      <c r="L1104" s="149" t="s">
        <v>499</v>
      </c>
      <c r="S1104" s="125"/>
      <c r="T1104" s="126"/>
      <c r="U1104" s="125"/>
      <c r="X1104" s="126"/>
      <c r="AC1104" s="1" t="str">
        <f>IF(基本情報登録!$D$10="","",IF(基本情報登録!$D$10='登録データ（男）'!F1104,1,0))</f>
        <v/>
      </c>
    </row>
    <row r="1105" spans="1:29" ht="13.5">
      <c r="A1105" s="149">
        <v>1103</v>
      </c>
      <c r="B1105" s="149" t="s">
        <v>4587</v>
      </c>
      <c r="C1105" s="149" t="s">
        <v>4970</v>
      </c>
      <c r="D1105" s="149"/>
      <c r="E1105" s="149"/>
      <c r="F1105" s="149" t="s">
        <v>5038</v>
      </c>
      <c r="G1105" s="149">
        <v>1</v>
      </c>
      <c r="H1105" s="149" t="s">
        <v>5099</v>
      </c>
      <c r="I1105" s="149" t="s">
        <v>640</v>
      </c>
      <c r="J1105" s="149" t="s">
        <v>2514</v>
      </c>
      <c r="K1105" s="149" t="s">
        <v>5702</v>
      </c>
      <c r="L1105" s="149" t="s">
        <v>499</v>
      </c>
      <c r="S1105" s="125"/>
      <c r="T1105" s="126"/>
      <c r="U1105" s="125"/>
      <c r="X1105" s="126"/>
      <c r="AC1105" s="1" t="str">
        <f>IF(基本情報登録!$D$10="","",IF(基本情報登録!$D$10='登録データ（男）'!F1105,1,0))</f>
        <v/>
      </c>
    </row>
    <row r="1106" spans="1:29" ht="13.5">
      <c r="A1106" s="149">
        <v>1104</v>
      </c>
      <c r="B1106" s="149" t="s">
        <v>4588</v>
      </c>
      <c r="C1106" s="149" t="s">
        <v>4971</v>
      </c>
      <c r="D1106" s="149"/>
      <c r="E1106" s="149"/>
      <c r="F1106" s="149" t="s">
        <v>5038</v>
      </c>
      <c r="G1106" s="149">
        <v>1</v>
      </c>
      <c r="H1106" s="149" t="s">
        <v>5270</v>
      </c>
      <c r="I1106" s="149" t="s">
        <v>5590</v>
      </c>
      <c r="J1106" s="149" t="s">
        <v>5591</v>
      </c>
      <c r="K1106" s="149" t="s">
        <v>5703</v>
      </c>
      <c r="L1106" s="149" t="s">
        <v>3373</v>
      </c>
      <c r="S1106" s="125"/>
      <c r="T1106" s="126"/>
      <c r="U1106" s="125"/>
      <c r="X1106" s="126"/>
      <c r="AC1106" s="1" t="str">
        <f>IF(基本情報登録!$D$10="","",IF(基本情報登録!$D$10='登録データ（男）'!F1106,1,0))</f>
        <v/>
      </c>
    </row>
    <row r="1107" spans="1:29" ht="13.5">
      <c r="A1107" s="149">
        <v>1105</v>
      </c>
      <c r="B1107" s="149" t="s">
        <v>331</v>
      </c>
      <c r="C1107" s="149" t="s">
        <v>332</v>
      </c>
      <c r="D1107" s="149"/>
      <c r="E1107" s="149"/>
      <c r="F1107" s="149" t="s">
        <v>4997</v>
      </c>
      <c r="G1107" s="149" t="s">
        <v>5271</v>
      </c>
      <c r="H1107" s="149" t="s">
        <v>334</v>
      </c>
      <c r="I1107" s="149" t="s">
        <v>3571</v>
      </c>
      <c r="J1107" s="149" t="s">
        <v>3572</v>
      </c>
      <c r="K1107" s="149" t="s">
        <v>5704</v>
      </c>
      <c r="L1107" s="149" t="s">
        <v>499</v>
      </c>
      <c r="S1107" s="125"/>
      <c r="T1107" s="126"/>
      <c r="U1107" s="125"/>
      <c r="X1107" s="126"/>
      <c r="AC1107" s="1" t="str">
        <f>IF(基本情報登録!$D$10="","",IF(基本情報登録!$D$10='登録データ（男）'!F1107,1,0))</f>
        <v/>
      </c>
    </row>
    <row r="1108" spans="1:29" ht="13.5">
      <c r="A1108" s="149">
        <v>1106</v>
      </c>
      <c r="B1108" s="149" t="s">
        <v>623</v>
      </c>
      <c r="C1108" s="149" t="s">
        <v>624</v>
      </c>
      <c r="D1108" s="149"/>
      <c r="E1108" s="149"/>
      <c r="F1108" s="149" t="s">
        <v>4997</v>
      </c>
      <c r="G1108" s="149" t="s">
        <v>313</v>
      </c>
      <c r="H1108" s="149" t="s">
        <v>365</v>
      </c>
      <c r="I1108" s="149" t="s">
        <v>2701</v>
      </c>
      <c r="J1108" s="149" t="s">
        <v>2702</v>
      </c>
      <c r="K1108" s="149" t="s">
        <v>5705</v>
      </c>
      <c r="L1108" s="149" t="s">
        <v>499</v>
      </c>
      <c r="S1108" s="125"/>
      <c r="T1108" s="126"/>
      <c r="U1108" s="125"/>
      <c r="X1108" s="126"/>
      <c r="AC1108" s="1" t="str">
        <f>IF(基本情報登録!$D$10="","",IF(基本情報登録!$D$10='登録データ（男）'!F1108,1,0))</f>
        <v/>
      </c>
    </row>
    <row r="1109" spans="1:29" ht="13.5">
      <c r="A1109" s="149">
        <v>1107</v>
      </c>
      <c r="B1109" s="149" t="s">
        <v>404</v>
      </c>
      <c r="C1109" s="149" t="s">
        <v>405</v>
      </c>
      <c r="D1109" s="149"/>
      <c r="E1109" s="149"/>
      <c r="F1109" s="149" t="s">
        <v>4997</v>
      </c>
      <c r="G1109" s="149" t="s">
        <v>333</v>
      </c>
      <c r="H1109" s="149" t="s">
        <v>406</v>
      </c>
      <c r="I1109" s="149" t="s">
        <v>2689</v>
      </c>
      <c r="J1109" s="149" t="s">
        <v>2374</v>
      </c>
      <c r="K1109" s="149" t="s">
        <v>5706</v>
      </c>
      <c r="L1109" s="149" t="s">
        <v>499</v>
      </c>
      <c r="S1109" s="125"/>
      <c r="T1109" s="126"/>
      <c r="U1109" s="125"/>
      <c r="X1109" s="126"/>
      <c r="AC1109" s="1" t="str">
        <f>IF(基本情報登録!$D$10="","",IF(基本情報登録!$D$10='登録データ（男）'!F1109,1,0))</f>
        <v/>
      </c>
    </row>
    <row r="1110" spans="1:29" ht="13.5">
      <c r="A1110" s="149">
        <v>1108</v>
      </c>
      <c r="B1110" s="149" t="s">
        <v>4589</v>
      </c>
      <c r="C1110" s="149" t="s">
        <v>4972</v>
      </c>
      <c r="D1110" s="149"/>
      <c r="E1110" s="149"/>
      <c r="F1110" s="149" t="s">
        <v>4997</v>
      </c>
      <c r="G1110" s="149">
        <v>1</v>
      </c>
      <c r="H1110" s="149" t="s">
        <v>5272</v>
      </c>
      <c r="I1110" s="149" t="s">
        <v>5592</v>
      </c>
      <c r="J1110" s="149" t="s">
        <v>2743</v>
      </c>
      <c r="K1110" s="149" t="s">
        <v>5707</v>
      </c>
      <c r="L1110" s="149" t="s">
        <v>3373</v>
      </c>
      <c r="S1110" s="125"/>
      <c r="T1110" s="126"/>
      <c r="U1110" s="125"/>
      <c r="X1110" s="126"/>
      <c r="AC1110" s="1" t="str">
        <f>IF(基本情報登録!$D$10="","",IF(基本情報登録!$D$10='登録データ（男）'!F1110,1,0))</f>
        <v/>
      </c>
    </row>
    <row r="1111" spans="1:29" ht="13.5">
      <c r="A1111" s="149">
        <v>1109</v>
      </c>
      <c r="B1111" s="149" t="s">
        <v>4590</v>
      </c>
      <c r="C1111" s="149" t="s">
        <v>4973</v>
      </c>
      <c r="D1111" s="149"/>
      <c r="E1111" s="149"/>
      <c r="F1111" s="149" t="s">
        <v>4997</v>
      </c>
      <c r="G1111" s="149">
        <v>1</v>
      </c>
      <c r="H1111" s="149" t="s">
        <v>5273</v>
      </c>
      <c r="I1111" s="149" t="s">
        <v>3205</v>
      </c>
      <c r="J1111" s="149" t="s">
        <v>5593</v>
      </c>
      <c r="K1111" s="149" t="s">
        <v>5708</v>
      </c>
      <c r="L1111" s="149" t="s">
        <v>499</v>
      </c>
      <c r="S1111" s="125"/>
      <c r="T1111" s="126"/>
      <c r="U1111" s="125"/>
      <c r="X1111" s="126"/>
      <c r="AC1111" s="1" t="str">
        <f>IF(基本情報登録!$D$10="","",IF(基本情報登録!$D$10='登録データ（男）'!F1111,1,0))</f>
        <v/>
      </c>
    </row>
    <row r="1112" spans="1:29" ht="13.5">
      <c r="A1112" s="149">
        <v>1110</v>
      </c>
      <c r="B1112" s="149" t="s">
        <v>4591</v>
      </c>
      <c r="C1112" s="149" t="s">
        <v>4974</v>
      </c>
      <c r="D1112" s="149"/>
      <c r="E1112" s="149"/>
      <c r="F1112" s="149" t="s">
        <v>4997</v>
      </c>
      <c r="G1112" s="149">
        <v>1</v>
      </c>
      <c r="H1112" s="149" t="s">
        <v>5268</v>
      </c>
      <c r="I1112" s="149" t="s">
        <v>5594</v>
      </c>
      <c r="J1112" s="149" t="s">
        <v>2256</v>
      </c>
      <c r="K1112" s="149" t="s">
        <v>5709</v>
      </c>
      <c r="L1112" s="149" t="s">
        <v>499</v>
      </c>
      <c r="S1112" s="125"/>
      <c r="T1112" s="126"/>
      <c r="U1112" s="125"/>
      <c r="X1112" s="126"/>
      <c r="AC1112" s="1" t="str">
        <f>IF(基本情報登録!$D$10="","",IF(基本情報登録!$D$10='登録データ（男）'!F1112,1,0))</f>
        <v/>
      </c>
    </row>
    <row r="1113" spans="1:29" ht="13.5">
      <c r="A1113" s="149">
        <v>1111</v>
      </c>
      <c r="B1113" s="149" t="s">
        <v>4592</v>
      </c>
      <c r="C1113" s="149" t="s">
        <v>4975</v>
      </c>
      <c r="D1113" s="149"/>
      <c r="E1113" s="149"/>
      <c r="F1113" s="149" t="s">
        <v>4997</v>
      </c>
      <c r="G1113" s="149">
        <v>1</v>
      </c>
      <c r="H1113" s="149" t="s">
        <v>5252</v>
      </c>
      <c r="I1113" s="149" t="s">
        <v>5484</v>
      </c>
      <c r="J1113" s="149" t="s">
        <v>5595</v>
      </c>
      <c r="K1113" s="149" t="s">
        <v>5710</v>
      </c>
      <c r="L1113" s="149" t="s">
        <v>499</v>
      </c>
      <c r="S1113" s="125"/>
      <c r="T1113" s="126"/>
      <c r="U1113" s="125"/>
      <c r="X1113" s="126"/>
      <c r="AC1113" s="1" t="str">
        <f>IF(基本情報登録!$D$10="","",IF(基本情報登録!$D$10='登録データ（男）'!F1113,1,0))</f>
        <v/>
      </c>
    </row>
    <row r="1114" spans="1:29" ht="13.5">
      <c r="A1114" s="149">
        <v>1112</v>
      </c>
      <c r="B1114" s="149" t="s">
        <v>4593</v>
      </c>
      <c r="C1114" s="149" t="s">
        <v>4976</v>
      </c>
      <c r="D1114" s="149"/>
      <c r="E1114" s="149"/>
      <c r="F1114" s="149" t="s">
        <v>4997</v>
      </c>
      <c r="G1114" s="149">
        <v>1</v>
      </c>
      <c r="H1114" s="149" t="s">
        <v>361</v>
      </c>
      <c r="I1114" s="149" t="s">
        <v>5596</v>
      </c>
      <c r="J1114" s="149" t="s">
        <v>2789</v>
      </c>
      <c r="K1114" s="149" t="s">
        <v>5711</v>
      </c>
      <c r="L1114" s="149" t="s">
        <v>3373</v>
      </c>
      <c r="S1114" s="125"/>
      <c r="T1114" s="126"/>
      <c r="U1114" s="125"/>
      <c r="X1114" s="126"/>
      <c r="AC1114" s="1" t="str">
        <f>IF(基本情報登録!$D$10="","",IF(基本情報登録!$D$10='登録データ（男）'!F1114,1,0))</f>
        <v/>
      </c>
    </row>
    <row r="1115" spans="1:29" ht="13.5">
      <c r="A1115" s="149">
        <v>1113</v>
      </c>
      <c r="B1115" s="149" t="s">
        <v>4161</v>
      </c>
      <c r="C1115" s="149" t="s">
        <v>4162</v>
      </c>
      <c r="D1115" s="149"/>
      <c r="E1115" s="149"/>
      <c r="F1115" s="149" t="s">
        <v>5039</v>
      </c>
      <c r="G1115" s="149">
        <v>3</v>
      </c>
      <c r="H1115" s="149" t="s">
        <v>4163</v>
      </c>
      <c r="I1115" s="149" t="s">
        <v>1186</v>
      </c>
      <c r="J1115" s="149" t="s">
        <v>2241</v>
      </c>
      <c r="K1115" s="149" t="s">
        <v>5712</v>
      </c>
      <c r="L1115" s="149" t="s">
        <v>499</v>
      </c>
      <c r="S1115" s="125"/>
      <c r="T1115" s="126"/>
      <c r="U1115" s="125"/>
      <c r="X1115" s="126"/>
      <c r="AC1115" s="1" t="str">
        <f>IF(基本情報登録!$D$10="","",IF(基本情報登録!$D$10='登録データ（男）'!F1115,1,0))</f>
        <v/>
      </c>
    </row>
    <row r="1116" spans="1:29" ht="13.5">
      <c r="A1116" s="149">
        <v>1114</v>
      </c>
      <c r="B1116" s="149" t="s">
        <v>4594</v>
      </c>
      <c r="C1116" s="149" t="s">
        <v>4977</v>
      </c>
      <c r="D1116" s="149"/>
      <c r="E1116" s="149"/>
      <c r="F1116" s="149" t="s">
        <v>5039</v>
      </c>
      <c r="G1116" s="149">
        <v>1</v>
      </c>
      <c r="H1116" s="149" t="s">
        <v>1805</v>
      </c>
      <c r="I1116" s="149" t="s">
        <v>3262</v>
      </c>
      <c r="J1116" s="149" t="s">
        <v>2285</v>
      </c>
      <c r="K1116" s="149" t="s">
        <v>5713</v>
      </c>
      <c r="L1116" s="149" t="s">
        <v>499</v>
      </c>
      <c r="S1116" s="125"/>
      <c r="T1116" s="126"/>
      <c r="U1116" s="125"/>
      <c r="X1116" s="126"/>
      <c r="AC1116" s="1" t="str">
        <f>IF(基本情報登録!$D$10="","",IF(基本情報登録!$D$10='登録データ（男）'!F1116,1,0))</f>
        <v/>
      </c>
    </row>
    <row r="1117" spans="1:29" ht="13.5">
      <c r="A1117" s="149">
        <v>1115</v>
      </c>
      <c r="B1117" s="149" t="s">
        <v>4595</v>
      </c>
      <c r="C1117" s="149" t="s">
        <v>4978</v>
      </c>
      <c r="D1117" s="149"/>
      <c r="E1117" s="149"/>
      <c r="F1117" s="149" t="s">
        <v>5009</v>
      </c>
      <c r="G1117" s="149">
        <v>1</v>
      </c>
      <c r="H1117" s="149" t="s">
        <v>5270</v>
      </c>
      <c r="I1117" s="149" t="s">
        <v>529</v>
      </c>
      <c r="J1117" s="149" t="s">
        <v>5575</v>
      </c>
      <c r="K1117" s="149" t="s">
        <v>5714</v>
      </c>
      <c r="L1117" s="149" t="s">
        <v>499</v>
      </c>
      <c r="S1117" s="125"/>
      <c r="T1117" s="126"/>
      <c r="U1117" s="125"/>
      <c r="X1117" s="126"/>
      <c r="AC1117" s="1" t="str">
        <f>IF(基本情報登録!$D$10="","",IF(基本情報登録!$D$10='登録データ（男）'!F1117,1,0))</f>
        <v/>
      </c>
    </row>
    <row r="1118" spans="1:29" ht="13.5">
      <c r="A1118" s="149">
        <v>1116</v>
      </c>
      <c r="B1118" s="149" t="s">
        <v>4596</v>
      </c>
      <c r="C1118" s="149" t="s">
        <v>4979</v>
      </c>
      <c r="D1118" s="149"/>
      <c r="E1118" s="149"/>
      <c r="F1118" s="149" t="s">
        <v>5009</v>
      </c>
      <c r="G1118" s="149">
        <v>1</v>
      </c>
      <c r="H1118" s="149" t="s">
        <v>5274</v>
      </c>
      <c r="I1118" s="149" t="s">
        <v>5597</v>
      </c>
      <c r="J1118" s="149" t="s">
        <v>2301</v>
      </c>
      <c r="K1118" s="149" t="s">
        <v>5715</v>
      </c>
      <c r="L1118" s="149" t="s">
        <v>3373</v>
      </c>
      <c r="S1118" s="125"/>
      <c r="T1118" s="126"/>
      <c r="U1118" s="125"/>
      <c r="X1118" s="126"/>
      <c r="AC1118" s="1" t="str">
        <f>IF(基本情報登録!$D$10="","",IF(基本情報登録!$D$10='登録データ（男）'!F1118,1,0))</f>
        <v/>
      </c>
    </row>
    <row r="1119" spans="1:29" ht="13.5">
      <c r="A1119" s="149">
        <v>1117</v>
      </c>
      <c r="B1119" s="149" t="s">
        <v>4597</v>
      </c>
      <c r="C1119" s="149" t="s">
        <v>4980</v>
      </c>
      <c r="D1119" s="149"/>
      <c r="E1119" s="149"/>
      <c r="F1119" s="149" t="s">
        <v>5009</v>
      </c>
      <c r="G1119" s="149">
        <v>1</v>
      </c>
      <c r="H1119" s="149" t="s">
        <v>5233</v>
      </c>
      <c r="I1119" s="149" t="s">
        <v>2715</v>
      </c>
      <c r="J1119" s="149" t="s">
        <v>520</v>
      </c>
      <c r="K1119" s="149" t="s">
        <v>5716</v>
      </c>
      <c r="L1119" s="149" t="s">
        <v>499</v>
      </c>
      <c r="S1119" s="125"/>
      <c r="T1119" s="126"/>
      <c r="U1119" s="125"/>
      <c r="X1119" s="126"/>
      <c r="AC1119" s="1" t="str">
        <f>IF(基本情報登録!$D$10="","",IF(基本情報登録!$D$10='登録データ（男）'!F1119,1,0))</f>
        <v/>
      </c>
    </row>
    <row r="1120" spans="1:29" ht="13.5">
      <c r="A1120" s="149">
        <v>1118</v>
      </c>
      <c r="B1120" s="149" t="s">
        <v>4598</v>
      </c>
      <c r="C1120" s="149" t="s">
        <v>4981</v>
      </c>
      <c r="D1120" s="149"/>
      <c r="E1120" s="149"/>
      <c r="F1120" s="149" t="s">
        <v>5009</v>
      </c>
      <c r="G1120" s="149">
        <v>2</v>
      </c>
      <c r="H1120" s="149" t="s">
        <v>3243</v>
      </c>
      <c r="I1120" s="149" t="s">
        <v>5598</v>
      </c>
      <c r="J1120" s="149" t="s">
        <v>2285</v>
      </c>
      <c r="K1120" s="149" t="s">
        <v>5717</v>
      </c>
      <c r="L1120" s="149" t="s">
        <v>499</v>
      </c>
      <c r="S1120" s="125"/>
      <c r="T1120" s="126"/>
      <c r="U1120" s="125"/>
      <c r="X1120" s="126"/>
      <c r="AC1120" s="1" t="str">
        <f>IF(基本情報登録!$D$10="","",IF(基本情報登録!$D$10='登録データ（男）'!F1120,1,0))</f>
        <v/>
      </c>
    </row>
    <row r="1121" spans="1:29" ht="13.5">
      <c r="A1121" s="149">
        <v>1119</v>
      </c>
      <c r="B1121" s="149" t="s">
        <v>4599</v>
      </c>
      <c r="C1121" s="149" t="s">
        <v>4982</v>
      </c>
      <c r="D1121" s="149"/>
      <c r="E1121" s="149"/>
      <c r="F1121" s="149" t="s">
        <v>5009</v>
      </c>
      <c r="G1121" s="149">
        <v>1</v>
      </c>
      <c r="H1121" s="149" t="s">
        <v>5275</v>
      </c>
      <c r="I1121" s="149" t="s">
        <v>564</v>
      </c>
      <c r="J1121" s="149" t="s">
        <v>2267</v>
      </c>
      <c r="K1121" s="149" t="s">
        <v>5718</v>
      </c>
      <c r="L1121" s="149" t="s">
        <v>499</v>
      </c>
      <c r="S1121" s="125"/>
      <c r="T1121" s="126"/>
      <c r="U1121" s="125"/>
      <c r="X1121" s="126"/>
      <c r="AC1121" s="1" t="str">
        <f>IF(基本情報登録!$D$10="","",IF(基本情報登録!$D$10='登録データ（男）'!F1121,1,0))</f>
        <v/>
      </c>
    </row>
    <row r="1122" spans="1:29" ht="13.5">
      <c r="A1122" s="149">
        <v>1120</v>
      </c>
      <c r="B1122" s="149" t="s">
        <v>4600</v>
      </c>
      <c r="C1122" s="149" t="s">
        <v>4983</v>
      </c>
      <c r="D1122" s="149"/>
      <c r="E1122" s="149"/>
      <c r="F1122" s="149" t="s">
        <v>5009</v>
      </c>
      <c r="G1122" s="149">
        <v>1</v>
      </c>
      <c r="H1122" s="149" t="s">
        <v>5276</v>
      </c>
      <c r="I1122" s="149" t="s">
        <v>577</v>
      </c>
      <c r="J1122" s="149" t="s">
        <v>2895</v>
      </c>
      <c r="K1122" s="149" t="s">
        <v>5719</v>
      </c>
      <c r="L1122" s="149" t="s">
        <v>3373</v>
      </c>
      <c r="S1122" s="125"/>
      <c r="T1122" s="126"/>
      <c r="U1122" s="125"/>
      <c r="X1122" s="126"/>
      <c r="AC1122" s="1" t="str">
        <f>IF(基本情報登録!$D$10="","",IF(基本情報登録!$D$10='登録データ（男）'!F1122,1,0))</f>
        <v/>
      </c>
    </row>
    <row r="1123" spans="1:29" ht="13.5">
      <c r="A1123" s="149">
        <v>1121</v>
      </c>
      <c r="B1123" s="1" t="s">
        <v>7194</v>
      </c>
      <c r="C1123" s="1" t="s">
        <v>7217</v>
      </c>
      <c r="D1123" s="1"/>
      <c r="E1123" s="1"/>
      <c r="F1123" s="1" t="s">
        <v>7239</v>
      </c>
      <c r="G1123" s="168">
        <v>1</v>
      </c>
      <c r="H1123" s="1" t="s">
        <v>7260</v>
      </c>
      <c r="I1123" s="1" t="s">
        <v>7246</v>
      </c>
      <c r="J1123" s="1" t="s">
        <v>2575</v>
      </c>
      <c r="K1123" s="149" t="s">
        <v>5720</v>
      </c>
      <c r="L1123" s="149" t="s">
        <v>3373</v>
      </c>
      <c r="S1123" s="125"/>
      <c r="T1123" s="126"/>
      <c r="U1123" s="125"/>
      <c r="X1123" s="126"/>
      <c r="AC1123" s="1" t="str">
        <f>IF(基本情報登録!$D$10="","",IF(基本情報登録!$D$10='登録データ（男）'!F1123,1,0))</f>
        <v/>
      </c>
    </row>
    <row r="1124" spans="1:29" ht="13.5">
      <c r="A1124" s="149">
        <v>1122</v>
      </c>
      <c r="B1124" s="1" t="s">
        <v>7195</v>
      </c>
      <c r="C1124" s="1" t="s">
        <v>7218</v>
      </c>
      <c r="D1124" s="1"/>
      <c r="E1124" s="1"/>
      <c r="F1124" s="1" t="s">
        <v>7240</v>
      </c>
      <c r="G1124" s="168">
        <v>1</v>
      </c>
      <c r="H1124" s="1" t="s">
        <v>5052</v>
      </c>
      <c r="I1124" s="1" t="s">
        <v>7247</v>
      </c>
      <c r="J1124" s="1" t="s">
        <v>2688</v>
      </c>
      <c r="K1124" s="149" t="s">
        <v>5721</v>
      </c>
      <c r="L1124" s="149" t="s">
        <v>3373</v>
      </c>
      <c r="S1124" s="125"/>
      <c r="T1124" s="126"/>
      <c r="U1124" s="125"/>
      <c r="X1124" s="126"/>
      <c r="AC1124" s="1" t="str">
        <f>IF(基本情報登録!$D$10="","",IF(基本情報登録!$D$10='登録データ（男）'!F1124,1,0))</f>
        <v/>
      </c>
    </row>
    <row r="1125" spans="1:29" ht="13.5">
      <c r="A1125" s="149">
        <v>1123</v>
      </c>
      <c r="B1125" s="1" t="s">
        <v>7196</v>
      </c>
      <c r="C1125" s="1" t="s">
        <v>7219</v>
      </c>
      <c r="D1125" s="1"/>
      <c r="E1125" s="1"/>
      <c r="F1125" s="1" t="s">
        <v>5016</v>
      </c>
      <c r="G1125" s="168">
        <v>1</v>
      </c>
      <c r="H1125" s="1" t="s">
        <v>5220</v>
      </c>
      <c r="I1125" s="1" t="s">
        <v>7248</v>
      </c>
      <c r="J1125" s="1" t="s">
        <v>612</v>
      </c>
      <c r="K1125" s="149" t="s">
        <v>5722</v>
      </c>
      <c r="L1125" s="149" t="s">
        <v>3373</v>
      </c>
      <c r="S1125" s="125"/>
      <c r="T1125" s="126"/>
      <c r="U1125" s="125"/>
      <c r="X1125" s="126"/>
      <c r="AC1125" s="1" t="str">
        <f>IF(基本情報登録!$D$10="","",IF(基本情報登録!$D$10='登録データ（男）'!F1125,1,0))</f>
        <v/>
      </c>
    </row>
    <row r="1126" spans="1:29" ht="13.5">
      <c r="A1126" s="149">
        <v>1124</v>
      </c>
      <c r="B1126" s="1" t="s">
        <v>7197</v>
      </c>
      <c r="C1126" s="1" t="s">
        <v>7220</v>
      </c>
      <c r="D1126" s="1"/>
      <c r="E1126" s="1"/>
      <c r="F1126" s="1" t="s">
        <v>7241</v>
      </c>
      <c r="G1126" s="168">
        <v>1</v>
      </c>
      <c r="H1126" s="1" t="s">
        <v>5221</v>
      </c>
      <c r="I1126" s="1" t="s">
        <v>1083</v>
      </c>
      <c r="J1126" s="1" t="s">
        <v>2224</v>
      </c>
      <c r="K1126" s="149" t="s">
        <v>5723</v>
      </c>
      <c r="L1126" s="149" t="s">
        <v>3373</v>
      </c>
      <c r="S1126" s="125"/>
      <c r="T1126" s="126"/>
      <c r="U1126" s="125"/>
      <c r="X1126" s="126"/>
      <c r="AC1126" s="1" t="str">
        <f>IF(基本情報登録!$D$10="","",IF(基本情報登録!$D$10='登録データ（男）'!F1126,1,0))</f>
        <v/>
      </c>
    </row>
    <row r="1127" spans="1:29" ht="13.5">
      <c r="A1127" s="149">
        <v>1125</v>
      </c>
      <c r="B1127" s="1" t="s">
        <v>7198</v>
      </c>
      <c r="C1127" s="1" t="s">
        <v>7221</v>
      </c>
      <c r="D1127" s="1"/>
      <c r="E1127" s="1"/>
      <c r="F1127" s="1" t="s">
        <v>7242</v>
      </c>
      <c r="G1127" s="168">
        <v>1</v>
      </c>
      <c r="H1127" s="1" t="s">
        <v>7261</v>
      </c>
      <c r="I1127" s="1" t="s">
        <v>7249</v>
      </c>
      <c r="J1127" s="1" t="s">
        <v>5363</v>
      </c>
      <c r="K1127" s="149" t="s">
        <v>5724</v>
      </c>
      <c r="L1127" s="149" t="s">
        <v>3373</v>
      </c>
      <c r="S1127" s="125"/>
      <c r="T1127" s="126"/>
      <c r="U1127" s="125"/>
      <c r="X1127" s="126"/>
      <c r="AC1127" s="1" t="str">
        <f>IF(基本情報登録!$D$10="","",IF(基本情報登録!$D$10='登録データ（男）'!F1127,1,0))</f>
        <v/>
      </c>
    </row>
    <row r="1128" spans="1:29" ht="13.5">
      <c r="A1128" s="149">
        <v>1126</v>
      </c>
      <c r="B1128" s="1" t="s">
        <v>7199</v>
      </c>
      <c r="C1128" s="1" t="s">
        <v>7222</v>
      </c>
      <c r="D1128" s="1"/>
      <c r="E1128" s="1"/>
      <c r="F1128" s="1" t="s">
        <v>7242</v>
      </c>
      <c r="G1128" s="168">
        <v>4</v>
      </c>
      <c r="H1128" s="1" t="s">
        <v>7262</v>
      </c>
      <c r="I1128" s="1" t="s">
        <v>7250</v>
      </c>
      <c r="J1128" s="1" t="s">
        <v>7251</v>
      </c>
      <c r="K1128" s="149" t="s">
        <v>5725</v>
      </c>
      <c r="L1128" s="149" t="s">
        <v>3373</v>
      </c>
      <c r="S1128" s="125"/>
      <c r="T1128" s="126"/>
      <c r="U1128" s="125"/>
      <c r="X1128" s="126"/>
      <c r="AC1128" s="1" t="str">
        <f>IF(基本情報登録!$D$10="","",IF(基本情報登録!$D$10='登録データ（男）'!F1128,1,0))</f>
        <v/>
      </c>
    </row>
    <row r="1129" spans="1:29" ht="13.5">
      <c r="A1129" s="149">
        <v>1127</v>
      </c>
      <c r="B1129" s="1" t="s">
        <v>7200</v>
      </c>
      <c r="C1129" s="1" t="s">
        <v>7223</v>
      </c>
      <c r="D1129" s="1"/>
      <c r="E1129" s="1"/>
      <c r="F1129" s="1" t="s">
        <v>5023</v>
      </c>
      <c r="G1129" s="168">
        <v>1</v>
      </c>
      <c r="H1129" s="1" t="s">
        <v>7263</v>
      </c>
      <c r="I1129" s="1" t="s">
        <v>2349</v>
      </c>
      <c r="J1129" s="1" t="s">
        <v>2445</v>
      </c>
      <c r="K1129" s="149" t="s">
        <v>5726</v>
      </c>
      <c r="L1129" s="149" t="s">
        <v>3373</v>
      </c>
      <c r="S1129" s="125"/>
      <c r="T1129" s="126"/>
      <c r="U1129" s="125"/>
      <c r="X1129" s="126"/>
      <c r="AC1129" s="1" t="str">
        <f>IF(基本情報登録!$D$10="","",IF(基本情報登録!$D$10='登録データ（男）'!F1129,1,0))</f>
        <v/>
      </c>
    </row>
    <row r="1130" spans="1:29" ht="13.5">
      <c r="A1130" s="149">
        <v>1128</v>
      </c>
      <c r="B1130" s="1" t="s">
        <v>7201</v>
      </c>
      <c r="C1130" s="1" t="s">
        <v>7224</v>
      </c>
      <c r="D1130" s="1"/>
      <c r="E1130" s="1"/>
      <c r="F1130" s="1" t="s">
        <v>7243</v>
      </c>
      <c r="G1130" s="168">
        <v>1</v>
      </c>
      <c r="H1130" s="1" t="s">
        <v>5172</v>
      </c>
      <c r="I1130" s="1" t="s">
        <v>6980</v>
      </c>
      <c r="J1130" s="1" t="s">
        <v>2288</v>
      </c>
      <c r="K1130" s="149" t="s">
        <v>5727</v>
      </c>
      <c r="L1130" s="149" t="s">
        <v>3373</v>
      </c>
      <c r="S1130" s="125"/>
      <c r="T1130" s="126"/>
      <c r="U1130" s="125"/>
      <c r="X1130" s="126"/>
      <c r="AC1130" s="1" t="str">
        <f>IF(基本情報登録!$D$10="","",IF(基本情報登録!$D$10='登録データ（男）'!F1130,1,0))</f>
        <v/>
      </c>
    </row>
    <row r="1131" spans="1:29" ht="13.5">
      <c r="A1131" s="149">
        <v>1129</v>
      </c>
      <c r="B1131" s="1" t="s">
        <v>7202</v>
      </c>
      <c r="C1131" s="1" t="s">
        <v>7225</v>
      </c>
      <c r="D1131" s="1"/>
      <c r="E1131" s="1"/>
      <c r="F1131" s="1" t="s">
        <v>7244</v>
      </c>
      <c r="G1131" s="168">
        <v>1</v>
      </c>
      <c r="H1131" s="1" t="s">
        <v>7264</v>
      </c>
      <c r="I1131" s="1" t="s">
        <v>517</v>
      </c>
      <c r="J1131" s="1" t="s">
        <v>2450</v>
      </c>
      <c r="K1131" s="149" t="s">
        <v>5728</v>
      </c>
      <c r="L1131" s="149" t="s">
        <v>3373</v>
      </c>
      <c r="S1131" s="125"/>
      <c r="T1131" s="126"/>
      <c r="U1131" s="125"/>
      <c r="X1131" s="126"/>
      <c r="AC1131" s="1" t="str">
        <f>IF(基本情報登録!$D$10="","",IF(基本情報登録!$D$10='登録データ（男）'!F1131,1,0))</f>
        <v/>
      </c>
    </row>
    <row r="1132" spans="1:29" ht="13.5">
      <c r="A1132" s="149">
        <v>1130</v>
      </c>
      <c r="B1132" s="1" t="s">
        <v>7203</v>
      </c>
      <c r="C1132" s="1" t="s">
        <v>7226</v>
      </c>
      <c r="D1132" s="1"/>
      <c r="E1132" s="1"/>
      <c r="F1132" s="1" t="s">
        <v>7244</v>
      </c>
      <c r="G1132" s="168">
        <v>1</v>
      </c>
      <c r="H1132" s="1" t="s">
        <v>5144</v>
      </c>
      <c r="I1132" s="1" t="s">
        <v>519</v>
      </c>
      <c r="J1132" s="1" t="s">
        <v>3112</v>
      </c>
      <c r="K1132" s="149" t="s">
        <v>5729</v>
      </c>
      <c r="L1132" s="149" t="s">
        <v>3373</v>
      </c>
      <c r="S1132" s="125"/>
      <c r="T1132" s="126"/>
      <c r="U1132" s="125"/>
      <c r="X1132" s="126"/>
      <c r="AC1132" s="1" t="str">
        <f>IF(基本情報登録!$D$10="","",IF(基本情報登録!$D$10='登録データ（男）'!F1132,1,0))</f>
        <v/>
      </c>
    </row>
    <row r="1133" spans="1:29" ht="13.5">
      <c r="A1133" s="149">
        <v>1131</v>
      </c>
      <c r="B1133" s="1" t="s">
        <v>7204</v>
      </c>
      <c r="C1133" s="1" t="s">
        <v>7227</v>
      </c>
      <c r="D1133" s="1"/>
      <c r="E1133" s="1"/>
      <c r="F1133" s="1" t="s">
        <v>7244</v>
      </c>
      <c r="G1133" s="168">
        <v>1</v>
      </c>
      <c r="H1133" s="1" t="s">
        <v>5125</v>
      </c>
      <c r="I1133" s="1" t="s">
        <v>567</v>
      </c>
      <c r="J1133" s="1" t="s">
        <v>2217</v>
      </c>
      <c r="K1133" s="149" t="s">
        <v>5730</v>
      </c>
      <c r="L1133" s="149" t="s">
        <v>3373</v>
      </c>
      <c r="S1133" s="125"/>
      <c r="T1133" s="126"/>
      <c r="U1133" s="125"/>
      <c r="X1133" s="126"/>
      <c r="AC1133" s="1" t="str">
        <f>IF(基本情報登録!$D$10="","",IF(基本情報登録!$D$10='登録データ（男）'!F1133,1,0))</f>
        <v/>
      </c>
    </row>
    <row r="1134" spans="1:29" ht="13.5">
      <c r="A1134" s="149">
        <v>1132</v>
      </c>
      <c r="B1134" s="1" t="s">
        <v>7205</v>
      </c>
      <c r="C1134" s="1" t="s">
        <v>7228</v>
      </c>
      <c r="D1134" s="1"/>
      <c r="E1134" s="1"/>
      <c r="F1134" s="1" t="s">
        <v>7244</v>
      </c>
      <c r="G1134" s="168">
        <v>1</v>
      </c>
      <c r="H1134" s="1" t="s">
        <v>5077</v>
      </c>
      <c r="I1134" s="1" t="s">
        <v>7252</v>
      </c>
      <c r="J1134" s="1" t="s">
        <v>2618</v>
      </c>
      <c r="K1134" s="149" t="s">
        <v>5731</v>
      </c>
      <c r="L1134" s="149" t="s">
        <v>3373</v>
      </c>
      <c r="S1134" s="125"/>
      <c r="T1134" s="126"/>
      <c r="U1134" s="125"/>
      <c r="X1134" s="126"/>
      <c r="AC1134" s="1" t="str">
        <f>IF(基本情報登録!$D$10="","",IF(基本情報登録!$D$10='登録データ（男）'!F1134,1,0))</f>
        <v/>
      </c>
    </row>
    <row r="1135" spans="1:29" ht="13.5">
      <c r="A1135" s="149">
        <v>1133</v>
      </c>
      <c r="B1135" s="1" t="s">
        <v>7206</v>
      </c>
      <c r="C1135" s="1" t="s">
        <v>7229</v>
      </c>
      <c r="D1135" s="1"/>
      <c r="E1135" s="1"/>
      <c r="F1135" s="1" t="s">
        <v>7244</v>
      </c>
      <c r="G1135" s="168">
        <v>1</v>
      </c>
      <c r="H1135" s="1" t="s">
        <v>5044</v>
      </c>
      <c r="I1135" s="1" t="s">
        <v>2520</v>
      </c>
      <c r="J1135" s="1" t="s">
        <v>612</v>
      </c>
      <c r="K1135" s="149" t="s">
        <v>5732</v>
      </c>
      <c r="L1135" s="149" t="s">
        <v>3373</v>
      </c>
      <c r="S1135" s="125"/>
      <c r="T1135" s="126"/>
      <c r="U1135" s="125"/>
      <c r="X1135" s="126"/>
      <c r="AC1135" s="1" t="str">
        <f>IF(基本情報登録!$D$10="","",IF(基本情報登録!$D$10='登録データ（男）'!F1135,1,0))</f>
        <v/>
      </c>
    </row>
    <row r="1136" spans="1:29" ht="13.5">
      <c r="A1136" s="149">
        <v>1134</v>
      </c>
      <c r="B1136" s="1" t="s">
        <v>7207</v>
      </c>
      <c r="C1136" s="1" t="s">
        <v>7230</v>
      </c>
      <c r="D1136" s="1"/>
      <c r="E1136" s="1"/>
      <c r="F1136" s="1" t="s">
        <v>7244</v>
      </c>
      <c r="G1136" s="168">
        <v>1</v>
      </c>
      <c r="H1136" s="1" t="s">
        <v>7265</v>
      </c>
      <c r="I1136" s="1" t="s">
        <v>2186</v>
      </c>
      <c r="J1136" s="1" t="s">
        <v>7253</v>
      </c>
      <c r="K1136" s="149" t="s">
        <v>5733</v>
      </c>
      <c r="L1136" s="149" t="s">
        <v>3373</v>
      </c>
      <c r="S1136" s="125"/>
      <c r="T1136" s="126"/>
      <c r="U1136" s="125"/>
      <c r="X1136" s="126"/>
      <c r="AC1136" s="1" t="str">
        <f>IF(基本情報登録!$D$10="","",IF(基本情報登録!$D$10='登録データ（男）'!F1136,1,0))</f>
        <v/>
      </c>
    </row>
    <row r="1137" spans="1:29" ht="13.5">
      <c r="A1137" s="149">
        <v>1135</v>
      </c>
      <c r="B1137" s="1" t="s">
        <v>7208</v>
      </c>
      <c r="C1137" s="1" t="s">
        <v>7231</v>
      </c>
      <c r="D1137" s="1"/>
      <c r="E1137" s="1"/>
      <c r="F1137" s="1" t="s">
        <v>7244</v>
      </c>
      <c r="G1137" s="168">
        <v>1</v>
      </c>
      <c r="H1137" s="1" t="s">
        <v>7266</v>
      </c>
      <c r="I1137" s="1" t="s">
        <v>3881</v>
      </c>
      <c r="J1137" s="1" t="s">
        <v>7254</v>
      </c>
      <c r="K1137" s="149" t="s">
        <v>5734</v>
      </c>
      <c r="L1137" s="149" t="s">
        <v>3373</v>
      </c>
      <c r="S1137" s="125"/>
      <c r="T1137" s="126"/>
      <c r="U1137" s="125"/>
      <c r="X1137" s="126"/>
      <c r="AC1137" s="1" t="str">
        <f>IF(基本情報登録!$D$10="","",IF(基本情報登録!$D$10='登録データ（男）'!F1137,1,0))</f>
        <v/>
      </c>
    </row>
    <row r="1138" spans="1:29" ht="13.5">
      <c r="A1138" s="149">
        <v>1136</v>
      </c>
      <c r="B1138" s="1" t="s">
        <v>7209</v>
      </c>
      <c r="C1138" s="1" t="s">
        <v>7232</v>
      </c>
      <c r="D1138" s="1"/>
      <c r="E1138" s="1"/>
      <c r="F1138" s="1" t="s">
        <v>7244</v>
      </c>
      <c r="G1138" s="168">
        <v>1</v>
      </c>
      <c r="H1138" s="1" t="s">
        <v>5054</v>
      </c>
      <c r="I1138" s="1" t="s">
        <v>5301</v>
      </c>
      <c r="J1138" s="1" t="s">
        <v>501</v>
      </c>
      <c r="K1138" s="149" t="s">
        <v>5735</v>
      </c>
      <c r="L1138" s="149" t="s">
        <v>3373</v>
      </c>
      <c r="S1138" s="125"/>
      <c r="T1138" s="126"/>
      <c r="U1138" s="125"/>
      <c r="X1138" s="126"/>
      <c r="AC1138" s="1" t="str">
        <f>IF(基本情報登録!$D$10="","",IF(基本情報登録!$D$10='登録データ（男）'!F1138,1,0))</f>
        <v/>
      </c>
    </row>
    <row r="1139" spans="1:29" ht="13.5">
      <c r="A1139" s="149">
        <v>1137</v>
      </c>
      <c r="B1139" s="1" t="s">
        <v>7210</v>
      </c>
      <c r="C1139" s="1" t="s">
        <v>1470</v>
      </c>
      <c r="D1139" s="1"/>
      <c r="E1139" s="1"/>
      <c r="F1139" s="1" t="s">
        <v>7244</v>
      </c>
      <c r="G1139" s="168">
        <v>3</v>
      </c>
      <c r="H1139" s="1" t="s">
        <v>7267</v>
      </c>
      <c r="I1139" s="1" t="s">
        <v>572</v>
      </c>
      <c r="J1139" s="1" t="s">
        <v>502</v>
      </c>
      <c r="K1139" s="149" t="s">
        <v>5736</v>
      </c>
      <c r="L1139" s="149" t="s">
        <v>3373</v>
      </c>
      <c r="S1139" s="125"/>
      <c r="T1139" s="126"/>
      <c r="U1139" s="125"/>
      <c r="X1139" s="126"/>
      <c r="AC1139" s="1" t="str">
        <f>IF(基本情報登録!$D$10="","",IF(基本情報登録!$D$10='登録データ（男）'!F1139,1,0))</f>
        <v/>
      </c>
    </row>
    <row r="1140" spans="1:29" ht="13.5">
      <c r="A1140" s="149">
        <v>1138</v>
      </c>
      <c r="B1140" s="1" t="s">
        <v>7211</v>
      </c>
      <c r="C1140" s="1" t="s">
        <v>7233</v>
      </c>
      <c r="D1140" s="1"/>
      <c r="E1140" s="1"/>
      <c r="F1140" s="1" t="s">
        <v>7244</v>
      </c>
      <c r="G1140" s="168">
        <v>1</v>
      </c>
      <c r="H1140" s="1" t="s">
        <v>3024</v>
      </c>
      <c r="I1140" s="1" t="s">
        <v>550</v>
      </c>
      <c r="J1140" s="1" t="s">
        <v>7255</v>
      </c>
      <c r="K1140" s="149" t="s">
        <v>5737</v>
      </c>
      <c r="L1140" s="149" t="s">
        <v>3373</v>
      </c>
      <c r="S1140" s="125"/>
      <c r="T1140" s="126"/>
      <c r="U1140" s="125"/>
      <c r="X1140" s="126"/>
      <c r="AC1140" s="1" t="str">
        <f>IF(基本情報登録!$D$10="","",IF(基本情報登録!$D$10='登録データ（男）'!F1140,1,0))</f>
        <v/>
      </c>
    </row>
    <row r="1141" spans="1:29" ht="13.5">
      <c r="A1141" s="149">
        <v>1139</v>
      </c>
      <c r="B1141" s="1" t="s">
        <v>7212</v>
      </c>
      <c r="C1141" s="1" t="s">
        <v>7234</v>
      </c>
      <c r="D1141" s="1"/>
      <c r="E1141" s="1"/>
      <c r="F1141" s="1" t="s">
        <v>7244</v>
      </c>
      <c r="G1141" s="168">
        <v>1</v>
      </c>
      <c r="H1141" s="1" t="s">
        <v>5173</v>
      </c>
      <c r="I1141" s="1" t="s">
        <v>3559</v>
      </c>
      <c r="J1141" s="1" t="s">
        <v>2923</v>
      </c>
      <c r="K1141" s="149" t="s">
        <v>5738</v>
      </c>
      <c r="L1141" s="149" t="s">
        <v>3373</v>
      </c>
      <c r="S1141" s="125"/>
      <c r="T1141" s="126"/>
      <c r="U1141" s="125"/>
      <c r="X1141" s="126"/>
      <c r="AC1141" s="1" t="str">
        <f>IF(基本情報登録!$D$10="","",IF(基本情報登録!$D$10='登録データ（男）'!F1141,1,0))</f>
        <v/>
      </c>
    </row>
    <row r="1142" spans="1:29" ht="13.5">
      <c r="A1142" s="149">
        <v>1140</v>
      </c>
      <c r="B1142" s="1" t="s">
        <v>7213</v>
      </c>
      <c r="C1142" s="1" t="s">
        <v>7235</v>
      </c>
      <c r="D1142" s="1"/>
      <c r="E1142" s="1"/>
      <c r="F1142" s="1" t="s">
        <v>7245</v>
      </c>
      <c r="G1142" s="168">
        <v>1</v>
      </c>
      <c r="H1142" s="1" t="s">
        <v>658</v>
      </c>
      <c r="I1142" s="1" t="s">
        <v>7256</v>
      </c>
      <c r="J1142" s="1" t="s">
        <v>510</v>
      </c>
      <c r="K1142" s="149" t="s">
        <v>5739</v>
      </c>
      <c r="L1142" s="149" t="s">
        <v>3373</v>
      </c>
      <c r="S1142" s="125"/>
      <c r="T1142" s="126"/>
      <c r="U1142" s="125"/>
      <c r="X1142" s="126"/>
      <c r="AC1142" s="1" t="str">
        <f>IF(基本情報登録!$D$10="","",IF(基本情報登録!$D$10='登録データ（男）'!F1142,1,0))</f>
        <v/>
      </c>
    </row>
    <row r="1143" spans="1:29" ht="13.5">
      <c r="A1143" s="149">
        <v>1141</v>
      </c>
      <c r="B1143" s="1" t="s">
        <v>7214</v>
      </c>
      <c r="C1143" s="1" t="s">
        <v>7236</v>
      </c>
      <c r="D1143" s="1"/>
      <c r="E1143" s="1"/>
      <c r="F1143" s="1" t="s">
        <v>7245</v>
      </c>
      <c r="G1143" s="168">
        <v>1</v>
      </c>
      <c r="H1143" s="1" t="s">
        <v>7268</v>
      </c>
      <c r="I1143" s="1" t="s">
        <v>2266</v>
      </c>
      <c r="J1143" s="1" t="s">
        <v>7257</v>
      </c>
      <c r="K1143" s="149" t="s">
        <v>5740</v>
      </c>
      <c r="L1143" s="149" t="s">
        <v>3373</v>
      </c>
      <c r="S1143" s="125"/>
      <c r="T1143" s="126"/>
      <c r="U1143" s="125"/>
      <c r="X1143" s="126"/>
      <c r="AC1143" s="1" t="str">
        <f>IF(基本情報登録!$D$10="","",IF(基本情報登録!$D$10='登録データ（男）'!F1143,1,0))</f>
        <v/>
      </c>
    </row>
    <row r="1144" spans="1:29" ht="13.5">
      <c r="A1144" s="149">
        <v>1142</v>
      </c>
      <c r="B1144" s="1" t="s">
        <v>7215</v>
      </c>
      <c r="C1144" s="1" t="s">
        <v>7237</v>
      </c>
      <c r="D1144" s="1"/>
      <c r="E1144" s="1"/>
      <c r="F1144" s="1" t="s">
        <v>7245</v>
      </c>
      <c r="G1144" s="168">
        <v>1</v>
      </c>
      <c r="H1144" s="1" t="s">
        <v>965</v>
      </c>
      <c r="I1144" s="1" t="s">
        <v>7258</v>
      </c>
      <c r="J1144" s="1" t="s">
        <v>7259</v>
      </c>
      <c r="K1144" s="149" t="s">
        <v>5741</v>
      </c>
      <c r="L1144" s="149" t="s">
        <v>3373</v>
      </c>
      <c r="S1144" s="125"/>
      <c r="T1144" s="126"/>
      <c r="U1144" s="125"/>
      <c r="X1144" s="126"/>
      <c r="AC1144" s="1" t="str">
        <f>IF(基本情報登録!$D$10="","",IF(基本情報登録!$D$10='登録データ（男）'!F1144,1,0))</f>
        <v/>
      </c>
    </row>
    <row r="1145" spans="1:29" ht="13.5">
      <c r="A1145" s="149">
        <v>1143</v>
      </c>
      <c r="B1145" s="1" t="s">
        <v>7216</v>
      </c>
      <c r="C1145" s="1" t="s">
        <v>7238</v>
      </c>
      <c r="D1145" s="1"/>
      <c r="E1145" s="1"/>
      <c r="F1145" s="1" t="s">
        <v>7245</v>
      </c>
      <c r="G1145" s="168">
        <v>1</v>
      </c>
      <c r="H1145" s="1" t="s">
        <v>7269</v>
      </c>
      <c r="I1145" s="1" t="s">
        <v>2522</v>
      </c>
      <c r="J1145" s="1" t="s">
        <v>2673</v>
      </c>
      <c r="K1145" s="149" t="s">
        <v>5742</v>
      </c>
      <c r="L1145" s="149" t="s">
        <v>3373</v>
      </c>
      <c r="S1145" s="125"/>
      <c r="T1145" s="126"/>
      <c r="U1145" s="125"/>
      <c r="X1145" s="126"/>
      <c r="AC1145" s="1" t="str">
        <f>IF(基本情報登録!$D$10="","",IF(基本情報登録!$D$10='登録データ（男）'!F1145,1,0))</f>
        <v/>
      </c>
    </row>
    <row r="1146" spans="1:29" ht="13.5">
      <c r="A1146" s="149">
        <v>1144</v>
      </c>
      <c r="B1146" s="1" t="s">
        <v>7288</v>
      </c>
      <c r="C1146" s="1" t="s">
        <v>7303</v>
      </c>
      <c r="D1146" s="1"/>
      <c r="E1146" s="1"/>
      <c r="F1146" s="1" t="s">
        <v>7318</v>
      </c>
      <c r="G1146" s="168">
        <v>1</v>
      </c>
      <c r="H1146" s="1" t="s">
        <v>5252</v>
      </c>
      <c r="I1146" s="1" t="s">
        <v>512</v>
      </c>
      <c r="J1146" s="1" t="s">
        <v>2450</v>
      </c>
      <c r="K1146" s="149" t="s">
        <v>5743</v>
      </c>
      <c r="L1146" s="149" t="s">
        <v>3373</v>
      </c>
      <c r="S1146" s="125"/>
      <c r="T1146" s="126"/>
      <c r="U1146" s="125"/>
      <c r="X1146" s="126"/>
      <c r="AC1146" s="1" t="str">
        <f>IF(基本情報登録!$D$10="","",IF(基本情報登録!$D$10='登録データ（男）'!F1146,1,0))</f>
        <v/>
      </c>
    </row>
    <row r="1147" spans="1:29" ht="13.5">
      <c r="A1147" s="149">
        <v>1145</v>
      </c>
      <c r="B1147" s="1" t="s">
        <v>7289</v>
      </c>
      <c r="C1147" s="1" t="s">
        <v>7304</v>
      </c>
      <c r="D1147" s="1"/>
      <c r="E1147" s="1"/>
      <c r="F1147" s="1" t="s">
        <v>7318</v>
      </c>
      <c r="G1147" s="168">
        <v>1</v>
      </c>
      <c r="H1147" s="1" t="s">
        <v>5141</v>
      </c>
      <c r="I1147" s="1" t="s">
        <v>2842</v>
      </c>
      <c r="J1147" s="1" t="s">
        <v>7326</v>
      </c>
      <c r="K1147" s="149" t="s">
        <v>5744</v>
      </c>
      <c r="L1147" s="149" t="s">
        <v>3373</v>
      </c>
      <c r="S1147" s="125"/>
      <c r="T1147" s="126"/>
      <c r="U1147" s="125"/>
      <c r="X1147" s="126"/>
      <c r="AC1147" s="1" t="str">
        <f>IF(基本情報登録!$D$10="","",IF(基本情報登録!$D$10='登録データ（男）'!F1147,1,0))</f>
        <v/>
      </c>
    </row>
    <row r="1148" spans="1:29" ht="13.5">
      <c r="A1148" s="149">
        <v>1146</v>
      </c>
      <c r="B1148" s="1" t="s">
        <v>7290</v>
      </c>
      <c r="C1148" s="1" t="s">
        <v>7305</v>
      </c>
      <c r="D1148" s="1"/>
      <c r="E1148" s="1"/>
      <c r="F1148" s="1" t="s">
        <v>5019</v>
      </c>
      <c r="G1148" s="168">
        <v>1</v>
      </c>
      <c r="H1148" s="1" t="s">
        <v>5111</v>
      </c>
      <c r="I1148" s="1" t="s">
        <v>561</v>
      </c>
      <c r="J1148" s="1" t="s">
        <v>595</v>
      </c>
      <c r="K1148" s="149" t="s">
        <v>5745</v>
      </c>
      <c r="L1148" s="149" t="s">
        <v>3373</v>
      </c>
      <c r="S1148" s="125"/>
      <c r="T1148" s="126"/>
      <c r="U1148" s="125"/>
      <c r="X1148" s="126"/>
      <c r="AC1148" s="1" t="str">
        <f>IF(基本情報登録!$D$10="","",IF(基本情報登録!$D$10='登録データ（男）'!F1148,1,0))</f>
        <v/>
      </c>
    </row>
    <row r="1149" spans="1:29" ht="13.5">
      <c r="A1149" s="149">
        <v>1147</v>
      </c>
      <c r="B1149" s="1" t="s">
        <v>7291</v>
      </c>
      <c r="C1149" s="1" t="s">
        <v>7306</v>
      </c>
      <c r="D1149" s="1"/>
      <c r="E1149" s="1"/>
      <c r="F1149" s="1" t="s">
        <v>7240</v>
      </c>
      <c r="G1149" s="168">
        <v>4</v>
      </c>
      <c r="H1149" s="1" t="s">
        <v>1812</v>
      </c>
      <c r="I1149" s="1" t="s">
        <v>2389</v>
      </c>
      <c r="J1149" s="1" t="s">
        <v>3121</v>
      </c>
      <c r="K1149" s="149" t="s">
        <v>5746</v>
      </c>
      <c r="L1149" s="149" t="s">
        <v>3373</v>
      </c>
      <c r="S1149" s="125"/>
      <c r="T1149" s="126"/>
      <c r="U1149" s="125"/>
      <c r="X1149" s="126"/>
      <c r="AC1149" s="1" t="str">
        <f>IF(基本情報登録!$D$10="","",IF(基本情報登録!$D$10='登録データ（男）'!F1149,1,0))</f>
        <v/>
      </c>
    </row>
    <row r="1150" spans="1:29" ht="13.5">
      <c r="A1150" s="149">
        <v>1148</v>
      </c>
      <c r="B1150" s="1" t="s">
        <v>7292</v>
      </c>
      <c r="C1150" s="1" t="s">
        <v>7307</v>
      </c>
      <c r="D1150" s="1"/>
      <c r="E1150" s="1"/>
      <c r="F1150" s="1" t="s">
        <v>7240</v>
      </c>
      <c r="G1150" s="168">
        <v>2</v>
      </c>
      <c r="H1150" s="1" t="s">
        <v>2328</v>
      </c>
      <c r="I1150" s="1" t="s">
        <v>522</v>
      </c>
      <c r="J1150" s="1" t="s">
        <v>3066</v>
      </c>
      <c r="K1150" s="149" t="s">
        <v>5747</v>
      </c>
      <c r="L1150" s="149" t="s">
        <v>3373</v>
      </c>
      <c r="S1150" s="125"/>
      <c r="T1150" s="126"/>
      <c r="U1150" s="125"/>
      <c r="X1150" s="126"/>
      <c r="AC1150" s="1" t="str">
        <f>IF(基本情報登録!$D$10="","",IF(基本情報登録!$D$10='登録データ（男）'!F1150,1,0))</f>
        <v/>
      </c>
    </row>
    <row r="1151" spans="1:29" ht="13.5">
      <c r="A1151" s="149">
        <v>1149</v>
      </c>
      <c r="B1151" s="1" t="s">
        <v>7293</v>
      </c>
      <c r="C1151" s="1" t="s">
        <v>7308</v>
      </c>
      <c r="D1151" s="1"/>
      <c r="E1151" s="1"/>
      <c r="F1151" s="1" t="s">
        <v>7240</v>
      </c>
      <c r="G1151" s="168">
        <v>1</v>
      </c>
      <c r="H1151" s="1" t="s">
        <v>5042</v>
      </c>
      <c r="I1151" s="1" t="s">
        <v>7327</v>
      </c>
      <c r="J1151" s="1" t="s">
        <v>523</v>
      </c>
      <c r="K1151" s="149" t="s">
        <v>5748</v>
      </c>
      <c r="L1151" s="149" t="s">
        <v>3373</v>
      </c>
      <c r="S1151" s="125"/>
      <c r="T1151" s="126"/>
      <c r="U1151" s="125"/>
      <c r="X1151" s="126"/>
      <c r="AC1151" s="1" t="str">
        <f>IF(基本情報登録!$D$10="","",IF(基本情報登録!$D$10='登録データ（男）'!F1151,1,0))</f>
        <v/>
      </c>
    </row>
    <row r="1152" spans="1:29" ht="13.5">
      <c r="A1152" s="149">
        <v>1150</v>
      </c>
      <c r="B1152" s="1" t="s">
        <v>7294</v>
      </c>
      <c r="C1152" s="1" t="s">
        <v>7309</v>
      </c>
      <c r="D1152" s="1"/>
      <c r="E1152" s="1"/>
      <c r="F1152" s="1" t="s">
        <v>5016</v>
      </c>
      <c r="G1152" s="168" t="s">
        <v>313</v>
      </c>
      <c r="H1152" s="1" t="s">
        <v>322</v>
      </c>
      <c r="I1152" s="1" t="s">
        <v>7328</v>
      </c>
      <c r="J1152" s="1" t="s">
        <v>2270</v>
      </c>
      <c r="K1152" s="149" t="s">
        <v>5749</v>
      </c>
      <c r="L1152" s="149" t="s">
        <v>3373</v>
      </c>
      <c r="S1152" s="125"/>
      <c r="T1152" s="126"/>
      <c r="U1152" s="125"/>
      <c r="X1152" s="126"/>
      <c r="AC1152" s="1" t="str">
        <f>IF(基本情報登録!$D$10="","",IF(基本情報登録!$D$10='登録データ（男）'!F1152,1,0))</f>
        <v/>
      </c>
    </row>
    <row r="1153" spans="1:29" ht="13.5">
      <c r="A1153" s="149">
        <v>1151</v>
      </c>
      <c r="B1153" s="1" t="s">
        <v>7295</v>
      </c>
      <c r="C1153" s="1" t="s">
        <v>7310</v>
      </c>
      <c r="D1153" s="1"/>
      <c r="E1153" s="1"/>
      <c r="F1153" s="1" t="s">
        <v>5016</v>
      </c>
      <c r="G1153" s="168" t="s">
        <v>313</v>
      </c>
      <c r="H1153" s="1" t="s">
        <v>7321</v>
      </c>
      <c r="I1153" s="1" t="s">
        <v>618</v>
      </c>
      <c r="J1153" s="1" t="s">
        <v>595</v>
      </c>
      <c r="K1153" s="149" t="s">
        <v>5750</v>
      </c>
      <c r="L1153" s="149" t="s">
        <v>3373</v>
      </c>
      <c r="S1153" s="125"/>
      <c r="T1153" s="126"/>
      <c r="U1153" s="125"/>
      <c r="X1153" s="126"/>
      <c r="AC1153" s="1" t="str">
        <f>IF(基本情報登録!$D$10="","",IF(基本情報登録!$D$10='登録データ（男）'!F1153,1,0))</f>
        <v/>
      </c>
    </row>
    <row r="1154" spans="1:29" ht="13.5">
      <c r="A1154" s="149">
        <v>1152</v>
      </c>
      <c r="B1154" s="1" t="s">
        <v>7296</v>
      </c>
      <c r="C1154" s="1" t="s">
        <v>7311</v>
      </c>
      <c r="D1154" s="1"/>
      <c r="E1154" s="1"/>
      <c r="F1154" s="1" t="s">
        <v>5016</v>
      </c>
      <c r="G1154" s="168">
        <v>1</v>
      </c>
      <c r="H1154" s="1" t="s">
        <v>5139</v>
      </c>
      <c r="I1154" s="1" t="s">
        <v>519</v>
      </c>
      <c r="J1154" s="1" t="s">
        <v>5414</v>
      </c>
      <c r="K1154" s="149" t="s">
        <v>5751</v>
      </c>
      <c r="L1154" s="149" t="s">
        <v>3373</v>
      </c>
      <c r="S1154" s="125"/>
      <c r="T1154" s="126"/>
      <c r="U1154" s="125"/>
      <c r="X1154" s="126"/>
      <c r="AC1154" s="1" t="str">
        <f>IF(基本情報登録!$D$10="","",IF(基本情報登録!$D$10='登録データ（男）'!F1154,1,0))</f>
        <v/>
      </c>
    </row>
    <row r="1155" spans="1:29" ht="13.5">
      <c r="A1155" s="149">
        <v>1153</v>
      </c>
      <c r="B1155" s="1" t="s">
        <v>7297</v>
      </c>
      <c r="C1155" s="1" t="s">
        <v>7312</v>
      </c>
      <c r="D1155" s="1"/>
      <c r="E1155" s="1"/>
      <c r="F1155" s="1" t="s">
        <v>5016</v>
      </c>
      <c r="G1155" s="168">
        <v>3</v>
      </c>
      <c r="H1155" s="1" t="s">
        <v>7322</v>
      </c>
      <c r="I1155" s="1" t="s">
        <v>7329</v>
      </c>
      <c r="J1155" s="1" t="s">
        <v>7330</v>
      </c>
      <c r="K1155" s="149" t="s">
        <v>5752</v>
      </c>
      <c r="L1155" s="149" t="s">
        <v>3373</v>
      </c>
      <c r="S1155" s="125"/>
      <c r="T1155" s="126"/>
      <c r="U1155" s="125"/>
      <c r="X1155" s="126"/>
      <c r="AC1155" s="1" t="str">
        <f>IF(基本情報登録!$D$10="","",IF(基本情報登録!$D$10='登録データ（男）'!F1155,1,0))</f>
        <v/>
      </c>
    </row>
    <row r="1156" spans="1:29" ht="13.5">
      <c r="A1156" s="149">
        <v>1154</v>
      </c>
      <c r="B1156" s="1" t="s">
        <v>7298</v>
      </c>
      <c r="C1156" s="1" t="s">
        <v>7313</v>
      </c>
      <c r="D1156" s="1"/>
      <c r="E1156" s="1"/>
      <c r="F1156" s="1" t="s">
        <v>5016</v>
      </c>
      <c r="G1156" s="168" t="s">
        <v>313</v>
      </c>
      <c r="H1156" s="1" t="s">
        <v>7323</v>
      </c>
      <c r="I1156" s="1" t="s">
        <v>7331</v>
      </c>
      <c r="J1156" s="1" t="s">
        <v>7332</v>
      </c>
      <c r="K1156" s="149" t="s">
        <v>5753</v>
      </c>
      <c r="L1156" s="149" t="s">
        <v>3373</v>
      </c>
      <c r="S1156" s="125"/>
      <c r="T1156" s="126"/>
      <c r="U1156" s="125"/>
      <c r="X1156" s="126"/>
      <c r="AC1156" s="1" t="str">
        <f>IF(基本情報登録!$D$10="","",IF(基本情報登録!$D$10='登録データ（男）'!F1156,1,0))</f>
        <v/>
      </c>
    </row>
    <row r="1157" spans="1:29" ht="13.5">
      <c r="A1157" s="149">
        <v>1155</v>
      </c>
      <c r="B1157" s="1" t="s">
        <v>7299</v>
      </c>
      <c r="C1157" s="1" t="s">
        <v>7314</v>
      </c>
      <c r="D1157" s="1"/>
      <c r="E1157" s="1"/>
      <c r="F1157" s="1" t="s">
        <v>5016</v>
      </c>
      <c r="G1157" s="168">
        <v>1</v>
      </c>
      <c r="H1157" s="1" t="s">
        <v>2568</v>
      </c>
      <c r="I1157" s="1" t="s">
        <v>576</v>
      </c>
      <c r="J1157" s="1" t="s">
        <v>501</v>
      </c>
      <c r="K1157" s="149" t="s">
        <v>5754</v>
      </c>
      <c r="L1157" s="149" t="s">
        <v>3373</v>
      </c>
      <c r="S1157" s="125"/>
      <c r="T1157" s="126"/>
      <c r="U1157" s="125"/>
      <c r="X1157" s="126"/>
      <c r="AC1157" s="1" t="str">
        <f>IF(基本情報登録!$D$10="","",IF(基本情報登録!$D$10='登録データ（男）'!F1157,1,0))</f>
        <v/>
      </c>
    </row>
    <row r="1158" spans="1:29" ht="13.5">
      <c r="A1158" s="149">
        <v>1156</v>
      </c>
      <c r="B1158" s="1" t="s">
        <v>7300</v>
      </c>
      <c r="C1158" s="1" t="s">
        <v>7315</v>
      </c>
      <c r="D1158" s="1"/>
      <c r="E1158" s="1"/>
      <c r="F1158" s="1" t="s">
        <v>7319</v>
      </c>
      <c r="G1158" s="168">
        <v>4</v>
      </c>
      <c r="H1158" s="1" t="s">
        <v>7324</v>
      </c>
      <c r="I1158" s="1" t="s">
        <v>551</v>
      </c>
      <c r="J1158" s="1" t="s">
        <v>2450</v>
      </c>
      <c r="K1158" s="149" t="s">
        <v>5755</v>
      </c>
      <c r="L1158" s="149" t="s">
        <v>3373</v>
      </c>
      <c r="S1158" s="125"/>
      <c r="T1158" s="126"/>
      <c r="U1158" s="125"/>
      <c r="X1158" s="126"/>
      <c r="AC1158" s="1" t="str">
        <f>IF(基本情報登録!$D$10="","",IF(基本情報登録!$D$10='登録データ（男）'!F1158,1,0))</f>
        <v/>
      </c>
    </row>
    <row r="1159" spans="1:29" ht="13.5" customHeight="1">
      <c r="A1159" s="149">
        <v>1157</v>
      </c>
      <c r="B1159" s="1" t="s">
        <v>7301</v>
      </c>
      <c r="C1159" s="1" t="s">
        <v>7316</v>
      </c>
      <c r="D1159" s="1"/>
      <c r="E1159" s="1"/>
      <c r="F1159" s="1" t="s">
        <v>7320</v>
      </c>
      <c r="G1159" s="123">
        <v>1</v>
      </c>
      <c r="H1159" s="123" t="s">
        <v>7325</v>
      </c>
      <c r="I1159" s="1" t="s">
        <v>7333</v>
      </c>
      <c r="J1159" s="1" t="s">
        <v>2396</v>
      </c>
      <c r="K1159" s="149" t="s">
        <v>5756</v>
      </c>
      <c r="L1159" s="149" t="s">
        <v>3373</v>
      </c>
      <c r="S1159" s="125"/>
      <c r="T1159" s="126"/>
      <c r="U1159" s="125"/>
      <c r="X1159" s="126"/>
      <c r="AC1159" s="1" t="str">
        <f>IF(基本情報登録!$D$10="","",IF(基本情報登録!$D$10='登録データ（男）'!F1159,1,0))</f>
        <v/>
      </c>
    </row>
    <row r="1160" spans="1:29" ht="13.5" customHeight="1">
      <c r="A1160" s="149">
        <v>1158</v>
      </c>
      <c r="B1160" s="1" t="s">
        <v>7302</v>
      </c>
      <c r="C1160" s="1" t="s">
        <v>7317</v>
      </c>
      <c r="D1160" s="1"/>
      <c r="E1160" s="1"/>
      <c r="F1160" s="1" t="s">
        <v>7320</v>
      </c>
      <c r="G1160" s="123">
        <v>1</v>
      </c>
      <c r="H1160" s="123" t="s">
        <v>5091</v>
      </c>
      <c r="I1160" s="1" t="s">
        <v>7334</v>
      </c>
      <c r="J1160" s="1" t="s">
        <v>2386</v>
      </c>
      <c r="K1160" s="149" t="s">
        <v>5757</v>
      </c>
      <c r="L1160" s="149" t="s">
        <v>3373</v>
      </c>
      <c r="S1160" s="125"/>
      <c r="T1160" s="126"/>
      <c r="U1160" s="125"/>
      <c r="X1160" s="126"/>
      <c r="AC1160" s="1" t="str">
        <f>IF(基本情報登録!$D$10="","",IF(基本情報登録!$D$10='登録データ（男）'!F1160,1,0))</f>
        <v/>
      </c>
    </row>
    <row r="1161" spans="1:29" ht="13.5">
      <c r="A1161" s="149">
        <v>1159</v>
      </c>
      <c r="B1161" s="1" t="s">
        <v>7369</v>
      </c>
      <c r="C1161" s="1" t="s">
        <v>7373</v>
      </c>
      <c r="D1161" s="1"/>
      <c r="E1161" s="1"/>
      <c r="F1161" s="1" t="s">
        <v>7245</v>
      </c>
      <c r="G1161" s="123">
        <v>1</v>
      </c>
      <c r="H1161" s="1" t="s">
        <v>5205</v>
      </c>
      <c r="I1161" s="1" t="s">
        <v>7377</v>
      </c>
      <c r="J1161" s="1" t="s">
        <v>2217</v>
      </c>
      <c r="K1161" s="149" t="s">
        <v>5758</v>
      </c>
      <c r="L1161" s="149" t="s">
        <v>3373</v>
      </c>
      <c r="S1161" s="125"/>
      <c r="T1161" s="126"/>
      <c r="U1161" s="125"/>
      <c r="X1161" s="126"/>
      <c r="AC1161" s="1" t="str">
        <f>IF(基本情報登録!$D$10="","",IF(基本情報登録!$D$10='登録データ（男）'!F1161,1,0))</f>
        <v/>
      </c>
    </row>
    <row r="1162" spans="1:29" ht="13.5">
      <c r="A1162" s="149">
        <v>1160</v>
      </c>
      <c r="B1162" s="1" t="s">
        <v>7370</v>
      </c>
      <c r="C1162" s="1" t="s">
        <v>7374</v>
      </c>
      <c r="D1162" s="1"/>
      <c r="E1162" s="1"/>
      <c r="F1162" s="1" t="s">
        <v>5018</v>
      </c>
      <c r="G1162" s="123">
        <v>1</v>
      </c>
      <c r="H1162" s="1" t="s">
        <v>7380</v>
      </c>
      <c r="I1162" s="1" t="s">
        <v>7378</v>
      </c>
      <c r="J1162" s="1" t="s">
        <v>523</v>
      </c>
      <c r="K1162" s="149" t="s">
        <v>5759</v>
      </c>
      <c r="L1162" s="149" t="s">
        <v>3373</v>
      </c>
      <c r="S1162" s="125"/>
      <c r="T1162" s="126"/>
      <c r="U1162" s="125"/>
      <c r="X1162" s="126"/>
      <c r="AC1162" s="1" t="str">
        <f>IF(基本情報登録!$D$10="","",IF(基本情報登録!$D$10='登録データ（男）'!F1162,1,0))</f>
        <v/>
      </c>
    </row>
    <row r="1163" spans="1:29" ht="13.5">
      <c r="A1163" s="149">
        <v>1161</v>
      </c>
      <c r="B1163" s="1" t="s">
        <v>7371</v>
      </c>
      <c r="C1163" s="1" t="s">
        <v>7375</v>
      </c>
      <c r="D1163" s="1"/>
      <c r="E1163" s="1"/>
      <c r="F1163" s="1" t="s">
        <v>5021</v>
      </c>
      <c r="G1163" s="168">
        <v>4</v>
      </c>
      <c r="H1163" s="1" t="s">
        <v>911</v>
      </c>
      <c r="I1163" s="1" t="s">
        <v>1044</v>
      </c>
      <c r="J1163" s="1" t="s">
        <v>2388</v>
      </c>
      <c r="K1163" s="149" t="s">
        <v>5760</v>
      </c>
      <c r="L1163" s="149" t="s">
        <v>3373</v>
      </c>
      <c r="S1163" s="125"/>
      <c r="T1163" s="126"/>
      <c r="U1163" s="125"/>
      <c r="X1163" s="126"/>
      <c r="AC1163" s="1" t="str">
        <f>IF(基本情報登録!$D$10="","",IF(基本情報登録!$D$10='登録データ（男）'!F1163,1,0))</f>
        <v/>
      </c>
    </row>
    <row r="1164" spans="1:29" ht="13.5">
      <c r="A1164" s="149">
        <v>1162</v>
      </c>
      <c r="B1164" s="1" t="s">
        <v>7372</v>
      </c>
      <c r="C1164" s="1" t="s">
        <v>7376</v>
      </c>
      <c r="D1164" s="1"/>
      <c r="E1164" s="1"/>
      <c r="F1164" s="1" t="s">
        <v>7320</v>
      </c>
      <c r="G1164" s="123">
        <v>1</v>
      </c>
      <c r="H1164" s="1" t="s">
        <v>7381</v>
      </c>
      <c r="I1164" s="1" t="s">
        <v>7379</v>
      </c>
      <c r="J1164" s="1" t="s">
        <v>2217</v>
      </c>
      <c r="K1164" s="149" t="s">
        <v>5761</v>
      </c>
      <c r="L1164" s="149" t="s">
        <v>3373</v>
      </c>
      <c r="S1164" s="125"/>
      <c r="T1164" s="126"/>
      <c r="U1164" s="125"/>
      <c r="X1164" s="126"/>
      <c r="AC1164" s="1" t="str">
        <f>IF(基本情報登録!$D$10="","",IF(基本情報登録!$D$10='登録データ（男）'!F1164,1,0))</f>
        <v/>
      </c>
    </row>
    <row r="1165" spans="1:29">
      <c r="A1165" s="149">
        <v>1163</v>
      </c>
      <c r="B1165" s="149" t="s">
        <v>7397</v>
      </c>
      <c r="C1165" s="149" t="s">
        <v>7398</v>
      </c>
      <c r="F1165" s="149" t="s">
        <v>5025</v>
      </c>
      <c r="G1165" s="149">
        <v>4</v>
      </c>
      <c r="H1165" s="149" t="s">
        <v>7399</v>
      </c>
      <c r="I1165" s="149" t="s">
        <v>2756</v>
      </c>
      <c r="J1165" s="149" t="s">
        <v>2757</v>
      </c>
      <c r="K1165" s="149" t="s">
        <v>5762</v>
      </c>
      <c r="L1165" s="149" t="s">
        <v>3373</v>
      </c>
      <c r="S1165" s="125"/>
      <c r="T1165" s="126"/>
      <c r="U1165" s="125"/>
      <c r="X1165" s="126"/>
      <c r="AC1165" s="1" t="str">
        <f>IF(基本情報登録!$D$10="","",IF(基本情報登録!$D$10='登録データ（男）'!#REF!,1,0))</f>
        <v/>
      </c>
    </row>
    <row r="1166" spans="1:29">
      <c r="A1166" s="149">
        <v>1164</v>
      </c>
      <c r="B1166" s="149" t="s">
        <v>7400</v>
      </c>
      <c r="C1166" s="149" t="s">
        <v>7401</v>
      </c>
      <c r="F1166" s="149" t="s">
        <v>7402</v>
      </c>
      <c r="G1166" s="149">
        <v>3</v>
      </c>
      <c r="H1166" s="149" t="s">
        <v>7403</v>
      </c>
      <c r="I1166" s="149" t="s">
        <v>7404</v>
      </c>
      <c r="J1166" s="149" t="s">
        <v>3285</v>
      </c>
      <c r="K1166" s="149" t="s">
        <v>5763</v>
      </c>
      <c r="L1166" s="149" t="s">
        <v>3373</v>
      </c>
      <c r="S1166" s="125"/>
      <c r="T1166" s="126"/>
      <c r="U1166" s="125"/>
      <c r="X1166" s="126"/>
      <c r="AC1166" s="1" t="str">
        <f>IF(基本情報登録!$D$10="","",IF(基本情報登録!$D$10='登録データ（男）'!#REF!,1,0))</f>
        <v/>
      </c>
    </row>
    <row r="1167" spans="1:29">
      <c r="A1167" s="149">
        <v>1165</v>
      </c>
      <c r="B1167" s="149" t="s">
        <v>7405</v>
      </c>
      <c r="C1167" s="149" t="s">
        <v>7406</v>
      </c>
      <c r="F1167" s="149" t="s">
        <v>5032</v>
      </c>
      <c r="G1167" s="149">
        <v>1</v>
      </c>
      <c r="H1167" s="149" t="s">
        <v>2873</v>
      </c>
      <c r="I1167" s="149" t="s">
        <v>7407</v>
      </c>
      <c r="J1167" s="149" t="s">
        <v>7408</v>
      </c>
      <c r="K1167" s="149" t="s">
        <v>5764</v>
      </c>
      <c r="L1167" s="149" t="s">
        <v>3373</v>
      </c>
      <c r="S1167" s="125"/>
      <c r="T1167" s="126"/>
      <c r="U1167" s="125"/>
      <c r="X1167" s="126"/>
      <c r="AC1167" s="1" t="str">
        <f>IF(基本情報登録!$D$10="","",IF(基本情報登録!$D$10='登録データ（男）'!#REF!,1,0))</f>
        <v/>
      </c>
    </row>
    <row r="1168" spans="1:29">
      <c r="A1168" s="149">
        <v>1166</v>
      </c>
      <c r="B1168" s="149" t="s">
        <v>7409</v>
      </c>
      <c r="C1168" s="149" t="s">
        <v>7410</v>
      </c>
      <c r="F1168" s="149" t="s">
        <v>7411</v>
      </c>
      <c r="G1168" s="149">
        <v>1</v>
      </c>
      <c r="H1168" s="149" t="s">
        <v>7412</v>
      </c>
      <c r="I1168" s="149" t="s">
        <v>7413</v>
      </c>
      <c r="J1168" s="149" t="s">
        <v>570</v>
      </c>
      <c r="K1168" s="149" t="s">
        <v>5765</v>
      </c>
      <c r="L1168" s="149" t="s">
        <v>3373</v>
      </c>
      <c r="S1168" s="125"/>
      <c r="T1168" s="126"/>
      <c r="U1168" s="125"/>
      <c r="X1168" s="126"/>
      <c r="AC1168" s="1" t="str">
        <f>IF(基本情報登録!$D$10="","",IF(基本情報登録!$D$10='登録データ（男）'!#REF!,1,0))</f>
        <v/>
      </c>
    </row>
    <row r="1169" spans="1:29">
      <c r="A1169" s="149">
        <v>1167</v>
      </c>
      <c r="B1169" s="149" t="s">
        <v>7414</v>
      </c>
      <c r="C1169" s="149" t="s">
        <v>7415</v>
      </c>
      <c r="F1169" s="149" t="s">
        <v>7416</v>
      </c>
      <c r="G1169" s="149">
        <v>2</v>
      </c>
      <c r="H1169" s="149" t="s">
        <v>3013</v>
      </c>
      <c r="I1169" s="149" t="s">
        <v>617</v>
      </c>
      <c r="J1169" s="149" t="s">
        <v>2396</v>
      </c>
      <c r="K1169" s="149" t="s">
        <v>5766</v>
      </c>
      <c r="L1169" s="149" t="s">
        <v>3373</v>
      </c>
      <c r="S1169" s="125"/>
      <c r="T1169" s="126"/>
      <c r="U1169" s="125"/>
      <c r="X1169" s="126"/>
      <c r="AC1169" s="1" t="str">
        <f>IF(基本情報登録!$D$10="","",IF(基本情報登録!$D$10='登録データ（男）'!#REF!,1,0))</f>
        <v/>
      </c>
    </row>
    <row r="1170" spans="1:29">
      <c r="G1170" s="123"/>
      <c r="H1170" s="123"/>
      <c r="S1170" s="125"/>
      <c r="T1170" s="126"/>
      <c r="U1170" s="125"/>
      <c r="X1170" s="126"/>
      <c r="AC1170" s="1" t="str">
        <f>IF(基本情報登録!$D$10="","",IF(基本情報登録!$D$10='登録データ（男）'!F1170,1,0))</f>
        <v/>
      </c>
    </row>
    <row r="1171" spans="1:29">
      <c r="G1171" s="123"/>
      <c r="H1171" s="123"/>
      <c r="S1171" s="125"/>
      <c r="T1171" s="126"/>
      <c r="U1171" s="125"/>
      <c r="X1171" s="126"/>
      <c r="AC1171" s="1" t="str">
        <f>IF(基本情報登録!$D$10="","",IF(基本情報登録!$D$10='登録データ（男）'!F1171,1,0))</f>
        <v/>
      </c>
    </row>
    <row r="1172" spans="1:29">
      <c r="G1172" s="123"/>
      <c r="H1172" s="123"/>
      <c r="S1172" s="125"/>
      <c r="T1172" s="126"/>
      <c r="U1172" s="125"/>
      <c r="X1172" s="126"/>
      <c r="AC1172" s="1" t="str">
        <f>IF(基本情報登録!$D$10="","",IF(基本情報登録!$D$10='登録データ（男）'!F1172,1,0))</f>
        <v/>
      </c>
    </row>
    <row r="1173" spans="1:29">
      <c r="G1173" s="123"/>
      <c r="H1173" s="123"/>
      <c r="S1173" s="125"/>
      <c r="T1173" s="126"/>
      <c r="U1173" s="125"/>
      <c r="X1173" s="126"/>
      <c r="AC1173" s="1" t="str">
        <f>IF(基本情報登録!$D$10="","",IF(基本情報登録!$D$10='登録データ（男）'!F1173,1,0))</f>
        <v/>
      </c>
    </row>
    <row r="1174" spans="1:29">
      <c r="G1174" s="123"/>
      <c r="H1174" s="123"/>
      <c r="S1174" s="125"/>
      <c r="T1174" s="126"/>
      <c r="U1174" s="125"/>
      <c r="X1174" s="126"/>
      <c r="AC1174" s="1" t="str">
        <f>IF(基本情報登録!$D$10="","",IF(基本情報登録!$D$10='登録データ（男）'!F1174,1,0))</f>
        <v/>
      </c>
    </row>
    <row r="1175" spans="1:29">
      <c r="G1175" s="123"/>
      <c r="H1175" s="123"/>
      <c r="S1175" s="125"/>
      <c r="T1175" s="126"/>
      <c r="U1175" s="125"/>
      <c r="X1175" s="126"/>
      <c r="AC1175" s="1" t="str">
        <f>IF(基本情報登録!$D$10="","",IF(基本情報登録!$D$10='登録データ（男）'!F1175,1,0))</f>
        <v/>
      </c>
    </row>
    <row r="1176" spans="1:29">
      <c r="G1176" s="123"/>
      <c r="H1176" s="123"/>
      <c r="S1176" s="125"/>
      <c r="T1176" s="126"/>
      <c r="U1176" s="125"/>
      <c r="X1176" s="126"/>
      <c r="AC1176" s="1" t="str">
        <f>IF(基本情報登録!$D$10="","",IF(基本情報登録!$D$10='登録データ（男）'!F1176,1,0))</f>
        <v/>
      </c>
    </row>
    <row r="1177" spans="1:29">
      <c r="G1177" s="123"/>
      <c r="H1177" s="123"/>
      <c r="S1177" s="125"/>
      <c r="T1177" s="126"/>
      <c r="U1177" s="125"/>
      <c r="X1177" s="126"/>
      <c r="AC1177" s="1" t="str">
        <f>IF(基本情報登録!$D$10="","",IF(基本情報登録!$D$10='登録データ（男）'!F1177,1,0))</f>
        <v/>
      </c>
    </row>
    <row r="1178" spans="1:29">
      <c r="G1178" s="123"/>
      <c r="H1178" s="123"/>
      <c r="S1178" s="125"/>
      <c r="T1178" s="126"/>
      <c r="U1178" s="125"/>
      <c r="X1178" s="126"/>
      <c r="AC1178" s="1" t="str">
        <f>IF(基本情報登録!$D$10="","",IF(基本情報登録!$D$10='登録データ（男）'!F1178,1,0))</f>
        <v/>
      </c>
    </row>
    <row r="1179" spans="1:29">
      <c r="G1179" s="123"/>
      <c r="H1179" s="123"/>
      <c r="S1179" s="125"/>
      <c r="T1179" s="126"/>
      <c r="U1179" s="125"/>
      <c r="X1179" s="126"/>
      <c r="AC1179" s="1" t="str">
        <f>IF(基本情報登録!$D$10="","",IF(基本情報登録!$D$10='登録データ（男）'!F1179,1,0))</f>
        <v/>
      </c>
    </row>
    <row r="1180" spans="1:29">
      <c r="G1180" s="123"/>
      <c r="H1180" s="123"/>
      <c r="S1180" s="125"/>
      <c r="T1180" s="126"/>
      <c r="U1180" s="125"/>
      <c r="X1180" s="126"/>
      <c r="AC1180" s="1" t="str">
        <f>IF(基本情報登録!$D$10="","",IF(基本情報登録!$D$10='登録データ（男）'!F1180,1,0))</f>
        <v/>
      </c>
    </row>
    <row r="1181" spans="1:29">
      <c r="G1181" s="123"/>
      <c r="H1181" s="123"/>
      <c r="S1181" s="125"/>
      <c r="T1181" s="126"/>
      <c r="U1181" s="125"/>
      <c r="X1181" s="126"/>
      <c r="AC1181" s="1" t="str">
        <f>IF(基本情報登録!$D$10="","",IF(基本情報登録!$D$10='登録データ（男）'!F1181,1,0))</f>
        <v/>
      </c>
    </row>
    <row r="1182" spans="1:29">
      <c r="G1182" s="123"/>
      <c r="H1182" s="123"/>
      <c r="S1182" s="125"/>
      <c r="T1182" s="126"/>
      <c r="U1182" s="125"/>
      <c r="X1182" s="126"/>
      <c r="AC1182" s="1" t="str">
        <f>IF(基本情報登録!$D$10="","",IF(基本情報登録!$D$10='登録データ（男）'!F1182,1,0))</f>
        <v/>
      </c>
    </row>
    <row r="1183" spans="1:29">
      <c r="G1183" s="123"/>
      <c r="H1183" s="123"/>
      <c r="S1183" s="125"/>
      <c r="T1183" s="126"/>
      <c r="U1183" s="125"/>
      <c r="X1183" s="126"/>
      <c r="AC1183" s="1" t="str">
        <f>IF(基本情報登録!$D$10="","",IF(基本情報登録!$D$10='登録データ（男）'!F1183,1,0))</f>
        <v/>
      </c>
    </row>
    <row r="1184" spans="1:29">
      <c r="G1184" s="123"/>
      <c r="H1184" s="123"/>
      <c r="S1184" s="125"/>
      <c r="T1184" s="126"/>
      <c r="U1184" s="125"/>
      <c r="X1184" s="126"/>
      <c r="AC1184" s="1" t="str">
        <f>IF(基本情報登録!$D$10="","",IF(基本情報登録!$D$10='登録データ（男）'!F1184,1,0))</f>
        <v/>
      </c>
    </row>
    <row r="1185" spans="7:29">
      <c r="G1185" s="123"/>
      <c r="H1185" s="123"/>
      <c r="S1185" s="125"/>
      <c r="T1185" s="126"/>
      <c r="U1185" s="125"/>
      <c r="X1185" s="126"/>
      <c r="AC1185" s="1" t="str">
        <f>IF(基本情報登録!$D$10="","",IF(基本情報登録!$D$10='登録データ（男）'!F1185,1,0))</f>
        <v/>
      </c>
    </row>
    <row r="1186" spans="7:29">
      <c r="G1186" s="123"/>
      <c r="H1186" s="123"/>
      <c r="S1186" s="125"/>
      <c r="T1186" s="126"/>
      <c r="U1186" s="125"/>
      <c r="X1186" s="126"/>
      <c r="AC1186" s="1" t="str">
        <f>IF(基本情報登録!$D$10="","",IF(基本情報登録!$D$10='登録データ（男）'!F1186,1,0))</f>
        <v/>
      </c>
    </row>
    <row r="1187" spans="7:29">
      <c r="G1187" s="123"/>
      <c r="H1187" s="123"/>
      <c r="S1187" s="125"/>
      <c r="T1187" s="126"/>
      <c r="U1187" s="125"/>
      <c r="X1187" s="126"/>
      <c r="AC1187" s="1" t="str">
        <f>IF(基本情報登録!$D$10="","",IF(基本情報登録!$D$10='登録データ（男）'!F1187,1,0))</f>
        <v/>
      </c>
    </row>
    <row r="1188" spans="7:29">
      <c r="G1188" s="123"/>
      <c r="H1188" s="123"/>
      <c r="S1188" s="125"/>
      <c r="T1188" s="126"/>
      <c r="U1188" s="125"/>
      <c r="X1188" s="126"/>
      <c r="AC1188" s="1" t="str">
        <f>IF(基本情報登録!$D$10="","",IF(基本情報登録!$D$10='登録データ（男）'!F1188,1,0))</f>
        <v/>
      </c>
    </row>
    <row r="1189" spans="7:29">
      <c r="G1189" s="123"/>
      <c r="H1189" s="123"/>
      <c r="S1189" s="125"/>
      <c r="T1189" s="126"/>
      <c r="U1189" s="125"/>
      <c r="X1189" s="126"/>
      <c r="AC1189" s="1" t="str">
        <f>IF(基本情報登録!$D$10="","",IF(基本情報登録!$D$10='登録データ（男）'!F1189,1,0))</f>
        <v/>
      </c>
    </row>
    <row r="1190" spans="7:29">
      <c r="G1190" s="123"/>
      <c r="H1190" s="123"/>
      <c r="S1190" s="125"/>
      <c r="T1190" s="126"/>
      <c r="U1190" s="125"/>
      <c r="X1190" s="126"/>
      <c r="AC1190" s="1" t="str">
        <f>IF(基本情報登録!$D$10="","",IF(基本情報登録!$D$10='登録データ（男）'!F1190,1,0))</f>
        <v/>
      </c>
    </row>
    <row r="1191" spans="7:29">
      <c r="G1191" s="123"/>
      <c r="H1191" s="123"/>
      <c r="S1191" s="125"/>
      <c r="T1191" s="126"/>
      <c r="U1191" s="125"/>
      <c r="X1191" s="126"/>
      <c r="AC1191" s="1" t="str">
        <f>IF(基本情報登録!$D$10="","",IF(基本情報登録!$D$10='登録データ（男）'!F1191,1,0))</f>
        <v/>
      </c>
    </row>
    <row r="1192" spans="7:29">
      <c r="G1192" s="123"/>
      <c r="H1192" s="123"/>
      <c r="S1192" s="125"/>
      <c r="T1192" s="126"/>
      <c r="U1192" s="125"/>
      <c r="X1192" s="126"/>
      <c r="AC1192" s="1" t="str">
        <f>IF(基本情報登録!$D$10="","",IF(基本情報登録!$D$10='登録データ（男）'!F1192,1,0))</f>
        <v/>
      </c>
    </row>
    <row r="1193" spans="7:29">
      <c r="G1193" s="123"/>
      <c r="H1193" s="123"/>
      <c r="S1193" s="125"/>
      <c r="T1193" s="126"/>
      <c r="U1193" s="125"/>
      <c r="X1193" s="126"/>
      <c r="AC1193" s="1" t="str">
        <f>IF(基本情報登録!$D$10="","",IF(基本情報登録!$D$10='登録データ（男）'!F1193,1,0))</f>
        <v/>
      </c>
    </row>
    <row r="1194" spans="7:29">
      <c r="G1194" s="123"/>
      <c r="H1194" s="123"/>
      <c r="S1194" s="125"/>
      <c r="T1194" s="126"/>
      <c r="U1194" s="125"/>
      <c r="X1194" s="126"/>
      <c r="AC1194" s="1" t="str">
        <f>IF(基本情報登録!$D$10="","",IF(基本情報登録!$D$10='登録データ（男）'!F1194,1,0))</f>
        <v/>
      </c>
    </row>
    <row r="1195" spans="7:29">
      <c r="G1195" s="123"/>
      <c r="H1195" s="123"/>
      <c r="S1195" s="125"/>
      <c r="T1195" s="126"/>
      <c r="U1195" s="125"/>
      <c r="X1195" s="126"/>
      <c r="AC1195" s="1" t="str">
        <f>IF(基本情報登録!$D$10="","",IF(基本情報登録!$D$10='登録データ（男）'!F1195,1,0))</f>
        <v/>
      </c>
    </row>
    <row r="1196" spans="7:29">
      <c r="G1196" s="123"/>
      <c r="H1196" s="123"/>
      <c r="S1196" s="125"/>
      <c r="T1196" s="126"/>
      <c r="U1196" s="125"/>
      <c r="X1196" s="126"/>
      <c r="AC1196" s="1" t="str">
        <f>IF(基本情報登録!$D$10="","",IF(基本情報登録!$D$10='登録データ（男）'!F1196,1,0))</f>
        <v/>
      </c>
    </row>
    <row r="1197" spans="7:29">
      <c r="G1197" s="123"/>
      <c r="H1197" s="123"/>
      <c r="S1197" s="125"/>
      <c r="T1197" s="126"/>
      <c r="U1197" s="125"/>
      <c r="X1197" s="126"/>
      <c r="AC1197" s="1" t="str">
        <f>IF(基本情報登録!$D$10="","",IF(基本情報登録!$D$10='登録データ（男）'!F1197,1,0))</f>
        <v/>
      </c>
    </row>
    <row r="1198" spans="7:29">
      <c r="G1198" s="123"/>
      <c r="H1198" s="123"/>
      <c r="S1198" s="125"/>
      <c r="T1198" s="126"/>
      <c r="U1198" s="125"/>
      <c r="X1198" s="126"/>
      <c r="AC1198" s="1" t="str">
        <f>IF(基本情報登録!$D$10="","",IF(基本情報登録!$D$10='登録データ（男）'!F1198,1,0))</f>
        <v/>
      </c>
    </row>
    <row r="1199" spans="7:29">
      <c r="G1199" s="123"/>
      <c r="H1199" s="123"/>
      <c r="S1199" s="125"/>
      <c r="T1199" s="126"/>
      <c r="U1199" s="125"/>
      <c r="X1199" s="126"/>
      <c r="AC1199" s="1" t="str">
        <f>IF(基本情報登録!$D$10="","",IF(基本情報登録!$D$10='登録データ（男）'!F1199,1,0))</f>
        <v/>
      </c>
    </row>
    <row r="1200" spans="7:29">
      <c r="G1200" s="123"/>
      <c r="H1200" s="123"/>
      <c r="S1200" s="125"/>
      <c r="T1200" s="126"/>
      <c r="U1200" s="125"/>
      <c r="X1200" s="126"/>
      <c r="AC1200" s="1" t="str">
        <f>IF(基本情報登録!$D$10="","",IF(基本情報登録!$D$10='登録データ（男）'!F1200,1,0))</f>
        <v/>
      </c>
    </row>
    <row r="1201" spans="7:29">
      <c r="G1201" s="123"/>
      <c r="H1201" s="123"/>
      <c r="S1201" s="125"/>
      <c r="T1201" s="126"/>
      <c r="U1201" s="125"/>
      <c r="X1201" s="126"/>
      <c r="AC1201" s="1" t="str">
        <f>IF(基本情報登録!$D$10="","",IF(基本情報登録!$D$10='登録データ（男）'!F1201,1,0))</f>
        <v/>
      </c>
    </row>
    <row r="1202" spans="7:29">
      <c r="G1202" s="123"/>
      <c r="H1202" s="123"/>
      <c r="S1202" s="125"/>
      <c r="T1202" s="126"/>
      <c r="U1202" s="125"/>
      <c r="X1202" s="126"/>
      <c r="AC1202" s="1" t="str">
        <f>IF(基本情報登録!$D$10="","",IF(基本情報登録!$D$10='登録データ（男）'!F1202,1,0))</f>
        <v/>
      </c>
    </row>
    <row r="1203" spans="7:29">
      <c r="G1203" s="123"/>
      <c r="H1203" s="123"/>
      <c r="S1203" s="125"/>
      <c r="T1203" s="126"/>
      <c r="U1203" s="125"/>
      <c r="X1203" s="126"/>
      <c r="AC1203" s="1" t="str">
        <f>IF(基本情報登録!$D$10="","",IF(基本情報登録!$D$10='登録データ（男）'!F1203,1,0))</f>
        <v/>
      </c>
    </row>
    <row r="1204" spans="7:29">
      <c r="G1204" s="123"/>
      <c r="H1204" s="123"/>
      <c r="S1204" s="125"/>
      <c r="T1204" s="126"/>
      <c r="U1204" s="125"/>
      <c r="X1204" s="126"/>
      <c r="AC1204" s="1" t="str">
        <f>IF(基本情報登録!$D$10="","",IF(基本情報登録!$D$10='登録データ（男）'!F1204,1,0))</f>
        <v/>
      </c>
    </row>
    <row r="1205" spans="7:29">
      <c r="G1205" s="123"/>
      <c r="H1205" s="123"/>
      <c r="S1205" s="125"/>
      <c r="T1205" s="126"/>
      <c r="U1205" s="125"/>
      <c r="X1205" s="126"/>
      <c r="AC1205" s="1" t="str">
        <f>IF(基本情報登録!$D$10="","",IF(基本情報登録!$D$10='登録データ（男）'!F1205,1,0))</f>
        <v/>
      </c>
    </row>
    <row r="1206" spans="7:29">
      <c r="G1206" s="123"/>
      <c r="H1206" s="123"/>
      <c r="S1206" s="125"/>
      <c r="T1206" s="126"/>
      <c r="U1206" s="125"/>
      <c r="X1206" s="126"/>
      <c r="AC1206" s="1" t="str">
        <f>IF(基本情報登録!$D$10="","",IF(基本情報登録!$D$10='登録データ（男）'!F1206,1,0))</f>
        <v/>
      </c>
    </row>
    <row r="1207" spans="7:29">
      <c r="G1207" s="123"/>
      <c r="H1207" s="123"/>
      <c r="S1207" s="125"/>
      <c r="T1207" s="126"/>
      <c r="U1207" s="125"/>
      <c r="X1207" s="126"/>
      <c r="AC1207" s="1" t="str">
        <f>IF(基本情報登録!$D$10="","",IF(基本情報登録!$D$10='登録データ（男）'!F1207,1,0))</f>
        <v/>
      </c>
    </row>
    <row r="1208" spans="7:29">
      <c r="G1208" s="123"/>
      <c r="H1208" s="123"/>
      <c r="S1208" s="125"/>
      <c r="T1208" s="126"/>
      <c r="U1208" s="125"/>
      <c r="X1208" s="126"/>
      <c r="AC1208" s="1" t="str">
        <f>IF(基本情報登録!$D$10="","",IF(基本情報登録!$D$10='登録データ（男）'!F1208,1,0))</f>
        <v/>
      </c>
    </row>
    <row r="1209" spans="7:29">
      <c r="G1209" s="123"/>
      <c r="H1209" s="123"/>
      <c r="S1209" s="125"/>
      <c r="T1209" s="126"/>
      <c r="U1209" s="125"/>
      <c r="X1209" s="126"/>
      <c r="AC1209" s="1" t="str">
        <f>IF(基本情報登録!$D$10="","",IF(基本情報登録!$D$10='登録データ（男）'!F1209,1,0))</f>
        <v/>
      </c>
    </row>
    <row r="1210" spans="7:29">
      <c r="G1210" s="123"/>
      <c r="H1210" s="123"/>
      <c r="S1210" s="125"/>
      <c r="T1210" s="126"/>
      <c r="U1210" s="125"/>
      <c r="X1210" s="126"/>
      <c r="AC1210" s="1" t="str">
        <f>IF(基本情報登録!$D$10="","",IF(基本情報登録!$D$10='登録データ（男）'!F1210,1,0))</f>
        <v/>
      </c>
    </row>
    <row r="1211" spans="7:29">
      <c r="G1211" s="123"/>
      <c r="H1211" s="123"/>
      <c r="S1211" s="125"/>
      <c r="T1211" s="126"/>
      <c r="U1211" s="125"/>
      <c r="X1211" s="126"/>
      <c r="AC1211" s="1" t="str">
        <f>IF(基本情報登録!$D$10="","",IF(基本情報登録!$D$10='登録データ（男）'!F1211,1,0))</f>
        <v/>
      </c>
    </row>
    <row r="1212" spans="7:29">
      <c r="G1212" s="123"/>
      <c r="H1212" s="123"/>
      <c r="S1212" s="125"/>
      <c r="T1212" s="126"/>
      <c r="U1212" s="125"/>
      <c r="X1212" s="126"/>
      <c r="AC1212" s="1" t="str">
        <f>IF(基本情報登録!$D$10="","",IF(基本情報登録!$D$10='登録データ（男）'!F1212,1,0))</f>
        <v/>
      </c>
    </row>
    <row r="1213" spans="7:29">
      <c r="G1213" s="123"/>
      <c r="H1213" s="123"/>
      <c r="S1213" s="125"/>
      <c r="T1213" s="126"/>
      <c r="U1213" s="125"/>
      <c r="X1213" s="126"/>
      <c r="AC1213" s="1" t="str">
        <f>IF(基本情報登録!$D$10="","",IF(基本情報登録!$D$10='登録データ（男）'!F1213,1,0))</f>
        <v/>
      </c>
    </row>
    <row r="1214" spans="7:29">
      <c r="G1214" s="123"/>
      <c r="H1214" s="123"/>
      <c r="S1214" s="125"/>
      <c r="T1214" s="126"/>
      <c r="U1214" s="125"/>
      <c r="X1214" s="126"/>
      <c r="AC1214" s="1" t="str">
        <f>IF(基本情報登録!$D$10="","",IF(基本情報登録!$D$10='登録データ（男）'!F1214,1,0))</f>
        <v/>
      </c>
    </row>
    <row r="1215" spans="7:29">
      <c r="G1215" s="123"/>
      <c r="H1215" s="123"/>
      <c r="S1215" s="125"/>
      <c r="T1215" s="126"/>
      <c r="U1215" s="125"/>
      <c r="X1215" s="126"/>
      <c r="AC1215" s="1" t="str">
        <f>IF(基本情報登録!$D$10="","",IF(基本情報登録!$D$10='登録データ（男）'!F1215,1,0))</f>
        <v/>
      </c>
    </row>
    <row r="1216" spans="7:29">
      <c r="G1216" s="123"/>
      <c r="H1216" s="123"/>
      <c r="S1216" s="125"/>
      <c r="T1216" s="126"/>
      <c r="U1216" s="125"/>
      <c r="X1216" s="126"/>
      <c r="AC1216" s="1" t="str">
        <f>IF(基本情報登録!$D$10="","",IF(基本情報登録!$D$10='登録データ（男）'!F1216,1,0))</f>
        <v/>
      </c>
    </row>
    <row r="1217" spans="7:29">
      <c r="G1217" s="123"/>
      <c r="H1217" s="123"/>
      <c r="S1217" s="125"/>
      <c r="T1217" s="126"/>
      <c r="U1217" s="125"/>
      <c r="X1217" s="126"/>
      <c r="AC1217" s="1" t="str">
        <f>IF(基本情報登録!$D$10="","",IF(基本情報登録!$D$10='登録データ（男）'!F1217,1,0))</f>
        <v/>
      </c>
    </row>
    <row r="1218" spans="7:29">
      <c r="G1218" s="123"/>
      <c r="H1218" s="123"/>
      <c r="S1218" s="125"/>
      <c r="T1218" s="126"/>
      <c r="U1218" s="125"/>
      <c r="X1218" s="126"/>
      <c r="AC1218" s="1" t="str">
        <f>IF(基本情報登録!$D$10="","",IF(基本情報登録!$D$10='登録データ（男）'!F1218,1,0))</f>
        <v/>
      </c>
    </row>
    <row r="1219" spans="7:29">
      <c r="G1219" s="123"/>
      <c r="H1219" s="123"/>
      <c r="S1219" s="125"/>
      <c r="T1219" s="126"/>
      <c r="U1219" s="125"/>
      <c r="X1219" s="126"/>
      <c r="AC1219" s="1" t="str">
        <f>IF(基本情報登録!$D$10="","",IF(基本情報登録!$D$10='登録データ（男）'!F1219,1,0))</f>
        <v/>
      </c>
    </row>
    <row r="1220" spans="7:29">
      <c r="G1220" s="123"/>
      <c r="H1220" s="123"/>
      <c r="S1220" s="125"/>
      <c r="T1220" s="126"/>
      <c r="U1220" s="125"/>
      <c r="X1220" s="126"/>
      <c r="AC1220" s="1" t="str">
        <f>IF(基本情報登録!$D$10="","",IF(基本情報登録!$D$10='登録データ（男）'!F1220,1,0))</f>
        <v/>
      </c>
    </row>
    <row r="1221" spans="7:29">
      <c r="G1221" s="123"/>
      <c r="H1221" s="123"/>
      <c r="S1221" s="125"/>
      <c r="T1221" s="126"/>
      <c r="U1221" s="125"/>
      <c r="X1221" s="126"/>
      <c r="AC1221" s="1" t="str">
        <f>IF(基本情報登録!$D$10="","",IF(基本情報登録!$D$10='登録データ（男）'!F1221,1,0))</f>
        <v/>
      </c>
    </row>
    <row r="1222" spans="7:29">
      <c r="G1222" s="123"/>
      <c r="H1222" s="123"/>
      <c r="S1222" s="125"/>
      <c r="T1222" s="126"/>
      <c r="U1222" s="125"/>
      <c r="X1222" s="126"/>
      <c r="AC1222" s="1" t="str">
        <f>IF(基本情報登録!$D$10="","",IF(基本情報登録!$D$10='登録データ（男）'!F1222,1,0))</f>
        <v/>
      </c>
    </row>
    <row r="1223" spans="7:29">
      <c r="G1223" s="123"/>
      <c r="H1223" s="123"/>
      <c r="S1223" s="125"/>
      <c r="T1223" s="126"/>
      <c r="U1223" s="125"/>
      <c r="X1223" s="126"/>
      <c r="AC1223" s="1" t="str">
        <f>IF(基本情報登録!$D$10="","",IF(基本情報登録!$D$10='登録データ（男）'!F1223,1,0))</f>
        <v/>
      </c>
    </row>
    <row r="1224" spans="7:29">
      <c r="G1224" s="123"/>
      <c r="H1224" s="123"/>
      <c r="S1224" s="125"/>
      <c r="T1224" s="126"/>
      <c r="U1224" s="125"/>
      <c r="X1224" s="126"/>
      <c r="AC1224" s="1" t="str">
        <f>IF(基本情報登録!$D$10="","",IF(基本情報登録!$D$10='登録データ（男）'!F1224,1,0))</f>
        <v/>
      </c>
    </row>
    <row r="1225" spans="7:29">
      <c r="G1225" s="123"/>
      <c r="H1225" s="123"/>
      <c r="S1225" s="125"/>
      <c r="T1225" s="126"/>
      <c r="U1225" s="125"/>
      <c r="X1225" s="126"/>
      <c r="AC1225" s="1" t="str">
        <f>IF(基本情報登録!$D$10="","",IF(基本情報登録!$D$10='登録データ（男）'!F1225,1,0))</f>
        <v/>
      </c>
    </row>
    <row r="1226" spans="7:29">
      <c r="G1226" s="123"/>
      <c r="H1226" s="123"/>
      <c r="S1226" s="125"/>
      <c r="T1226" s="126"/>
      <c r="U1226" s="125"/>
      <c r="X1226" s="126"/>
      <c r="AC1226" s="1" t="str">
        <f>IF(基本情報登録!$D$10="","",IF(基本情報登録!$D$10='登録データ（男）'!F1226,1,0))</f>
        <v/>
      </c>
    </row>
    <row r="1227" spans="7:29">
      <c r="G1227" s="123"/>
      <c r="H1227" s="123"/>
      <c r="S1227" s="125"/>
      <c r="T1227" s="126"/>
      <c r="U1227" s="125"/>
      <c r="X1227" s="126"/>
      <c r="AC1227" s="1" t="str">
        <f>IF(基本情報登録!$D$10="","",IF(基本情報登録!$D$10='登録データ（男）'!F1227,1,0))</f>
        <v/>
      </c>
    </row>
    <row r="1228" spans="7:29">
      <c r="G1228" s="123"/>
      <c r="H1228" s="123"/>
      <c r="S1228" s="125"/>
      <c r="T1228" s="126"/>
      <c r="U1228" s="125"/>
      <c r="X1228" s="126"/>
      <c r="AC1228" s="1" t="str">
        <f>IF(基本情報登録!$D$10="","",IF(基本情報登録!$D$10='登録データ（男）'!F1228,1,0))</f>
        <v/>
      </c>
    </row>
    <row r="1229" spans="7:29">
      <c r="G1229" s="123"/>
      <c r="H1229" s="123"/>
      <c r="S1229" s="125"/>
      <c r="T1229" s="126"/>
      <c r="U1229" s="125"/>
      <c r="X1229" s="126"/>
      <c r="AC1229" s="1" t="str">
        <f>IF(基本情報登録!$D$10="","",IF(基本情報登録!$D$10='登録データ（男）'!F1229,1,0))</f>
        <v/>
      </c>
    </row>
    <row r="1230" spans="7:29">
      <c r="G1230" s="123"/>
      <c r="H1230" s="123"/>
      <c r="S1230" s="125"/>
      <c r="T1230" s="126"/>
      <c r="U1230" s="125"/>
      <c r="X1230" s="126"/>
      <c r="AC1230" s="1" t="str">
        <f>IF(基本情報登録!$D$10="","",IF(基本情報登録!$D$10='登録データ（男）'!F1230,1,0))</f>
        <v/>
      </c>
    </row>
    <row r="1231" spans="7:29">
      <c r="G1231" s="123"/>
      <c r="H1231" s="123"/>
      <c r="S1231" s="125"/>
      <c r="T1231" s="126"/>
      <c r="U1231" s="125"/>
      <c r="X1231" s="126"/>
      <c r="AC1231" s="1" t="str">
        <f>IF(基本情報登録!$D$10="","",IF(基本情報登録!$D$10='登録データ（男）'!F1231,1,0))</f>
        <v/>
      </c>
    </row>
    <row r="1232" spans="7:29">
      <c r="G1232" s="123"/>
      <c r="H1232" s="123"/>
      <c r="S1232" s="125"/>
      <c r="T1232" s="126"/>
      <c r="U1232" s="125"/>
      <c r="X1232" s="126"/>
      <c r="AC1232" s="1" t="str">
        <f>IF(基本情報登録!$D$10="","",IF(基本情報登録!$D$10='登録データ（男）'!F1232,1,0))</f>
        <v/>
      </c>
    </row>
    <row r="1233" spans="7:29">
      <c r="G1233" s="123"/>
      <c r="H1233" s="123"/>
      <c r="S1233" s="125"/>
      <c r="T1233" s="126"/>
      <c r="U1233" s="125"/>
      <c r="X1233" s="126"/>
      <c r="AC1233" s="1" t="str">
        <f>IF(基本情報登録!$D$10="","",IF(基本情報登録!$D$10='登録データ（男）'!F1233,1,0))</f>
        <v/>
      </c>
    </row>
    <row r="1234" spans="7:29">
      <c r="G1234" s="123"/>
      <c r="H1234" s="123"/>
      <c r="S1234" s="125"/>
      <c r="T1234" s="126"/>
      <c r="U1234" s="125"/>
      <c r="X1234" s="126"/>
      <c r="AC1234" s="1" t="str">
        <f>IF(基本情報登録!$D$10="","",IF(基本情報登録!$D$10='登録データ（男）'!F1234,1,0))</f>
        <v/>
      </c>
    </row>
    <row r="1235" spans="7:29">
      <c r="G1235" s="123"/>
      <c r="H1235" s="123"/>
      <c r="S1235" s="125"/>
      <c r="T1235" s="126"/>
      <c r="U1235" s="125"/>
      <c r="X1235" s="126"/>
      <c r="AC1235" s="1" t="str">
        <f>IF(基本情報登録!$D$10="","",IF(基本情報登録!$D$10='登録データ（男）'!F1235,1,0))</f>
        <v/>
      </c>
    </row>
    <row r="1236" spans="7:29">
      <c r="G1236" s="123"/>
      <c r="H1236" s="123"/>
      <c r="S1236" s="125"/>
      <c r="T1236" s="126"/>
      <c r="U1236" s="125"/>
      <c r="X1236" s="126"/>
      <c r="AC1236" s="1" t="str">
        <f>IF(基本情報登録!$D$10="","",IF(基本情報登録!$D$10='登録データ（男）'!F1236,1,0))</f>
        <v/>
      </c>
    </row>
    <row r="1237" spans="7:29">
      <c r="G1237" s="123"/>
      <c r="H1237" s="123"/>
      <c r="S1237" s="125"/>
      <c r="T1237" s="126"/>
      <c r="U1237" s="125"/>
      <c r="X1237" s="126"/>
      <c r="AC1237" s="1" t="str">
        <f>IF(基本情報登録!$D$10="","",IF(基本情報登録!$D$10='登録データ（男）'!F1237,1,0))</f>
        <v/>
      </c>
    </row>
    <row r="1238" spans="7:29">
      <c r="G1238" s="123"/>
      <c r="H1238" s="123"/>
      <c r="S1238" s="125"/>
      <c r="T1238" s="126"/>
      <c r="U1238" s="125"/>
      <c r="X1238" s="126"/>
      <c r="AC1238" s="1" t="str">
        <f>IF(基本情報登録!$D$10="","",IF(基本情報登録!$D$10='登録データ（男）'!F1238,1,0))</f>
        <v/>
      </c>
    </row>
    <row r="1239" spans="7:29">
      <c r="G1239" s="123"/>
      <c r="H1239" s="123"/>
      <c r="S1239" s="125"/>
      <c r="T1239" s="126"/>
      <c r="U1239" s="125"/>
      <c r="X1239" s="126"/>
      <c r="AC1239" s="1" t="str">
        <f>IF(基本情報登録!$D$10="","",IF(基本情報登録!$D$10='登録データ（男）'!F1239,1,0))</f>
        <v/>
      </c>
    </row>
    <row r="1240" spans="7:29">
      <c r="G1240" s="123"/>
      <c r="H1240" s="123"/>
      <c r="S1240" s="125"/>
      <c r="T1240" s="126"/>
      <c r="U1240" s="125"/>
      <c r="X1240" s="126"/>
      <c r="AC1240" s="1" t="str">
        <f>IF(基本情報登録!$D$10="","",IF(基本情報登録!$D$10='登録データ（男）'!F1240,1,0))</f>
        <v/>
      </c>
    </row>
    <row r="1241" spans="7:29">
      <c r="G1241" s="123"/>
      <c r="H1241" s="123"/>
      <c r="S1241" s="125"/>
      <c r="T1241" s="126"/>
      <c r="U1241" s="125"/>
      <c r="X1241" s="126"/>
      <c r="AC1241" s="1" t="str">
        <f>IF(基本情報登録!$D$10="","",IF(基本情報登録!$D$10='登録データ（男）'!F1241,1,0))</f>
        <v/>
      </c>
    </row>
    <row r="1242" spans="7:29">
      <c r="G1242" s="123"/>
      <c r="H1242" s="123"/>
      <c r="S1242" s="125"/>
      <c r="T1242" s="126"/>
      <c r="U1242" s="125"/>
      <c r="X1242" s="126"/>
      <c r="AC1242" s="1" t="str">
        <f>IF(基本情報登録!$D$10="","",IF(基本情報登録!$D$10='登録データ（男）'!F1242,1,0))</f>
        <v/>
      </c>
    </row>
    <row r="1243" spans="7:29">
      <c r="G1243" s="123"/>
      <c r="H1243" s="123"/>
      <c r="S1243" s="125"/>
      <c r="T1243" s="126"/>
      <c r="U1243" s="125"/>
      <c r="X1243" s="126"/>
      <c r="AC1243" s="1" t="str">
        <f>IF(基本情報登録!$D$10="","",IF(基本情報登録!$D$10='登録データ（男）'!F1243,1,0))</f>
        <v/>
      </c>
    </row>
    <row r="1244" spans="7:29">
      <c r="G1244" s="123"/>
      <c r="H1244" s="123"/>
      <c r="S1244" s="125"/>
      <c r="T1244" s="126"/>
      <c r="U1244" s="125"/>
      <c r="X1244" s="126"/>
      <c r="AC1244" s="1" t="str">
        <f>IF(基本情報登録!$D$10="","",IF(基本情報登録!$D$10='登録データ（男）'!F1244,1,0))</f>
        <v/>
      </c>
    </row>
    <row r="1245" spans="7:29">
      <c r="G1245" s="123"/>
      <c r="H1245" s="123"/>
      <c r="S1245" s="125"/>
      <c r="T1245" s="126"/>
      <c r="U1245" s="125"/>
      <c r="X1245" s="126"/>
      <c r="AC1245" s="1" t="str">
        <f>IF(基本情報登録!$D$10="","",IF(基本情報登録!$D$10='登録データ（男）'!F1245,1,0))</f>
        <v/>
      </c>
    </row>
    <row r="1246" spans="7:29">
      <c r="G1246" s="123"/>
      <c r="H1246" s="123"/>
      <c r="S1246" s="125"/>
      <c r="T1246" s="126"/>
      <c r="U1246" s="125"/>
      <c r="X1246" s="126"/>
      <c r="AC1246" s="1" t="str">
        <f>IF(基本情報登録!$D$10="","",IF(基本情報登録!$D$10='登録データ（男）'!F1246,1,0))</f>
        <v/>
      </c>
    </row>
    <row r="1247" spans="7:29">
      <c r="G1247" s="123"/>
      <c r="H1247" s="123"/>
      <c r="S1247" s="125"/>
      <c r="T1247" s="126"/>
      <c r="U1247" s="125"/>
      <c r="X1247" s="126"/>
      <c r="AC1247" s="1" t="str">
        <f>IF(基本情報登録!$D$10="","",IF(基本情報登録!$D$10='登録データ（男）'!F1247,1,0))</f>
        <v/>
      </c>
    </row>
    <row r="1248" spans="7:29">
      <c r="G1248" s="123"/>
      <c r="H1248" s="123"/>
      <c r="S1248" s="125"/>
      <c r="T1248" s="126"/>
      <c r="U1248" s="125"/>
      <c r="X1248" s="126"/>
      <c r="AC1248" s="1" t="str">
        <f>IF(基本情報登録!$D$10="","",IF(基本情報登録!$D$10='登録データ（男）'!F1248,1,0))</f>
        <v/>
      </c>
    </row>
    <row r="1249" spans="7:29">
      <c r="G1249" s="123"/>
      <c r="H1249" s="123"/>
      <c r="S1249" s="125"/>
      <c r="T1249" s="126"/>
      <c r="U1249" s="125"/>
      <c r="X1249" s="126"/>
      <c r="AC1249" s="1" t="str">
        <f>IF(基本情報登録!$D$10="","",IF(基本情報登録!$D$10='登録データ（男）'!F1249,1,0))</f>
        <v/>
      </c>
    </row>
    <row r="1250" spans="7:29">
      <c r="G1250" s="123"/>
      <c r="H1250" s="123"/>
      <c r="S1250" s="125"/>
      <c r="T1250" s="126"/>
      <c r="U1250" s="125"/>
      <c r="X1250" s="126"/>
      <c r="AC1250" s="1" t="str">
        <f>IF(基本情報登録!$D$10="","",IF(基本情報登録!$D$10='登録データ（男）'!F1250,1,0))</f>
        <v/>
      </c>
    </row>
    <row r="1251" spans="7:29">
      <c r="G1251" s="123"/>
      <c r="H1251" s="123"/>
      <c r="S1251" s="125"/>
      <c r="T1251" s="126"/>
      <c r="U1251" s="125"/>
      <c r="X1251" s="126"/>
      <c r="AC1251" s="1" t="str">
        <f>IF(基本情報登録!$D$10="","",IF(基本情報登録!$D$10='登録データ（男）'!F1251,1,0))</f>
        <v/>
      </c>
    </row>
    <row r="1252" spans="7:29">
      <c r="G1252" s="123"/>
      <c r="H1252" s="123"/>
      <c r="S1252" s="125"/>
      <c r="T1252" s="126"/>
      <c r="U1252" s="125"/>
      <c r="X1252" s="126"/>
      <c r="AC1252" s="1" t="str">
        <f>IF(基本情報登録!$D$10="","",IF(基本情報登録!$D$10='登録データ（男）'!F1252,1,0))</f>
        <v/>
      </c>
    </row>
    <row r="1253" spans="7:29">
      <c r="G1253" s="123"/>
      <c r="H1253" s="123"/>
      <c r="S1253" s="125"/>
      <c r="T1253" s="126"/>
      <c r="U1253" s="125"/>
      <c r="X1253" s="126"/>
      <c r="AC1253" s="1" t="str">
        <f>IF(基本情報登録!$D$10="","",IF(基本情報登録!$D$10='登録データ（男）'!F1253,1,0))</f>
        <v/>
      </c>
    </row>
    <row r="1254" spans="7:29">
      <c r="G1254" s="123"/>
      <c r="H1254" s="123"/>
      <c r="S1254" s="125"/>
      <c r="T1254" s="126"/>
      <c r="U1254" s="125"/>
      <c r="X1254" s="126"/>
      <c r="AC1254" s="1" t="str">
        <f>IF(基本情報登録!$D$10="","",IF(基本情報登録!$D$10='登録データ（男）'!F1254,1,0))</f>
        <v/>
      </c>
    </row>
    <row r="1255" spans="7:29">
      <c r="G1255" s="123"/>
      <c r="H1255" s="123"/>
      <c r="S1255" s="125"/>
      <c r="T1255" s="126"/>
      <c r="U1255" s="125"/>
      <c r="X1255" s="126"/>
      <c r="AC1255" s="1" t="str">
        <f>IF(基本情報登録!$D$10="","",IF(基本情報登録!$D$10='登録データ（男）'!F1255,1,0))</f>
        <v/>
      </c>
    </row>
    <row r="1256" spans="7:29">
      <c r="G1256" s="123"/>
      <c r="H1256" s="123"/>
      <c r="S1256" s="125"/>
      <c r="T1256" s="126"/>
      <c r="U1256" s="125"/>
      <c r="X1256" s="126"/>
      <c r="AC1256" s="1" t="str">
        <f>IF(基本情報登録!$D$10="","",IF(基本情報登録!$D$10='登録データ（男）'!F1256,1,0))</f>
        <v/>
      </c>
    </row>
    <row r="1257" spans="7:29">
      <c r="G1257" s="123"/>
      <c r="H1257" s="123"/>
      <c r="S1257" s="125"/>
      <c r="T1257" s="126"/>
      <c r="U1257" s="125"/>
      <c r="X1257" s="126"/>
      <c r="AC1257" s="1" t="str">
        <f>IF(基本情報登録!$D$10="","",IF(基本情報登録!$D$10='登録データ（男）'!F1257,1,0))</f>
        <v/>
      </c>
    </row>
    <row r="1258" spans="7:29">
      <c r="G1258" s="123"/>
      <c r="H1258" s="123"/>
      <c r="U1258" s="125"/>
      <c r="X1258" s="126"/>
      <c r="AC1258" s="1" t="str">
        <f>IF(基本情報登録!$D$10="","",IF(基本情報登録!$D$10='登録データ（男）'!F1258,1,0))</f>
        <v/>
      </c>
    </row>
    <row r="1259" spans="7:29">
      <c r="G1259" s="123"/>
      <c r="H1259" s="123"/>
      <c r="U1259" s="125"/>
      <c r="X1259" s="126"/>
      <c r="AC1259" s="1" t="str">
        <f>IF(基本情報登録!$D$10="","",IF(基本情報登録!$D$10='登録データ（男）'!F1259,1,0))</f>
        <v/>
      </c>
    </row>
    <row r="1260" spans="7:29">
      <c r="G1260" s="123"/>
      <c r="H1260" s="123"/>
      <c r="U1260" s="125"/>
      <c r="X1260" s="126"/>
      <c r="AC1260" s="1" t="str">
        <f>IF(基本情報登録!$D$10="","",IF(基本情報登録!$D$10='登録データ（男）'!F1260,1,0))</f>
        <v/>
      </c>
    </row>
    <row r="1261" spans="7:29">
      <c r="G1261" s="123"/>
      <c r="H1261" s="123"/>
      <c r="X1261" s="126"/>
      <c r="AC1261" s="1" t="str">
        <f>IF(基本情報登録!$D$10="","",IF(基本情報登録!$D$10='登録データ（男）'!F1261,1,0))</f>
        <v/>
      </c>
    </row>
    <row r="1262" spans="7:29">
      <c r="G1262" s="123"/>
      <c r="H1262" s="123"/>
      <c r="X1262" s="126"/>
      <c r="AC1262" s="1" t="str">
        <f>IF(基本情報登録!$D$10="","",IF(基本情報登録!$D$10='登録データ（男）'!F1262,1,0))</f>
        <v/>
      </c>
    </row>
    <row r="1263" spans="7:29">
      <c r="G1263" s="123"/>
      <c r="H1263" s="123"/>
      <c r="X1263" s="126"/>
      <c r="AC1263" s="1" t="str">
        <f>IF(基本情報登録!$D$10="","",IF(基本情報登録!$D$10='登録データ（男）'!F1263,1,0))</f>
        <v/>
      </c>
    </row>
    <row r="1264" spans="7:29">
      <c r="G1264" s="123"/>
      <c r="H1264" s="123"/>
      <c r="X1264" s="126"/>
      <c r="AC1264" s="1" t="str">
        <f>IF(基本情報登録!$D$10="","",IF(基本情報登録!$D$10='登録データ（男）'!F1264,1,0))</f>
        <v/>
      </c>
    </row>
    <row r="1265" spans="7:29">
      <c r="G1265" s="123"/>
      <c r="H1265" s="123"/>
      <c r="X1265" s="126"/>
      <c r="AC1265" s="1" t="str">
        <f>IF(基本情報登録!$D$10="","",IF(基本情報登録!$D$10='登録データ（男）'!F1265,1,0))</f>
        <v/>
      </c>
    </row>
    <row r="1266" spans="7:29">
      <c r="G1266" s="123"/>
      <c r="H1266" s="123"/>
      <c r="X1266" s="126"/>
      <c r="AC1266" s="1" t="str">
        <f>IF(基本情報登録!$D$10="","",IF(基本情報登録!$D$10='登録データ（男）'!F1266,1,0))</f>
        <v/>
      </c>
    </row>
    <row r="1267" spans="7:29">
      <c r="G1267" s="123"/>
      <c r="H1267" s="123"/>
      <c r="X1267" s="126"/>
      <c r="AC1267" s="1" t="str">
        <f>IF(基本情報登録!$D$10="","",IF(基本情報登録!$D$10='登録データ（男）'!F1267,1,0))</f>
        <v/>
      </c>
    </row>
    <row r="1268" spans="7:29">
      <c r="G1268" s="123"/>
      <c r="H1268" s="123"/>
      <c r="X1268" s="126"/>
      <c r="AC1268" s="1" t="str">
        <f>IF(基本情報登録!$D$10="","",IF(基本情報登録!$D$10='登録データ（男）'!F1268,1,0))</f>
        <v/>
      </c>
    </row>
    <row r="1269" spans="7:29">
      <c r="G1269" s="123"/>
      <c r="H1269" s="123"/>
      <c r="X1269" s="126"/>
      <c r="AC1269" s="1" t="str">
        <f>IF(基本情報登録!$D$10="","",IF(基本情報登録!$D$10='登録データ（男）'!F1269,1,0))</f>
        <v/>
      </c>
    </row>
    <row r="1270" spans="7:29">
      <c r="G1270" s="123"/>
      <c r="H1270" s="123"/>
      <c r="X1270" s="126"/>
      <c r="AC1270" s="1" t="str">
        <f>IF(基本情報登録!$D$10="","",IF(基本情報登録!$D$10='登録データ（男）'!F1270,1,0))</f>
        <v/>
      </c>
    </row>
    <row r="1271" spans="7:29">
      <c r="G1271" s="123"/>
      <c r="H1271" s="123"/>
      <c r="X1271" s="126"/>
      <c r="AC1271" s="1" t="str">
        <f>IF(基本情報登録!$D$10="","",IF(基本情報登録!$D$10='登録データ（男）'!F1271,1,0))</f>
        <v/>
      </c>
    </row>
    <row r="1272" spans="7:29">
      <c r="G1272" s="123"/>
      <c r="H1272" s="123"/>
      <c r="X1272" s="126"/>
      <c r="AC1272" s="1" t="str">
        <f>IF(基本情報登録!$D$10="","",IF(基本情報登録!$D$10='登録データ（男）'!F1272,1,0))</f>
        <v/>
      </c>
    </row>
    <row r="1273" spans="7:29">
      <c r="G1273" s="123"/>
      <c r="H1273" s="123"/>
      <c r="X1273" s="126"/>
      <c r="AC1273" s="1" t="str">
        <f>IF(基本情報登録!$D$10="","",IF(基本情報登録!$D$10='登録データ（男）'!F1273,1,0))</f>
        <v/>
      </c>
    </row>
    <row r="1274" spans="7:29">
      <c r="G1274" s="123"/>
      <c r="H1274" s="123"/>
      <c r="X1274" s="126"/>
      <c r="AC1274" s="1" t="str">
        <f>IF(基本情報登録!$D$10="","",IF(基本情報登録!$D$10='登録データ（男）'!F1274,1,0))</f>
        <v/>
      </c>
    </row>
    <row r="1275" spans="7:29">
      <c r="G1275" s="123"/>
      <c r="H1275" s="123"/>
      <c r="X1275" s="126"/>
      <c r="AC1275" s="1" t="str">
        <f>IF(基本情報登録!$D$10="","",IF(基本情報登録!$D$10='登録データ（男）'!F1275,1,0))</f>
        <v/>
      </c>
    </row>
    <row r="1276" spans="7:29">
      <c r="G1276" s="123"/>
      <c r="H1276" s="123"/>
      <c r="X1276" s="126"/>
      <c r="AC1276" s="1" t="str">
        <f>IF(基本情報登録!$D$10="","",IF(基本情報登録!$D$10='登録データ（男）'!F1276,1,0))</f>
        <v/>
      </c>
    </row>
    <row r="1277" spans="7:29">
      <c r="G1277" s="123"/>
      <c r="H1277" s="123"/>
      <c r="X1277" s="126"/>
      <c r="AC1277" s="1" t="str">
        <f>IF(基本情報登録!$D$10="","",IF(基本情報登録!$D$10='登録データ（男）'!F1277,1,0))</f>
        <v/>
      </c>
    </row>
    <row r="1278" spans="7:29">
      <c r="G1278" s="123"/>
      <c r="H1278" s="123"/>
      <c r="X1278" s="126"/>
      <c r="AC1278" s="1" t="str">
        <f>IF(基本情報登録!$D$10="","",IF(基本情報登録!$D$10='登録データ（男）'!F1278,1,0))</f>
        <v/>
      </c>
    </row>
    <row r="1279" spans="7:29">
      <c r="G1279" s="123"/>
      <c r="H1279" s="123"/>
      <c r="X1279" s="126"/>
      <c r="AC1279" s="1" t="str">
        <f>IF(基本情報登録!$D$10="","",IF(基本情報登録!$D$10='登録データ（男）'!F1279,1,0))</f>
        <v/>
      </c>
    </row>
    <row r="1280" spans="7:29">
      <c r="G1280" s="123"/>
      <c r="H1280" s="123"/>
      <c r="X1280" s="126"/>
      <c r="AC1280" s="1" t="str">
        <f>IF(基本情報登録!$D$10="","",IF(基本情報登録!$D$10='登録データ（男）'!F1280,1,0))</f>
        <v/>
      </c>
    </row>
    <row r="1281" spans="7:29">
      <c r="G1281" s="123"/>
      <c r="H1281" s="123"/>
      <c r="X1281" s="126"/>
      <c r="AC1281" s="1" t="str">
        <f>IF(基本情報登録!$D$10="","",IF(基本情報登録!$D$10='登録データ（男）'!F1281,1,0))</f>
        <v/>
      </c>
    </row>
    <row r="1282" spans="7:29">
      <c r="G1282" s="123"/>
      <c r="H1282" s="123"/>
      <c r="X1282" s="126"/>
      <c r="AC1282" s="1" t="str">
        <f>IF(基本情報登録!$D$10="","",IF(基本情報登録!$D$10='登録データ（男）'!F1282,1,0))</f>
        <v/>
      </c>
    </row>
    <row r="1283" spans="7:29">
      <c r="G1283" s="123"/>
      <c r="H1283" s="123"/>
      <c r="X1283" s="126"/>
      <c r="AC1283" s="1" t="str">
        <f>IF(基本情報登録!$D$10="","",IF(基本情報登録!$D$10='登録データ（男）'!F1283,1,0))</f>
        <v/>
      </c>
    </row>
    <row r="1284" spans="7:29">
      <c r="G1284" s="123"/>
      <c r="H1284" s="123"/>
      <c r="X1284" s="126"/>
      <c r="AC1284" s="1" t="str">
        <f>IF(基本情報登録!$D$10="","",IF(基本情報登録!$D$10='登録データ（男）'!F1284,1,0))</f>
        <v/>
      </c>
    </row>
    <row r="1285" spans="7:29">
      <c r="G1285" s="123"/>
      <c r="H1285" s="123"/>
      <c r="X1285" s="126"/>
      <c r="AC1285" s="1" t="str">
        <f>IF(基本情報登録!$D$10="","",IF(基本情報登録!$D$10='登録データ（男）'!F1285,1,0))</f>
        <v/>
      </c>
    </row>
    <row r="1286" spans="7:29">
      <c r="G1286" s="123"/>
      <c r="H1286" s="123"/>
      <c r="X1286" s="126"/>
      <c r="AC1286" s="1" t="str">
        <f>IF(基本情報登録!$D$10="","",IF(基本情報登録!$D$10='登録データ（男）'!F1286,1,0))</f>
        <v/>
      </c>
    </row>
    <row r="1287" spans="7:29">
      <c r="G1287" s="123"/>
      <c r="H1287" s="123"/>
      <c r="X1287" s="126"/>
      <c r="AC1287" s="1" t="str">
        <f>IF(基本情報登録!$D$10="","",IF(基本情報登録!$D$10='登録データ（男）'!F1287,1,0))</f>
        <v/>
      </c>
    </row>
    <row r="1288" spans="7:29">
      <c r="G1288" s="123"/>
      <c r="H1288" s="123"/>
      <c r="X1288" s="126"/>
      <c r="AC1288" s="1" t="str">
        <f>IF(基本情報登録!$D$10="","",IF(基本情報登録!$D$10='登録データ（男）'!F1288,1,0))</f>
        <v/>
      </c>
    </row>
    <row r="1289" spans="7:29">
      <c r="G1289" s="123"/>
      <c r="H1289" s="123"/>
      <c r="X1289" s="126"/>
      <c r="AC1289" s="1" t="str">
        <f>IF(基本情報登録!$D$10="","",IF(基本情報登録!$D$10='登録データ（男）'!F1289,1,0))</f>
        <v/>
      </c>
    </row>
    <row r="1290" spans="7:29">
      <c r="G1290" s="123"/>
      <c r="H1290" s="123"/>
      <c r="X1290" s="126"/>
      <c r="AC1290" s="1" t="str">
        <f>IF(基本情報登録!$D$10="","",IF(基本情報登録!$D$10='登録データ（男）'!F1290,1,0))</f>
        <v/>
      </c>
    </row>
    <row r="1291" spans="7:29">
      <c r="G1291" s="123"/>
      <c r="H1291" s="123"/>
      <c r="X1291" s="126"/>
      <c r="AC1291" s="1" t="str">
        <f>IF(基本情報登録!$D$10="","",IF(基本情報登録!$D$10='登録データ（男）'!F1291,1,0))</f>
        <v/>
      </c>
    </row>
    <row r="1292" spans="7:29">
      <c r="G1292" s="123"/>
      <c r="H1292" s="123"/>
      <c r="X1292" s="126"/>
      <c r="AC1292" s="1" t="str">
        <f>IF(基本情報登録!$D$10="","",IF(基本情報登録!$D$10='登録データ（男）'!F1292,1,0))</f>
        <v/>
      </c>
    </row>
    <row r="1293" spans="7:29">
      <c r="G1293" s="123"/>
      <c r="H1293" s="123"/>
      <c r="X1293" s="126"/>
      <c r="AC1293" s="1" t="str">
        <f>IF(基本情報登録!$D$10="","",IF(基本情報登録!$D$10='登録データ（男）'!F1293,1,0))</f>
        <v/>
      </c>
    </row>
    <row r="1294" spans="7:29">
      <c r="G1294" s="123"/>
      <c r="H1294" s="123"/>
      <c r="X1294" s="126"/>
      <c r="AC1294" s="1" t="str">
        <f>IF(基本情報登録!$D$10="","",IF(基本情報登録!$D$10='登録データ（男）'!F1294,1,0))</f>
        <v/>
      </c>
    </row>
    <row r="1295" spans="7:29">
      <c r="G1295" s="123"/>
      <c r="H1295" s="123"/>
      <c r="X1295" s="126"/>
      <c r="AC1295" s="1" t="str">
        <f>IF(基本情報登録!$D$10="","",IF(基本情報登録!$D$10='登録データ（男）'!F1295,1,0))</f>
        <v/>
      </c>
    </row>
    <row r="1296" spans="7:29">
      <c r="G1296" s="123"/>
      <c r="H1296" s="123"/>
      <c r="X1296" s="126"/>
      <c r="AC1296" s="1" t="str">
        <f>IF(基本情報登録!$D$10="","",IF(基本情報登録!$D$10='登録データ（男）'!F1296,1,0))</f>
        <v/>
      </c>
    </row>
    <row r="1297" spans="7:29">
      <c r="G1297" s="123"/>
      <c r="H1297" s="123"/>
      <c r="X1297" s="126"/>
      <c r="AC1297" s="1" t="str">
        <f>IF(基本情報登録!$D$10="","",IF(基本情報登録!$D$10='登録データ（男）'!F1297,1,0))</f>
        <v/>
      </c>
    </row>
    <row r="1298" spans="7:29">
      <c r="G1298" s="123"/>
      <c r="H1298" s="123"/>
      <c r="X1298" s="126"/>
      <c r="AC1298" s="1" t="str">
        <f>IF(基本情報登録!$D$10="","",IF(基本情報登録!$D$10='登録データ（男）'!F1298,1,0))</f>
        <v/>
      </c>
    </row>
    <row r="1299" spans="7:29">
      <c r="G1299" s="123"/>
      <c r="H1299" s="123"/>
      <c r="X1299" s="126"/>
      <c r="AC1299" s="1" t="str">
        <f>IF(基本情報登録!$D$10="","",IF(基本情報登録!$D$10='登録データ（男）'!F1299,1,0))</f>
        <v/>
      </c>
    </row>
    <row r="1300" spans="7:29">
      <c r="G1300" s="123"/>
      <c r="H1300" s="123"/>
      <c r="X1300" s="126"/>
      <c r="AC1300" s="1" t="str">
        <f>IF(基本情報登録!$D$10="","",IF(基本情報登録!$D$10='登録データ（男）'!F1300,1,0))</f>
        <v/>
      </c>
    </row>
    <row r="1301" spans="7:29">
      <c r="G1301" s="123"/>
      <c r="H1301" s="123"/>
      <c r="X1301" s="126"/>
      <c r="AC1301" s="1" t="str">
        <f>IF(基本情報登録!$D$10="","",IF(基本情報登録!$D$10='登録データ（男）'!F1301,1,0))</f>
        <v/>
      </c>
    </row>
    <row r="1302" spans="7:29">
      <c r="G1302" s="123"/>
      <c r="H1302" s="123"/>
      <c r="X1302" s="126"/>
      <c r="AC1302" s="1" t="str">
        <f>IF(基本情報登録!$D$10="","",IF(基本情報登録!$D$10='登録データ（男）'!F1302,1,0))</f>
        <v/>
      </c>
    </row>
    <row r="1303" spans="7:29">
      <c r="G1303" s="123"/>
      <c r="H1303" s="123"/>
      <c r="X1303" s="126"/>
      <c r="AC1303" s="1" t="str">
        <f>IF(基本情報登録!$D$10="","",IF(基本情報登録!$D$10='登録データ（男）'!F1303,1,0))</f>
        <v/>
      </c>
    </row>
    <row r="1304" spans="7:29">
      <c r="G1304" s="123"/>
      <c r="H1304" s="123"/>
      <c r="X1304" s="126"/>
      <c r="AC1304" s="1" t="str">
        <f>IF(基本情報登録!$D$10="","",IF(基本情報登録!$D$10='登録データ（男）'!F1304,1,0))</f>
        <v/>
      </c>
    </row>
    <row r="1305" spans="7:29">
      <c r="G1305" s="123"/>
      <c r="H1305" s="123"/>
      <c r="X1305" s="126"/>
      <c r="AC1305" s="1" t="str">
        <f>IF(基本情報登録!$D$10="","",IF(基本情報登録!$D$10='登録データ（男）'!F1305,1,0))</f>
        <v/>
      </c>
    </row>
    <row r="1306" spans="7:29">
      <c r="G1306" s="123"/>
      <c r="H1306" s="123"/>
      <c r="X1306" s="126"/>
      <c r="AC1306" s="1" t="str">
        <f>IF(基本情報登録!$D$10="","",IF(基本情報登録!$D$10='登録データ（男）'!F1306,1,0))</f>
        <v/>
      </c>
    </row>
    <row r="1307" spans="7:29">
      <c r="G1307" s="123"/>
      <c r="H1307" s="123"/>
      <c r="X1307" s="126"/>
      <c r="AC1307" s="1" t="str">
        <f>IF(基本情報登録!$D$10="","",IF(基本情報登録!$D$10='登録データ（男）'!F1307,1,0))</f>
        <v/>
      </c>
    </row>
    <row r="1308" spans="7:29">
      <c r="G1308" s="123"/>
      <c r="H1308" s="123"/>
      <c r="X1308" s="126"/>
      <c r="AC1308" s="1" t="str">
        <f>IF(基本情報登録!$D$10="","",IF(基本情報登録!$D$10='登録データ（男）'!F1308,1,0))</f>
        <v/>
      </c>
    </row>
    <row r="1309" spans="7:29">
      <c r="G1309" s="123"/>
      <c r="H1309" s="123"/>
      <c r="X1309" s="126"/>
      <c r="AC1309" s="1" t="str">
        <f>IF(基本情報登録!$D$10="","",IF(基本情報登録!$D$10='登録データ（男）'!F1309,1,0))</f>
        <v/>
      </c>
    </row>
    <row r="1310" spans="7:29">
      <c r="G1310" s="123"/>
      <c r="H1310" s="123"/>
      <c r="X1310" s="126"/>
      <c r="AC1310" s="1" t="str">
        <f>IF(基本情報登録!$D$10="","",IF(基本情報登録!$D$10='登録データ（男）'!F1310,1,0))</f>
        <v/>
      </c>
    </row>
    <row r="1311" spans="7:29">
      <c r="G1311" s="123"/>
      <c r="H1311" s="123"/>
      <c r="X1311" s="126"/>
      <c r="AC1311" s="1" t="str">
        <f>IF(基本情報登録!$D$10="","",IF(基本情報登録!$D$10='登録データ（男）'!F1311,1,0))</f>
        <v/>
      </c>
    </row>
    <row r="1312" spans="7:29">
      <c r="G1312" s="123"/>
      <c r="H1312" s="123"/>
      <c r="X1312" s="126"/>
      <c r="AC1312" s="1" t="str">
        <f>IF(基本情報登録!$D$10="","",IF(基本情報登録!$D$10='登録データ（男）'!F1312,1,0))</f>
        <v/>
      </c>
    </row>
    <row r="1313" spans="7:29">
      <c r="G1313" s="123"/>
      <c r="H1313" s="123"/>
      <c r="X1313" s="126"/>
      <c r="AC1313" s="1" t="str">
        <f>IF(基本情報登録!$D$10="","",IF(基本情報登録!$D$10='登録データ（男）'!F1313,1,0))</f>
        <v/>
      </c>
    </row>
    <row r="1314" spans="7:29">
      <c r="G1314" s="123"/>
      <c r="H1314" s="123"/>
      <c r="X1314" s="126"/>
      <c r="AC1314" s="1" t="str">
        <f>IF(基本情報登録!$D$10="","",IF(基本情報登録!$D$10='登録データ（男）'!F1314,1,0))</f>
        <v/>
      </c>
    </row>
    <row r="1315" spans="7:29">
      <c r="G1315" s="123"/>
      <c r="H1315" s="123"/>
      <c r="X1315" s="126"/>
      <c r="AC1315" s="1" t="str">
        <f>IF(基本情報登録!$D$10="","",IF(基本情報登録!$D$10='登録データ（男）'!F1315,1,0))</f>
        <v/>
      </c>
    </row>
    <row r="1316" spans="7:29">
      <c r="G1316" s="123"/>
      <c r="H1316" s="123"/>
      <c r="X1316" s="126"/>
      <c r="AC1316" s="1" t="str">
        <f>IF(基本情報登録!$D$10="","",IF(基本情報登録!$D$10='登録データ（男）'!F1316,1,0))</f>
        <v/>
      </c>
    </row>
    <row r="1317" spans="7:29">
      <c r="G1317" s="123"/>
      <c r="H1317" s="123"/>
      <c r="X1317" s="126"/>
      <c r="AC1317" s="1" t="str">
        <f>IF(基本情報登録!$D$10="","",IF(基本情報登録!$D$10='登録データ（男）'!F1317,1,0))</f>
        <v/>
      </c>
    </row>
    <row r="1318" spans="7:29">
      <c r="G1318" s="123"/>
      <c r="H1318" s="123"/>
      <c r="X1318" s="126"/>
      <c r="AC1318" s="1" t="str">
        <f>IF(基本情報登録!$D$10="","",IF(基本情報登録!$D$10='登録データ（男）'!F1318,1,0))</f>
        <v/>
      </c>
    </row>
    <row r="1319" spans="7:29">
      <c r="G1319" s="123"/>
      <c r="H1319" s="123"/>
      <c r="X1319" s="126"/>
      <c r="AC1319" s="1" t="str">
        <f>IF(基本情報登録!$D$10="","",IF(基本情報登録!$D$10='登録データ（男）'!F1319,1,0))</f>
        <v/>
      </c>
    </row>
    <row r="1320" spans="7:29">
      <c r="G1320" s="123"/>
      <c r="H1320" s="123"/>
      <c r="X1320" s="126"/>
      <c r="AC1320" s="1" t="str">
        <f>IF(基本情報登録!$D$10="","",IF(基本情報登録!$D$10='登録データ（男）'!F1320,1,0))</f>
        <v/>
      </c>
    </row>
    <row r="1321" spans="7:29">
      <c r="G1321" s="123"/>
      <c r="H1321" s="123"/>
      <c r="X1321" s="126"/>
      <c r="AC1321" s="1" t="str">
        <f>IF(基本情報登録!$D$10="","",IF(基本情報登録!$D$10='登録データ（男）'!F1321,1,0))</f>
        <v/>
      </c>
    </row>
    <row r="1322" spans="7:29">
      <c r="G1322" s="123"/>
      <c r="H1322" s="123"/>
      <c r="X1322" s="126"/>
      <c r="AC1322" s="1" t="str">
        <f>IF(基本情報登録!$D$10="","",IF(基本情報登録!$D$10='登録データ（男）'!F1322,1,0))</f>
        <v/>
      </c>
    </row>
    <row r="1323" spans="7:29">
      <c r="G1323" s="123"/>
      <c r="H1323" s="123"/>
      <c r="X1323" s="126"/>
      <c r="AC1323" s="1" t="str">
        <f>IF(基本情報登録!$D$10="","",IF(基本情報登録!$D$10='登録データ（男）'!F1323,1,0))</f>
        <v/>
      </c>
    </row>
    <row r="1324" spans="7:29">
      <c r="G1324" s="123"/>
      <c r="H1324" s="123"/>
      <c r="X1324" s="126"/>
      <c r="AC1324" s="1" t="str">
        <f>IF(基本情報登録!$D$10="","",IF(基本情報登録!$D$10='登録データ（男）'!F1324,1,0))</f>
        <v/>
      </c>
    </row>
    <row r="1325" spans="7:29">
      <c r="G1325" s="123"/>
      <c r="H1325" s="123"/>
      <c r="X1325" s="126"/>
      <c r="AC1325" s="1" t="str">
        <f>IF(基本情報登録!$D$10="","",IF(基本情報登録!$D$10='登録データ（男）'!F1325,1,0))</f>
        <v/>
      </c>
    </row>
    <row r="1326" spans="7:29">
      <c r="G1326" s="123"/>
      <c r="H1326" s="123"/>
      <c r="X1326" s="126"/>
      <c r="AC1326" s="1" t="str">
        <f>IF(基本情報登録!$D$10="","",IF(基本情報登録!$D$10='登録データ（男）'!F1326,1,0))</f>
        <v/>
      </c>
    </row>
    <row r="1327" spans="7:29">
      <c r="G1327" s="123"/>
      <c r="H1327" s="123"/>
      <c r="X1327" s="126"/>
      <c r="AC1327" s="1" t="str">
        <f>IF(基本情報登録!$D$10="","",IF(基本情報登録!$D$10='登録データ（男）'!F1327,1,0))</f>
        <v/>
      </c>
    </row>
    <row r="1328" spans="7:29">
      <c r="G1328" s="123"/>
      <c r="H1328" s="123"/>
      <c r="X1328" s="126"/>
      <c r="AC1328" s="1" t="str">
        <f>IF(基本情報登録!$D$10="","",IF(基本情報登録!$D$10='登録データ（男）'!F1328,1,0))</f>
        <v/>
      </c>
    </row>
    <row r="1329" spans="7:29">
      <c r="G1329" s="123"/>
      <c r="H1329" s="123"/>
      <c r="X1329" s="126"/>
      <c r="AC1329" s="1" t="str">
        <f>IF(基本情報登録!$D$10="","",IF(基本情報登録!$D$10='登録データ（男）'!F1329,1,0))</f>
        <v/>
      </c>
    </row>
    <row r="1330" spans="7:29">
      <c r="G1330" s="123"/>
      <c r="H1330" s="123"/>
      <c r="X1330" s="126"/>
      <c r="AC1330" s="1" t="str">
        <f>IF(基本情報登録!$D$10="","",IF(基本情報登録!$D$10='登録データ（男）'!F1330,1,0))</f>
        <v/>
      </c>
    </row>
    <row r="1331" spans="7:29">
      <c r="G1331" s="123"/>
      <c r="H1331" s="123"/>
      <c r="X1331" s="126"/>
      <c r="AC1331" s="1" t="str">
        <f>IF(基本情報登録!$D$10="","",IF(基本情報登録!$D$10='登録データ（男）'!F1331,1,0))</f>
        <v/>
      </c>
    </row>
    <row r="1332" spans="7:29">
      <c r="G1332" s="123"/>
      <c r="H1332" s="123"/>
      <c r="X1332" s="126"/>
      <c r="AC1332" s="1" t="str">
        <f>IF(基本情報登録!$D$10="","",IF(基本情報登録!$D$10='登録データ（男）'!F1332,1,0))</f>
        <v/>
      </c>
    </row>
    <row r="1333" spans="7:29">
      <c r="G1333" s="123"/>
      <c r="H1333" s="123"/>
      <c r="X1333" s="126"/>
      <c r="AC1333" s="1" t="str">
        <f>IF(基本情報登録!$D$10="","",IF(基本情報登録!$D$10='登録データ（男）'!F1333,1,0))</f>
        <v/>
      </c>
    </row>
    <row r="1334" spans="7:29">
      <c r="G1334" s="123"/>
      <c r="H1334" s="123"/>
      <c r="X1334" s="126"/>
      <c r="AC1334" s="1" t="str">
        <f>IF(基本情報登録!$D$10="","",IF(基本情報登録!$D$10='登録データ（男）'!F1334,1,0))</f>
        <v/>
      </c>
    </row>
    <row r="1335" spans="7:29">
      <c r="G1335" s="123"/>
      <c r="H1335" s="123"/>
      <c r="X1335" s="126"/>
      <c r="AC1335" s="1" t="str">
        <f>IF(基本情報登録!$D$10="","",IF(基本情報登録!$D$10='登録データ（男）'!F1335,1,0))</f>
        <v/>
      </c>
    </row>
    <row r="1336" spans="7:29">
      <c r="G1336" s="123"/>
      <c r="H1336" s="123"/>
      <c r="X1336" s="126"/>
      <c r="AC1336" s="1" t="str">
        <f>IF(基本情報登録!$D$10="","",IF(基本情報登録!$D$10='登録データ（男）'!F1336,1,0))</f>
        <v/>
      </c>
    </row>
    <row r="1337" spans="7:29">
      <c r="G1337" s="123"/>
      <c r="H1337" s="123"/>
      <c r="X1337" s="126"/>
      <c r="AC1337" s="1" t="str">
        <f>IF(基本情報登録!$D$10="","",IF(基本情報登録!$D$10='登録データ（男）'!F1337,1,0))</f>
        <v/>
      </c>
    </row>
    <row r="1338" spans="7:29">
      <c r="G1338" s="123"/>
      <c r="H1338" s="123"/>
      <c r="X1338" s="126"/>
      <c r="AC1338" s="1" t="str">
        <f>IF(基本情報登録!$D$10="","",IF(基本情報登録!$D$10='登録データ（男）'!F1338,1,0))</f>
        <v/>
      </c>
    </row>
    <row r="1339" spans="7:29">
      <c r="G1339" s="123"/>
      <c r="H1339" s="123"/>
      <c r="X1339" s="126"/>
      <c r="AC1339" s="1" t="str">
        <f>IF(基本情報登録!$D$10="","",IF(基本情報登録!$D$10='登録データ（男）'!F1339,1,0))</f>
        <v/>
      </c>
    </row>
    <row r="1340" spans="7:29">
      <c r="G1340" s="123"/>
      <c r="H1340" s="123"/>
      <c r="X1340" s="126"/>
      <c r="AC1340" s="1" t="str">
        <f>IF(基本情報登録!$D$10="","",IF(基本情報登録!$D$10='登録データ（男）'!F1340,1,0))</f>
        <v/>
      </c>
    </row>
    <row r="1341" spans="7:29">
      <c r="G1341" s="123"/>
      <c r="H1341" s="123"/>
      <c r="X1341" s="126"/>
      <c r="AC1341" s="1" t="str">
        <f>IF(基本情報登録!$D$10="","",IF(基本情報登録!$D$10='登録データ（男）'!F1341,1,0))</f>
        <v/>
      </c>
    </row>
    <row r="1342" spans="7:29">
      <c r="G1342" s="123"/>
      <c r="H1342" s="123"/>
      <c r="X1342" s="126"/>
      <c r="AC1342" s="1" t="str">
        <f>IF(基本情報登録!$D$10="","",IF(基本情報登録!$D$10='登録データ（男）'!F1342,1,0))</f>
        <v/>
      </c>
    </row>
    <row r="1343" spans="7:29">
      <c r="G1343" s="123"/>
      <c r="H1343" s="123"/>
      <c r="X1343" s="126"/>
      <c r="AC1343" s="1" t="str">
        <f>IF(基本情報登録!$D$10="","",IF(基本情報登録!$D$10='登録データ（男）'!F1343,1,0))</f>
        <v/>
      </c>
    </row>
    <row r="1344" spans="7:29">
      <c r="G1344" s="123"/>
      <c r="H1344" s="123"/>
      <c r="X1344" s="126"/>
      <c r="AC1344" s="1" t="str">
        <f>IF(基本情報登録!$D$10="","",IF(基本情報登録!$D$10='登録データ（男）'!F1344,1,0))</f>
        <v/>
      </c>
    </row>
    <row r="1345" spans="7:29">
      <c r="G1345" s="123"/>
      <c r="H1345" s="123"/>
      <c r="X1345" s="126"/>
      <c r="AC1345" s="1" t="str">
        <f>IF(基本情報登録!$D$10="","",IF(基本情報登録!$D$10='登録データ（男）'!F1345,1,0))</f>
        <v/>
      </c>
    </row>
    <row r="1346" spans="7:29">
      <c r="G1346" s="123"/>
      <c r="H1346" s="123"/>
      <c r="X1346" s="126"/>
      <c r="AC1346" s="1" t="str">
        <f>IF(基本情報登録!$D$10="","",IF(基本情報登録!$D$10='登録データ（男）'!F1346,1,0))</f>
        <v/>
      </c>
    </row>
    <row r="1347" spans="7:29">
      <c r="G1347" s="123"/>
      <c r="H1347" s="123"/>
      <c r="X1347" s="126"/>
      <c r="AC1347" s="1" t="str">
        <f>IF(基本情報登録!$D$10="","",IF(基本情報登録!$D$10='登録データ（男）'!F1347,1,0))</f>
        <v/>
      </c>
    </row>
    <row r="1348" spans="7:29">
      <c r="G1348" s="123"/>
      <c r="H1348" s="123"/>
      <c r="X1348" s="126"/>
      <c r="AC1348" s="1" t="str">
        <f>IF(基本情報登録!$D$10="","",IF(基本情報登録!$D$10='登録データ（男）'!F1348,1,0))</f>
        <v/>
      </c>
    </row>
    <row r="1349" spans="7:29">
      <c r="G1349" s="123"/>
      <c r="H1349" s="123"/>
      <c r="X1349" s="126"/>
      <c r="AC1349" s="1" t="str">
        <f>IF(基本情報登録!$D$10="","",IF(基本情報登録!$D$10='登録データ（男）'!F1349,1,0))</f>
        <v/>
      </c>
    </row>
    <row r="1350" spans="7:29">
      <c r="G1350" s="123"/>
      <c r="H1350" s="123"/>
      <c r="X1350" s="126"/>
      <c r="AC1350" s="1" t="str">
        <f>IF(基本情報登録!$D$10="","",IF(基本情報登録!$D$10='登録データ（男）'!F1350,1,0))</f>
        <v/>
      </c>
    </row>
    <row r="1351" spans="7:29">
      <c r="G1351" s="123"/>
      <c r="H1351" s="123"/>
      <c r="X1351" s="126"/>
      <c r="AC1351" s="1" t="str">
        <f>IF(基本情報登録!$D$10="","",IF(基本情報登録!$D$10='登録データ（男）'!F1351,1,0))</f>
        <v/>
      </c>
    </row>
    <row r="1352" spans="7:29">
      <c r="G1352" s="123"/>
      <c r="H1352" s="123"/>
      <c r="X1352" s="126"/>
      <c r="AC1352" s="1" t="str">
        <f>IF(基本情報登録!$D$10="","",IF(基本情報登録!$D$10='登録データ（男）'!F1352,1,0))</f>
        <v/>
      </c>
    </row>
    <row r="1353" spans="7:29">
      <c r="G1353" s="123"/>
      <c r="H1353" s="123"/>
      <c r="X1353" s="126"/>
      <c r="AC1353" s="1" t="str">
        <f>IF(基本情報登録!$D$10="","",IF(基本情報登録!$D$10='登録データ（男）'!F1353,1,0))</f>
        <v/>
      </c>
    </row>
    <row r="1354" spans="7:29">
      <c r="G1354" s="123"/>
      <c r="H1354" s="123"/>
      <c r="X1354" s="126"/>
      <c r="AC1354" s="1" t="str">
        <f>IF(基本情報登録!$D$10="","",IF(基本情報登録!$D$10='登録データ（男）'!F1354,1,0))</f>
        <v/>
      </c>
    </row>
    <row r="1355" spans="7:29">
      <c r="G1355" s="123"/>
      <c r="H1355" s="123"/>
      <c r="X1355" s="126"/>
      <c r="AC1355" s="1" t="str">
        <f>IF(基本情報登録!$D$10="","",IF(基本情報登録!$D$10='登録データ（男）'!F1355,1,0))</f>
        <v/>
      </c>
    </row>
    <row r="1356" spans="7:29">
      <c r="G1356" s="123"/>
      <c r="H1356" s="123"/>
      <c r="X1356" s="126"/>
      <c r="AC1356" s="1" t="str">
        <f>IF(基本情報登録!$D$10="","",IF(基本情報登録!$D$10='登録データ（男）'!F1356,1,0))</f>
        <v/>
      </c>
    </row>
    <row r="1357" spans="7:29">
      <c r="G1357" s="123"/>
      <c r="H1357" s="123"/>
      <c r="X1357" s="126"/>
      <c r="AC1357" s="1" t="str">
        <f>IF(基本情報登録!$D$10="","",IF(基本情報登録!$D$10='登録データ（男）'!F1357,1,0))</f>
        <v/>
      </c>
    </row>
    <row r="1358" spans="7:29">
      <c r="G1358" s="123"/>
      <c r="H1358" s="123"/>
      <c r="X1358" s="126"/>
      <c r="AC1358" s="1" t="str">
        <f>IF(基本情報登録!$D$10="","",IF(基本情報登録!$D$10='登録データ（男）'!F1358,1,0))</f>
        <v/>
      </c>
    </row>
    <row r="1359" spans="7:29">
      <c r="G1359" s="123"/>
      <c r="H1359" s="123"/>
      <c r="X1359" s="126"/>
      <c r="AC1359" s="1" t="str">
        <f>IF(基本情報登録!$D$10="","",IF(基本情報登録!$D$10='登録データ（男）'!F1359,1,0))</f>
        <v/>
      </c>
    </row>
    <row r="1360" spans="7:29">
      <c r="G1360" s="123"/>
      <c r="H1360" s="123"/>
      <c r="X1360" s="126"/>
      <c r="AC1360" s="1" t="str">
        <f>IF(基本情報登録!$D$10="","",IF(基本情報登録!$D$10='登録データ（男）'!F1360,1,0))</f>
        <v/>
      </c>
    </row>
    <row r="1361" spans="7:29">
      <c r="G1361" s="123"/>
      <c r="H1361" s="123"/>
      <c r="X1361" s="126"/>
      <c r="AC1361" s="1" t="str">
        <f>IF(基本情報登録!$D$10="","",IF(基本情報登録!$D$10='登録データ（男）'!F1361,1,0))</f>
        <v/>
      </c>
    </row>
    <row r="1362" spans="7:29">
      <c r="G1362" s="123"/>
      <c r="H1362" s="123"/>
      <c r="X1362" s="126"/>
      <c r="AC1362" s="1" t="str">
        <f>IF(基本情報登録!$D$10="","",IF(基本情報登録!$D$10='登録データ（男）'!F1362,1,0))</f>
        <v/>
      </c>
    </row>
    <row r="1363" spans="7:29">
      <c r="G1363" s="123"/>
      <c r="H1363" s="123"/>
      <c r="X1363" s="126"/>
      <c r="AC1363" s="1" t="str">
        <f>IF(基本情報登録!$D$10="","",IF(基本情報登録!$D$10='登録データ（男）'!F1363,1,0))</f>
        <v/>
      </c>
    </row>
    <row r="1364" spans="7:29">
      <c r="G1364" s="123"/>
      <c r="H1364" s="123"/>
      <c r="X1364" s="126"/>
      <c r="AC1364" s="1" t="str">
        <f>IF(基本情報登録!$D$10="","",IF(基本情報登録!$D$10='登録データ（男）'!F1364,1,0))</f>
        <v/>
      </c>
    </row>
    <row r="1365" spans="7:29">
      <c r="G1365" s="123"/>
      <c r="H1365" s="123"/>
      <c r="X1365" s="126"/>
      <c r="AC1365" s="1" t="str">
        <f>IF(基本情報登録!$D$10="","",IF(基本情報登録!$D$10='登録データ（男）'!F1365,1,0))</f>
        <v/>
      </c>
    </row>
    <row r="1366" spans="7:29">
      <c r="G1366" s="123"/>
      <c r="H1366" s="123"/>
      <c r="X1366" s="126"/>
      <c r="AC1366" s="1" t="str">
        <f>IF(基本情報登録!$D$10="","",IF(基本情報登録!$D$10='登録データ（男）'!F1366,1,0))</f>
        <v/>
      </c>
    </row>
    <row r="1367" spans="7:29">
      <c r="G1367" s="123"/>
      <c r="H1367" s="123"/>
      <c r="X1367" s="126"/>
      <c r="AC1367" s="1" t="str">
        <f>IF(基本情報登録!$D$10="","",IF(基本情報登録!$D$10='登録データ（男）'!F1367,1,0))</f>
        <v/>
      </c>
    </row>
    <row r="1368" spans="7:29">
      <c r="G1368" s="123"/>
      <c r="H1368" s="123"/>
      <c r="X1368" s="126"/>
      <c r="AC1368" s="1" t="str">
        <f>IF(基本情報登録!$D$10="","",IF(基本情報登録!$D$10='登録データ（男）'!F1368,1,0))</f>
        <v/>
      </c>
    </row>
    <row r="1369" spans="7:29">
      <c r="G1369" s="123"/>
      <c r="H1369" s="123"/>
      <c r="X1369" s="126"/>
      <c r="AC1369" s="1" t="str">
        <f>IF(基本情報登録!$D$10="","",IF(基本情報登録!$D$10='登録データ（男）'!F1369,1,0))</f>
        <v/>
      </c>
    </row>
    <row r="1370" spans="7:29">
      <c r="G1370" s="123"/>
      <c r="H1370" s="123"/>
      <c r="X1370" s="126"/>
      <c r="AC1370" s="1" t="str">
        <f>IF(基本情報登録!$D$10="","",IF(基本情報登録!$D$10='登録データ（男）'!F1370,1,0))</f>
        <v/>
      </c>
    </row>
    <row r="1371" spans="7:29">
      <c r="G1371" s="123"/>
      <c r="H1371" s="123"/>
      <c r="X1371" s="126"/>
      <c r="AC1371" s="1" t="str">
        <f>IF(基本情報登録!$D$10="","",IF(基本情報登録!$D$10='登録データ（男）'!F1371,1,0))</f>
        <v/>
      </c>
    </row>
    <row r="1372" spans="7:29">
      <c r="G1372" s="123"/>
      <c r="H1372" s="123"/>
      <c r="X1372" s="126"/>
      <c r="AC1372" s="1" t="str">
        <f>IF(基本情報登録!$D$10="","",IF(基本情報登録!$D$10='登録データ（男）'!F1372,1,0))</f>
        <v/>
      </c>
    </row>
    <row r="1373" spans="7:29">
      <c r="G1373" s="123"/>
      <c r="H1373" s="123"/>
      <c r="X1373" s="126"/>
      <c r="AC1373" s="1" t="str">
        <f>IF(基本情報登録!$D$10="","",IF(基本情報登録!$D$10='登録データ（男）'!F1373,1,0))</f>
        <v/>
      </c>
    </row>
    <row r="1374" spans="7:29">
      <c r="G1374" s="146"/>
      <c r="H1374" s="147"/>
      <c r="X1374" s="126"/>
      <c r="AC1374" s="1" t="str">
        <f>IF(基本情報登録!$D$10="","",IF(基本情報登録!$D$10='登録データ（男）'!F1374,1,0))</f>
        <v/>
      </c>
    </row>
    <row r="1375" spans="7:29">
      <c r="G1375" s="146"/>
      <c r="H1375" s="147"/>
      <c r="X1375" s="126"/>
      <c r="AC1375" s="1" t="str">
        <f>IF(基本情報登録!$D$10="","",IF(基本情報登録!$D$10='登録データ（男）'!F1375,1,0))</f>
        <v/>
      </c>
    </row>
    <row r="1376" spans="7:29">
      <c r="G1376" s="125"/>
      <c r="H1376" s="125"/>
      <c r="X1376" s="126"/>
      <c r="AC1376" s="1" t="str">
        <f>IF(基本情報登録!$D$10="","",IF(基本情報登録!$D$10='登録データ（男）'!F1376,1,0))</f>
        <v/>
      </c>
    </row>
    <row r="1377" spans="7:29">
      <c r="G1377" s="125"/>
      <c r="H1377" s="125"/>
      <c r="X1377" s="126"/>
      <c r="AC1377" s="1" t="str">
        <f>IF(基本情報登録!$D$10="","",IF(基本情報登録!$D$10='登録データ（男）'!F1377,1,0))</f>
        <v/>
      </c>
    </row>
    <row r="1378" spans="7:29">
      <c r="G1378" s="125"/>
      <c r="H1378" s="125"/>
      <c r="X1378" s="126"/>
      <c r="AC1378" s="1" t="str">
        <f>IF(基本情報登録!$D$10="","",IF(基本情報登録!$D$10='登録データ（男）'!F1378,1,0))</f>
        <v/>
      </c>
    </row>
    <row r="1379" spans="7:29">
      <c r="G1379" s="125"/>
      <c r="H1379" s="125"/>
      <c r="X1379" s="126"/>
      <c r="AC1379" s="1" t="str">
        <f>IF(基本情報登録!$D$10="","",IF(基本情報登録!$D$10='登録データ（男）'!F1379,1,0))</f>
        <v/>
      </c>
    </row>
    <row r="1380" spans="7:29">
      <c r="G1380" s="125"/>
      <c r="H1380" s="125"/>
      <c r="X1380" s="126"/>
      <c r="AC1380" s="1" t="str">
        <f>IF(基本情報登録!$D$10="","",IF(基本情報登録!$D$10='登録データ（男）'!F1380,1,0))</f>
        <v/>
      </c>
    </row>
    <row r="1381" spans="7:29">
      <c r="G1381" s="125"/>
      <c r="H1381" s="125"/>
      <c r="X1381" s="126"/>
      <c r="AC1381" s="1" t="str">
        <f>IF(基本情報登録!$D$10="","",IF(基本情報登録!$D$10='登録データ（男）'!F1381,1,0))</f>
        <v/>
      </c>
    </row>
    <row r="1382" spans="7:29">
      <c r="G1382" s="125"/>
      <c r="H1382" s="125"/>
      <c r="X1382" s="126"/>
      <c r="AC1382" s="1" t="str">
        <f>IF(基本情報登録!$D$10="","",IF(基本情報登録!$D$10='登録データ（男）'!F1382,1,0))</f>
        <v/>
      </c>
    </row>
    <row r="1383" spans="7:29">
      <c r="G1383" s="125"/>
      <c r="H1383" s="125"/>
      <c r="X1383" s="126"/>
      <c r="AC1383" s="1" t="str">
        <f>IF(基本情報登録!$D$10="","",IF(基本情報登録!$D$10='登録データ（男）'!F1383,1,0))</f>
        <v/>
      </c>
    </row>
    <row r="1384" spans="7:29">
      <c r="G1384" s="125"/>
      <c r="H1384" s="125"/>
      <c r="X1384" s="126"/>
      <c r="AC1384" s="1" t="str">
        <f>IF(基本情報登録!$D$10="","",IF(基本情報登録!$D$10='登録データ（男）'!F1384,1,0))</f>
        <v/>
      </c>
    </row>
    <row r="1385" spans="7:29">
      <c r="G1385" s="125"/>
      <c r="H1385" s="125"/>
      <c r="X1385" s="126"/>
      <c r="AC1385" s="1" t="str">
        <f>IF(基本情報登録!$D$10="","",IF(基本情報登録!$D$10='登録データ（男）'!F1385,1,0))</f>
        <v/>
      </c>
    </row>
    <row r="1386" spans="7:29">
      <c r="G1386" s="125"/>
      <c r="H1386" s="125"/>
      <c r="X1386" s="126"/>
      <c r="AC1386" s="1" t="str">
        <f>IF(基本情報登録!$D$10="","",IF(基本情報登録!$D$10='登録データ（男）'!F1386,1,0))</f>
        <v/>
      </c>
    </row>
    <row r="1387" spans="7:29">
      <c r="G1387" s="125"/>
      <c r="H1387" s="125"/>
      <c r="X1387" s="126"/>
      <c r="AC1387" s="1" t="str">
        <f>IF(基本情報登録!$D$10="","",IF(基本情報登録!$D$10='登録データ（男）'!F1387,1,0))</f>
        <v/>
      </c>
    </row>
    <row r="1388" spans="7:29">
      <c r="G1388" s="125"/>
      <c r="H1388" s="125"/>
      <c r="X1388" s="126"/>
      <c r="AC1388" s="1" t="str">
        <f>IF(基本情報登録!$D$10="","",IF(基本情報登録!$D$10='登録データ（男）'!F1388,1,0))</f>
        <v/>
      </c>
    </row>
    <row r="1389" spans="7:29">
      <c r="G1389" s="125"/>
      <c r="H1389" s="125"/>
      <c r="X1389" s="126"/>
      <c r="AC1389" s="1" t="str">
        <f>IF(基本情報登録!$D$10="","",IF(基本情報登録!$D$10='登録データ（男）'!F1389,1,0))</f>
        <v/>
      </c>
    </row>
    <row r="1390" spans="7:29">
      <c r="G1390" s="125"/>
      <c r="H1390" s="125"/>
      <c r="X1390" s="126"/>
      <c r="AC1390" s="1" t="str">
        <f>IF(基本情報登録!$D$10="","",IF(基本情報登録!$D$10='登録データ（男）'!F1390,1,0))</f>
        <v/>
      </c>
    </row>
    <row r="1391" spans="7:29">
      <c r="G1391" s="125"/>
      <c r="H1391" s="125"/>
      <c r="X1391" s="126"/>
      <c r="AC1391" s="1" t="str">
        <f>IF(基本情報登録!$D$10="","",IF(基本情報登録!$D$10='登録データ（男）'!F1391,1,0))</f>
        <v/>
      </c>
    </row>
    <row r="1392" spans="7:29">
      <c r="G1392" s="125"/>
      <c r="H1392" s="125"/>
      <c r="X1392" s="126"/>
      <c r="AC1392" s="1" t="str">
        <f>IF(基本情報登録!$D$10="","",IF(基本情報登録!$D$10='登録データ（男）'!F1392,1,0))</f>
        <v/>
      </c>
    </row>
    <row r="1393" spans="7:29">
      <c r="G1393" s="125"/>
      <c r="H1393" s="125"/>
      <c r="X1393" s="126"/>
      <c r="AC1393" s="1" t="str">
        <f>IF(基本情報登録!$D$10="","",IF(基本情報登録!$D$10='登録データ（男）'!F1393,1,0))</f>
        <v/>
      </c>
    </row>
    <row r="1394" spans="7:29">
      <c r="G1394" s="125"/>
      <c r="H1394" s="125"/>
      <c r="X1394" s="126"/>
      <c r="AC1394" s="1" t="str">
        <f>IF(基本情報登録!$D$10="","",IF(基本情報登録!$D$10='登録データ（男）'!F1394,1,0))</f>
        <v/>
      </c>
    </row>
    <row r="1395" spans="7:29">
      <c r="G1395" s="125"/>
      <c r="H1395" s="125"/>
      <c r="X1395" s="126"/>
      <c r="AC1395" s="1" t="str">
        <f>IF(基本情報登録!$D$10="","",IF(基本情報登録!$D$10='登録データ（男）'!F1395,1,0))</f>
        <v/>
      </c>
    </row>
    <row r="1396" spans="7:29">
      <c r="G1396" s="125"/>
      <c r="H1396" s="125"/>
      <c r="X1396" s="126"/>
      <c r="AC1396" s="1" t="str">
        <f>IF(基本情報登録!$D$10="","",IF(基本情報登録!$D$10='登録データ（男）'!F1396,1,0))</f>
        <v/>
      </c>
    </row>
    <row r="1397" spans="7:29">
      <c r="G1397" s="125"/>
      <c r="H1397" s="125"/>
      <c r="X1397" s="126"/>
      <c r="AC1397" s="1" t="str">
        <f>IF(基本情報登録!$D$10="","",IF(基本情報登録!$D$10='登録データ（男）'!F1397,1,0))</f>
        <v/>
      </c>
    </row>
    <row r="1398" spans="7:29">
      <c r="G1398" s="125"/>
      <c r="H1398" s="125"/>
      <c r="X1398" s="126"/>
      <c r="AC1398" s="1" t="str">
        <f>IF(基本情報登録!$D$10="","",IF(基本情報登録!$D$10='登録データ（男）'!F1398,1,0))</f>
        <v/>
      </c>
    </row>
    <row r="1399" spans="7:29">
      <c r="G1399" s="125"/>
      <c r="H1399" s="125"/>
      <c r="X1399" s="126"/>
      <c r="AC1399" s="1" t="str">
        <f>IF(基本情報登録!$D$10="","",IF(基本情報登録!$D$10='登録データ（男）'!F1399,1,0))</f>
        <v/>
      </c>
    </row>
    <row r="1400" spans="7:29">
      <c r="G1400" s="125"/>
      <c r="H1400" s="125"/>
      <c r="X1400" s="126"/>
      <c r="AC1400" s="1" t="str">
        <f>IF(基本情報登録!$D$10="","",IF(基本情報登録!$D$10='登録データ（男）'!F1400,1,0))</f>
        <v/>
      </c>
    </row>
    <row r="1401" spans="7:29">
      <c r="G1401" s="125"/>
      <c r="H1401" s="125"/>
      <c r="X1401" s="126"/>
      <c r="AC1401" s="1" t="str">
        <f>IF(基本情報登録!$D$10="","",IF(基本情報登録!$D$10='登録データ（男）'!F1401,1,0))</f>
        <v/>
      </c>
    </row>
    <row r="1402" spans="7:29">
      <c r="G1402" s="125"/>
      <c r="H1402" s="125"/>
      <c r="X1402" s="126"/>
      <c r="AC1402" s="1" t="str">
        <f>IF(基本情報登録!$D$10="","",IF(基本情報登録!$D$10='登録データ（男）'!F1402,1,0))</f>
        <v/>
      </c>
    </row>
    <row r="1403" spans="7:29">
      <c r="G1403" s="125"/>
      <c r="H1403" s="125"/>
      <c r="X1403" s="126"/>
      <c r="AC1403" s="1" t="str">
        <f>IF(基本情報登録!$D$10="","",IF(基本情報登録!$D$10='登録データ（男）'!F1403,1,0))</f>
        <v/>
      </c>
    </row>
    <row r="1404" spans="7:29">
      <c r="G1404" s="125"/>
      <c r="H1404" s="125"/>
      <c r="X1404" s="126"/>
      <c r="AC1404" s="1" t="str">
        <f>IF(基本情報登録!$D$10="","",IF(基本情報登録!$D$10='登録データ（男）'!F1404,1,0))</f>
        <v/>
      </c>
    </row>
    <row r="1405" spans="7:29">
      <c r="G1405" s="125"/>
      <c r="H1405" s="125"/>
      <c r="X1405" s="126"/>
      <c r="AC1405" s="1" t="str">
        <f>IF(基本情報登録!$D$10="","",IF(基本情報登録!$D$10='登録データ（男）'!F1405,1,0))</f>
        <v/>
      </c>
    </row>
    <row r="1406" spans="7:29">
      <c r="G1406" s="125"/>
      <c r="H1406" s="125"/>
      <c r="X1406" s="126"/>
      <c r="AC1406" s="1" t="str">
        <f>IF(基本情報登録!$D$10="","",IF(基本情報登録!$D$10='登録データ（男）'!F1406,1,0))</f>
        <v/>
      </c>
    </row>
    <row r="1407" spans="7:29">
      <c r="G1407" s="125"/>
      <c r="H1407" s="125"/>
      <c r="X1407" s="126"/>
      <c r="AC1407" s="1" t="str">
        <f>IF(基本情報登録!$D$10="","",IF(基本情報登録!$D$10='登録データ（男）'!F1407,1,0))</f>
        <v/>
      </c>
    </row>
    <row r="1408" spans="7:29">
      <c r="G1408" s="125"/>
      <c r="H1408" s="125"/>
      <c r="X1408" s="126"/>
      <c r="AC1408" s="1" t="str">
        <f>IF(基本情報登録!$D$10="","",IF(基本情報登録!$D$10='登録データ（男）'!F1408,1,0))</f>
        <v/>
      </c>
    </row>
    <row r="1409" spans="7:29">
      <c r="G1409" s="125"/>
      <c r="H1409" s="125"/>
      <c r="X1409" s="126"/>
      <c r="AC1409" s="1" t="str">
        <f>IF(基本情報登録!$D$10="","",IF(基本情報登録!$D$10='登録データ（男）'!F1409,1,0))</f>
        <v/>
      </c>
    </row>
    <row r="1410" spans="7:29">
      <c r="G1410" s="125"/>
      <c r="H1410" s="125"/>
      <c r="X1410" s="126"/>
      <c r="AC1410" s="1" t="str">
        <f>IF(基本情報登録!$D$10="","",IF(基本情報登録!$D$10='登録データ（男）'!F1410,1,0))</f>
        <v/>
      </c>
    </row>
    <row r="1411" spans="7:29">
      <c r="G1411" s="125"/>
      <c r="H1411" s="125"/>
      <c r="X1411" s="126"/>
      <c r="AC1411" s="1" t="str">
        <f>IF(基本情報登録!$D$10="","",IF(基本情報登録!$D$10='登録データ（男）'!F1411,1,0))</f>
        <v/>
      </c>
    </row>
    <row r="1412" spans="7:29">
      <c r="G1412" s="125"/>
      <c r="H1412" s="125"/>
      <c r="X1412" s="126"/>
      <c r="AC1412" s="1" t="str">
        <f>IF(基本情報登録!$D$10="","",IF(基本情報登録!$D$10='登録データ（男）'!F1412,1,0))</f>
        <v/>
      </c>
    </row>
    <row r="1413" spans="7:29">
      <c r="G1413" s="125"/>
      <c r="H1413" s="125"/>
      <c r="X1413" s="126"/>
      <c r="AC1413" s="1" t="str">
        <f>IF(基本情報登録!$D$10="","",IF(基本情報登録!$D$10='登録データ（男）'!F1413,1,0))</f>
        <v/>
      </c>
    </row>
    <row r="1414" spans="7:29">
      <c r="X1414" s="126"/>
      <c r="AC1414" s="1" t="str">
        <f>IF(基本情報登録!$D$10="","",IF(基本情報登録!$D$10='登録データ（男）'!F1414,1,0))</f>
        <v/>
      </c>
    </row>
    <row r="1415" spans="7:29">
      <c r="X1415" s="126"/>
      <c r="AC1415" s="1" t="str">
        <f>IF(基本情報登録!$D$10="","",IF(基本情報登録!$D$10='登録データ（男）'!F1415,1,0))</f>
        <v/>
      </c>
    </row>
    <row r="1416" spans="7:29">
      <c r="X1416" s="126"/>
      <c r="AC1416" s="1" t="str">
        <f>IF(基本情報登録!$D$10="","",IF(基本情報登録!$D$10='登録データ（男）'!F1416,1,0))</f>
        <v/>
      </c>
    </row>
    <row r="1417" spans="7:29">
      <c r="X1417" s="126"/>
      <c r="AC1417" s="1" t="str">
        <f>IF(基本情報登録!$D$10="","",IF(基本情報登録!$D$10='登録データ（男）'!F1417,1,0))</f>
        <v/>
      </c>
    </row>
    <row r="1418" spans="7:29">
      <c r="X1418" s="126"/>
      <c r="AC1418" s="1" t="str">
        <f>IF(基本情報登録!$D$10="","",IF(基本情報登録!$D$10='登録データ（男）'!F1418,1,0))</f>
        <v/>
      </c>
    </row>
    <row r="1419" spans="7:29">
      <c r="X1419" s="126"/>
      <c r="AC1419" s="1" t="str">
        <f>IF(基本情報登録!$D$10="","",IF(基本情報登録!$D$10='登録データ（男）'!F1419,1,0))</f>
        <v/>
      </c>
    </row>
    <row r="1420" spans="7:29">
      <c r="X1420" s="126"/>
      <c r="AC1420" s="1" t="str">
        <f>IF(基本情報登録!$D$10="","",IF(基本情報登録!$D$10='登録データ（男）'!F1420,1,0))</f>
        <v/>
      </c>
    </row>
    <row r="1421" spans="7:29">
      <c r="X1421" s="126"/>
      <c r="AC1421" s="1" t="str">
        <f>IF(基本情報登録!$D$10="","",IF(基本情報登録!$D$10='登録データ（男）'!F1421,1,0))</f>
        <v/>
      </c>
    </row>
    <row r="1422" spans="7:29">
      <c r="X1422" s="126"/>
      <c r="AC1422" s="1" t="str">
        <f>IF(基本情報登録!$D$10="","",IF(基本情報登録!$D$10='登録データ（男）'!F1422,1,0))</f>
        <v/>
      </c>
    </row>
    <row r="1423" spans="7:29">
      <c r="X1423" s="126"/>
      <c r="AC1423" s="1" t="str">
        <f>IF(基本情報登録!$D$10="","",IF(基本情報登録!$D$10='登録データ（男）'!F1423,1,0))</f>
        <v/>
      </c>
    </row>
    <row r="1424" spans="7:29">
      <c r="X1424" s="126"/>
      <c r="AC1424" s="1" t="str">
        <f>IF(基本情報登録!$D$10="","",IF(基本情報登録!$D$10='登録データ（男）'!F1424,1,0))</f>
        <v/>
      </c>
    </row>
    <row r="1425" spans="24:29">
      <c r="X1425" s="126"/>
      <c r="AC1425" s="1" t="str">
        <f>IF(基本情報登録!$D$10="","",IF(基本情報登録!$D$10='登録データ（男）'!F1425,1,0))</f>
        <v/>
      </c>
    </row>
    <row r="1426" spans="24:29">
      <c r="X1426" s="126"/>
      <c r="AC1426" s="1" t="str">
        <f>IF(基本情報登録!$D$10="","",IF(基本情報登録!$D$10='登録データ（男）'!F1426,1,0))</f>
        <v/>
      </c>
    </row>
    <row r="1427" spans="24:29">
      <c r="X1427" s="126"/>
      <c r="AC1427" s="1" t="str">
        <f>IF(基本情報登録!$D$10="","",IF(基本情報登録!$D$10='登録データ（男）'!F1427,1,0))</f>
        <v/>
      </c>
    </row>
    <row r="1428" spans="24:29">
      <c r="X1428" s="126"/>
      <c r="AC1428" s="1" t="str">
        <f>IF(基本情報登録!$D$10="","",IF(基本情報登録!$D$10='登録データ（男）'!F1428,1,0))</f>
        <v/>
      </c>
    </row>
    <row r="1429" spans="24:29">
      <c r="X1429" s="126"/>
      <c r="AC1429" s="1" t="str">
        <f>IF(基本情報登録!$D$10="","",IF(基本情報登録!$D$10='登録データ（男）'!F1429,1,0))</f>
        <v/>
      </c>
    </row>
    <row r="1430" spans="24:29">
      <c r="X1430" s="126"/>
      <c r="AC1430" s="1" t="str">
        <f>IF(基本情報登録!$D$10="","",IF(基本情報登録!$D$10='登録データ（男）'!F1430,1,0))</f>
        <v/>
      </c>
    </row>
    <row r="1431" spans="24:29">
      <c r="X1431" s="126"/>
      <c r="AC1431" s="1" t="str">
        <f>IF(基本情報登録!$D$10="","",IF(基本情報登録!$D$10='登録データ（男）'!F1431,1,0))</f>
        <v/>
      </c>
    </row>
    <row r="1432" spans="24:29">
      <c r="X1432" s="126"/>
      <c r="AC1432" s="1" t="str">
        <f>IF(基本情報登録!$D$10="","",IF(基本情報登録!$D$10='登録データ（男）'!F1432,1,0))</f>
        <v/>
      </c>
    </row>
    <row r="1433" spans="24:29">
      <c r="X1433" s="126"/>
      <c r="AC1433" s="1" t="str">
        <f>IF(基本情報登録!$D$10="","",IF(基本情報登録!$D$10='登録データ（男）'!F1433,1,0))</f>
        <v/>
      </c>
    </row>
    <row r="1434" spans="24:29">
      <c r="X1434" s="126"/>
      <c r="AC1434" s="1" t="str">
        <f>IF(基本情報登録!$D$10="","",IF(基本情報登録!$D$10='登録データ（男）'!F1434,1,0))</f>
        <v/>
      </c>
    </row>
    <row r="1435" spans="24:29">
      <c r="X1435" s="126"/>
      <c r="AC1435" s="1" t="str">
        <f>IF(基本情報登録!$D$10="","",IF(基本情報登録!$D$10='登録データ（男）'!F1435,1,0))</f>
        <v/>
      </c>
    </row>
    <row r="1436" spans="24:29">
      <c r="X1436" s="126"/>
      <c r="AC1436" s="1" t="str">
        <f>IF(基本情報登録!$D$10="","",IF(基本情報登録!$D$10='登録データ（男）'!F1436,1,0))</f>
        <v/>
      </c>
    </row>
    <row r="1437" spans="24:29">
      <c r="X1437" s="126"/>
      <c r="AC1437" s="1" t="str">
        <f>IF(基本情報登録!$D$10="","",IF(基本情報登録!$D$10='登録データ（男）'!F1437,1,0))</f>
        <v/>
      </c>
    </row>
    <row r="1438" spans="24:29">
      <c r="X1438" s="126"/>
      <c r="AC1438" s="1" t="str">
        <f>IF(基本情報登録!$D$10="","",IF(基本情報登録!$D$10='登録データ（男）'!F1438,1,0))</f>
        <v/>
      </c>
    </row>
    <row r="1439" spans="24:29">
      <c r="X1439" s="126"/>
      <c r="AC1439" s="1" t="str">
        <f>IF(基本情報登録!$D$10="","",IF(基本情報登録!$D$10='登録データ（男）'!F1439,1,0))</f>
        <v/>
      </c>
    </row>
    <row r="1440" spans="24:29">
      <c r="X1440" s="126"/>
      <c r="AC1440" s="1" t="str">
        <f>IF(基本情報登録!$D$10="","",IF(基本情報登録!$D$10='登録データ（男）'!F1440,1,0))</f>
        <v/>
      </c>
    </row>
    <row r="1441" spans="24:29">
      <c r="X1441" s="126"/>
      <c r="AC1441" s="1" t="str">
        <f>IF(基本情報登録!$D$10="","",IF(基本情報登録!$D$10='登録データ（男）'!F1441,1,0))</f>
        <v/>
      </c>
    </row>
    <row r="1442" spans="24:29">
      <c r="X1442" s="126"/>
      <c r="AC1442" s="1" t="str">
        <f>IF(基本情報登録!$D$10="","",IF(基本情報登録!$D$10='登録データ（男）'!F1442,1,0))</f>
        <v/>
      </c>
    </row>
    <row r="1443" spans="24:29">
      <c r="X1443" s="126"/>
      <c r="AC1443" s="1" t="str">
        <f>IF(基本情報登録!$D$10="","",IF(基本情報登録!$D$10='登録データ（男）'!F1443,1,0))</f>
        <v/>
      </c>
    </row>
    <row r="1444" spans="24:29">
      <c r="X1444" s="126"/>
      <c r="AC1444" s="1" t="str">
        <f>IF(基本情報登録!$D$10="","",IF(基本情報登録!$D$10='登録データ（男）'!F1444,1,0))</f>
        <v/>
      </c>
    </row>
    <row r="1445" spans="24:29">
      <c r="X1445" s="126"/>
      <c r="AC1445" s="1" t="str">
        <f>IF(基本情報登録!$D$10="","",IF(基本情報登録!$D$10='登録データ（男）'!F1445,1,0))</f>
        <v/>
      </c>
    </row>
    <row r="1446" spans="24:29">
      <c r="X1446" s="126"/>
      <c r="AC1446" s="1" t="str">
        <f>IF(基本情報登録!$D$10="","",IF(基本情報登録!$D$10='登録データ（男）'!F1446,1,0))</f>
        <v/>
      </c>
    </row>
    <row r="1447" spans="24:29">
      <c r="X1447" s="126"/>
      <c r="AC1447" s="1" t="str">
        <f>IF(基本情報登録!$D$10="","",IF(基本情報登録!$D$10='登録データ（男）'!F1447,1,0))</f>
        <v/>
      </c>
    </row>
    <row r="1448" spans="24:29">
      <c r="X1448" s="126"/>
      <c r="AC1448" s="1" t="str">
        <f>IF(基本情報登録!$D$10="","",IF(基本情報登録!$D$10='登録データ（男）'!F1448,1,0))</f>
        <v/>
      </c>
    </row>
    <row r="1449" spans="24:29">
      <c r="X1449" s="126"/>
      <c r="AC1449" s="1" t="str">
        <f>IF(基本情報登録!$D$10="","",IF(基本情報登録!$D$10='登録データ（男）'!F1449,1,0))</f>
        <v/>
      </c>
    </row>
    <row r="1450" spans="24:29">
      <c r="X1450" s="126"/>
      <c r="AC1450" s="1" t="str">
        <f>IF(基本情報登録!$D$10="","",IF(基本情報登録!$D$10='登録データ（男）'!F1450,1,0))</f>
        <v/>
      </c>
    </row>
    <row r="1451" spans="24:29">
      <c r="X1451" s="126"/>
      <c r="AC1451" s="1" t="str">
        <f>IF(基本情報登録!$D$10="","",IF(基本情報登録!$D$10='登録データ（男）'!F1451,1,0))</f>
        <v/>
      </c>
    </row>
    <row r="1452" spans="24:29">
      <c r="X1452" s="126"/>
      <c r="AC1452" s="1" t="str">
        <f>IF(基本情報登録!$D$10="","",IF(基本情報登録!$D$10='登録データ（男）'!F1452,1,0))</f>
        <v/>
      </c>
    </row>
    <row r="1453" spans="24:29">
      <c r="X1453" s="126"/>
      <c r="AC1453" s="1" t="str">
        <f>IF(基本情報登録!$D$10="","",IF(基本情報登録!$D$10='登録データ（男）'!F1453,1,0))</f>
        <v/>
      </c>
    </row>
    <row r="1454" spans="24:29">
      <c r="X1454" s="126"/>
      <c r="AC1454" s="1" t="str">
        <f>IF(基本情報登録!$D$10="","",IF(基本情報登録!$D$10='登録データ（男）'!F1454,1,0))</f>
        <v/>
      </c>
    </row>
    <row r="1455" spans="24:29">
      <c r="X1455" s="126"/>
      <c r="AC1455" s="1" t="str">
        <f>IF(基本情報登録!$D$10="","",IF(基本情報登録!$D$10='登録データ（男）'!F1455,1,0))</f>
        <v/>
      </c>
    </row>
    <row r="1456" spans="24:29">
      <c r="X1456" s="126"/>
      <c r="AC1456" s="1" t="str">
        <f>IF(基本情報登録!$D$10="","",IF(基本情報登録!$D$10='登録データ（男）'!F1456,1,0))</f>
        <v/>
      </c>
    </row>
    <row r="1457" spans="24:29">
      <c r="X1457" s="126"/>
      <c r="AC1457" s="1" t="str">
        <f>IF(基本情報登録!$D$10="","",IF(基本情報登録!$D$10='登録データ（男）'!F1457,1,0))</f>
        <v/>
      </c>
    </row>
    <row r="1458" spans="24:29">
      <c r="X1458" s="126"/>
      <c r="AC1458" s="1" t="str">
        <f>IF(基本情報登録!$D$10="","",IF(基本情報登録!$D$10='登録データ（男）'!F1458,1,0))</f>
        <v/>
      </c>
    </row>
    <row r="1459" spans="24:29">
      <c r="X1459" s="126"/>
      <c r="AC1459" s="1" t="str">
        <f>IF(基本情報登録!$D$10="","",IF(基本情報登録!$D$10='登録データ（男）'!F1459,1,0))</f>
        <v/>
      </c>
    </row>
    <row r="1460" spans="24:29">
      <c r="X1460" s="126"/>
      <c r="AC1460" s="1" t="str">
        <f>IF(基本情報登録!$D$10="","",IF(基本情報登録!$D$10='登録データ（男）'!F1460,1,0))</f>
        <v/>
      </c>
    </row>
    <row r="1461" spans="24:29">
      <c r="X1461" s="126"/>
      <c r="AC1461" s="1" t="str">
        <f>IF(基本情報登録!$D$10="","",IF(基本情報登録!$D$10='登録データ（男）'!F1461,1,0))</f>
        <v/>
      </c>
    </row>
    <row r="1462" spans="24:29">
      <c r="X1462" s="126"/>
      <c r="AC1462" s="1" t="str">
        <f>IF(基本情報登録!$D$10="","",IF(基本情報登録!$D$10='登録データ（男）'!F1462,1,0))</f>
        <v/>
      </c>
    </row>
    <row r="1463" spans="24:29">
      <c r="X1463" s="126"/>
      <c r="AC1463" s="1" t="str">
        <f>IF(基本情報登録!$D$10="","",IF(基本情報登録!$D$10='登録データ（男）'!F1463,1,0))</f>
        <v/>
      </c>
    </row>
    <row r="1464" spans="24:29">
      <c r="X1464" s="126"/>
      <c r="AC1464" s="1" t="str">
        <f>IF(基本情報登録!$D$10="","",IF(基本情報登録!$D$10='登録データ（男）'!F1464,1,0))</f>
        <v/>
      </c>
    </row>
    <row r="1465" spans="24:29">
      <c r="X1465" s="126"/>
      <c r="AC1465" s="1" t="str">
        <f>IF(基本情報登録!$D$10="","",IF(基本情報登録!$D$10='登録データ（男）'!F1465,1,0))</f>
        <v/>
      </c>
    </row>
    <row r="1466" spans="24:29">
      <c r="X1466" s="126"/>
      <c r="AC1466" s="1" t="str">
        <f>IF(基本情報登録!$D$10="","",IF(基本情報登録!$D$10='登録データ（男）'!F1466,1,0))</f>
        <v/>
      </c>
    </row>
    <row r="1467" spans="24:29">
      <c r="X1467" s="126"/>
      <c r="AC1467" s="1" t="str">
        <f>IF(基本情報登録!$D$10="","",IF(基本情報登録!$D$10='登録データ（男）'!F1467,1,0))</f>
        <v/>
      </c>
    </row>
    <row r="1468" spans="24:29">
      <c r="X1468" s="126"/>
      <c r="AC1468" s="1" t="str">
        <f>IF(基本情報登録!$D$10="","",IF(基本情報登録!$D$10='登録データ（男）'!F1468,1,0))</f>
        <v/>
      </c>
    </row>
    <row r="1469" spans="24:29">
      <c r="X1469" s="126"/>
      <c r="AC1469" s="1" t="str">
        <f>IF(基本情報登録!$D$10="","",IF(基本情報登録!$D$10='登録データ（男）'!F1469,1,0))</f>
        <v/>
      </c>
    </row>
    <row r="1470" spans="24:29">
      <c r="X1470" s="126"/>
      <c r="AC1470" s="1" t="str">
        <f>IF(基本情報登録!$D$10="","",IF(基本情報登録!$D$10='登録データ（男）'!F1470,1,0))</f>
        <v/>
      </c>
    </row>
    <row r="1471" spans="24:29">
      <c r="X1471" s="126"/>
      <c r="AC1471" s="1" t="str">
        <f>IF(基本情報登録!$D$10="","",IF(基本情報登録!$D$10='登録データ（男）'!F1471,1,0))</f>
        <v/>
      </c>
    </row>
    <row r="1472" spans="24:29">
      <c r="X1472" s="126"/>
      <c r="AC1472" s="1" t="str">
        <f>IF(基本情報登録!$D$10="","",IF(基本情報登録!$D$10='登録データ（男）'!F1472,1,0))</f>
        <v/>
      </c>
    </row>
    <row r="1473" spans="24:29">
      <c r="X1473" s="126"/>
      <c r="AC1473" s="1" t="str">
        <f>IF(基本情報登録!$D$10="","",IF(基本情報登録!$D$10='登録データ（男）'!F1473,1,0))</f>
        <v/>
      </c>
    </row>
    <row r="1474" spans="24:29">
      <c r="X1474" s="126"/>
      <c r="AC1474" s="1" t="str">
        <f>IF(基本情報登録!$D$10="","",IF(基本情報登録!$D$10='登録データ（男）'!F1474,1,0))</f>
        <v/>
      </c>
    </row>
    <row r="1475" spans="24:29">
      <c r="X1475" s="126"/>
      <c r="AC1475" s="1" t="str">
        <f>IF(基本情報登録!$D$10="","",IF(基本情報登録!$D$10='登録データ（男）'!F1475,1,0))</f>
        <v/>
      </c>
    </row>
    <row r="1476" spans="24:29">
      <c r="X1476" s="126"/>
      <c r="AC1476" s="1" t="str">
        <f>IF(基本情報登録!$D$10="","",IF(基本情報登録!$D$10='登録データ（男）'!F1476,1,0))</f>
        <v/>
      </c>
    </row>
    <row r="1477" spans="24:29">
      <c r="X1477" s="126"/>
      <c r="AC1477" s="1" t="str">
        <f>IF(基本情報登録!$D$10="","",IF(基本情報登録!$D$10='登録データ（男）'!F1477,1,0))</f>
        <v/>
      </c>
    </row>
    <row r="1478" spans="24:29">
      <c r="X1478" s="126"/>
      <c r="AC1478" s="1" t="str">
        <f>IF(基本情報登録!$D$10="","",IF(基本情報登録!$D$10='登録データ（男）'!F1478,1,0))</f>
        <v/>
      </c>
    </row>
    <row r="1479" spans="24:29">
      <c r="X1479" s="126"/>
      <c r="AC1479" s="1" t="str">
        <f>IF(基本情報登録!$D$10="","",IF(基本情報登録!$D$10='登録データ（男）'!F1479,1,0))</f>
        <v/>
      </c>
    </row>
    <row r="1480" spans="24:29">
      <c r="X1480" s="126"/>
      <c r="AC1480" s="1" t="str">
        <f>IF(基本情報登録!$D$10="","",IF(基本情報登録!$D$10='登録データ（男）'!F1480,1,0))</f>
        <v/>
      </c>
    </row>
    <row r="1481" spans="24:29">
      <c r="X1481" s="126"/>
      <c r="AC1481" s="1" t="str">
        <f>IF(基本情報登録!$D$10="","",IF(基本情報登録!$D$10='登録データ（男）'!F1481,1,0))</f>
        <v/>
      </c>
    </row>
    <row r="1482" spans="24:29">
      <c r="X1482" s="126"/>
      <c r="AC1482" s="1" t="str">
        <f>IF(基本情報登録!$D$10="","",IF(基本情報登録!$D$10='登録データ（男）'!F1482,1,0))</f>
        <v/>
      </c>
    </row>
    <row r="1483" spans="24:29">
      <c r="X1483" s="126"/>
      <c r="AC1483" s="1" t="str">
        <f>IF(基本情報登録!$D$10="","",IF(基本情報登録!$D$10='登録データ（男）'!F1483,1,0))</f>
        <v/>
      </c>
    </row>
    <row r="1484" spans="24:29">
      <c r="X1484" s="126"/>
      <c r="AC1484" s="1" t="str">
        <f>IF(基本情報登録!$D$10="","",IF(基本情報登録!$D$10=F1484,1,0))</f>
        <v/>
      </c>
    </row>
    <row r="1485" spans="24:29">
      <c r="X1485" s="126"/>
      <c r="AC1485" s="1" t="str">
        <f>IF(基本情報登録!$D$10="","",IF(基本情報登録!$D$10=F1485,1,0))</f>
        <v/>
      </c>
    </row>
    <row r="1486" spans="24:29">
      <c r="X1486" s="126"/>
      <c r="AC1486" s="1" t="str">
        <f>IF(基本情報登録!$D$10="","",IF(基本情報登録!$D$10=F1486,1,0))</f>
        <v/>
      </c>
    </row>
    <row r="1487" spans="24:29">
      <c r="X1487" s="126"/>
      <c r="AC1487" s="1" t="str">
        <f>IF(基本情報登録!$D$10="","",IF(基本情報登録!$D$10=F1487,1,0))</f>
        <v/>
      </c>
    </row>
    <row r="1488" spans="24:29">
      <c r="X1488" s="126"/>
      <c r="AC1488" s="1" t="str">
        <f>IF(基本情報登録!$D$10="","",IF(基本情報登録!$D$10=F1488,1,0))</f>
        <v/>
      </c>
    </row>
    <row r="1489" spans="24:29">
      <c r="X1489" s="126"/>
      <c r="AC1489" s="1" t="str">
        <f>IF(基本情報登録!$D$10="","",IF(基本情報登録!$D$10=F1489,1,0))</f>
        <v/>
      </c>
    </row>
    <row r="1490" spans="24:29">
      <c r="X1490" s="126"/>
      <c r="AC1490" s="1" t="str">
        <f>IF(基本情報登録!$D$10="","",IF(基本情報登録!$D$10=F1490,1,0))</f>
        <v/>
      </c>
    </row>
    <row r="1491" spans="24:29">
      <c r="X1491" s="126"/>
      <c r="AC1491" s="1" t="str">
        <f>IF(基本情報登録!$D$10="","",IF(基本情報登録!$D$10=F1491,1,0))</f>
        <v/>
      </c>
    </row>
    <row r="1492" spans="24:29">
      <c r="X1492" s="126"/>
      <c r="AC1492" s="1" t="str">
        <f>IF(基本情報登録!$D$10="","",IF(基本情報登録!$D$10=F1492,1,0))</f>
        <v/>
      </c>
    </row>
    <row r="1493" spans="24:29">
      <c r="X1493" s="126"/>
      <c r="AC1493" s="1" t="str">
        <f>IF(基本情報登録!$D$10="","",IF(基本情報登録!$D$10=F1493,1,0))</f>
        <v/>
      </c>
    </row>
    <row r="1494" spans="24:29">
      <c r="X1494" s="126"/>
      <c r="AC1494" s="1" t="str">
        <f>IF(基本情報登録!$D$10="","",IF(基本情報登録!$D$10=F1494,1,0))</f>
        <v/>
      </c>
    </row>
    <row r="1495" spans="24:29">
      <c r="X1495" s="126"/>
      <c r="AC1495" s="1" t="str">
        <f>IF(基本情報登録!$D$10="","",IF(基本情報登録!$D$10=F1495,1,0))</f>
        <v/>
      </c>
    </row>
    <row r="1496" spans="24:29">
      <c r="X1496" s="126"/>
      <c r="AC1496" s="1" t="str">
        <f>IF(基本情報登録!$D$10="","",IF(基本情報登録!$D$10=F1496,1,0))</f>
        <v/>
      </c>
    </row>
    <row r="1497" spans="24:29">
      <c r="X1497" s="126"/>
      <c r="AC1497" s="1" t="str">
        <f>IF(基本情報登録!$D$10="","",IF(基本情報登録!$D$10=F1497,1,0))</f>
        <v/>
      </c>
    </row>
    <row r="1498" spans="24:29">
      <c r="X1498" s="126"/>
      <c r="AC1498" s="1" t="str">
        <f>IF(基本情報登録!$D$10="","",IF(基本情報登録!$D$10=F1498,1,0))</f>
        <v/>
      </c>
    </row>
    <row r="1499" spans="24:29">
      <c r="X1499" s="126"/>
      <c r="AC1499" s="1" t="str">
        <f>IF(基本情報登録!$D$10="","",IF(基本情報登録!$D$10=F1499,1,0))</f>
        <v/>
      </c>
    </row>
    <row r="1500" spans="24:29">
      <c r="X1500" s="126"/>
      <c r="AC1500" s="1" t="str">
        <f>IF(基本情報登録!$D$10="","",IF(基本情報登録!$D$10=F1500,1,0))</f>
        <v/>
      </c>
    </row>
    <row r="1501" spans="24:29">
      <c r="X1501" s="126"/>
      <c r="AC1501" s="1" t="str">
        <f>IF(基本情報登録!$D$10="","",IF(基本情報登録!$D$10=F1501,1,0))</f>
        <v/>
      </c>
    </row>
    <row r="1502" spans="24:29">
      <c r="X1502" s="126"/>
      <c r="AC1502" s="1" t="str">
        <f>IF(基本情報登録!$D$10="","",IF(基本情報登録!$D$10=F1502,1,0))</f>
        <v/>
      </c>
    </row>
    <row r="1503" spans="24:29">
      <c r="X1503" s="126"/>
      <c r="AC1503" s="1" t="str">
        <f>IF(基本情報登録!$D$10="","",IF(基本情報登録!$D$10=F1503,1,0))</f>
        <v/>
      </c>
    </row>
    <row r="1504" spans="24:29">
      <c r="X1504" s="126"/>
      <c r="AC1504" s="1" t="str">
        <f>IF(基本情報登録!$D$10="","",IF(基本情報登録!$D$10=F1504,1,0))</f>
        <v/>
      </c>
    </row>
    <row r="1505" spans="24:29">
      <c r="X1505" s="126"/>
      <c r="AC1505" s="1" t="str">
        <f>IF(基本情報登録!$D$10="","",IF(基本情報登録!$D$10=F1505,1,0))</f>
        <v/>
      </c>
    </row>
    <row r="1506" spans="24:29">
      <c r="X1506" s="126"/>
      <c r="AC1506" s="1" t="str">
        <f>IF(基本情報登録!$D$10="","",IF(基本情報登録!$D$10=F1506,1,0))</f>
        <v/>
      </c>
    </row>
    <row r="1507" spans="24:29">
      <c r="X1507" s="126"/>
      <c r="AC1507" s="1" t="str">
        <f>IF(基本情報登録!$D$10="","",IF(基本情報登録!$D$10=F1507,1,0))</f>
        <v/>
      </c>
    </row>
    <row r="1508" spans="24:29">
      <c r="X1508" s="126"/>
      <c r="AC1508" s="1" t="str">
        <f>IF(基本情報登録!$D$10="","",IF(基本情報登録!$D$10=F1508,1,0))</f>
        <v/>
      </c>
    </row>
    <row r="1509" spans="24:29">
      <c r="X1509" s="126"/>
      <c r="AC1509" s="1" t="str">
        <f>IF(基本情報登録!$D$10="","",IF(基本情報登録!$D$10=F1509,1,0))</f>
        <v/>
      </c>
    </row>
    <row r="1510" spans="24:29">
      <c r="X1510" s="126"/>
      <c r="AC1510" s="1" t="str">
        <f>IF(基本情報登録!$D$10="","",IF(基本情報登録!$D$10=F1510,1,0))</f>
        <v/>
      </c>
    </row>
    <row r="1511" spans="24:29">
      <c r="X1511" s="126"/>
      <c r="AC1511" s="1" t="str">
        <f>IF(基本情報登録!$D$10="","",IF(基本情報登録!$D$10=F1511,1,0))</f>
        <v/>
      </c>
    </row>
    <row r="1512" spans="24:29">
      <c r="X1512" s="126"/>
      <c r="AC1512" s="1" t="str">
        <f>IF(基本情報登録!$D$10="","",IF(基本情報登録!$D$10=F1512,1,0))</f>
        <v/>
      </c>
    </row>
    <row r="1513" spans="24:29">
      <c r="X1513" s="126"/>
      <c r="AC1513" s="1" t="str">
        <f>IF(基本情報登録!$D$10="","",IF(基本情報登録!$D$10=F1513,1,0))</f>
        <v/>
      </c>
    </row>
    <row r="1514" spans="24:29">
      <c r="X1514" s="126"/>
      <c r="AC1514" s="1" t="str">
        <f>IF(基本情報登録!$D$10="","",IF(基本情報登録!$D$10=F1514,1,0))</f>
        <v/>
      </c>
    </row>
    <row r="1515" spans="24:29">
      <c r="X1515" s="126"/>
      <c r="AC1515" s="1" t="str">
        <f>IF(基本情報登録!$D$10="","",IF(基本情報登録!$D$10=F1515,1,0))</f>
        <v/>
      </c>
    </row>
    <row r="1516" spans="24:29">
      <c r="X1516" s="126"/>
      <c r="AC1516" s="1" t="str">
        <f>IF(基本情報登録!$D$10="","",IF(基本情報登録!$D$10=F1516,1,0))</f>
        <v/>
      </c>
    </row>
    <row r="1517" spans="24:29">
      <c r="X1517" s="126"/>
      <c r="AC1517" s="1" t="str">
        <f>IF(基本情報登録!$D$10="","",IF(基本情報登録!$D$10=F1517,1,0))</f>
        <v/>
      </c>
    </row>
    <row r="1518" spans="24:29">
      <c r="X1518" s="126"/>
      <c r="AC1518" s="1" t="str">
        <f>IF(基本情報登録!$D$10="","",IF(基本情報登録!$D$10=F1518,1,0))</f>
        <v/>
      </c>
    </row>
    <row r="1519" spans="24:29">
      <c r="X1519" s="126"/>
      <c r="AC1519" s="1" t="str">
        <f>IF(基本情報登録!$D$10="","",IF(基本情報登録!$D$10=F1519,1,0))</f>
        <v/>
      </c>
    </row>
    <row r="1520" spans="24:29">
      <c r="X1520" s="126"/>
      <c r="AC1520" s="1" t="str">
        <f>IF(基本情報登録!$D$10="","",IF(基本情報登録!$D$10=F1520,1,0))</f>
        <v/>
      </c>
    </row>
    <row r="1521" spans="24:29">
      <c r="X1521" s="126"/>
      <c r="AC1521" s="1" t="str">
        <f>IF(基本情報登録!$D$10="","",IF(基本情報登録!$D$10=F1521,1,0))</f>
        <v/>
      </c>
    </row>
    <row r="1522" spans="24:29">
      <c r="X1522" s="126"/>
      <c r="AC1522" s="1" t="str">
        <f>IF(基本情報登録!$D$10="","",IF(基本情報登録!$D$10=F1522,1,0))</f>
        <v/>
      </c>
    </row>
    <row r="1523" spans="24:29">
      <c r="X1523" s="126"/>
      <c r="AC1523" s="1" t="str">
        <f>IF(基本情報登録!$D$10="","",IF(基本情報登録!$D$10=F1523,1,0))</f>
        <v/>
      </c>
    </row>
    <row r="1524" spans="24:29">
      <c r="X1524" s="126"/>
      <c r="AC1524" s="1" t="str">
        <f>IF(基本情報登録!$D$10="","",IF(基本情報登録!$D$10=F1524,1,0))</f>
        <v/>
      </c>
    </row>
    <row r="1525" spans="24:29">
      <c r="X1525" s="126"/>
      <c r="AC1525" s="1" t="str">
        <f>IF(基本情報登録!$D$10="","",IF(基本情報登録!$D$10=F1525,1,0))</f>
        <v/>
      </c>
    </row>
    <row r="1526" spans="24:29">
      <c r="X1526" s="126"/>
      <c r="AC1526" s="1" t="str">
        <f>IF(基本情報登録!$D$10="","",IF(基本情報登録!$D$10=F1526,1,0))</f>
        <v/>
      </c>
    </row>
    <row r="1527" spans="24:29">
      <c r="X1527" s="126"/>
      <c r="AC1527" s="1" t="str">
        <f>IF(基本情報登録!$D$10="","",IF(基本情報登録!$D$10=F1527,1,0))</f>
        <v/>
      </c>
    </row>
    <row r="1528" spans="24:29">
      <c r="X1528" s="126"/>
      <c r="AC1528" s="1" t="str">
        <f>IF(基本情報登録!$D$10="","",IF(基本情報登録!$D$10=F1528,1,0))</f>
        <v/>
      </c>
    </row>
    <row r="1529" spans="24:29">
      <c r="X1529" s="126"/>
      <c r="AC1529" s="1" t="str">
        <f>IF(基本情報登録!$D$10="","",IF(基本情報登録!$D$10=F1529,1,0))</f>
        <v/>
      </c>
    </row>
    <row r="1530" spans="24:29">
      <c r="X1530" s="126"/>
      <c r="AC1530" s="1" t="str">
        <f>IF(基本情報登録!$D$10="","",IF(基本情報登録!$D$10=F1530,1,0))</f>
        <v/>
      </c>
    </row>
    <row r="1531" spans="24:29">
      <c r="X1531" s="126"/>
      <c r="AC1531" s="1" t="str">
        <f>IF(基本情報登録!$D$10="","",IF(基本情報登録!$D$10=F1531,1,0))</f>
        <v/>
      </c>
    </row>
    <row r="1532" spans="24:29">
      <c r="X1532" s="126"/>
      <c r="AC1532" s="1" t="str">
        <f>IF(基本情報登録!$D$10="","",IF(基本情報登録!$D$10=F1532,1,0))</f>
        <v/>
      </c>
    </row>
    <row r="1533" spans="24:29">
      <c r="X1533" s="126"/>
      <c r="AC1533" s="1" t="str">
        <f>IF(基本情報登録!$D$10="","",IF(基本情報登録!$D$10=F1533,1,0))</f>
        <v/>
      </c>
    </row>
    <row r="1534" spans="24:29">
      <c r="X1534" s="126"/>
      <c r="AC1534" s="1" t="str">
        <f>IF(基本情報登録!$D$10="","",IF(基本情報登録!$D$10=F1534,1,0))</f>
        <v/>
      </c>
    </row>
    <row r="1535" spans="24:29">
      <c r="X1535" s="126"/>
      <c r="AC1535" s="1" t="str">
        <f>IF(基本情報登録!$D$10="","",IF(基本情報登録!$D$10=F1535,1,0))</f>
        <v/>
      </c>
    </row>
    <row r="1536" spans="24:29">
      <c r="X1536" s="126"/>
      <c r="AC1536" s="1" t="str">
        <f>IF(基本情報登録!$D$10="","",IF(基本情報登録!$D$10=F1536,1,0))</f>
        <v/>
      </c>
    </row>
    <row r="1537" spans="24:29">
      <c r="X1537" s="126"/>
      <c r="AC1537" s="1" t="str">
        <f>IF(基本情報登録!$D$10="","",IF(基本情報登録!$D$10=F1537,1,0))</f>
        <v/>
      </c>
    </row>
    <row r="1538" spans="24:29">
      <c r="X1538" s="126"/>
      <c r="AC1538" s="1" t="str">
        <f>IF(基本情報登録!$D$10="","",IF(基本情報登録!$D$10=F1538,1,0))</f>
        <v/>
      </c>
    </row>
    <row r="1539" spans="24:29">
      <c r="X1539" s="126"/>
      <c r="AC1539" s="1" t="str">
        <f>IF(基本情報登録!$D$10="","",IF(基本情報登録!$D$10=F1539,1,0))</f>
        <v/>
      </c>
    </row>
    <row r="1540" spans="24:29">
      <c r="X1540" s="126"/>
      <c r="AC1540" s="1" t="str">
        <f>IF(基本情報登録!$D$10="","",IF(基本情報登録!$D$10=F1540,1,0))</f>
        <v/>
      </c>
    </row>
    <row r="1541" spans="24:29">
      <c r="X1541" s="126"/>
      <c r="AC1541" s="1" t="str">
        <f>IF(基本情報登録!$D$10="","",IF(基本情報登録!$D$10=F1541,1,0))</f>
        <v/>
      </c>
    </row>
    <row r="1542" spans="24:29">
      <c r="X1542" s="126"/>
      <c r="AC1542" s="1" t="str">
        <f>IF(基本情報登録!$D$10="","",IF(基本情報登録!$D$10=F1542,1,0))</f>
        <v/>
      </c>
    </row>
    <row r="1543" spans="24:29">
      <c r="X1543" s="126"/>
      <c r="AC1543" s="1" t="str">
        <f>IF(基本情報登録!$D$10="","",IF(基本情報登録!$D$10=F1543,1,0))</f>
        <v/>
      </c>
    </row>
    <row r="1544" spans="24:29">
      <c r="X1544" s="126"/>
      <c r="AC1544" s="1" t="str">
        <f>IF(基本情報登録!$D$10="","",IF(基本情報登録!$D$10=F1544,1,0))</f>
        <v/>
      </c>
    </row>
    <row r="1545" spans="24:29">
      <c r="X1545" s="126"/>
      <c r="AC1545" s="1" t="str">
        <f>IF(基本情報登録!$D$10="","",IF(基本情報登録!$D$10=F1545,1,0))</f>
        <v/>
      </c>
    </row>
    <row r="1546" spans="24:29">
      <c r="X1546" s="126"/>
      <c r="AC1546" s="1" t="str">
        <f>IF(基本情報登録!$D$10="","",IF(基本情報登録!$D$10=F1546,1,0))</f>
        <v/>
      </c>
    </row>
    <row r="1547" spans="24:29">
      <c r="X1547" s="126"/>
      <c r="AC1547" s="1" t="str">
        <f>IF(基本情報登録!$D$10="","",IF(基本情報登録!$D$10=F1547,1,0))</f>
        <v/>
      </c>
    </row>
    <row r="1548" spans="24:29">
      <c r="X1548" s="126"/>
      <c r="AC1548" s="1" t="str">
        <f>IF(基本情報登録!$D$10="","",IF(基本情報登録!$D$10=F1548,1,0))</f>
        <v/>
      </c>
    </row>
    <row r="1549" spans="24:29">
      <c r="X1549" s="126"/>
      <c r="AC1549" s="1" t="str">
        <f>IF(基本情報登録!$D$10="","",IF(基本情報登録!$D$10=F1549,1,0))</f>
        <v/>
      </c>
    </row>
    <row r="1550" spans="24:29">
      <c r="X1550" s="126"/>
      <c r="AC1550" s="1" t="str">
        <f>IF(基本情報登録!$D$10="","",IF(基本情報登録!$D$10=F1550,1,0))</f>
        <v/>
      </c>
    </row>
    <row r="1551" spans="24:29">
      <c r="X1551" s="126"/>
      <c r="AC1551" s="1" t="str">
        <f>IF(基本情報登録!$D$10="","",IF(基本情報登録!$D$10=F1551,1,0))</f>
        <v/>
      </c>
    </row>
    <row r="1552" spans="24:29">
      <c r="X1552" s="126"/>
      <c r="AC1552" s="1" t="str">
        <f>IF(基本情報登録!$D$10="","",IF(基本情報登録!$D$10=F1552,1,0))</f>
        <v/>
      </c>
    </row>
    <row r="1553" spans="24:29">
      <c r="X1553" s="126"/>
      <c r="AC1553" s="1" t="str">
        <f>IF(基本情報登録!$D$10="","",IF(基本情報登録!$D$10=F1553,1,0))</f>
        <v/>
      </c>
    </row>
    <row r="1554" spans="24:29">
      <c r="X1554" s="126"/>
      <c r="AC1554" s="1" t="str">
        <f>IF(基本情報登録!$D$10="","",IF(基本情報登録!$D$10=F1554,1,0))</f>
        <v/>
      </c>
    </row>
    <row r="1555" spans="24:29">
      <c r="X1555" s="126"/>
      <c r="AC1555" s="1" t="str">
        <f>IF(基本情報登録!$D$10="","",IF(基本情報登録!$D$10=F1555,1,0))</f>
        <v/>
      </c>
    </row>
    <row r="1556" spans="24:29">
      <c r="X1556" s="126"/>
      <c r="AC1556" s="1" t="str">
        <f>IF(基本情報登録!$D$10="","",IF(基本情報登録!$D$10=F1556,1,0))</f>
        <v/>
      </c>
    </row>
    <row r="1557" spans="24:29">
      <c r="X1557" s="126"/>
      <c r="AC1557" s="1" t="str">
        <f>IF(基本情報登録!$D$10="","",IF(基本情報登録!$D$10=F1557,1,0))</f>
        <v/>
      </c>
    </row>
    <row r="1558" spans="24:29">
      <c r="X1558" s="126"/>
      <c r="AC1558" s="1" t="str">
        <f>IF(基本情報登録!$D$10="","",IF(基本情報登録!$D$10=F1558,1,0))</f>
        <v/>
      </c>
    </row>
    <row r="1559" spans="24:29">
      <c r="X1559" s="126"/>
      <c r="AC1559" s="1" t="str">
        <f>IF(基本情報登録!$D$10="","",IF(基本情報登録!$D$10=F1559,1,0))</f>
        <v/>
      </c>
    </row>
    <row r="1560" spans="24:29">
      <c r="X1560" s="126"/>
      <c r="AC1560" s="1" t="str">
        <f>IF(基本情報登録!$D$10="","",IF(基本情報登録!$D$10=F1560,1,0))</f>
        <v/>
      </c>
    </row>
    <row r="1561" spans="24:29">
      <c r="X1561" s="126"/>
      <c r="AC1561" s="1" t="str">
        <f>IF(基本情報登録!$D$10="","",IF(基本情報登録!$D$10=F1561,1,0))</f>
        <v/>
      </c>
    </row>
    <row r="1562" spans="24:29">
      <c r="X1562" s="126"/>
      <c r="AC1562" s="1" t="str">
        <f>IF(基本情報登録!$D$10="","",IF(基本情報登録!$D$10=F1562,1,0))</f>
        <v/>
      </c>
    </row>
    <row r="1563" spans="24:29">
      <c r="X1563" s="126"/>
      <c r="AC1563" s="1" t="str">
        <f>IF(基本情報登録!$D$10="","",IF(基本情報登録!$D$10=F1563,1,0))</f>
        <v/>
      </c>
    </row>
    <row r="1564" spans="24:29">
      <c r="X1564" s="126"/>
      <c r="AC1564" s="1" t="str">
        <f>IF(基本情報登録!$D$10="","",IF(基本情報登録!$D$10=F1564,1,0))</f>
        <v/>
      </c>
    </row>
    <row r="1565" spans="24:29">
      <c r="X1565" s="126"/>
      <c r="AC1565" s="1" t="str">
        <f>IF(基本情報登録!$D$10="","",IF(基本情報登録!$D$10=F1565,1,0))</f>
        <v/>
      </c>
    </row>
    <row r="1566" spans="24:29">
      <c r="X1566" s="126"/>
      <c r="AC1566" s="1" t="str">
        <f>IF(基本情報登録!$D$10="","",IF(基本情報登録!$D$10=F1566,1,0))</f>
        <v/>
      </c>
    </row>
    <row r="1567" spans="24:29">
      <c r="X1567" s="126"/>
      <c r="AC1567" s="1" t="str">
        <f>IF(基本情報登録!$D$10="","",IF(基本情報登録!$D$10=F1567,1,0))</f>
        <v/>
      </c>
    </row>
    <row r="1568" spans="24:29">
      <c r="X1568" s="126"/>
      <c r="AC1568" s="1" t="str">
        <f>IF(基本情報登録!$D$10="","",IF(基本情報登録!$D$10=F1568,1,0))</f>
        <v/>
      </c>
    </row>
    <row r="1569" spans="24:29">
      <c r="X1569" s="126"/>
      <c r="AC1569" s="1" t="str">
        <f>IF(基本情報登録!$D$10="","",IF(基本情報登録!$D$10=F1569,1,0))</f>
        <v/>
      </c>
    </row>
    <row r="1570" spans="24:29">
      <c r="X1570" s="126"/>
      <c r="AC1570" s="1" t="str">
        <f>IF(基本情報登録!$D$10="","",IF(基本情報登録!$D$10=F1570,1,0))</f>
        <v/>
      </c>
    </row>
    <row r="1571" spans="24:29">
      <c r="X1571" s="126"/>
      <c r="AC1571" s="1" t="str">
        <f>IF(基本情報登録!$D$10="","",IF(基本情報登録!$D$10=F1571,1,0))</f>
        <v/>
      </c>
    </row>
    <row r="1572" spans="24:29">
      <c r="X1572" s="126"/>
      <c r="AC1572" s="1" t="str">
        <f>IF(基本情報登録!$D$10="","",IF(基本情報登録!$D$10=F1572,1,0))</f>
        <v/>
      </c>
    </row>
    <row r="1573" spans="24:29">
      <c r="X1573" s="126"/>
      <c r="AC1573" s="1" t="str">
        <f>IF(基本情報登録!$D$10="","",IF(基本情報登録!$D$10=F1573,1,0))</f>
        <v/>
      </c>
    </row>
    <row r="1574" spans="24:29">
      <c r="X1574" s="126"/>
      <c r="AC1574" s="1" t="str">
        <f>IF(基本情報登録!$D$10="","",IF(基本情報登録!$D$10=F1574,1,0))</f>
        <v/>
      </c>
    </row>
    <row r="1575" spans="24:29">
      <c r="X1575" s="126"/>
      <c r="AC1575" s="1" t="str">
        <f>IF(基本情報登録!$D$10="","",IF(基本情報登録!$D$10=F1575,1,0))</f>
        <v/>
      </c>
    </row>
    <row r="1576" spans="24:29">
      <c r="X1576" s="126"/>
      <c r="AC1576" s="1" t="str">
        <f>IF(基本情報登録!$D$10="","",IF(基本情報登録!$D$10=F1576,1,0))</f>
        <v/>
      </c>
    </row>
    <row r="1577" spans="24:29">
      <c r="X1577" s="126"/>
      <c r="AC1577" s="1" t="str">
        <f>IF(基本情報登録!$D$10="","",IF(基本情報登録!$D$10=F1577,1,0))</f>
        <v/>
      </c>
    </row>
    <row r="1578" spans="24:29">
      <c r="X1578" s="126"/>
      <c r="AC1578" s="1" t="str">
        <f>IF(基本情報登録!$D$10="","",IF(基本情報登録!$D$10=F1578,1,0))</f>
        <v/>
      </c>
    </row>
    <row r="1579" spans="24:29">
      <c r="X1579" s="126"/>
      <c r="AC1579" s="1" t="str">
        <f>IF(基本情報登録!$D$10="","",IF(基本情報登録!$D$10=F1579,1,0))</f>
        <v/>
      </c>
    </row>
    <row r="1580" spans="24:29">
      <c r="X1580" s="126"/>
      <c r="AC1580" s="1" t="str">
        <f>IF(基本情報登録!$D$10="","",IF(基本情報登録!$D$10=F1580,1,0))</f>
        <v/>
      </c>
    </row>
    <row r="1581" spans="24:29">
      <c r="X1581" s="126"/>
      <c r="AC1581" s="1" t="str">
        <f>IF(基本情報登録!$D$10="","",IF(基本情報登録!$D$10=F1581,1,0))</f>
        <v/>
      </c>
    </row>
    <row r="1582" spans="24:29">
      <c r="X1582" s="126"/>
      <c r="AC1582" s="1" t="str">
        <f>IF(基本情報登録!$D$10="","",IF(基本情報登録!$D$10=F1582,1,0))</f>
        <v/>
      </c>
    </row>
    <row r="1583" spans="24:29">
      <c r="X1583" s="126"/>
      <c r="AC1583" s="1" t="str">
        <f>IF(基本情報登録!$D$10="","",IF(基本情報登録!$D$10=F1583,1,0))</f>
        <v/>
      </c>
    </row>
    <row r="1584" spans="24:29">
      <c r="X1584" s="126"/>
      <c r="AC1584" s="1" t="str">
        <f>IF(基本情報登録!$D$10="","",IF(基本情報登録!$D$10=F1584,1,0))</f>
        <v/>
      </c>
    </row>
    <row r="1585" spans="24:29">
      <c r="X1585" s="126"/>
      <c r="AC1585" s="1" t="str">
        <f>IF(基本情報登録!$D$10="","",IF(基本情報登録!$D$10=F1585,1,0))</f>
        <v/>
      </c>
    </row>
    <row r="1586" spans="24:29">
      <c r="X1586" s="126"/>
      <c r="AC1586" s="1" t="str">
        <f>IF(基本情報登録!$D$10="","",IF(基本情報登録!$D$10=F1586,1,0))</f>
        <v/>
      </c>
    </row>
    <row r="1587" spans="24:29">
      <c r="X1587" s="126"/>
      <c r="AC1587" s="1" t="str">
        <f>IF(基本情報登録!$D$10="","",IF(基本情報登録!$D$10=F1587,1,0))</f>
        <v/>
      </c>
    </row>
    <row r="1588" spans="24:29">
      <c r="X1588" s="126"/>
      <c r="AC1588" s="1" t="str">
        <f>IF(基本情報登録!$D$10="","",IF(基本情報登録!$D$10=F1588,1,0))</f>
        <v/>
      </c>
    </row>
    <row r="1589" spans="24:29">
      <c r="X1589" s="126"/>
      <c r="AC1589" s="1" t="str">
        <f>IF(基本情報登録!$D$10="","",IF(基本情報登録!$D$10=F1589,1,0))</f>
        <v/>
      </c>
    </row>
    <row r="1590" spans="24:29">
      <c r="X1590" s="126"/>
      <c r="AC1590" s="1" t="str">
        <f>IF(基本情報登録!$D$10="","",IF(基本情報登録!$D$10=F1590,1,0))</f>
        <v/>
      </c>
    </row>
    <row r="1591" spans="24:29">
      <c r="X1591" s="126"/>
      <c r="AC1591" s="1" t="str">
        <f>IF(基本情報登録!$D$10="","",IF(基本情報登録!$D$10=F1591,1,0))</f>
        <v/>
      </c>
    </row>
    <row r="1592" spans="24:29">
      <c r="X1592" s="126"/>
      <c r="AC1592" s="1" t="str">
        <f>IF(基本情報登録!$D$10="","",IF(基本情報登録!$D$10=F1592,1,0))</f>
        <v/>
      </c>
    </row>
    <row r="1593" spans="24:29">
      <c r="X1593" s="126"/>
      <c r="AC1593" s="1" t="str">
        <f>IF(基本情報登録!$D$10="","",IF(基本情報登録!$D$10=F1593,1,0))</f>
        <v/>
      </c>
    </row>
    <row r="1594" spans="24:29">
      <c r="X1594" s="126"/>
      <c r="AC1594" s="1" t="str">
        <f>IF(基本情報登録!$D$10="","",IF(基本情報登録!$D$10=F1594,1,0))</f>
        <v/>
      </c>
    </row>
    <row r="1595" spans="24:29">
      <c r="X1595" s="126"/>
      <c r="AC1595" s="1" t="str">
        <f>IF(基本情報登録!$D$10="","",IF(基本情報登録!$D$10=F1595,1,0))</f>
        <v/>
      </c>
    </row>
    <row r="1596" spans="24:29">
      <c r="X1596" s="126"/>
      <c r="AC1596" s="1" t="str">
        <f>IF(基本情報登録!$D$10="","",IF(基本情報登録!$D$10=F1596,1,0))</f>
        <v/>
      </c>
    </row>
    <row r="1597" spans="24:29">
      <c r="X1597" s="126"/>
      <c r="AC1597" s="1" t="str">
        <f>IF(基本情報登録!$D$10="","",IF(基本情報登録!$D$10=F1597,1,0))</f>
        <v/>
      </c>
    </row>
    <row r="1598" spans="24:29">
      <c r="X1598" s="126"/>
      <c r="AC1598" s="1" t="str">
        <f>IF(基本情報登録!$D$10="","",IF(基本情報登録!$D$10=F1598,1,0))</f>
        <v/>
      </c>
    </row>
    <row r="1599" spans="24:29">
      <c r="X1599" s="126"/>
      <c r="AC1599" s="1" t="str">
        <f>IF(基本情報登録!$D$10="","",IF(基本情報登録!$D$10=F1599,1,0))</f>
        <v/>
      </c>
    </row>
    <row r="1600" spans="24:29">
      <c r="X1600" s="126"/>
      <c r="AC1600" s="1" t="str">
        <f>IF(基本情報登録!$D$10="","",IF(基本情報登録!$D$10=F1600,1,0))</f>
        <v/>
      </c>
    </row>
    <row r="1601" spans="24:29">
      <c r="X1601" s="126"/>
      <c r="AC1601" s="1" t="str">
        <f>IF(基本情報登録!$D$10="","",IF(基本情報登録!$D$10=F1601,1,0))</f>
        <v/>
      </c>
    </row>
    <row r="1602" spans="24:29">
      <c r="X1602" s="126"/>
      <c r="AC1602" s="1" t="str">
        <f>IF(基本情報登録!$D$10="","",IF(基本情報登録!$D$10=F1602,1,0))</f>
        <v/>
      </c>
    </row>
    <row r="1603" spans="24:29">
      <c r="X1603" s="126"/>
      <c r="AC1603" s="1" t="str">
        <f>IF(基本情報登録!$D$10="","",IF(基本情報登録!$D$10=F1603,1,0))</f>
        <v/>
      </c>
    </row>
    <row r="1604" spans="24:29">
      <c r="X1604" s="126"/>
      <c r="AC1604" s="1" t="str">
        <f>IF(基本情報登録!$D$10="","",IF(基本情報登録!$D$10=F1604,1,0))</f>
        <v/>
      </c>
    </row>
    <row r="1605" spans="24:29">
      <c r="X1605" s="126"/>
      <c r="AC1605" s="1" t="str">
        <f>IF(基本情報登録!$D$10="","",IF(基本情報登録!$D$10=F1605,1,0))</f>
        <v/>
      </c>
    </row>
    <row r="1606" spans="24:29">
      <c r="X1606" s="126"/>
      <c r="AC1606" s="1" t="str">
        <f>IF(基本情報登録!$D$10="","",IF(基本情報登録!$D$10=F1606,1,0))</f>
        <v/>
      </c>
    </row>
    <row r="1607" spans="24:29">
      <c r="X1607" s="126"/>
      <c r="AC1607" s="1" t="str">
        <f>IF(基本情報登録!$D$10="","",IF(基本情報登録!$D$10=F1607,1,0))</f>
        <v/>
      </c>
    </row>
    <row r="1608" spans="24:29">
      <c r="X1608" s="126"/>
      <c r="AC1608" s="1" t="str">
        <f>IF(基本情報登録!$D$10="","",IF(基本情報登録!$D$10=F1608,1,0))</f>
        <v/>
      </c>
    </row>
    <row r="1609" spans="24:29">
      <c r="X1609" s="126"/>
      <c r="AC1609" s="1" t="str">
        <f>IF(基本情報登録!$D$10="","",IF(基本情報登録!$D$10=F1609,1,0))</f>
        <v/>
      </c>
    </row>
    <row r="1610" spans="24:29">
      <c r="X1610" s="126"/>
      <c r="AC1610" s="1" t="str">
        <f>IF(基本情報登録!$D$10="","",IF(基本情報登録!$D$10=F1610,1,0))</f>
        <v/>
      </c>
    </row>
    <row r="1611" spans="24:29">
      <c r="X1611" s="126"/>
      <c r="AC1611" s="1" t="str">
        <f>IF(基本情報登録!$D$10="","",IF(基本情報登録!$D$10=F1611,1,0))</f>
        <v/>
      </c>
    </row>
    <row r="1612" spans="24:29">
      <c r="X1612" s="126"/>
      <c r="AC1612" s="1" t="str">
        <f>IF(基本情報登録!$D$10="","",IF(基本情報登録!$D$10=F1612,1,0))</f>
        <v/>
      </c>
    </row>
    <row r="1613" spans="24:29">
      <c r="X1613" s="126"/>
      <c r="AC1613" s="1" t="str">
        <f>IF(基本情報登録!$D$10="","",IF(基本情報登録!$D$10=F1613,1,0))</f>
        <v/>
      </c>
    </row>
    <row r="1614" spans="24:29">
      <c r="X1614" s="126"/>
      <c r="AC1614" s="1" t="str">
        <f>IF(基本情報登録!$D$10="","",IF(基本情報登録!$D$10=F1614,1,0))</f>
        <v/>
      </c>
    </row>
    <row r="1615" spans="24:29">
      <c r="X1615" s="126"/>
      <c r="AC1615" s="1" t="str">
        <f>IF(基本情報登録!$D$10="","",IF(基本情報登録!$D$10=F1615,1,0))</f>
        <v/>
      </c>
    </row>
    <row r="1616" spans="24:29">
      <c r="X1616" s="126"/>
      <c r="AC1616" s="1" t="str">
        <f>IF(基本情報登録!$D$10="","",IF(基本情報登録!$D$10=F1616,1,0))</f>
        <v/>
      </c>
    </row>
    <row r="1617" spans="24:29">
      <c r="X1617" s="126"/>
      <c r="AC1617" s="1" t="str">
        <f>IF(基本情報登録!$D$10="","",IF(基本情報登録!$D$10=F1617,1,0))</f>
        <v/>
      </c>
    </row>
    <row r="1618" spans="24:29">
      <c r="X1618" s="126"/>
      <c r="AC1618" s="1" t="str">
        <f>IF(基本情報登録!$D$10="","",IF(基本情報登録!$D$10=F1618,1,0))</f>
        <v/>
      </c>
    </row>
    <row r="1619" spans="24:29">
      <c r="X1619" s="126"/>
      <c r="AC1619" s="1" t="str">
        <f>IF(基本情報登録!$D$10="","",IF(基本情報登録!$D$10=F1619,1,0))</f>
        <v/>
      </c>
    </row>
    <row r="1620" spans="24:29">
      <c r="X1620" s="126"/>
      <c r="AC1620" s="1" t="str">
        <f>IF(基本情報登録!$D$10="","",IF(基本情報登録!$D$10=F1620,1,0))</f>
        <v/>
      </c>
    </row>
    <row r="1621" spans="24:29">
      <c r="X1621" s="126"/>
      <c r="AC1621" s="1" t="str">
        <f>IF(基本情報登録!$D$10="","",IF(基本情報登録!$D$10=F1621,1,0))</f>
        <v/>
      </c>
    </row>
    <row r="1622" spans="24:29">
      <c r="X1622" s="126"/>
      <c r="AC1622" s="1" t="str">
        <f>IF(基本情報登録!$D$10="","",IF(基本情報登録!$D$10=F1622,1,0))</f>
        <v/>
      </c>
    </row>
    <row r="1623" spans="24:29">
      <c r="X1623" s="126"/>
      <c r="AC1623" s="1" t="str">
        <f>IF(基本情報登録!$D$10="","",IF(基本情報登録!$D$10=F1623,1,0))</f>
        <v/>
      </c>
    </row>
    <row r="1624" spans="24:29">
      <c r="X1624" s="126"/>
      <c r="AC1624" s="1" t="str">
        <f>IF(基本情報登録!$D$10="","",IF(基本情報登録!$D$10=F1624,1,0))</f>
        <v/>
      </c>
    </row>
    <row r="1625" spans="24:29">
      <c r="X1625" s="126"/>
      <c r="AC1625" s="1" t="str">
        <f>IF(基本情報登録!$D$10="","",IF(基本情報登録!$D$10=F1625,1,0))</f>
        <v/>
      </c>
    </row>
    <row r="1626" spans="24:29">
      <c r="X1626" s="126"/>
      <c r="AC1626" s="1" t="str">
        <f>IF(基本情報登録!$D$10="","",IF(基本情報登録!$D$10=F1626,1,0))</f>
        <v/>
      </c>
    </row>
    <row r="1627" spans="24:29">
      <c r="X1627" s="126"/>
      <c r="AC1627" s="1" t="str">
        <f>IF(基本情報登録!$D$10="","",IF(基本情報登録!$D$10=F1627,1,0))</f>
        <v/>
      </c>
    </row>
    <row r="1628" spans="24:29">
      <c r="X1628" s="126"/>
      <c r="AC1628" s="1" t="str">
        <f>IF(基本情報登録!$D$10="","",IF(基本情報登録!$D$10=F1628,1,0))</f>
        <v/>
      </c>
    </row>
    <row r="1629" spans="24:29">
      <c r="X1629" s="126"/>
      <c r="AC1629" s="1" t="str">
        <f>IF(基本情報登録!$D$10="","",IF(基本情報登録!$D$10=F1629,1,0))</f>
        <v/>
      </c>
    </row>
    <row r="1630" spans="24:29">
      <c r="X1630" s="126"/>
      <c r="AC1630" s="1" t="str">
        <f>IF(基本情報登録!$D$10="","",IF(基本情報登録!$D$10=F1630,1,0))</f>
        <v/>
      </c>
    </row>
    <row r="1631" spans="24:29">
      <c r="X1631" s="126"/>
      <c r="AC1631" s="1" t="str">
        <f>IF(基本情報登録!$D$10="","",IF(基本情報登録!$D$10=F1631,1,0))</f>
        <v/>
      </c>
    </row>
    <row r="1632" spans="24:29">
      <c r="X1632" s="126"/>
      <c r="AC1632" s="1" t="str">
        <f>IF(基本情報登録!$D$10="","",IF(基本情報登録!$D$10=F1632,1,0))</f>
        <v/>
      </c>
    </row>
    <row r="1633" spans="24:29">
      <c r="X1633" s="126"/>
      <c r="AC1633" s="1" t="str">
        <f>IF(基本情報登録!$D$10="","",IF(基本情報登録!$D$10=F1633,1,0))</f>
        <v/>
      </c>
    </row>
    <row r="1634" spans="24:29">
      <c r="X1634" s="126"/>
      <c r="AC1634" s="1" t="str">
        <f>IF(基本情報登録!$D$10="","",IF(基本情報登録!$D$10=F1634,1,0))</f>
        <v/>
      </c>
    </row>
    <row r="1635" spans="24:29">
      <c r="X1635" s="126"/>
      <c r="AC1635" s="1" t="str">
        <f>IF(基本情報登録!$D$10="","",IF(基本情報登録!$D$10=F1635,1,0))</f>
        <v/>
      </c>
    </row>
    <row r="1636" spans="24:29">
      <c r="X1636" s="126"/>
      <c r="AC1636" s="1" t="str">
        <f>IF(基本情報登録!$D$10="","",IF(基本情報登録!$D$10=F1636,1,0))</f>
        <v/>
      </c>
    </row>
    <row r="1637" spans="24:29">
      <c r="X1637" s="126"/>
      <c r="AC1637" s="1" t="str">
        <f>IF(基本情報登録!$D$10="","",IF(基本情報登録!$D$10=F1637,1,0))</f>
        <v/>
      </c>
    </row>
    <row r="1638" spans="24:29">
      <c r="X1638" s="126"/>
      <c r="AC1638" s="1" t="str">
        <f>IF(基本情報登録!$D$10="","",IF(基本情報登録!$D$10=F1638,1,0))</f>
        <v/>
      </c>
    </row>
    <row r="1639" spans="24:29">
      <c r="X1639" s="126"/>
      <c r="AC1639" s="1" t="str">
        <f>IF(基本情報登録!$D$10="","",IF(基本情報登録!$D$10=F1639,1,0))</f>
        <v/>
      </c>
    </row>
    <row r="1640" spans="24:29">
      <c r="X1640" s="126"/>
      <c r="AC1640" s="1" t="str">
        <f>IF(基本情報登録!$D$10="","",IF(基本情報登録!$D$10=F1640,1,0))</f>
        <v/>
      </c>
    </row>
    <row r="1641" spans="24:29">
      <c r="X1641" s="126"/>
      <c r="AC1641" s="1" t="str">
        <f>IF(基本情報登録!$D$10="","",IF(基本情報登録!$D$10=F1641,1,0))</f>
        <v/>
      </c>
    </row>
    <row r="1642" spans="24:29">
      <c r="X1642" s="126"/>
      <c r="AC1642" s="1" t="str">
        <f>IF(基本情報登録!$D$10="","",IF(基本情報登録!$D$10=F1642,1,0))</f>
        <v/>
      </c>
    </row>
    <row r="1643" spans="24:29">
      <c r="X1643" s="126"/>
      <c r="AC1643" s="1" t="str">
        <f>IF(基本情報登録!$D$10="","",IF(基本情報登録!$D$10=F1643,1,0))</f>
        <v/>
      </c>
    </row>
    <row r="1644" spans="24:29">
      <c r="X1644" s="126"/>
      <c r="AC1644" s="1" t="str">
        <f>IF(基本情報登録!$D$10="","",IF(基本情報登録!$D$10=F1644,1,0))</f>
        <v/>
      </c>
    </row>
    <row r="1645" spans="24:29">
      <c r="X1645" s="126"/>
      <c r="AC1645" s="1" t="str">
        <f>IF(基本情報登録!$D$10="","",IF(基本情報登録!$D$10=F1645,1,0))</f>
        <v/>
      </c>
    </row>
    <row r="1646" spans="24:29">
      <c r="X1646" s="126"/>
      <c r="AC1646" s="1" t="str">
        <f>IF(基本情報登録!$D$10="","",IF(基本情報登録!$D$10=F1646,1,0))</f>
        <v/>
      </c>
    </row>
    <row r="1647" spans="24:29">
      <c r="X1647" s="126"/>
      <c r="AC1647" s="1" t="str">
        <f>IF(基本情報登録!$D$10="","",IF(基本情報登録!$D$10=F1647,1,0))</f>
        <v/>
      </c>
    </row>
    <row r="1648" spans="24:29">
      <c r="X1648" s="126"/>
      <c r="AC1648" s="1" t="str">
        <f>IF(基本情報登録!$D$10="","",IF(基本情報登録!$D$10=F1648,1,0))</f>
        <v/>
      </c>
    </row>
    <row r="1649" spans="24:29">
      <c r="X1649" s="126"/>
      <c r="AC1649" s="1" t="str">
        <f>IF(基本情報登録!$D$10="","",IF(基本情報登録!$D$10=F1649,1,0))</f>
        <v/>
      </c>
    </row>
    <row r="1650" spans="24:29">
      <c r="X1650" s="126"/>
      <c r="AC1650" s="1" t="str">
        <f>IF(基本情報登録!$D$10="","",IF(基本情報登録!$D$10=F1650,1,0))</f>
        <v/>
      </c>
    </row>
    <row r="1651" spans="24:29">
      <c r="X1651" s="126"/>
      <c r="AC1651" s="1" t="str">
        <f>IF(基本情報登録!$D$10="","",IF(基本情報登録!$D$10=F1651,1,0))</f>
        <v/>
      </c>
    </row>
    <row r="1652" spans="24:29">
      <c r="X1652" s="126"/>
      <c r="AC1652" s="1" t="str">
        <f>IF(基本情報登録!$D$10="","",IF(基本情報登録!$D$10=F1652,1,0))</f>
        <v/>
      </c>
    </row>
    <row r="1653" spans="24:29">
      <c r="X1653" s="126"/>
      <c r="AC1653" s="1" t="str">
        <f>IF(基本情報登録!$D$10="","",IF(基本情報登録!$D$10=F1653,1,0))</f>
        <v/>
      </c>
    </row>
    <row r="1654" spans="24:29">
      <c r="X1654" s="126"/>
      <c r="AC1654" s="1" t="str">
        <f>IF(基本情報登録!$D$10="","",IF(基本情報登録!$D$10=F1654,1,0))</f>
        <v/>
      </c>
    </row>
    <row r="1655" spans="24:29">
      <c r="X1655" s="126"/>
      <c r="AC1655" s="1" t="str">
        <f>IF(基本情報登録!$D$10="","",IF(基本情報登録!$D$10=F1655,1,0))</f>
        <v/>
      </c>
    </row>
    <row r="1656" spans="24:29">
      <c r="X1656" s="126"/>
      <c r="AC1656" s="1" t="str">
        <f>IF(基本情報登録!$D$10="","",IF(基本情報登録!$D$10=F1656,1,0))</f>
        <v/>
      </c>
    </row>
    <row r="1657" spans="24:29">
      <c r="X1657" s="126"/>
      <c r="AC1657" s="1" t="str">
        <f>IF(基本情報登録!$D$10="","",IF(基本情報登録!$D$10=F1657,1,0))</f>
        <v/>
      </c>
    </row>
    <row r="1658" spans="24:29">
      <c r="X1658" s="126"/>
      <c r="AC1658" s="1" t="str">
        <f>IF(基本情報登録!$D$10="","",IF(基本情報登録!$D$10=F1658,1,0))</f>
        <v/>
      </c>
    </row>
    <row r="1659" spans="24:29">
      <c r="X1659" s="126"/>
      <c r="AC1659" s="1" t="str">
        <f>IF(基本情報登録!$D$10="","",IF(基本情報登録!$D$10=F1659,1,0))</f>
        <v/>
      </c>
    </row>
    <row r="1660" spans="24:29">
      <c r="X1660" s="126"/>
      <c r="AC1660" s="1" t="str">
        <f>IF(基本情報登録!$D$10="","",IF(基本情報登録!$D$10=F1660,1,0))</f>
        <v/>
      </c>
    </row>
    <row r="1661" spans="24:29">
      <c r="X1661" s="126"/>
      <c r="AC1661" s="1" t="str">
        <f>IF(基本情報登録!$D$10="","",IF(基本情報登録!$D$10=F1661,1,0))</f>
        <v/>
      </c>
    </row>
    <row r="1662" spans="24:29">
      <c r="X1662" s="126"/>
      <c r="AC1662" s="1" t="str">
        <f>IF(基本情報登録!$D$10="","",IF(基本情報登録!$D$10=F1662,1,0))</f>
        <v/>
      </c>
    </row>
    <row r="1663" spans="24:29">
      <c r="X1663" s="126"/>
      <c r="AC1663" s="1" t="str">
        <f>IF(基本情報登録!$D$10="","",IF(基本情報登録!$D$10=F1663,1,0))</f>
        <v/>
      </c>
    </row>
    <row r="1664" spans="24:29">
      <c r="X1664" s="126"/>
      <c r="AC1664" s="1" t="str">
        <f>IF(基本情報登録!$D$10="","",IF(基本情報登録!$D$10=F1664,1,0))</f>
        <v/>
      </c>
    </row>
    <row r="1665" spans="24:29">
      <c r="X1665" s="126"/>
      <c r="AC1665" s="1" t="str">
        <f>IF(基本情報登録!$D$10="","",IF(基本情報登録!$D$10=F1665,1,0))</f>
        <v/>
      </c>
    </row>
    <row r="1666" spans="24:29">
      <c r="X1666" s="126"/>
      <c r="AC1666" s="1" t="str">
        <f>IF(基本情報登録!$D$10="","",IF(基本情報登録!$D$10=F1666,1,0))</f>
        <v/>
      </c>
    </row>
    <row r="1667" spans="24:29">
      <c r="X1667" s="126"/>
      <c r="AC1667" s="1" t="str">
        <f>IF(基本情報登録!$D$10="","",IF(基本情報登録!$D$10=F1667,1,0))</f>
        <v/>
      </c>
    </row>
    <row r="1668" spans="24:29">
      <c r="X1668" s="126"/>
      <c r="AC1668" s="1" t="str">
        <f>IF(基本情報登録!$D$10="","",IF(基本情報登録!$D$10=F1668,1,0))</f>
        <v/>
      </c>
    </row>
    <row r="1669" spans="24:29">
      <c r="X1669" s="126"/>
      <c r="AC1669" s="1" t="str">
        <f>IF(基本情報登録!$D$10="","",IF(基本情報登録!$D$10=F1669,1,0))</f>
        <v/>
      </c>
    </row>
    <row r="1670" spans="24:29">
      <c r="X1670" s="126"/>
      <c r="AC1670" s="1" t="str">
        <f>IF(基本情報登録!$D$10="","",IF(基本情報登録!$D$10=F1670,1,0))</f>
        <v/>
      </c>
    </row>
    <row r="1671" spans="24:29">
      <c r="X1671" s="126"/>
      <c r="AC1671" s="1" t="str">
        <f>IF(基本情報登録!$D$10="","",IF(基本情報登録!$D$10=F1671,1,0))</f>
        <v/>
      </c>
    </row>
    <row r="1672" spans="24:29">
      <c r="X1672" s="126"/>
      <c r="AC1672" s="1" t="str">
        <f>IF(基本情報登録!$D$10="","",IF(基本情報登録!$D$10=F1672,1,0))</f>
        <v/>
      </c>
    </row>
    <row r="1673" spans="24:29">
      <c r="X1673" s="126"/>
      <c r="AC1673" s="1" t="str">
        <f>IF(基本情報登録!$D$10="","",IF(基本情報登録!$D$10=F1673,1,0))</f>
        <v/>
      </c>
    </row>
    <row r="1674" spans="24:29">
      <c r="X1674" s="126"/>
      <c r="AC1674" s="1" t="str">
        <f>IF(基本情報登録!$D$10="","",IF(基本情報登録!$D$10=F1674,1,0))</f>
        <v/>
      </c>
    </row>
    <row r="1675" spans="24:29">
      <c r="X1675" s="126"/>
      <c r="AC1675" s="1" t="str">
        <f>IF(基本情報登録!$D$10="","",IF(基本情報登録!$D$10=F1675,1,0))</f>
        <v/>
      </c>
    </row>
    <row r="1676" spans="24:29">
      <c r="X1676" s="126"/>
      <c r="AC1676" s="1" t="str">
        <f>IF(基本情報登録!$D$10="","",IF(基本情報登録!$D$10=F1676,1,0))</f>
        <v/>
      </c>
    </row>
    <row r="1677" spans="24:29">
      <c r="X1677" s="126"/>
      <c r="AC1677" s="1" t="str">
        <f>IF(基本情報登録!$D$10="","",IF(基本情報登録!$D$10=F1677,1,0))</f>
        <v/>
      </c>
    </row>
    <row r="1678" spans="24:29">
      <c r="X1678" s="126"/>
      <c r="AC1678" s="1" t="str">
        <f>IF(基本情報登録!$D$10="","",IF(基本情報登録!$D$10=F1678,1,0))</f>
        <v/>
      </c>
    </row>
    <row r="1679" spans="24:29">
      <c r="X1679" s="126"/>
      <c r="AC1679" s="1" t="str">
        <f>IF(基本情報登録!$D$10="","",IF(基本情報登録!$D$10=F1679,1,0))</f>
        <v/>
      </c>
    </row>
    <row r="1680" spans="24:29">
      <c r="X1680" s="126"/>
      <c r="AC1680" s="1" t="str">
        <f>IF(基本情報登録!$D$10="","",IF(基本情報登録!$D$10=F1680,1,0))</f>
        <v/>
      </c>
    </row>
    <row r="1681" spans="19:29">
      <c r="X1681" s="126"/>
      <c r="AC1681" s="1" t="str">
        <f>IF(基本情報登録!$D$10="","",IF(基本情報登録!$D$10=F1681,1,0))</f>
        <v/>
      </c>
    </row>
    <row r="1682" spans="19:29">
      <c r="X1682" s="126"/>
      <c r="AC1682" s="1" t="str">
        <f>IF(基本情報登録!$D$10="","",IF(基本情報登録!$D$10=F1682,1,0))</f>
        <v/>
      </c>
    </row>
    <row r="1683" spans="19:29">
      <c r="X1683" s="126"/>
      <c r="AC1683" s="1" t="str">
        <f>IF(基本情報登録!$D$10="","",IF(基本情報登録!$D$10=F1683,1,0))</f>
        <v/>
      </c>
    </row>
    <row r="1684" spans="19:29">
      <c r="X1684" s="126"/>
      <c r="AC1684" s="1" t="str">
        <f>IF(基本情報登録!$D$10="","",IF(基本情報登録!$D$10=F1684,1,0))</f>
        <v/>
      </c>
    </row>
    <row r="1685" spans="19:29">
      <c r="X1685" s="126"/>
      <c r="AC1685" s="1" t="str">
        <f>IF(基本情報登録!$D$10="","",IF(基本情報登録!$D$10=F1685,1,0))</f>
        <v/>
      </c>
    </row>
    <row r="1686" spans="19:29">
      <c r="X1686" s="126"/>
      <c r="AC1686" s="1" t="str">
        <f>IF(基本情報登録!$D$10="","",IF(基本情報登録!$D$10=F1686,1,0))</f>
        <v/>
      </c>
    </row>
    <row r="1687" spans="19:29">
      <c r="U1687" s="125"/>
      <c r="X1687" s="126"/>
      <c r="AC1687" s="1" t="str">
        <f>IF(基本情報登録!$D$10="","",IF(基本情報登録!$D$10=F1687,1,0))</f>
        <v/>
      </c>
    </row>
    <row r="1688" spans="19:29">
      <c r="U1688" s="125"/>
      <c r="X1688" s="126"/>
      <c r="AC1688" s="1" t="str">
        <f>IF(基本情報登録!$D$10="","",IF(基本情報登録!$D$10=F1688,1,0))</f>
        <v/>
      </c>
    </row>
    <row r="1689" spans="19:29">
      <c r="U1689" s="125"/>
      <c r="X1689" s="126"/>
      <c r="AC1689" s="1" t="str">
        <f>IF(基本情報登録!$D$10="","",IF(基本情報登録!$D$10=F1689,1,0))</f>
        <v/>
      </c>
    </row>
    <row r="1690" spans="19:29">
      <c r="S1690" s="125"/>
      <c r="T1690" s="126"/>
      <c r="U1690" s="125"/>
      <c r="X1690" s="126"/>
      <c r="AC1690" s="1" t="str">
        <f>IF(基本情報登録!$D$10="","",IF(基本情報登録!$D$10=F1690,1,0))</f>
        <v/>
      </c>
    </row>
    <row r="1691" spans="19:29">
      <c r="S1691" s="125"/>
      <c r="T1691" s="126"/>
      <c r="U1691" s="125"/>
      <c r="X1691" s="126"/>
      <c r="AC1691" s="1" t="str">
        <f>IF(基本情報登録!$D$10="","",IF(基本情報登録!$D$10=F1691,1,0))</f>
        <v/>
      </c>
    </row>
    <row r="1692" spans="19:29">
      <c r="S1692" s="125"/>
      <c r="T1692" s="126"/>
      <c r="U1692" s="125"/>
      <c r="X1692" s="126"/>
      <c r="AC1692" s="1" t="str">
        <f>IF(基本情報登録!$D$10="","",IF(基本情報登録!$D$10=F1692,1,0))</f>
        <v/>
      </c>
    </row>
    <row r="1693" spans="19:29">
      <c r="S1693" s="125"/>
      <c r="T1693" s="126"/>
      <c r="U1693" s="125"/>
      <c r="X1693" s="126"/>
      <c r="AC1693" s="1" t="str">
        <f>IF(基本情報登録!$D$10="","",IF(基本情報登録!$D$10=F1693,1,0))</f>
        <v/>
      </c>
    </row>
    <row r="1694" spans="19:29">
      <c r="S1694" s="125"/>
      <c r="T1694" s="126"/>
      <c r="U1694" s="125"/>
      <c r="X1694" s="126"/>
      <c r="AC1694" s="1" t="str">
        <f>IF(基本情報登録!$D$10="","",IF(基本情報登録!$D$10=F1694,1,0))</f>
        <v/>
      </c>
    </row>
    <row r="1695" spans="19:29">
      <c r="S1695" s="125"/>
      <c r="T1695" s="126"/>
      <c r="U1695" s="125"/>
      <c r="X1695" s="126"/>
      <c r="AC1695" s="1" t="str">
        <f>IF(基本情報登録!$D$10="","",IF(基本情報登録!$D$10=F1695,1,0))</f>
        <v/>
      </c>
    </row>
    <row r="1696" spans="19:29">
      <c r="S1696" s="125"/>
      <c r="T1696" s="126"/>
      <c r="U1696" s="125"/>
      <c r="X1696" s="126"/>
      <c r="AC1696" s="1" t="str">
        <f>IF(基本情報登録!$D$10="","",IF(基本情報登録!$D$10=F1696,1,0))</f>
        <v/>
      </c>
    </row>
    <row r="1697" spans="19:29">
      <c r="S1697" s="125"/>
      <c r="T1697" s="126"/>
      <c r="U1697" s="125"/>
      <c r="X1697" s="126"/>
      <c r="AC1697" s="1" t="str">
        <f>IF(基本情報登録!$D$10="","",IF(基本情報登録!$D$10=F1697,1,0))</f>
        <v/>
      </c>
    </row>
    <row r="1698" spans="19:29">
      <c r="S1698" s="125"/>
      <c r="T1698" s="126"/>
      <c r="U1698" s="125"/>
      <c r="X1698" s="126"/>
      <c r="AC1698" s="1" t="str">
        <f>IF(基本情報登録!$D$10="","",IF(基本情報登録!$D$10=F1698,1,0))</f>
        <v/>
      </c>
    </row>
    <row r="1699" spans="19:29">
      <c r="S1699" s="125"/>
      <c r="T1699" s="126"/>
      <c r="U1699" s="125"/>
      <c r="X1699" s="126"/>
      <c r="AC1699" s="1" t="str">
        <f>IF(基本情報登録!$D$10="","",IF(基本情報登録!$D$10=F1699,1,0))</f>
        <v/>
      </c>
    </row>
    <row r="1700" spans="19:29">
      <c r="S1700" s="125"/>
      <c r="T1700" s="126"/>
      <c r="AC1700" s="1" t="str">
        <f>IF(基本情報登録!$D$10="","",IF(基本情報登録!$D$10=F1700,1,0))</f>
        <v/>
      </c>
    </row>
    <row r="1701" spans="19:29">
      <c r="S1701" s="125"/>
      <c r="T1701" s="126"/>
      <c r="AC1701" s="1" t="str">
        <f>IF(基本情報登録!$D$10="","",IF(基本情報登録!$D$10=F1701,1,0))</f>
        <v/>
      </c>
    </row>
    <row r="1702" spans="19:29">
      <c r="S1702" s="125"/>
      <c r="T1702" s="126"/>
      <c r="AC1702" s="1" t="str">
        <f>IF(基本情報登録!$D$10="","",IF(基本情報登録!$D$10=F1702,1,0))</f>
        <v/>
      </c>
    </row>
    <row r="1703" spans="19:29">
      <c r="S1703" s="125"/>
      <c r="T1703" s="126"/>
      <c r="AC1703" s="1" t="str">
        <f>IF(基本情報登録!$D$10="","",IF(基本情報登録!$D$10=F1703,1,0))</f>
        <v/>
      </c>
    </row>
    <row r="1704" spans="19:29">
      <c r="S1704" s="125"/>
      <c r="T1704" s="126"/>
      <c r="AC1704" s="1" t="str">
        <f>IF(基本情報登録!$D$10="","",IF(基本情報登録!$D$10=F1704,1,0))</f>
        <v/>
      </c>
    </row>
    <row r="1705" spans="19:29">
      <c r="AC1705" s="1" t="str">
        <f>IF(基本情報登録!$D$10="","",IF(基本情報登録!$D$10=F1705,1,0))</f>
        <v/>
      </c>
    </row>
    <row r="1706" spans="19:29">
      <c r="AC1706" s="1" t="str">
        <f>IF(基本情報登録!$D$10="","",IF(基本情報登録!$D$10=F1706,1,0))</f>
        <v/>
      </c>
    </row>
    <row r="1707" spans="19:29">
      <c r="AC1707" s="1" t="str">
        <f>IF(基本情報登録!$D$10="","",IF(基本情報登録!$D$10=F1707,1,0))</f>
        <v/>
      </c>
    </row>
    <row r="1708" spans="19:29">
      <c r="AC1708" s="1" t="str">
        <f>IF(基本情報登録!$D$10="","",IF(基本情報登録!$D$10=F1708,1,0))</f>
        <v/>
      </c>
    </row>
    <row r="1709" spans="19:29">
      <c r="AC1709" s="1" t="str">
        <f>IF(基本情報登録!$D$10="","",IF(基本情報登録!$D$10=F1709,1,0))</f>
        <v/>
      </c>
    </row>
    <row r="1710" spans="19:29">
      <c r="AC1710" s="1" t="str">
        <f>IF(基本情報登録!$D$10="","",IF(基本情報登録!$D$10=F1710,1,0))</f>
        <v/>
      </c>
    </row>
    <row r="1711" spans="19:29">
      <c r="AC1711" s="1" t="str">
        <f>IF(基本情報登録!$D$10="","",IF(基本情報登録!$D$10=F1711,1,0))</f>
        <v/>
      </c>
    </row>
    <row r="1712" spans="19:29">
      <c r="AC1712" s="1" t="str">
        <f>IF(基本情報登録!$D$10="","",IF(基本情報登録!$D$10=F1712,1,0))</f>
        <v/>
      </c>
    </row>
    <row r="1713" spans="29:29">
      <c r="AC1713" s="1" t="str">
        <f>IF(基本情報登録!$D$10="","",IF(基本情報登録!$D$10=F1713,1,0))</f>
        <v/>
      </c>
    </row>
    <row r="1714" spans="29:29">
      <c r="AC1714" s="1" t="str">
        <f>IF(基本情報登録!$D$10="","",IF(基本情報登録!$D$10=F1714,1,0))</f>
        <v/>
      </c>
    </row>
    <row r="1715" spans="29:29">
      <c r="AC1715" s="1" t="str">
        <f>IF(基本情報登録!$D$10="","",IF(基本情報登録!$D$10=F1715,1,0))</f>
        <v/>
      </c>
    </row>
    <row r="1716" spans="29:29">
      <c r="AC1716" s="1" t="str">
        <f>IF(基本情報登録!$D$10="","",IF(基本情報登録!$D$10=F1716,1,0))</f>
        <v/>
      </c>
    </row>
    <row r="1717" spans="29:29">
      <c r="AC1717" s="1" t="str">
        <f>IF(基本情報登録!$D$10="","",IF(基本情報登録!$D$10=F1717,1,0))</f>
        <v/>
      </c>
    </row>
    <row r="1718" spans="29:29">
      <c r="AC1718" s="1" t="str">
        <f>IF(基本情報登録!$D$10="","",IF(基本情報登録!$D$10=F1718,1,0))</f>
        <v/>
      </c>
    </row>
    <row r="1719" spans="29:29">
      <c r="AC1719" s="1" t="str">
        <f>IF(基本情報登録!$D$10="","",IF(基本情報登録!$D$10=F1719,1,0))</f>
        <v/>
      </c>
    </row>
    <row r="1720" spans="29:29">
      <c r="AC1720" s="1" t="str">
        <f>IF(基本情報登録!$D$10="","",IF(基本情報登録!$D$10=F1720,1,0))</f>
        <v/>
      </c>
    </row>
    <row r="1721" spans="29:29">
      <c r="AC1721" s="1" t="str">
        <f>IF(基本情報登録!$D$10="","",IF(基本情報登録!$D$10=F1721,1,0))</f>
        <v/>
      </c>
    </row>
    <row r="1722" spans="29:29">
      <c r="AC1722" s="1" t="str">
        <f>IF(基本情報登録!$D$10="","",IF(基本情報登録!$D$10=F1722,1,0))</f>
        <v/>
      </c>
    </row>
    <row r="1723" spans="29:29">
      <c r="AC1723" s="1" t="str">
        <f>IF(基本情報登録!$D$10="","",IF(基本情報登録!$D$10=F1723,1,0))</f>
        <v/>
      </c>
    </row>
    <row r="1724" spans="29:29">
      <c r="AC1724" s="1" t="str">
        <f>IF(基本情報登録!$D$10="","",IF(基本情報登録!$D$10=F1724,1,0))</f>
        <v/>
      </c>
    </row>
    <row r="1725" spans="29:29">
      <c r="AC1725" s="1" t="str">
        <f>IF(基本情報登録!$D$10="","",IF(基本情報登録!$D$10=F1725,1,0))</f>
        <v/>
      </c>
    </row>
    <row r="1726" spans="29:29">
      <c r="AC1726" s="1" t="str">
        <f>IF(基本情報登録!$D$10="","",IF(基本情報登録!$D$10=F1726,1,0))</f>
        <v/>
      </c>
    </row>
    <row r="1727" spans="29:29">
      <c r="AC1727" s="1" t="str">
        <f>IF(基本情報登録!$D$10="","",IF(基本情報登録!$D$10=F1727,1,0))</f>
        <v/>
      </c>
    </row>
    <row r="1728" spans="29:29">
      <c r="AC1728" s="1" t="str">
        <f>IF(基本情報登録!$D$10="","",IF(基本情報登録!$D$10=F1728,1,0))</f>
        <v/>
      </c>
    </row>
    <row r="1729" spans="29:29">
      <c r="AC1729" s="1" t="str">
        <f>IF(基本情報登録!$D$10="","",IF(基本情報登録!$D$10=F1729,1,0))</f>
        <v/>
      </c>
    </row>
    <row r="1730" spans="29:29">
      <c r="AC1730" s="1" t="str">
        <f>IF(基本情報登録!$D$10="","",IF(基本情報登録!$D$10=F1730,1,0))</f>
        <v/>
      </c>
    </row>
    <row r="1731" spans="29:29">
      <c r="AC1731" s="1" t="str">
        <f>IF(基本情報登録!$D$10="","",IF(基本情報登録!$D$10=F1731,1,0))</f>
        <v/>
      </c>
    </row>
    <row r="1732" spans="29:29">
      <c r="AC1732" s="1" t="str">
        <f>IF(基本情報登録!$D$10="","",IF(基本情報登録!$D$10=F1732,1,0))</f>
        <v/>
      </c>
    </row>
    <row r="1733" spans="29:29">
      <c r="AC1733" s="1" t="str">
        <f>IF(基本情報登録!$D$10="","",IF(基本情報登録!$D$10=F1733,1,0))</f>
        <v/>
      </c>
    </row>
    <row r="1734" spans="29:29">
      <c r="AC1734" s="1" t="str">
        <f>IF(基本情報登録!$D$10="","",IF(基本情報登録!$D$10=F1734,1,0))</f>
        <v/>
      </c>
    </row>
    <row r="1735" spans="29:29">
      <c r="AC1735" s="1" t="str">
        <f>IF(基本情報登録!$D$10="","",IF(基本情報登録!$D$10=F1735,1,0))</f>
        <v/>
      </c>
    </row>
    <row r="1736" spans="29:29">
      <c r="AC1736" s="1" t="str">
        <f>IF(基本情報登録!$D$10="","",IF(基本情報登録!$D$10=F1736,1,0))</f>
        <v/>
      </c>
    </row>
    <row r="1737" spans="29:29">
      <c r="AC1737" s="1" t="str">
        <f>IF(基本情報登録!$D$10="","",IF(基本情報登録!$D$10=F1737,1,0))</f>
        <v/>
      </c>
    </row>
    <row r="1738" spans="29:29">
      <c r="AC1738" s="1" t="str">
        <f>IF(基本情報登録!$D$10="","",IF(基本情報登録!$D$10=F1738,1,0))</f>
        <v/>
      </c>
    </row>
    <row r="1739" spans="29:29">
      <c r="AC1739" s="1" t="str">
        <f>IF(基本情報登録!$D$10="","",IF(基本情報登録!$D$10=F1739,1,0))</f>
        <v/>
      </c>
    </row>
    <row r="1740" spans="29:29">
      <c r="AC1740" s="1" t="str">
        <f>IF(基本情報登録!$D$10="","",IF(基本情報登録!$D$10=F1740,1,0))</f>
        <v/>
      </c>
    </row>
    <row r="1741" spans="29:29">
      <c r="AC1741" s="1" t="str">
        <f>IF(基本情報登録!$D$10="","",IF(基本情報登録!$D$10=F1741,1,0))</f>
        <v/>
      </c>
    </row>
    <row r="1742" spans="29:29">
      <c r="AC1742" s="1" t="str">
        <f>IF(基本情報登録!$D$10="","",IF(基本情報登録!$D$10=F1742,1,0))</f>
        <v/>
      </c>
    </row>
    <row r="1743" spans="29:29">
      <c r="AC1743" s="1" t="str">
        <f>IF(基本情報登録!$D$10="","",IF(基本情報登録!$D$10=F1743,1,0))</f>
        <v/>
      </c>
    </row>
    <row r="1744" spans="29:29">
      <c r="AC1744" s="1" t="str">
        <f>IF(基本情報登録!$D$10="","",IF(基本情報登録!$D$10=F1744,1,0))</f>
        <v/>
      </c>
    </row>
    <row r="1745" spans="29:29">
      <c r="AC1745" s="1" t="str">
        <f>IF(基本情報登録!$D$10="","",IF(基本情報登録!$D$10=F1745,1,0))</f>
        <v/>
      </c>
    </row>
    <row r="1746" spans="29:29">
      <c r="AC1746" s="1" t="str">
        <f>IF(基本情報登録!$D$10="","",IF(基本情報登録!$D$10=F1746,1,0))</f>
        <v/>
      </c>
    </row>
    <row r="1747" spans="29:29">
      <c r="AC1747" s="1" t="str">
        <f>IF(基本情報登録!$D$10="","",IF(基本情報登録!$D$10=F1747,1,0))</f>
        <v/>
      </c>
    </row>
    <row r="1748" spans="29:29">
      <c r="AC1748" s="1" t="str">
        <f>IF(基本情報登録!$D$10="","",IF(基本情報登録!$D$10=F1748,1,0))</f>
        <v/>
      </c>
    </row>
    <row r="1749" spans="29:29">
      <c r="AC1749" s="1" t="str">
        <f>IF(基本情報登録!$D$10="","",IF(基本情報登録!$D$10=F1749,1,0))</f>
        <v/>
      </c>
    </row>
    <row r="1750" spans="29:29">
      <c r="AC1750" s="1" t="str">
        <f>IF(基本情報登録!$D$10="","",IF(基本情報登録!$D$10=F1750,1,0))</f>
        <v/>
      </c>
    </row>
    <row r="1751" spans="29:29">
      <c r="AC1751" s="1" t="str">
        <f>IF(基本情報登録!$D$10="","",IF(基本情報登録!$D$10=F1751,1,0))</f>
        <v/>
      </c>
    </row>
    <row r="1752" spans="29:29">
      <c r="AC1752" s="1" t="str">
        <f>IF(基本情報登録!$D$10="","",IF(基本情報登録!$D$10=F1752,1,0))</f>
        <v/>
      </c>
    </row>
    <row r="1753" spans="29:29">
      <c r="AC1753" s="1" t="str">
        <f>IF(基本情報登録!$D$10="","",IF(基本情報登録!$D$10=F1753,1,0))</f>
        <v/>
      </c>
    </row>
    <row r="1754" spans="29:29">
      <c r="AC1754" s="1" t="str">
        <f>IF(基本情報登録!$D$10="","",IF(基本情報登録!$D$10=F1754,1,0))</f>
        <v/>
      </c>
    </row>
    <row r="1755" spans="29:29">
      <c r="AC1755" s="1" t="str">
        <f>IF(基本情報登録!$D$10="","",IF(基本情報登録!$D$10=F1755,1,0))</f>
        <v/>
      </c>
    </row>
    <row r="1756" spans="29:29">
      <c r="AC1756" s="1" t="str">
        <f>IF(基本情報登録!$D$10="","",IF(基本情報登録!$D$10=F1756,1,0))</f>
        <v/>
      </c>
    </row>
    <row r="1757" spans="29:29">
      <c r="AC1757" s="1" t="str">
        <f>IF(基本情報登録!$D$10="","",IF(基本情報登録!$D$10=F1757,1,0))</f>
        <v/>
      </c>
    </row>
    <row r="1758" spans="29:29">
      <c r="AC1758" s="1" t="str">
        <f>IF(基本情報登録!$D$10="","",IF(基本情報登録!$D$10=F1758,1,0))</f>
        <v/>
      </c>
    </row>
    <row r="1759" spans="29:29">
      <c r="AC1759" s="1" t="str">
        <f>IF(基本情報登録!$D$10="","",IF(基本情報登録!$D$10=F1759,1,0))</f>
        <v/>
      </c>
    </row>
    <row r="1760" spans="29:29">
      <c r="AC1760" s="1" t="str">
        <f>IF(基本情報登録!$D$10="","",IF(基本情報登録!$D$10=F1760,1,0))</f>
        <v/>
      </c>
    </row>
    <row r="1761" spans="29:29">
      <c r="AC1761" s="1" t="str">
        <f>IF(基本情報登録!$D$10="","",IF(基本情報登録!$D$10=F1761,1,0))</f>
        <v/>
      </c>
    </row>
    <row r="1762" spans="29:29">
      <c r="AC1762" s="1" t="str">
        <f>IF(基本情報登録!$D$10="","",IF(基本情報登録!$D$10=F1762,1,0))</f>
        <v/>
      </c>
    </row>
    <row r="1763" spans="29:29">
      <c r="AC1763" s="1" t="str">
        <f>IF(基本情報登録!$D$10="","",IF(基本情報登録!$D$10=F1763,1,0))</f>
        <v/>
      </c>
    </row>
    <row r="1764" spans="29:29">
      <c r="AC1764" s="1" t="str">
        <f>IF(基本情報登録!$D$10="","",IF(基本情報登録!$D$10=F1764,1,0))</f>
        <v/>
      </c>
    </row>
    <row r="1765" spans="29:29">
      <c r="AC1765" s="1" t="str">
        <f>IF(基本情報登録!$D$10="","",IF(基本情報登録!$D$10=F1765,1,0))</f>
        <v/>
      </c>
    </row>
    <row r="1766" spans="29:29">
      <c r="AC1766" s="1" t="str">
        <f>IF(基本情報登録!$D$10="","",IF(基本情報登録!$D$10=F1766,1,0))</f>
        <v/>
      </c>
    </row>
    <row r="1767" spans="29:29">
      <c r="AC1767" s="1" t="str">
        <f>IF(基本情報登録!$D$10="","",IF(基本情報登録!$D$10=F1767,1,0))</f>
        <v/>
      </c>
    </row>
    <row r="1768" spans="29:29">
      <c r="AC1768" s="1" t="str">
        <f>IF(基本情報登録!$D$10="","",IF(基本情報登録!$D$10=F1768,1,0))</f>
        <v/>
      </c>
    </row>
    <row r="1769" spans="29:29">
      <c r="AC1769" s="1" t="str">
        <f>IF(基本情報登録!$D$10="","",IF(基本情報登録!$D$10=F1769,1,0))</f>
        <v/>
      </c>
    </row>
    <row r="1770" spans="29:29">
      <c r="AC1770" s="1" t="str">
        <f>IF(基本情報登録!$D$10="","",IF(基本情報登録!$D$10=F1770,1,0))</f>
        <v/>
      </c>
    </row>
    <row r="1771" spans="29:29">
      <c r="AC1771" s="1" t="str">
        <f>IF(基本情報登録!$D$10="","",IF(基本情報登録!$D$10=F1771,1,0))</f>
        <v/>
      </c>
    </row>
    <row r="1772" spans="29:29">
      <c r="AC1772" s="1" t="str">
        <f>IF(基本情報登録!$D$10="","",IF(基本情報登録!$D$10=F1772,1,0))</f>
        <v/>
      </c>
    </row>
    <row r="1773" spans="29:29">
      <c r="AC1773" s="1" t="str">
        <f>IF(基本情報登録!$D$10="","",IF(基本情報登録!$D$10=F1773,1,0))</f>
        <v/>
      </c>
    </row>
    <row r="1774" spans="29:29">
      <c r="AC1774" s="1" t="str">
        <f>IF(基本情報登録!$D$10="","",IF(基本情報登録!$D$10=F1774,1,0))</f>
        <v/>
      </c>
    </row>
    <row r="1775" spans="29:29">
      <c r="AC1775" s="1" t="str">
        <f>IF(基本情報登録!$D$10="","",IF(基本情報登録!$D$10=F1775,1,0))</f>
        <v/>
      </c>
    </row>
    <row r="1776" spans="29:29">
      <c r="AC1776" s="1" t="str">
        <f>IF(基本情報登録!$D$10="","",IF(基本情報登録!$D$10=F1776,1,0))</f>
        <v/>
      </c>
    </row>
    <row r="1777" spans="29:29">
      <c r="AC1777" s="1" t="str">
        <f>IF(基本情報登録!$D$10="","",IF(基本情報登録!$D$10=F1777,1,0))</f>
        <v/>
      </c>
    </row>
    <row r="1778" spans="29:29">
      <c r="AC1778" s="1" t="str">
        <f>IF(基本情報登録!$D$10="","",IF(基本情報登録!$D$10=F1778,1,0))</f>
        <v/>
      </c>
    </row>
    <row r="1779" spans="29:29">
      <c r="AC1779" s="1" t="str">
        <f>IF(基本情報登録!$D$10="","",IF(基本情報登録!$D$10=F1779,1,0))</f>
        <v/>
      </c>
    </row>
    <row r="1780" spans="29:29">
      <c r="AC1780" s="1" t="str">
        <f>IF(基本情報登録!$D$10="","",IF(基本情報登録!$D$10=F1780,1,0))</f>
        <v/>
      </c>
    </row>
    <row r="1781" spans="29:29">
      <c r="AC1781" s="1" t="str">
        <f>IF(基本情報登録!$D$10="","",IF(基本情報登録!$D$10=F1781,1,0))</f>
        <v/>
      </c>
    </row>
    <row r="1782" spans="29:29">
      <c r="AC1782" s="1" t="str">
        <f>IF(基本情報登録!$D$10="","",IF(基本情報登録!$D$10=F1782,1,0))</f>
        <v/>
      </c>
    </row>
    <row r="1783" spans="29:29">
      <c r="AC1783" s="1" t="str">
        <f>IF(基本情報登録!$D$10="","",IF(基本情報登録!$D$10=F1783,1,0))</f>
        <v/>
      </c>
    </row>
    <row r="1784" spans="29:29">
      <c r="AC1784" s="1" t="str">
        <f>IF(基本情報登録!$D$10="","",IF(基本情報登録!$D$10=F1784,1,0))</f>
        <v/>
      </c>
    </row>
    <row r="1785" spans="29:29">
      <c r="AC1785" s="1" t="str">
        <f>IF(基本情報登録!$D$10="","",IF(基本情報登録!$D$10=F1785,1,0))</f>
        <v/>
      </c>
    </row>
    <row r="1786" spans="29:29">
      <c r="AC1786" s="1" t="str">
        <f>IF(基本情報登録!$D$10="","",IF(基本情報登録!$D$10=F1786,1,0))</f>
        <v/>
      </c>
    </row>
    <row r="1787" spans="29:29">
      <c r="AC1787" s="1" t="str">
        <f>IF(基本情報登録!$D$10="","",IF(基本情報登録!$D$10=F1787,1,0))</f>
        <v/>
      </c>
    </row>
    <row r="1788" spans="29:29">
      <c r="AC1788" s="1" t="str">
        <f>IF(基本情報登録!$D$10="","",IF(基本情報登録!$D$10=F1788,1,0))</f>
        <v/>
      </c>
    </row>
    <row r="1789" spans="29:29">
      <c r="AC1789" s="1" t="str">
        <f>IF(基本情報登録!$D$10="","",IF(基本情報登録!$D$10=F1789,1,0))</f>
        <v/>
      </c>
    </row>
    <row r="1790" spans="29:29">
      <c r="AC1790" s="1" t="str">
        <f>IF(基本情報登録!$D$10="","",IF(基本情報登録!$D$10=F1790,1,0))</f>
        <v/>
      </c>
    </row>
    <row r="1791" spans="29:29">
      <c r="AC1791" s="1" t="str">
        <f>IF(基本情報登録!$D$10="","",IF(基本情報登録!$D$10=F1791,1,0))</f>
        <v/>
      </c>
    </row>
    <row r="1792" spans="29:29">
      <c r="AC1792" s="1" t="str">
        <f>IF(基本情報登録!$D$10="","",IF(基本情報登録!$D$10=F1792,1,0))</f>
        <v/>
      </c>
    </row>
    <row r="1793" spans="29:29">
      <c r="AC1793" s="1" t="str">
        <f>IF(基本情報登録!$D$10="","",IF(基本情報登録!$D$10=F1793,1,0))</f>
        <v/>
      </c>
    </row>
    <row r="1794" spans="29:29">
      <c r="AC1794" s="1" t="str">
        <f>IF(基本情報登録!$D$10="","",IF(基本情報登録!$D$10=F1794,1,0))</f>
        <v/>
      </c>
    </row>
    <row r="1795" spans="29:29">
      <c r="AC1795" s="1" t="str">
        <f>IF(基本情報登録!$D$10="","",IF(基本情報登録!$D$10=F1795,1,0))</f>
        <v/>
      </c>
    </row>
    <row r="1796" spans="29:29">
      <c r="AC1796" s="1" t="str">
        <f>IF(基本情報登録!$D$10="","",IF(基本情報登録!$D$10=F1796,1,0))</f>
        <v/>
      </c>
    </row>
    <row r="1797" spans="29:29">
      <c r="AC1797" s="1" t="str">
        <f>IF(基本情報登録!$D$10="","",IF(基本情報登録!$D$10=F1797,1,0))</f>
        <v/>
      </c>
    </row>
    <row r="1798" spans="29:29">
      <c r="AC1798" s="1" t="str">
        <f>IF(基本情報登録!$D$10="","",IF(基本情報登録!$D$10=F1798,1,0))</f>
        <v/>
      </c>
    </row>
    <row r="1799" spans="29:29">
      <c r="AC1799" s="1" t="str">
        <f>IF(基本情報登録!$D$10="","",IF(基本情報登録!$D$10=F1799,1,0))</f>
        <v/>
      </c>
    </row>
    <row r="1800" spans="29:29">
      <c r="AC1800" s="1" t="str">
        <f>IF(基本情報登録!$D$10="","",IF(基本情報登録!$D$10=F1800,1,0))</f>
        <v/>
      </c>
    </row>
    <row r="1801" spans="29:29">
      <c r="AC1801" s="1" t="str">
        <f>IF(基本情報登録!$D$10="","",IF(基本情報登録!$D$10=F1801,1,0))</f>
        <v/>
      </c>
    </row>
    <row r="1802" spans="29:29">
      <c r="AC1802" s="1" t="str">
        <f>IF(基本情報登録!$D$10="","",IF(基本情報登録!$D$10=F1802,1,0))</f>
        <v/>
      </c>
    </row>
    <row r="1803" spans="29:29">
      <c r="AC1803" s="1" t="str">
        <f>IF(基本情報登録!$D$10="","",IF(基本情報登録!$D$10=F1803,1,0))</f>
        <v/>
      </c>
    </row>
    <row r="1804" spans="29:29">
      <c r="AC1804" s="1" t="str">
        <f>IF(基本情報登録!$D$10="","",IF(基本情報登録!$D$10=F1804,1,0))</f>
        <v/>
      </c>
    </row>
    <row r="1805" spans="29:29">
      <c r="AC1805" s="1" t="str">
        <f>IF(基本情報登録!$D$10="","",IF(基本情報登録!$D$10=F1805,1,0))</f>
        <v/>
      </c>
    </row>
    <row r="1806" spans="29:29">
      <c r="AC1806" s="1" t="str">
        <f>IF(基本情報登録!$D$10="","",IF(基本情報登録!$D$10=F1806,1,0))</f>
        <v/>
      </c>
    </row>
    <row r="1807" spans="29:29">
      <c r="AC1807" s="1" t="str">
        <f>IF(基本情報登録!$D$10="","",IF(基本情報登録!$D$10=F1807,1,0))</f>
        <v/>
      </c>
    </row>
    <row r="1808" spans="29:29">
      <c r="AC1808" s="1" t="str">
        <f>IF(基本情報登録!$D$10="","",IF(基本情報登録!$D$10=F1808,1,0))</f>
        <v/>
      </c>
    </row>
    <row r="1809" spans="29:29">
      <c r="AC1809" s="1" t="str">
        <f>IF(基本情報登録!$D$10="","",IF(基本情報登録!$D$10=F1809,1,0))</f>
        <v/>
      </c>
    </row>
    <row r="1810" spans="29:29">
      <c r="AC1810" s="1" t="str">
        <f>IF(基本情報登録!$D$10="","",IF(基本情報登録!$D$10=F1810,1,0))</f>
        <v/>
      </c>
    </row>
    <row r="1811" spans="29:29">
      <c r="AC1811" s="1" t="str">
        <f>IF(基本情報登録!$D$10="","",IF(基本情報登録!$D$10=F1811,1,0))</f>
        <v/>
      </c>
    </row>
    <row r="1812" spans="29:29">
      <c r="AC1812" s="1" t="str">
        <f>IF(基本情報登録!$D$10="","",IF(基本情報登録!$D$10=F1812,1,0))</f>
        <v/>
      </c>
    </row>
    <row r="1813" spans="29:29">
      <c r="AC1813" s="1" t="str">
        <f>IF(基本情報登録!$D$10="","",IF(基本情報登録!$D$10=F1813,1,0))</f>
        <v/>
      </c>
    </row>
    <row r="1814" spans="29:29">
      <c r="AC1814" s="1" t="str">
        <f>IF(基本情報登録!$D$10="","",IF(基本情報登録!$D$10=F1814,1,0))</f>
        <v/>
      </c>
    </row>
    <row r="1815" spans="29:29">
      <c r="AC1815" s="1" t="str">
        <f>IF(基本情報登録!$D$10="","",IF(基本情報登録!$D$10=F1815,1,0))</f>
        <v/>
      </c>
    </row>
    <row r="1816" spans="29:29">
      <c r="AC1816" s="1" t="str">
        <f>IF(基本情報登録!$D$10="","",IF(基本情報登録!$D$10=F1816,1,0))</f>
        <v/>
      </c>
    </row>
    <row r="1817" spans="29:29">
      <c r="AC1817" s="1" t="str">
        <f>IF(基本情報登録!$D$10="","",IF(基本情報登録!$D$10=F1817,1,0))</f>
        <v/>
      </c>
    </row>
    <row r="1818" spans="29:29">
      <c r="AC1818" s="1" t="str">
        <f>IF(基本情報登録!$D$10="","",IF(基本情報登録!$D$10=F1818,1,0))</f>
        <v/>
      </c>
    </row>
    <row r="1819" spans="29:29">
      <c r="AC1819" s="1" t="str">
        <f>IF(基本情報登録!$D$10="","",IF(基本情報登録!$D$10=F1819,1,0))</f>
        <v/>
      </c>
    </row>
    <row r="1820" spans="29:29">
      <c r="AC1820" s="1" t="str">
        <f>IF(基本情報登録!$D$10="","",IF(基本情報登録!$D$10=F1820,1,0))</f>
        <v/>
      </c>
    </row>
    <row r="1821" spans="29:29">
      <c r="AC1821" s="1" t="str">
        <f>IF(基本情報登録!$D$10="","",IF(基本情報登録!$D$10=F1821,1,0))</f>
        <v/>
      </c>
    </row>
    <row r="1822" spans="29:29">
      <c r="AC1822" s="1" t="str">
        <f>IF(基本情報登録!$D$10="","",IF(基本情報登録!$D$10=F1822,1,0))</f>
        <v/>
      </c>
    </row>
    <row r="1823" spans="29:29">
      <c r="AC1823" s="1" t="str">
        <f>IF(基本情報登録!$D$10="","",IF(基本情報登録!$D$10=F1823,1,0))</f>
        <v/>
      </c>
    </row>
    <row r="1824" spans="29:29">
      <c r="AC1824" s="1" t="str">
        <f>IF(基本情報登録!$D$10="","",IF(基本情報登録!$D$10=F1824,1,0))</f>
        <v/>
      </c>
    </row>
    <row r="1825" spans="29:29">
      <c r="AC1825" s="1" t="str">
        <f>IF(基本情報登録!$D$10="","",IF(基本情報登録!$D$10=F1825,1,0))</f>
        <v/>
      </c>
    </row>
    <row r="1826" spans="29:29">
      <c r="AC1826" s="1" t="str">
        <f>IF(基本情報登録!$D$10="","",IF(基本情報登録!$D$10=F1826,1,0))</f>
        <v/>
      </c>
    </row>
    <row r="1827" spans="29:29">
      <c r="AC1827" s="1" t="str">
        <f>IF(基本情報登録!$D$10="","",IF(基本情報登録!$D$10=F1827,1,0))</f>
        <v/>
      </c>
    </row>
    <row r="1828" spans="29:29">
      <c r="AC1828" s="1" t="str">
        <f>IF(基本情報登録!$D$10="","",IF(基本情報登録!$D$10=F1828,1,0))</f>
        <v/>
      </c>
    </row>
    <row r="1829" spans="29:29">
      <c r="AC1829" s="1" t="str">
        <f>IF(基本情報登録!$D$10="","",IF(基本情報登録!$D$10=F1829,1,0))</f>
        <v/>
      </c>
    </row>
    <row r="1830" spans="29:29">
      <c r="AC1830" s="1" t="str">
        <f>IF(基本情報登録!$D$10="","",IF(基本情報登録!$D$10=F1830,1,0))</f>
        <v/>
      </c>
    </row>
    <row r="1831" spans="29:29">
      <c r="AC1831" s="1" t="str">
        <f>IF(基本情報登録!$D$10="","",IF(基本情報登録!$D$10=F1831,1,0))</f>
        <v/>
      </c>
    </row>
    <row r="1832" spans="29:29">
      <c r="AC1832" s="1" t="str">
        <f>IF(基本情報登録!$D$10="","",IF(基本情報登録!$D$10=F1832,1,0))</f>
        <v/>
      </c>
    </row>
    <row r="1833" spans="29:29">
      <c r="AC1833" s="1" t="str">
        <f>IF(基本情報登録!$D$10="","",IF(基本情報登録!$D$10=F1833,1,0))</f>
        <v/>
      </c>
    </row>
    <row r="1834" spans="29:29">
      <c r="AC1834" s="1" t="str">
        <f>IF(基本情報登録!$D$10="","",IF(基本情報登録!$D$10=F1834,1,0))</f>
        <v/>
      </c>
    </row>
    <row r="1835" spans="29:29">
      <c r="AC1835" s="1" t="str">
        <f>IF(基本情報登録!$D$10="","",IF(基本情報登録!$D$10=F1835,1,0))</f>
        <v/>
      </c>
    </row>
    <row r="1836" spans="29:29">
      <c r="AC1836" s="1" t="str">
        <f>IF(基本情報登録!$D$10="","",IF(基本情報登録!$D$10=F1836,1,0))</f>
        <v/>
      </c>
    </row>
    <row r="1837" spans="29:29">
      <c r="AC1837" s="1" t="str">
        <f>IF(基本情報登録!$D$10="","",IF(基本情報登録!$D$10=F1837,1,0))</f>
        <v/>
      </c>
    </row>
    <row r="1838" spans="29:29">
      <c r="AC1838" s="1" t="str">
        <f>IF(基本情報登録!$D$10="","",IF(基本情報登録!$D$10=F1838,1,0))</f>
        <v/>
      </c>
    </row>
    <row r="1839" spans="29:29">
      <c r="AC1839" s="1" t="str">
        <f>IF(基本情報登録!$D$10="","",IF(基本情報登録!$D$10=F1839,1,0))</f>
        <v/>
      </c>
    </row>
    <row r="1840" spans="29:29">
      <c r="AC1840" s="1" t="str">
        <f>IF(基本情報登録!$D$10="","",IF(基本情報登録!$D$10=F1840,1,0))</f>
        <v/>
      </c>
    </row>
    <row r="1841" spans="29:29">
      <c r="AC1841" s="1" t="str">
        <f>IF(基本情報登録!$D$10="","",IF(基本情報登録!$D$10=F1841,1,0))</f>
        <v/>
      </c>
    </row>
    <row r="1842" spans="29:29">
      <c r="AC1842" s="1" t="str">
        <f>IF(基本情報登録!$D$10="","",IF(基本情報登録!$D$10=F1842,1,0))</f>
        <v/>
      </c>
    </row>
    <row r="1843" spans="29:29">
      <c r="AC1843" s="1" t="str">
        <f>IF(基本情報登録!$D$10="","",IF(基本情報登録!$D$10=F1843,1,0))</f>
        <v/>
      </c>
    </row>
    <row r="1844" spans="29:29">
      <c r="AC1844" s="1" t="str">
        <f>IF(基本情報登録!$D$10="","",IF(基本情報登録!$D$10=F1844,1,0))</f>
        <v/>
      </c>
    </row>
    <row r="1845" spans="29:29">
      <c r="AC1845" s="1" t="str">
        <f>IF(基本情報登録!$D$10="","",IF(基本情報登録!$D$10=F1845,1,0))</f>
        <v/>
      </c>
    </row>
    <row r="1846" spans="29:29">
      <c r="AC1846" s="1" t="str">
        <f>IF(基本情報登録!$D$10="","",IF(基本情報登録!$D$10=F1846,1,0))</f>
        <v/>
      </c>
    </row>
    <row r="1847" spans="29:29">
      <c r="AC1847" s="1" t="str">
        <f>IF(基本情報登録!$D$10="","",IF(基本情報登録!$D$10=F1847,1,0))</f>
        <v/>
      </c>
    </row>
    <row r="1848" spans="29:29">
      <c r="AC1848" s="1" t="str">
        <f>IF(基本情報登録!$D$10="","",IF(基本情報登録!$D$10=F1848,1,0))</f>
        <v/>
      </c>
    </row>
    <row r="1849" spans="29:29">
      <c r="AC1849" s="1" t="str">
        <f>IF(基本情報登録!$D$10="","",IF(基本情報登録!$D$10=F1849,1,0))</f>
        <v/>
      </c>
    </row>
    <row r="1850" spans="29:29">
      <c r="AC1850" s="1" t="str">
        <f>IF(基本情報登録!$D$10="","",IF(基本情報登録!$D$10=F1850,1,0))</f>
        <v/>
      </c>
    </row>
    <row r="1851" spans="29:29">
      <c r="AC1851" s="1" t="str">
        <f>IF(基本情報登録!$D$10="","",IF(基本情報登録!$D$10=F1851,1,0))</f>
        <v/>
      </c>
    </row>
    <row r="1852" spans="29:29">
      <c r="AC1852" s="1" t="str">
        <f>IF(基本情報登録!$D$10="","",IF(基本情報登録!$D$10=F1852,1,0))</f>
        <v/>
      </c>
    </row>
    <row r="1853" spans="29:29">
      <c r="AC1853" s="1" t="str">
        <f>IF(基本情報登録!$D$10="","",IF(基本情報登録!$D$10=F1853,1,0))</f>
        <v/>
      </c>
    </row>
    <row r="1854" spans="29:29">
      <c r="AC1854" s="1" t="str">
        <f>IF(基本情報登録!$D$10="","",IF(基本情報登録!$D$10=F1854,1,0))</f>
        <v/>
      </c>
    </row>
    <row r="1855" spans="29:29">
      <c r="AC1855" s="1" t="str">
        <f>IF(基本情報登録!$D$10="","",IF(基本情報登録!$D$10=F1855,1,0))</f>
        <v/>
      </c>
    </row>
    <row r="1856" spans="29:29">
      <c r="AC1856" s="1" t="str">
        <f>IF(基本情報登録!$D$10="","",IF(基本情報登録!$D$10=F1856,1,0))</f>
        <v/>
      </c>
    </row>
    <row r="1857" spans="29:29">
      <c r="AC1857" s="1" t="str">
        <f>IF(基本情報登録!$D$10="","",IF(基本情報登録!$D$10=F1857,1,0))</f>
        <v/>
      </c>
    </row>
    <row r="1858" spans="29:29">
      <c r="AC1858" s="1" t="str">
        <f>IF(基本情報登録!$D$10="","",IF(基本情報登録!$D$10=F1858,1,0))</f>
        <v/>
      </c>
    </row>
    <row r="1859" spans="29:29">
      <c r="AC1859" s="1" t="str">
        <f>IF(基本情報登録!$D$10="","",IF(基本情報登録!$D$10=F1859,1,0))</f>
        <v/>
      </c>
    </row>
    <row r="1860" spans="29:29">
      <c r="AC1860" s="1" t="str">
        <f>IF(基本情報登録!$D$10="","",IF(基本情報登録!$D$10=F1860,1,0))</f>
        <v/>
      </c>
    </row>
    <row r="1861" spans="29:29">
      <c r="AC1861" s="1" t="str">
        <f>IF(基本情報登録!$D$10="","",IF(基本情報登録!$D$10=F1861,1,0))</f>
        <v/>
      </c>
    </row>
    <row r="1862" spans="29:29">
      <c r="AC1862" s="1" t="str">
        <f>IF(基本情報登録!$D$10="","",IF(基本情報登録!$D$10=F1862,1,0))</f>
        <v/>
      </c>
    </row>
    <row r="1863" spans="29:29">
      <c r="AC1863" s="1" t="str">
        <f>IF(基本情報登録!$D$10="","",IF(基本情報登録!$D$10=F1863,1,0))</f>
        <v/>
      </c>
    </row>
    <row r="1864" spans="29:29">
      <c r="AC1864" s="1" t="str">
        <f>IF(基本情報登録!$D$10="","",IF(基本情報登録!$D$10=F1864,1,0))</f>
        <v/>
      </c>
    </row>
    <row r="1865" spans="29:29">
      <c r="AC1865" s="1" t="str">
        <f>IF(基本情報登録!$D$10="","",IF(基本情報登録!$D$10=F1865,1,0))</f>
        <v/>
      </c>
    </row>
    <row r="1866" spans="29:29">
      <c r="AC1866" s="1" t="str">
        <f>IF(基本情報登録!$D$10="","",IF(基本情報登録!$D$10=F1866,1,0))</f>
        <v/>
      </c>
    </row>
    <row r="1867" spans="29:29">
      <c r="AC1867" s="1" t="str">
        <f>IF(基本情報登録!$D$10="","",IF(基本情報登録!$D$10=F1867,1,0))</f>
        <v/>
      </c>
    </row>
    <row r="1868" spans="29:29">
      <c r="AC1868" s="1" t="str">
        <f>IF(基本情報登録!$D$10="","",IF(基本情報登録!$D$10=F1868,1,0))</f>
        <v/>
      </c>
    </row>
    <row r="1869" spans="29:29">
      <c r="AC1869" s="1" t="str">
        <f>IF(基本情報登録!$D$10="","",IF(基本情報登録!$D$10=F1869,1,0))</f>
        <v/>
      </c>
    </row>
    <row r="1870" spans="29:29">
      <c r="AC1870" s="1" t="str">
        <f>IF(基本情報登録!$D$10="","",IF(基本情報登録!$D$10=F1870,1,0))</f>
        <v/>
      </c>
    </row>
    <row r="1871" spans="29:29">
      <c r="AC1871" s="1" t="str">
        <f>IF(基本情報登録!$D$10="","",IF(基本情報登録!$D$10=F1871,1,0))</f>
        <v/>
      </c>
    </row>
    <row r="1872" spans="29:29">
      <c r="AC1872" s="1" t="str">
        <f>IF(基本情報登録!$D$10="","",IF(基本情報登録!$D$10=F1872,1,0))</f>
        <v/>
      </c>
    </row>
    <row r="1873" spans="29:29">
      <c r="AC1873" s="1" t="str">
        <f>IF(基本情報登録!$D$10="","",IF(基本情報登録!$D$10=F1873,1,0))</f>
        <v/>
      </c>
    </row>
    <row r="1874" spans="29:29">
      <c r="AC1874" s="1" t="str">
        <f>IF(基本情報登録!$D$10="","",IF(基本情報登録!$D$10=F1874,1,0))</f>
        <v/>
      </c>
    </row>
    <row r="1875" spans="29:29">
      <c r="AC1875" s="1" t="str">
        <f>IF(基本情報登録!$D$10="","",IF(基本情報登録!$D$10=F1875,1,0))</f>
        <v/>
      </c>
    </row>
    <row r="1876" spans="29:29">
      <c r="AC1876" s="1" t="str">
        <f>IF(基本情報登録!$D$10="","",IF(基本情報登録!$D$10=F1876,1,0))</f>
        <v/>
      </c>
    </row>
    <row r="1877" spans="29:29">
      <c r="AC1877" s="1" t="str">
        <f>IF(基本情報登録!$D$10="","",IF(基本情報登録!$D$10=F1877,1,0))</f>
        <v/>
      </c>
    </row>
    <row r="1878" spans="29:29">
      <c r="AC1878" s="1" t="str">
        <f>IF(基本情報登録!$D$10="","",IF(基本情報登録!$D$10=F1878,1,0))</f>
        <v/>
      </c>
    </row>
    <row r="1879" spans="29:29">
      <c r="AC1879" s="1" t="str">
        <f>IF(基本情報登録!$D$10="","",IF(基本情報登録!$D$10=F1879,1,0))</f>
        <v/>
      </c>
    </row>
    <row r="1880" spans="29:29">
      <c r="AC1880" s="1" t="str">
        <f>IF(基本情報登録!$D$10="","",IF(基本情報登録!$D$10=F1880,1,0))</f>
        <v/>
      </c>
    </row>
    <row r="1881" spans="29:29">
      <c r="AC1881" s="1" t="str">
        <f>IF(基本情報登録!$D$10="","",IF(基本情報登録!$D$10=F1881,1,0))</f>
        <v/>
      </c>
    </row>
    <row r="1882" spans="29:29">
      <c r="AC1882" s="1" t="str">
        <f>IF(基本情報登録!$D$10="","",IF(基本情報登録!$D$10=F1882,1,0))</f>
        <v/>
      </c>
    </row>
    <row r="1883" spans="29:29">
      <c r="AC1883" s="1" t="str">
        <f>IF(基本情報登録!$D$10="","",IF(基本情報登録!$D$10=F1883,1,0))</f>
        <v/>
      </c>
    </row>
    <row r="1884" spans="29:29">
      <c r="AC1884" s="1" t="str">
        <f>IF(基本情報登録!$D$10="","",IF(基本情報登録!$D$10=F1884,1,0))</f>
        <v/>
      </c>
    </row>
    <row r="1885" spans="29:29">
      <c r="AC1885" s="1" t="str">
        <f>IF(基本情報登録!$D$10="","",IF(基本情報登録!$D$10=F1885,1,0))</f>
        <v/>
      </c>
    </row>
    <row r="1886" spans="29:29">
      <c r="AC1886" s="1" t="str">
        <f>IF(基本情報登録!$D$10="","",IF(基本情報登録!$D$10=F1886,1,0))</f>
        <v/>
      </c>
    </row>
    <row r="1887" spans="29:29">
      <c r="AC1887" s="1" t="str">
        <f>IF(基本情報登録!$D$10="","",IF(基本情報登録!$D$10=F1887,1,0))</f>
        <v/>
      </c>
    </row>
    <row r="1888" spans="29:29">
      <c r="AC1888" s="1" t="str">
        <f>IF(基本情報登録!$D$10="","",IF(基本情報登録!$D$10=F1888,1,0))</f>
        <v/>
      </c>
    </row>
    <row r="1889" spans="29:29">
      <c r="AC1889" s="1" t="str">
        <f>IF(基本情報登録!$D$10="","",IF(基本情報登録!$D$10=F1889,1,0))</f>
        <v/>
      </c>
    </row>
    <row r="1890" spans="29:29">
      <c r="AC1890" s="1" t="str">
        <f>IF(基本情報登録!$D$10="","",IF(基本情報登録!$D$10=F1890,1,0))</f>
        <v/>
      </c>
    </row>
    <row r="1891" spans="29:29">
      <c r="AC1891" s="1" t="str">
        <f>IF(基本情報登録!$D$10="","",IF(基本情報登録!$D$10=F1891,1,0))</f>
        <v/>
      </c>
    </row>
    <row r="1892" spans="29:29">
      <c r="AC1892" s="1" t="str">
        <f>IF(基本情報登録!$D$10="","",IF(基本情報登録!$D$10=F1892,1,0))</f>
        <v/>
      </c>
    </row>
    <row r="1893" spans="29:29">
      <c r="AC1893" s="1" t="str">
        <f>IF(基本情報登録!$D$10="","",IF(基本情報登録!$D$10=F1893,1,0))</f>
        <v/>
      </c>
    </row>
    <row r="1894" spans="29:29">
      <c r="AC1894" s="1" t="str">
        <f>IF(基本情報登録!$D$10="","",IF(基本情報登録!$D$10=F1894,1,0))</f>
        <v/>
      </c>
    </row>
    <row r="1895" spans="29:29">
      <c r="AC1895" s="1" t="str">
        <f>IF(基本情報登録!$D$10="","",IF(基本情報登録!$D$10=F1895,1,0))</f>
        <v/>
      </c>
    </row>
    <row r="1896" spans="29:29">
      <c r="AC1896" s="1" t="str">
        <f>IF(基本情報登録!$D$10="","",IF(基本情報登録!$D$10=F1896,1,0))</f>
        <v/>
      </c>
    </row>
    <row r="1897" spans="29:29">
      <c r="AC1897" s="1" t="str">
        <f>IF(基本情報登録!$D$10="","",IF(基本情報登録!$D$10=F1897,1,0))</f>
        <v/>
      </c>
    </row>
    <row r="1898" spans="29:29">
      <c r="AC1898" s="1" t="str">
        <f>IF(基本情報登録!$D$10="","",IF(基本情報登録!$D$10=F1898,1,0))</f>
        <v/>
      </c>
    </row>
    <row r="1899" spans="29:29">
      <c r="AC1899" s="1" t="str">
        <f>IF(基本情報登録!$D$10="","",IF(基本情報登録!$D$10=F1899,1,0))</f>
        <v/>
      </c>
    </row>
    <row r="1900" spans="29:29">
      <c r="AC1900" s="1" t="str">
        <f>IF(基本情報登録!$D$10="","",IF(基本情報登録!$D$10=F1900,1,0))</f>
        <v/>
      </c>
    </row>
    <row r="1901" spans="29:29">
      <c r="AC1901" s="1" t="str">
        <f>IF(基本情報登録!$D$10="","",IF(基本情報登録!$D$10=F1901,1,0))</f>
        <v/>
      </c>
    </row>
    <row r="1902" spans="29:29">
      <c r="AC1902" s="1" t="str">
        <f>IF(基本情報登録!$D$10="","",IF(基本情報登録!$D$10=F1902,1,0))</f>
        <v/>
      </c>
    </row>
    <row r="1903" spans="29:29">
      <c r="AC1903" s="1" t="str">
        <f>IF(基本情報登録!$D$10="","",IF(基本情報登録!$D$10=F1903,1,0))</f>
        <v/>
      </c>
    </row>
    <row r="1904" spans="29:29">
      <c r="AC1904" s="1" t="str">
        <f>IF(基本情報登録!$D$10="","",IF(基本情報登録!$D$10=F1904,1,0))</f>
        <v/>
      </c>
    </row>
    <row r="1905" spans="29:29">
      <c r="AC1905" s="1" t="str">
        <f>IF(基本情報登録!$D$10="","",IF(基本情報登録!$D$10=F1905,1,0))</f>
        <v/>
      </c>
    </row>
    <row r="1906" spans="29:29">
      <c r="AC1906" s="1" t="str">
        <f>IF(基本情報登録!$D$10="","",IF(基本情報登録!$D$10=F1906,1,0))</f>
        <v/>
      </c>
    </row>
    <row r="1907" spans="29:29">
      <c r="AC1907" s="1" t="str">
        <f>IF(基本情報登録!$D$10="","",IF(基本情報登録!$D$10=F1907,1,0))</f>
        <v/>
      </c>
    </row>
    <row r="1908" spans="29:29">
      <c r="AC1908" s="1" t="str">
        <f>IF(基本情報登録!$D$10="","",IF(基本情報登録!$D$10=F1908,1,0))</f>
        <v/>
      </c>
    </row>
    <row r="1909" spans="29:29">
      <c r="AC1909" s="1" t="str">
        <f>IF(基本情報登録!$D$10="","",IF(基本情報登録!$D$10=F1909,1,0))</f>
        <v/>
      </c>
    </row>
    <row r="1910" spans="29:29">
      <c r="AC1910" s="1" t="str">
        <f>IF(基本情報登録!$D$10="","",IF(基本情報登録!$D$10=F1910,1,0))</f>
        <v/>
      </c>
    </row>
    <row r="1911" spans="29:29">
      <c r="AC1911" s="1" t="str">
        <f>IF(基本情報登録!$D$10="","",IF(基本情報登録!$D$10=F1911,1,0))</f>
        <v/>
      </c>
    </row>
    <row r="1912" spans="29:29">
      <c r="AC1912" s="1" t="str">
        <f>IF(基本情報登録!$D$10="","",IF(基本情報登録!$D$10=F1912,1,0))</f>
        <v/>
      </c>
    </row>
    <row r="1913" spans="29:29">
      <c r="AC1913" s="1" t="str">
        <f>IF(基本情報登録!$D$10="","",IF(基本情報登録!$D$10=F1913,1,0))</f>
        <v/>
      </c>
    </row>
    <row r="1914" spans="29:29">
      <c r="AC1914" s="1" t="str">
        <f>IF(基本情報登録!$D$10="","",IF(基本情報登録!$D$10=F1914,1,0))</f>
        <v/>
      </c>
    </row>
    <row r="1915" spans="29:29">
      <c r="AC1915" s="1" t="str">
        <f>IF(基本情報登録!$D$10="","",IF(基本情報登録!$D$10=F1915,1,0))</f>
        <v/>
      </c>
    </row>
    <row r="1916" spans="29:29">
      <c r="AC1916" s="1" t="str">
        <f>IF(基本情報登録!$D$10="","",IF(基本情報登録!$D$10=F1916,1,0))</f>
        <v/>
      </c>
    </row>
    <row r="1917" spans="29:29">
      <c r="AC1917" s="1" t="str">
        <f>IF(基本情報登録!$D$10="","",IF(基本情報登録!$D$10=F1917,1,0))</f>
        <v/>
      </c>
    </row>
    <row r="1918" spans="29:29">
      <c r="AC1918" s="1" t="str">
        <f>IF(基本情報登録!$D$10="","",IF(基本情報登録!$D$10=F1918,1,0))</f>
        <v/>
      </c>
    </row>
    <row r="1919" spans="29:29">
      <c r="AC1919" s="1" t="str">
        <f>IF(基本情報登録!$D$10="","",IF(基本情報登録!$D$10=F1919,1,0))</f>
        <v/>
      </c>
    </row>
    <row r="1920" spans="29:29">
      <c r="AC1920" s="1" t="str">
        <f>IF(基本情報登録!$D$10="","",IF(基本情報登録!$D$10=F1920,1,0))</f>
        <v/>
      </c>
    </row>
    <row r="1921" spans="29:29">
      <c r="AC1921" s="1" t="str">
        <f>IF(基本情報登録!$D$10="","",IF(基本情報登録!$D$10=F1921,1,0))</f>
        <v/>
      </c>
    </row>
    <row r="1922" spans="29:29">
      <c r="AC1922" s="1" t="str">
        <f>IF(基本情報登録!$D$10="","",IF(基本情報登録!$D$10=F1922,1,0))</f>
        <v/>
      </c>
    </row>
    <row r="1923" spans="29:29">
      <c r="AC1923" s="1" t="str">
        <f>IF(基本情報登録!$D$10="","",IF(基本情報登録!$D$10=F1923,1,0))</f>
        <v/>
      </c>
    </row>
    <row r="1924" spans="29:29">
      <c r="AC1924" s="1" t="str">
        <f>IF(基本情報登録!$D$10="","",IF(基本情報登録!$D$10=F1924,1,0))</f>
        <v/>
      </c>
    </row>
    <row r="1925" spans="29:29">
      <c r="AC1925" s="1" t="str">
        <f>IF(基本情報登録!$D$10="","",IF(基本情報登録!$D$10=F1925,1,0))</f>
        <v/>
      </c>
    </row>
    <row r="1926" spans="29:29">
      <c r="AC1926" s="1" t="str">
        <f>IF(基本情報登録!$D$10="","",IF(基本情報登録!$D$10=F1926,1,0))</f>
        <v/>
      </c>
    </row>
    <row r="1927" spans="29:29">
      <c r="AC1927" s="1" t="str">
        <f>IF(基本情報登録!$D$10="","",IF(基本情報登録!$D$10=F1927,1,0))</f>
        <v/>
      </c>
    </row>
    <row r="1928" spans="29:29">
      <c r="AC1928" s="1" t="str">
        <f>IF(基本情報登録!$D$10="","",IF(基本情報登録!$D$10=F1928,1,0))</f>
        <v/>
      </c>
    </row>
    <row r="1929" spans="29:29">
      <c r="AC1929" s="1" t="str">
        <f>IF(基本情報登録!$D$10="","",IF(基本情報登録!$D$10=F1929,1,0))</f>
        <v/>
      </c>
    </row>
    <row r="1930" spans="29:29">
      <c r="AC1930" s="1" t="str">
        <f>IF(基本情報登録!$D$10="","",IF(基本情報登録!$D$10=F1930,1,0))</f>
        <v/>
      </c>
    </row>
    <row r="1931" spans="29:29">
      <c r="AC1931" s="1" t="str">
        <f>IF(基本情報登録!$D$10="","",IF(基本情報登録!$D$10=F1931,1,0))</f>
        <v/>
      </c>
    </row>
    <row r="1932" spans="29:29">
      <c r="AC1932" s="1" t="str">
        <f>IF(基本情報登録!$D$10="","",IF(基本情報登録!$D$10=F1932,1,0))</f>
        <v/>
      </c>
    </row>
    <row r="1933" spans="29:29">
      <c r="AC1933" s="1" t="str">
        <f>IF(基本情報登録!$D$10="","",IF(基本情報登録!$D$10=F1933,1,0))</f>
        <v/>
      </c>
    </row>
    <row r="1934" spans="29:29">
      <c r="AC1934" s="1" t="str">
        <f>IF(基本情報登録!$D$10="","",IF(基本情報登録!$D$10=F1934,1,0))</f>
        <v/>
      </c>
    </row>
    <row r="1935" spans="29:29">
      <c r="AC1935" s="1" t="str">
        <f>IF(基本情報登録!$D$10="","",IF(基本情報登録!$D$10=F1935,1,0))</f>
        <v/>
      </c>
    </row>
    <row r="1936" spans="29:29">
      <c r="AC1936" s="1" t="str">
        <f>IF(基本情報登録!$D$10="","",IF(基本情報登録!$D$10=F1936,1,0))</f>
        <v/>
      </c>
    </row>
    <row r="1937" spans="29:29">
      <c r="AC1937" s="1" t="str">
        <f>IF(基本情報登録!$D$10="","",IF(基本情報登録!$D$10=F1937,1,0))</f>
        <v/>
      </c>
    </row>
    <row r="1938" spans="29:29">
      <c r="AC1938" s="1" t="str">
        <f>IF(基本情報登録!$D$10="","",IF(基本情報登録!$D$10=F1938,1,0))</f>
        <v/>
      </c>
    </row>
    <row r="1939" spans="29:29">
      <c r="AC1939" s="1" t="str">
        <f>IF(基本情報登録!$D$10="","",IF(基本情報登録!$D$10=F1939,1,0))</f>
        <v/>
      </c>
    </row>
    <row r="1940" spans="29:29">
      <c r="AC1940" s="1" t="str">
        <f>IF(基本情報登録!$D$10="","",IF(基本情報登録!$D$10=F1940,1,0))</f>
        <v/>
      </c>
    </row>
    <row r="1941" spans="29:29">
      <c r="AC1941" s="1" t="str">
        <f>IF(基本情報登録!$D$10="","",IF(基本情報登録!$D$10=F1941,1,0))</f>
        <v/>
      </c>
    </row>
    <row r="1942" spans="29:29">
      <c r="AC1942" s="1" t="str">
        <f>IF(基本情報登録!$D$10="","",IF(基本情報登録!$D$10=F1942,1,0))</f>
        <v/>
      </c>
    </row>
    <row r="1943" spans="29:29">
      <c r="AC1943" s="1" t="str">
        <f>IF(基本情報登録!$D$10="","",IF(基本情報登録!$D$10=F1943,1,0))</f>
        <v/>
      </c>
    </row>
    <row r="1944" spans="29:29">
      <c r="AC1944" s="1" t="str">
        <f>IF(基本情報登録!$D$10="","",IF(基本情報登録!$D$10=F1944,1,0))</f>
        <v/>
      </c>
    </row>
    <row r="1945" spans="29:29">
      <c r="AC1945" s="1" t="str">
        <f>IF(基本情報登録!$D$10="","",IF(基本情報登録!$D$10=F1945,1,0))</f>
        <v/>
      </c>
    </row>
    <row r="1946" spans="29:29">
      <c r="AC1946" s="1" t="str">
        <f>IF(基本情報登録!$D$10="","",IF(基本情報登録!$D$10=F1946,1,0))</f>
        <v/>
      </c>
    </row>
    <row r="1947" spans="29:29">
      <c r="AC1947" s="1" t="str">
        <f>IF(基本情報登録!$D$10="","",IF(基本情報登録!$D$10=F1947,1,0))</f>
        <v/>
      </c>
    </row>
    <row r="1948" spans="29:29">
      <c r="AC1948" s="1" t="str">
        <f>IF(基本情報登録!$D$10="","",IF(基本情報登録!$D$10=F1948,1,0))</f>
        <v/>
      </c>
    </row>
    <row r="1949" spans="29:29">
      <c r="AC1949" s="1" t="str">
        <f>IF(基本情報登録!$D$10="","",IF(基本情報登録!$D$10=F1949,1,0))</f>
        <v/>
      </c>
    </row>
    <row r="1950" spans="29:29">
      <c r="AC1950" s="1" t="str">
        <f>IF(基本情報登録!$D$10="","",IF(基本情報登録!$D$10=F1950,1,0))</f>
        <v/>
      </c>
    </row>
    <row r="1951" spans="29:29">
      <c r="AC1951" s="1" t="str">
        <f>IF(基本情報登録!$D$10="","",IF(基本情報登録!$D$10=F1951,1,0))</f>
        <v/>
      </c>
    </row>
    <row r="1952" spans="29:29">
      <c r="AC1952" s="1" t="str">
        <f>IF(基本情報登録!$D$10="","",IF(基本情報登録!$D$10=F1952,1,0))</f>
        <v/>
      </c>
    </row>
    <row r="1953" spans="29:29">
      <c r="AC1953" s="1" t="str">
        <f>IF(基本情報登録!$D$10="","",IF(基本情報登録!$D$10=F1953,1,0))</f>
        <v/>
      </c>
    </row>
    <row r="1954" spans="29:29">
      <c r="AC1954" s="1" t="str">
        <f>IF(基本情報登録!$D$10="","",IF(基本情報登録!$D$10=F1954,1,0))</f>
        <v/>
      </c>
    </row>
    <row r="1955" spans="29:29">
      <c r="AC1955" s="1" t="str">
        <f>IF(基本情報登録!$D$10="","",IF(基本情報登録!$D$10=F1955,1,0))</f>
        <v/>
      </c>
    </row>
    <row r="1956" spans="29:29">
      <c r="AC1956" s="1" t="str">
        <f>IF(基本情報登録!$D$10="","",IF(基本情報登録!$D$10=F1956,1,0))</f>
        <v/>
      </c>
    </row>
    <row r="1957" spans="29:29">
      <c r="AC1957" s="1" t="str">
        <f>IF(基本情報登録!$D$10="","",IF(基本情報登録!$D$10=F1957,1,0))</f>
        <v/>
      </c>
    </row>
    <row r="1958" spans="29:29">
      <c r="AC1958" s="1" t="str">
        <f>IF(基本情報登録!$D$10="","",IF(基本情報登録!$D$10=F1958,1,0))</f>
        <v/>
      </c>
    </row>
    <row r="1959" spans="29:29">
      <c r="AC1959" s="1" t="str">
        <f>IF(基本情報登録!$D$10="","",IF(基本情報登録!$D$10=F1959,1,0))</f>
        <v/>
      </c>
    </row>
    <row r="1960" spans="29:29">
      <c r="AC1960" s="1" t="str">
        <f>IF(基本情報登録!$D$10="","",IF(基本情報登録!$D$10=F1960,1,0))</f>
        <v/>
      </c>
    </row>
    <row r="1961" spans="29:29">
      <c r="AC1961" s="1" t="str">
        <f>IF(基本情報登録!$D$10="","",IF(基本情報登録!$D$10=F1961,1,0))</f>
        <v/>
      </c>
    </row>
    <row r="1962" spans="29:29">
      <c r="AC1962" s="1" t="str">
        <f>IF(基本情報登録!$D$10="","",IF(基本情報登録!$D$10=F1962,1,0))</f>
        <v/>
      </c>
    </row>
    <row r="1963" spans="29:29">
      <c r="AC1963" s="1" t="str">
        <f>IF(基本情報登録!$D$10="","",IF(基本情報登録!$D$10=F1963,1,0))</f>
        <v/>
      </c>
    </row>
    <row r="1964" spans="29:29">
      <c r="AC1964" s="1" t="str">
        <f>IF(基本情報登録!$D$10="","",IF(基本情報登録!$D$10=F1964,1,0))</f>
        <v/>
      </c>
    </row>
    <row r="1965" spans="29:29">
      <c r="AC1965" s="1" t="str">
        <f>IF(基本情報登録!$D$10="","",IF(基本情報登録!$D$10=F1965,1,0))</f>
        <v/>
      </c>
    </row>
    <row r="1966" spans="29:29">
      <c r="AC1966" s="1" t="str">
        <f>IF(基本情報登録!$D$10="","",IF(基本情報登録!$D$10=F1966,1,0))</f>
        <v/>
      </c>
    </row>
    <row r="1967" spans="29:29">
      <c r="AC1967" s="1" t="str">
        <f>IF(基本情報登録!$D$10="","",IF(基本情報登録!$D$10=F1967,1,0))</f>
        <v/>
      </c>
    </row>
    <row r="1968" spans="29:29">
      <c r="AC1968" s="1" t="str">
        <f>IF(基本情報登録!$D$10="","",IF(基本情報登録!$D$10=F1968,1,0))</f>
        <v/>
      </c>
    </row>
    <row r="1969" spans="29:29">
      <c r="AC1969" s="1" t="str">
        <f>IF(基本情報登録!$D$10="","",IF(基本情報登録!$D$10=F1969,1,0))</f>
        <v/>
      </c>
    </row>
    <row r="1970" spans="29:29">
      <c r="AC1970" s="1" t="str">
        <f>IF(基本情報登録!$D$10="","",IF(基本情報登録!$D$10=F1970,1,0))</f>
        <v/>
      </c>
    </row>
    <row r="1971" spans="29:29">
      <c r="AC1971" s="1" t="str">
        <f>IF(基本情報登録!$D$10="","",IF(基本情報登録!$D$10=F1971,1,0))</f>
        <v/>
      </c>
    </row>
    <row r="1972" spans="29:29">
      <c r="AC1972" s="1" t="str">
        <f>IF(基本情報登録!$D$10="","",IF(基本情報登録!$D$10=F1972,1,0))</f>
        <v/>
      </c>
    </row>
    <row r="1973" spans="29:29">
      <c r="AC1973" s="1" t="str">
        <f>IF(基本情報登録!$D$10="","",IF(基本情報登録!$D$10=F1973,1,0))</f>
        <v/>
      </c>
    </row>
    <row r="1974" spans="29:29">
      <c r="AC1974" s="1" t="str">
        <f>IF(基本情報登録!$D$10="","",IF(基本情報登録!$D$10=F1974,1,0))</f>
        <v/>
      </c>
    </row>
    <row r="1975" spans="29:29">
      <c r="AC1975" s="1" t="str">
        <f>IF(基本情報登録!$D$10="","",IF(基本情報登録!$D$10=F1975,1,0))</f>
        <v/>
      </c>
    </row>
    <row r="1976" spans="29:29">
      <c r="AC1976" s="1" t="str">
        <f>IF(基本情報登録!$D$10="","",IF(基本情報登録!$D$10=F1976,1,0))</f>
        <v/>
      </c>
    </row>
    <row r="1977" spans="29:29">
      <c r="AC1977" s="1" t="str">
        <f>IF(基本情報登録!$D$10="","",IF(基本情報登録!$D$10=F1977,1,0))</f>
        <v/>
      </c>
    </row>
    <row r="1978" spans="29:29">
      <c r="AC1978" s="1" t="str">
        <f>IF(基本情報登録!$D$10="","",IF(基本情報登録!$D$10=F1978,1,0))</f>
        <v/>
      </c>
    </row>
    <row r="1979" spans="29:29">
      <c r="AC1979" s="1" t="str">
        <f>IF(基本情報登録!$D$10="","",IF(基本情報登録!$D$10=F1979,1,0))</f>
        <v/>
      </c>
    </row>
    <row r="1980" spans="29:29">
      <c r="AC1980" s="1" t="str">
        <f>IF(基本情報登録!$D$10="","",IF(基本情報登録!$D$10=F1980,1,0))</f>
        <v/>
      </c>
    </row>
    <row r="1981" spans="29:29">
      <c r="AC1981" s="1" t="str">
        <f>IF(基本情報登録!$D$10="","",IF(基本情報登録!$D$10=F1981,1,0))</f>
        <v/>
      </c>
    </row>
    <row r="1982" spans="29:29">
      <c r="AC1982" s="1" t="str">
        <f>IF(基本情報登録!$D$10="","",IF(基本情報登録!$D$10=F1982,1,0))</f>
        <v/>
      </c>
    </row>
    <row r="1983" spans="29:29">
      <c r="AC1983" s="1" t="str">
        <f>IF(基本情報登録!$D$10="","",IF(基本情報登録!$D$10=F1983,1,0))</f>
        <v/>
      </c>
    </row>
    <row r="1984" spans="29:29">
      <c r="AC1984" s="1" t="str">
        <f>IF(基本情報登録!$D$10="","",IF(基本情報登録!$D$10=F1984,1,0))</f>
        <v/>
      </c>
    </row>
    <row r="1985" spans="29:29">
      <c r="AC1985" s="1" t="str">
        <f>IF(基本情報登録!$D$10="","",IF(基本情報登録!$D$10=F1985,1,0))</f>
        <v/>
      </c>
    </row>
    <row r="1986" spans="29:29">
      <c r="AC1986" s="1" t="str">
        <f>IF(基本情報登録!$D$10="","",IF(基本情報登録!$D$10=F1986,1,0))</f>
        <v/>
      </c>
    </row>
    <row r="1987" spans="29:29">
      <c r="AC1987" s="1" t="str">
        <f>IF(基本情報登録!$D$10="","",IF(基本情報登録!$D$10=F1987,1,0))</f>
        <v/>
      </c>
    </row>
    <row r="1988" spans="29:29">
      <c r="AC1988" s="1" t="str">
        <f>IF(基本情報登録!$D$10="","",IF(基本情報登録!$D$10=F1988,1,0))</f>
        <v/>
      </c>
    </row>
    <row r="1989" spans="29:29">
      <c r="AC1989" s="1" t="str">
        <f>IF(基本情報登録!$D$10="","",IF(基本情報登録!$D$10=F1989,1,0))</f>
        <v/>
      </c>
    </row>
    <row r="1990" spans="29:29">
      <c r="AC1990" s="1" t="str">
        <f>IF(基本情報登録!$D$10="","",IF(基本情報登録!$D$10=F1990,1,0))</f>
        <v/>
      </c>
    </row>
    <row r="1991" spans="29:29">
      <c r="AC1991" s="1" t="str">
        <f>IF(基本情報登録!$D$10="","",IF(基本情報登録!$D$10=F1991,1,0))</f>
        <v/>
      </c>
    </row>
    <row r="1992" spans="29:29">
      <c r="AC1992" s="1" t="str">
        <f>IF(基本情報登録!$D$10="","",IF(基本情報登録!$D$10=F1992,1,0))</f>
        <v/>
      </c>
    </row>
    <row r="1993" spans="29:29">
      <c r="AC1993" s="1" t="str">
        <f>IF(基本情報登録!$D$10="","",IF(基本情報登録!$D$10=F1993,1,0))</f>
        <v/>
      </c>
    </row>
    <row r="1994" spans="29:29">
      <c r="AC1994" s="1" t="str">
        <f>IF(基本情報登録!$D$10="","",IF(基本情報登録!$D$10=F1994,1,0))</f>
        <v/>
      </c>
    </row>
    <row r="1995" spans="29:29">
      <c r="AC1995" s="1" t="str">
        <f>IF(基本情報登録!$D$10="","",IF(基本情報登録!$D$10=F1995,1,0))</f>
        <v/>
      </c>
    </row>
    <row r="1996" spans="29:29">
      <c r="AC1996" s="1" t="str">
        <f>IF(基本情報登録!$D$10="","",IF(基本情報登録!$D$10=F1996,1,0))</f>
        <v/>
      </c>
    </row>
    <row r="1997" spans="29:29">
      <c r="AC1997" s="1" t="str">
        <f>IF(基本情報登録!$D$10="","",IF(基本情報登録!$D$10=F1997,1,0))</f>
        <v/>
      </c>
    </row>
    <row r="1998" spans="29:29">
      <c r="AC1998" s="1" t="str">
        <f>IF(基本情報登録!$D$10="","",IF(基本情報登録!$D$10=F1998,1,0))</f>
        <v/>
      </c>
    </row>
    <row r="1999" spans="29:29">
      <c r="AC1999" s="1" t="str">
        <f>IF(基本情報登録!$D$10="","",IF(基本情報登録!$D$10=F1999,1,0))</f>
        <v/>
      </c>
    </row>
    <row r="2000" spans="29:29">
      <c r="AC2000" s="1" t="str">
        <f>IF(基本情報登録!$D$10="","",IF(基本情報登録!$D$10=F2000,1,0))</f>
        <v/>
      </c>
    </row>
    <row r="2001" spans="29:29">
      <c r="AC2001" s="1" t="str">
        <f>IF(基本情報登録!$D$10="","",IF(基本情報登録!$D$10=F2001,1,0))</f>
        <v/>
      </c>
    </row>
    <row r="2002" spans="29:29">
      <c r="AC2002" s="1" t="str">
        <f>IF(基本情報登録!$D$10="","",IF(基本情報登録!$D$10=F2002,1,0))</f>
        <v/>
      </c>
    </row>
    <row r="2003" spans="29:29">
      <c r="AC2003" s="1" t="str">
        <f>IF(基本情報登録!$D$10="","",IF(基本情報登録!$D$10=F2003,1,0))</f>
        <v/>
      </c>
    </row>
    <row r="2004" spans="29:29">
      <c r="AC2004" s="1" t="str">
        <f>IF(基本情報登録!$D$10="","",IF(基本情報登録!$D$10=F2004,1,0))</f>
        <v/>
      </c>
    </row>
    <row r="2005" spans="29:29">
      <c r="AC2005" s="1" t="str">
        <f>IF(基本情報登録!$D$10="","",IF(基本情報登録!$D$10=F2005,1,0))</f>
        <v/>
      </c>
    </row>
    <row r="2006" spans="29:29">
      <c r="AC2006" s="1" t="str">
        <f>IF(基本情報登録!$D$10="","",IF(基本情報登録!$D$10=F2006,1,0))</f>
        <v/>
      </c>
    </row>
    <row r="2007" spans="29:29">
      <c r="AC2007" s="1" t="str">
        <f>IF(基本情報登録!$D$10="","",IF(基本情報登録!$D$10=F2007,1,0))</f>
        <v/>
      </c>
    </row>
    <row r="2008" spans="29:29">
      <c r="AC2008" s="1" t="str">
        <f>IF(基本情報登録!$D$10="","",IF(基本情報登録!$D$10=F2008,1,0))</f>
        <v/>
      </c>
    </row>
    <row r="2009" spans="29:29">
      <c r="AC2009" s="1" t="str">
        <f>IF(基本情報登録!$D$10="","",IF(基本情報登録!$D$10=F2009,1,0))</f>
        <v/>
      </c>
    </row>
    <row r="2010" spans="29:29">
      <c r="AC2010" s="1" t="str">
        <f>IF(基本情報登録!$D$10="","",IF(基本情報登録!$D$10=F2010,1,0))</f>
        <v/>
      </c>
    </row>
    <row r="2011" spans="29:29">
      <c r="AC2011" s="1" t="str">
        <f>IF(基本情報登録!$D$10="","",IF(基本情報登録!$D$10=F2011,1,0))</f>
        <v/>
      </c>
    </row>
    <row r="2012" spans="29:29">
      <c r="AC2012" s="1" t="str">
        <f>IF(基本情報登録!$D$10="","",IF(基本情報登録!$D$10=F2012,1,0))</f>
        <v/>
      </c>
    </row>
    <row r="2013" spans="29:29">
      <c r="AC2013" s="1" t="str">
        <f>IF(基本情報登録!$D$10="","",IF(基本情報登録!$D$10=F2013,1,0))</f>
        <v/>
      </c>
    </row>
    <row r="2014" spans="29:29">
      <c r="AC2014" s="1" t="str">
        <f>IF(基本情報登録!$D$10="","",IF(基本情報登録!$D$10=F2014,1,0))</f>
        <v/>
      </c>
    </row>
    <row r="2015" spans="29:29">
      <c r="AC2015" s="1" t="str">
        <f>IF(基本情報登録!$D$10="","",IF(基本情報登録!$D$10=F2015,1,0))</f>
        <v/>
      </c>
    </row>
    <row r="2016" spans="29:29">
      <c r="AC2016" s="1" t="str">
        <f>IF(基本情報登録!$D$10="","",IF(基本情報登録!$D$10=F2016,1,0))</f>
        <v/>
      </c>
    </row>
    <row r="2017" spans="29:29">
      <c r="AC2017" s="1" t="str">
        <f>IF(基本情報登録!$D$10="","",IF(基本情報登録!$D$10=F2017,1,0))</f>
        <v/>
      </c>
    </row>
    <row r="2018" spans="29:29">
      <c r="AC2018" s="1" t="str">
        <f>IF(基本情報登録!$D$10="","",IF(基本情報登録!$D$10=F2018,1,0))</f>
        <v/>
      </c>
    </row>
    <row r="2019" spans="29:29">
      <c r="AC2019" s="1" t="str">
        <f>IF(基本情報登録!$D$10="","",IF(基本情報登録!$D$10=F2019,1,0))</f>
        <v/>
      </c>
    </row>
    <row r="2020" spans="29:29">
      <c r="AC2020" s="1" t="str">
        <f>IF(基本情報登録!$D$10="","",IF(基本情報登録!$D$10=F2020,1,0))</f>
        <v/>
      </c>
    </row>
    <row r="2021" spans="29:29">
      <c r="AC2021" s="1" t="str">
        <f>IF(基本情報登録!$D$10="","",IF(基本情報登録!$D$10=F2021,1,0))</f>
        <v/>
      </c>
    </row>
    <row r="2022" spans="29:29">
      <c r="AC2022" s="1" t="str">
        <f>IF(基本情報登録!$D$10="","",IF(基本情報登録!$D$10=F2022,1,0))</f>
        <v/>
      </c>
    </row>
    <row r="2023" spans="29:29">
      <c r="AC2023" s="1" t="str">
        <f>IF(基本情報登録!$D$10="","",IF(基本情報登録!$D$10=F2023,1,0))</f>
        <v/>
      </c>
    </row>
    <row r="2024" spans="29:29">
      <c r="AC2024" s="1" t="str">
        <f>IF(基本情報登録!$D$10="","",IF(基本情報登録!$D$10=F2024,1,0))</f>
        <v/>
      </c>
    </row>
    <row r="2025" spans="29:29">
      <c r="AC2025" s="1" t="str">
        <f>IF(基本情報登録!$D$10="","",IF(基本情報登録!$D$10=F2025,1,0))</f>
        <v/>
      </c>
    </row>
    <row r="2026" spans="29:29">
      <c r="AC2026" s="1" t="str">
        <f>IF(基本情報登録!$D$10="","",IF(基本情報登録!$D$10=F2026,1,0))</f>
        <v/>
      </c>
    </row>
    <row r="2027" spans="29:29">
      <c r="AC2027" s="1" t="str">
        <f>IF(基本情報登録!$D$10="","",IF(基本情報登録!$D$10=F2027,1,0))</f>
        <v/>
      </c>
    </row>
    <row r="2028" spans="29:29">
      <c r="AC2028" s="1" t="str">
        <f>IF(基本情報登録!$D$10="","",IF(基本情報登録!$D$10=F2028,1,0))</f>
        <v/>
      </c>
    </row>
    <row r="2029" spans="29:29">
      <c r="AC2029" s="1" t="str">
        <f>IF(基本情報登録!$D$10="","",IF(基本情報登録!$D$10=F2029,1,0))</f>
        <v/>
      </c>
    </row>
    <row r="2030" spans="29:29">
      <c r="AC2030" s="1" t="str">
        <f>IF(基本情報登録!$D$10="","",IF(基本情報登録!$D$10=F2030,1,0))</f>
        <v/>
      </c>
    </row>
  </sheetData>
  <sortState xmlns:xlrd2="http://schemas.microsoft.com/office/spreadsheetml/2017/richdata2" ref="O3:O47">
    <sortCondition ref="O3:O47"/>
  </sortState>
  <mergeCells count="5">
    <mergeCell ref="Y1:Z1"/>
    <mergeCell ref="AA4:AA6"/>
    <mergeCell ref="M1:P1"/>
    <mergeCell ref="R1:X1"/>
    <mergeCell ref="BC1:BD1"/>
  </mergeCells>
  <phoneticPr fontId="1"/>
  <conditionalFormatting sqref="B953:B1024 B1026:B1075 B1077:B1121">
    <cfRule type="duplicateValues" dxfId="4" priority="5"/>
  </conditionalFormatting>
  <conditionalFormatting sqref="C959">
    <cfRule type="duplicateValues" dxfId="3" priority="4"/>
  </conditionalFormatting>
  <conditionalFormatting sqref="F959">
    <cfRule type="duplicateValues" dxfId="2" priority="3"/>
  </conditionalFormatting>
  <conditionalFormatting sqref="G959:H959">
    <cfRule type="duplicateValues" dxfId="1" priority="2"/>
  </conditionalFormatting>
  <conditionalFormatting sqref="I959:J959">
    <cfRule type="duplicateValues" dxfId="0" priority="1"/>
  </conditionalFormatting>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AK1201"/>
  <sheetViews>
    <sheetView topLeftCell="F1" zoomScale="90" zoomScaleNormal="90" workbookViewId="0">
      <selection activeCell="A374" sqref="A374"/>
    </sheetView>
  </sheetViews>
  <sheetFormatPr defaultColWidth="12.875" defaultRowHeight="18.75"/>
  <cols>
    <col min="1" max="12" width="12.875" style="112"/>
    <col min="13" max="13" width="25.5" style="110" customWidth="1"/>
    <col min="14" max="14" width="17" style="110" customWidth="1"/>
    <col min="15" max="15" width="17" style="111" customWidth="1"/>
    <col min="16" max="16" width="25.5" style="110" customWidth="1"/>
    <col min="17" max="17" width="25.5" style="112" customWidth="1"/>
    <col min="18" max="16384" width="12.875" style="112"/>
  </cols>
  <sheetData>
    <row r="1" spans="1:37">
      <c r="A1" s="115" t="s">
        <v>492</v>
      </c>
      <c r="B1" s="116"/>
      <c r="C1" s="116"/>
      <c r="D1" s="116"/>
      <c r="E1" s="116"/>
      <c r="F1" s="116"/>
      <c r="G1" s="116"/>
      <c r="H1" s="116"/>
      <c r="I1" s="118"/>
      <c r="J1" s="118"/>
      <c r="K1" s="118"/>
      <c r="L1" s="118"/>
      <c r="M1" s="530" t="s">
        <v>1</v>
      </c>
      <c r="N1" s="530"/>
      <c r="O1" s="530"/>
      <c r="P1" s="530"/>
      <c r="Q1" s="531" t="s">
        <v>2</v>
      </c>
      <c r="R1" s="531"/>
      <c r="S1" s="531"/>
      <c r="T1" s="531"/>
      <c r="U1" s="531"/>
      <c r="V1" s="531"/>
      <c r="W1" s="531"/>
      <c r="X1" s="528" t="s">
        <v>3</v>
      </c>
      <c r="Y1" s="528"/>
      <c r="Z1" s="1"/>
      <c r="AA1" s="1"/>
      <c r="AB1" s="1"/>
      <c r="AC1" s="1"/>
      <c r="AD1" s="110"/>
      <c r="AE1" s="110"/>
      <c r="AF1" s="110"/>
      <c r="AG1" s="110"/>
      <c r="AH1" s="110"/>
      <c r="AI1" s="110"/>
      <c r="AJ1" s="110"/>
      <c r="AK1" s="110"/>
    </row>
    <row r="2" spans="1:37">
      <c r="A2" s="120" t="s">
        <v>93</v>
      </c>
      <c r="B2" s="121" t="s">
        <v>94</v>
      </c>
      <c r="C2" s="121" t="s">
        <v>95</v>
      </c>
      <c r="D2" s="121" t="s">
        <v>96</v>
      </c>
      <c r="E2" s="121" t="s">
        <v>97</v>
      </c>
      <c r="F2" s="121" t="s">
        <v>98</v>
      </c>
      <c r="G2" s="122" t="s">
        <v>99</v>
      </c>
      <c r="H2" s="122" t="s">
        <v>100</v>
      </c>
      <c r="I2" s="123" t="s">
        <v>493</v>
      </c>
      <c r="J2" s="123" t="s">
        <v>494</v>
      </c>
      <c r="K2" s="123" t="s">
        <v>495</v>
      </c>
      <c r="L2" s="123" t="s">
        <v>496</v>
      </c>
      <c r="M2" s="124"/>
      <c r="N2" s="124"/>
      <c r="O2" s="120"/>
      <c r="P2" s="124"/>
      <c r="Q2" s="1"/>
      <c r="R2" s="125"/>
      <c r="S2" s="126"/>
      <c r="T2" s="125"/>
      <c r="U2" s="1"/>
      <c r="V2" s="1"/>
      <c r="W2" s="126"/>
      <c r="X2" s="1"/>
      <c r="Y2" s="1"/>
      <c r="Z2" s="1"/>
      <c r="AA2" s="1"/>
      <c r="AB2" s="1" t="s">
        <v>272</v>
      </c>
      <c r="AC2" s="1" t="s">
        <v>247</v>
      </c>
      <c r="AD2" s="110"/>
      <c r="AE2" s="110" t="s">
        <v>285</v>
      </c>
      <c r="AF2" s="110"/>
      <c r="AG2" s="110" t="s">
        <v>286</v>
      </c>
      <c r="AH2" s="110"/>
      <c r="AI2" s="110" t="s">
        <v>287</v>
      </c>
      <c r="AJ2" s="110"/>
      <c r="AK2" s="110" t="s">
        <v>288</v>
      </c>
    </row>
    <row r="3" spans="1:37">
      <c r="A3" s="156">
        <v>1</v>
      </c>
      <c r="B3" s="156" t="s">
        <v>2161</v>
      </c>
      <c r="C3" s="156" t="s">
        <v>2162</v>
      </c>
      <c r="D3" s="156"/>
      <c r="E3" s="156"/>
      <c r="F3" s="156" t="s">
        <v>4984</v>
      </c>
      <c r="G3" s="156">
        <v>3</v>
      </c>
      <c r="H3" s="156" t="s">
        <v>2163</v>
      </c>
      <c r="I3" s="156" t="s">
        <v>2199</v>
      </c>
      <c r="J3" s="156" t="s">
        <v>3705</v>
      </c>
      <c r="K3" s="156" t="s">
        <v>5600</v>
      </c>
      <c r="L3" s="156" t="s">
        <v>3373</v>
      </c>
      <c r="M3" s="134" t="s">
        <v>13</v>
      </c>
      <c r="N3" s="134" t="s">
        <v>14</v>
      </c>
      <c r="O3" s="134" t="s">
        <v>206</v>
      </c>
      <c r="P3" s="134" t="s">
        <v>1920</v>
      </c>
      <c r="Q3" s="1"/>
      <c r="R3" s="125"/>
      <c r="S3" s="126"/>
      <c r="T3" s="125"/>
      <c r="U3" s="1"/>
      <c r="V3" s="1"/>
      <c r="W3" s="126"/>
      <c r="X3" s="1"/>
      <c r="Y3" s="1"/>
      <c r="Z3" s="1"/>
      <c r="AA3" s="1"/>
      <c r="AB3" s="1" t="str">
        <f>IF(基本情報登録!$D$10="","",IF(基本情報登録!$D$10='登録データ（女）'!F3,1,0))</f>
        <v/>
      </c>
      <c r="AC3" s="1">
        <v>1029</v>
      </c>
      <c r="AD3" s="110"/>
      <c r="AE3" s="110">
        <v>1</v>
      </c>
      <c r="AF3" s="110" t="str">
        <f>IFERROR(VLOOKUP(AE3,'様式Ⅰ（男子）'!$AS$18:$AT$467,2,FALSE),"")</f>
        <v/>
      </c>
      <c r="AG3" s="110">
        <v>1</v>
      </c>
      <c r="AH3" s="110" t="str">
        <f>IFERROR(VLOOKUP(AG3,'様式Ⅰ（男子）'!$AU$18:$AV$465,2,FALSE),"")</f>
        <v/>
      </c>
      <c r="AI3" s="110">
        <v>1</v>
      </c>
      <c r="AJ3" s="110" t="str">
        <f>IFERROR(VLOOKUP(AI3,'様式Ⅰ (女子)'!$AS$18:$AT$467,2,FALSE),"")</f>
        <v/>
      </c>
      <c r="AK3" s="110">
        <v>1</v>
      </c>
    </row>
    <row r="4" spans="1:37">
      <c r="A4" s="156">
        <v>2</v>
      </c>
      <c r="B4" s="156" t="s">
        <v>3814</v>
      </c>
      <c r="C4" s="156" t="s">
        <v>3815</v>
      </c>
      <c r="D4" s="156"/>
      <c r="E4" s="156"/>
      <c r="F4" s="156" t="s">
        <v>4984</v>
      </c>
      <c r="G4" s="156">
        <v>3</v>
      </c>
      <c r="H4" s="156" t="s">
        <v>1813</v>
      </c>
      <c r="I4" s="156" t="s">
        <v>532</v>
      </c>
      <c r="J4" s="156" t="s">
        <v>3816</v>
      </c>
      <c r="K4" s="156" t="s">
        <v>5601</v>
      </c>
      <c r="L4" s="156" t="s">
        <v>3373</v>
      </c>
      <c r="M4" s="134" t="s">
        <v>32</v>
      </c>
      <c r="N4" s="134" t="s">
        <v>33</v>
      </c>
      <c r="O4" s="134" t="s">
        <v>217</v>
      </c>
      <c r="P4" s="134" t="s">
        <v>1921</v>
      </c>
      <c r="Q4" s="128" t="s">
        <v>102</v>
      </c>
      <c r="R4" s="125" t="s">
        <v>248</v>
      </c>
      <c r="S4" s="126">
        <v>1150</v>
      </c>
      <c r="T4" s="125"/>
      <c r="U4" s="128" t="s">
        <v>102</v>
      </c>
      <c r="V4" s="125" t="s">
        <v>248</v>
      </c>
      <c r="W4" s="126"/>
      <c r="X4" s="1"/>
      <c r="Y4" s="1"/>
      <c r="Z4" s="529" t="s">
        <v>125</v>
      </c>
      <c r="AA4" s="1" t="s">
        <v>190</v>
      </c>
      <c r="AB4" s="1" t="str">
        <f>IF(基本情報登録!$D$10="","",IF(基本情報登録!$D$10='登録データ（女）'!F4,1,0))</f>
        <v/>
      </c>
      <c r="AC4" s="1">
        <v>1030</v>
      </c>
      <c r="AD4" s="110"/>
      <c r="AE4" s="110">
        <v>2</v>
      </c>
      <c r="AF4" s="110" t="str">
        <f>IFERROR(VLOOKUP(AE4,'様式Ⅰ（男子）'!$AS$18:$AT$467,2,FALSE),"")</f>
        <v/>
      </c>
      <c r="AG4" s="110">
        <v>2</v>
      </c>
      <c r="AH4" s="110" t="str">
        <f>IFERROR(VLOOKUP(AG4,'様式Ⅰ（男子）'!$AU$18:$AV$465,2,FALSE),"")</f>
        <v/>
      </c>
      <c r="AI4" s="110">
        <v>2</v>
      </c>
      <c r="AJ4" s="110" t="str">
        <f>IFERROR(VLOOKUP(AI4,'様式Ⅰ (女子)'!$AS$18:$AT$467,2,FALSE),"")</f>
        <v/>
      </c>
      <c r="AK4" s="110">
        <v>2</v>
      </c>
    </row>
    <row r="5" spans="1:37">
      <c r="A5" s="156">
        <v>3</v>
      </c>
      <c r="B5" s="156" t="s">
        <v>2127</v>
      </c>
      <c r="C5" s="156" t="s">
        <v>2128</v>
      </c>
      <c r="D5" s="156"/>
      <c r="E5" s="156"/>
      <c r="F5" s="156" t="s">
        <v>4984</v>
      </c>
      <c r="G5" s="156">
        <v>3</v>
      </c>
      <c r="H5" s="156" t="s">
        <v>2129</v>
      </c>
      <c r="I5" s="156" t="s">
        <v>589</v>
      </c>
      <c r="J5" s="156" t="s">
        <v>3707</v>
      </c>
      <c r="K5" s="156" t="s">
        <v>5602</v>
      </c>
      <c r="L5" s="156" t="s">
        <v>3373</v>
      </c>
      <c r="M5" s="134" t="s">
        <v>63</v>
      </c>
      <c r="N5" s="134" t="s">
        <v>64</v>
      </c>
      <c r="O5" s="134" t="s">
        <v>244</v>
      </c>
      <c r="P5" s="134" t="s">
        <v>1922</v>
      </c>
      <c r="Q5" s="128" t="s">
        <v>103</v>
      </c>
      <c r="R5" s="125" t="s">
        <v>249</v>
      </c>
      <c r="S5" s="126">
        <v>2350</v>
      </c>
      <c r="T5" s="125"/>
      <c r="U5" s="128" t="s">
        <v>103</v>
      </c>
      <c r="V5" s="125" t="s">
        <v>249</v>
      </c>
      <c r="W5" s="126"/>
      <c r="X5" s="1"/>
      <c r="Y5" s="1"/>
      <c r="Z5" s="529"/>
      <c r="AA5" s="1" t="s">
        <v>192</v>
      </c>
      <c r="AB5" s="1" t="str">
        <f>IF(基本情報登録!$D$10="","",IF(基本情報登録!$D$10='登録データ（女）'!F5,1,0))</f>
        <v/>
      </c>
      <c r="AC5" s="1">
        <v>1194</v>
      </c>
      <c r="AD5" s="110"/>
      <c r="AE5" s="110">
        <v>3</v>
      </c>
      <c r="AF5" s="110" t="str">
        <f>IFERROR(VLOOKUP(AE5,'様式Ⅰ（男子）'!$AS$18:$AT$467,2,FALSE),"")</f>
        <v/>
      </c>
      <c r="AG5" s="110">
        <v>3</v>
      </c>
      <c r="AH5" s="110" t="str">
        <f>IFERROR(VLOOKUP(AG5,'様式Ⅰ（男子）'!$AU$18:$AV$465,2,FALSE),"")</f>
        <v/>
      </c>
      <c r="AI5" s="110">
        <v>3</v>
      </c>
      <c r="AJ5" s="110" t="str">
        <f>IFERROR(VLOOKUP(AI5,'様式Ⅰ (女子)'!$AS$18:$AT$467,2,FALSE),"")</f>
        <v/>
      </c>
      <c r="AK5" s="110">
        <v>3</v>
      </c>
    </row>
    <row r="6" spans="1:37">
      <c r="A6" s="156">
        <v>4</v>
      </c>
      <c r="B6" s="156" t="s">
        <v>2156</v>
      </c>
      <c r="C6" s="156" t="s">
        <v>2157</v>
      </c>
      <c r="D6" s="156"/>
      <c r="E6" s="156"/>
      <c r="F6" s="156" t="s">
        <v>4984</v>
      </c>
      <c r="G6" s="156">
        <v>3</v>
      </c>
      <c r="H6" s="156" t="s">
        <v>2158</v>
      </c>
      <c r="I6" s="156" t="s">
        <v>2198</v>
      </c>
      <c r="J6" s="156" t="s">
        <v>3813</v>
      </c>
      <c r="K6" s="156" t="s">
        <v>5603</v>
      </c>
      <c r="L6" s="156" t="s">
        <v>3373</v>
      </c>
      <c r="M6" s="134" t="s">
        <v>18</v>
      </c>
      <c r="N6" s="134" t="s">
        <v>19</v>
      </c>
      <c r="O6" s="134" t="s">
        <v>208</v>
      </c>
      <c r="P6" s="134" t="s">
        <v>1923</v>
      </c>
      <c r="Q6" s="128" t="s">
        <v>104</v>
      </c>
      <c r="R6" s="125" t="s">
        <v>250</v>
      </c>
      <c r="S6" s="126">
        <v>5400</v>
      </c>
      <c r="T6" s="125"/>
      <c r="U6" s="128" t="s">
        <v>104</v>
      </c>
      <c r="V6" s="125" t="s">
        <v>250</v>
      </c>
      <c r="W6" s="126"/>
      <c r="X6" s="1"/>
      <c r="Y6" s="1"/>
      <c r="Z6" s="529"/>
      <c r="AA6" s="1"/>
      <c r="AB6" s="1" t="str">
        <f>IF(基本情報登録!$D$10="","",IF(基本情報登録!$D$10='登録データ（女）'!F6,1,0))</f>
        <v/>
      </c>
      <c r="AC6" s="1">
        <v>1866</v>
      </c>
      <c r="AD6" s="110"/>
      <c r="AE6" s="110">
        <v>4</v>
      </c>
      <c r="AF6" s="110" t="str">
        <f>IFERROR(VLOOKUP(AE6,'様式Ⅰ（男子）'!$AS$18:$AT$467,2,FALSE),"")</f>
        <v/>
      </c>
      <c r="AG6" s="110">
        <v>4</v>
      </c>
      <c r="AH6" s="110" t="str">
        <f>IFERROR(VLOOKUP(AG6,'様式Ⅰ（男子）'!$AU$18:$AV$465,2,FALSE),"")</f>
        <v/>
      </c>
      <c r="AI6" s="110">
        <v>4</v>
      </c>
      <c r="AJ6" s="110" t="str">
        <f>IFERROR(VLOOKUP(AI6,'様式Ⅰ (女子)'!$AS$18:$AT$467,2,FALSE),"")</f>
        <v/>
      </c>
      <c r="AK6" s="110">
        <v>4</v>
      </c>
    </row>
    <row r="7" spans="1:37">
      <c r="A7" s="156">
        <v>5</v>
      </c>
      <c r="B7" s="156" t="s">
        <v>4071</v>
      </c>
      <c r="C7" s="156" t="s">
        <v>4072</v>
      </c>
      <c r="D7" s="156"/>
      <c r="E7" s="156"/>
      <c r="F7" s="156" t="s">
        <v>4984</v>
      </c>
      <c r="G7" s="156">
        <v>2</v>
      </c>
      <c r="H7" s="156" t="s">
        <v>3326</v>
      </c>
      <c r="I7" s="156" t="s">
        <v>2929</v>
      </c>
      <c r="J7" s="156" t="s">
        <v>3687</v>
      </c>
      <c r="K7" s="156" t="s">
        <v>5604</v>
      </c>
      <c r="L7" s="156" t="s">
        <v>3373</v>
      </c>
      <c r="M7" s="134" t="s">
        <v>24</v>
      </c>
      <c r="N7" s="134" t="s">
        <v>25</v>
      </c>
      <c r="O7" s="134" t="s">
        <v>212</v>
      </c>
      <c r="P7" s="134" t="s">
        <v>1924</v>
      </c>
      <c r="Q7" s="128" t="s">
        <v>163</v>
      </c>
      <c r="R7" s="125" t="s">
        <v>115</v>
      </c>
      <c r="S7" s="126">
        <v>20800</v>
      </c>
      <c r="T7" s="125"/>
      <c r="U7" s="128" t="s">
        <v>163</v>
      </c>
      <c r="V7" s="125" t="s">
        <v>115</v>
      </c>
      <c r="W7" s="126"/>
      <c r="X7" s="1"/>
      <c r="Y7" s="1"/>
      <c r="Z7" s="1"/>
      <c r="AA7" s="1"/>
      <c r="AB7" s="1" t="str">
        <f>IF(基本情報登録!$D$10="","",IF(基本情報登録!$D$10='登録データ（女）'!F7,1,0))</f>
        <v/>
      </c>
      <c r="AC7" s="1"/>
      <c r="AD7" s="110"/>
      <c r="AE7" s="110">
        <v>5</v>
      </c>
      <c r="AF7" s="110" t="str">
        <f>IFERROR(VLOOKUP(AE7,'様式Ⅰ（男子）'!$AS$18:$AT$467,2,FALSE),"")</f>
        <v/>
      </c>
      <c r="AG7" s="110">
        <v>5</v>
      </c>
      <c r="AH7" s="110" t="str">
        <f>IFERROR(VLOOKUP(AG7,'様式Ⅰ（男子）'!$AU$18:$AV$465,2,FALSE),"")</f>
        <v/>
      </c>
      <c r="AI7" s="110">
        <v>5</v>
      </c>
      <c r="AJ7" s="110" t="str">
        <f>IFERROR(VLOOKUP(AI7,'様式Ⅰ (女子)'!$AS$18:$AT$467,2,FALSE),"")</f>
        <v/>
      </c>
      <c r="AK7" s="110">
        <v>5</v>
      </c>
    </row>
    <row r="8" spans="1:37">
      <c r="A8" s="156">
        <v>6</v>
      </c>
      <c r="B8" s="156" t="s">
        <v>4080</v>
      </c>
      <c r="C8" s="156" t="s">
        <v>4081</v>
      </c>
      <c r="D8" s="156"/>
      <c r="E8" s="156"/>
      <c r="F8" s="156" t="s">
        <v>4984</v>
      </c>
      <c r="G8" s="156">
        <v>2</v>
      </c>
      <c r="H8" s="156" t="s">
        <v>3868</v>
      </c>
      <c r="I8" s="156" t="s">
        <v>1098</v>
      </c>
      <c r="J8" s="156" t="s">
        <v>4082</v>
      </c>
      <c r="K8" s="156" t="s">
        <v>5605</v>
      </c>
      <c r="L8" s="156" t="s">
        <v>3373</v>
      </c>
      <c r="M8" s="134" t="s">
        <v>34</v>
      </c>
      <c r="N8" s="134" t="s">
        <v>35</v>
      </c>
      <c r="O8" s="134" t="s">
        <v>218</v>
      </c>
      <c r="P8" s="134" t="s">
        <v>1925</v>
      </c>
      <c r="Q8" s="128" t="s">
        <v>105</v>
      </c>
      <c r="R8" s="125" t="s">
        <v>116</v>
      </c>
      <c r="S8" s="126">
        <v>43000</v>
      </c>
      <c r="T8" s="125"/>
      <c r="U8" s="128" t="s">
        <v>105</v>
      </c>
      <c r="V8" s="125" t="s">
        <v>116</v>
      </c>
      <c r="W8" s="126"/>
      <c r="X8" s="1"/>
      <c r="Y8" s="1"/>
      <c r="Z8" s="1"/>
      <c r="AA8" s="1"/>
      <c r="AB8" s="1" t="str">
        <f>IF(基本情報登録!$D$10="","",IF(基本情報登録!$D$10='登録データ（女）'!F8,1,0))</f>
        <v/>
      </c>
      <c r="AC8" s="1"/>
      <c r="AD8" s="110"/>
      <c r="AE8" s="110">
        <v>6</v>
      </c>
      <c r="AF8" s="110" t="str">
        <f>IFERROR(VLOOKUP(AE8,'様式Ⅰ（男子）'!$AS$18:$AT$467,2,FALSE),"")</f>
        <v/>
      </c>
      <c r="AG8" s="110">
        <v>6</v>
      </c>
      <c r="AH8" s="110" t="str">
        <f>IFERROR(VLOOKUP(AG8,'様式Ⅰ（男子）'!$AU$18:$AV$465,2,FALSE),"")</f>
        <v/>
      </c>
      <c r="AI8" s="110">
        <v>6</v>
      </c>
      <c r="AJ8" s="110" t="str">
        <f>IFERROR(VLOOKUP(AI8,'様式Ⅰ (女子)'!$AS$18:$AT$467,2,FALSE),"")</f>
        <v/>
      </c>
      <c r="AK8" s="110">
        <v>6</v>
      </c>
    </row>
    <row r="9" spans="1:37">
      <c r="A9" s="156">
        <v>7</v>
      </c>
      <c r="B9" s="156" t="s">
        <v>4073</v>
      </c>
      <c r="C9" s="156" t="s">
        <v>4074</v>
      </c>
      <c r="D9" s="156"/>
      <c r="E9" s="156"/>
      <c r="F9" s="156" t="s">
        <v>4984</v>
      </c>
      <c r="G9" s="156">
        <v>2</v>
      </c>
      <c r="H9" s="156" t="s">
        <v>4075</v>
      </c>
      <c r="I9" s="156" t="s">
        <v>4076</v>
      </c>
      <c r="J9" s="156" t="s">
        <v>3907</v>
      </c>
      <c r="K9" s="156" t="s">
        <v>5606</v>
      </c>
      <c r="L9" s="156" t="s">
        <v>3373</v>
      </c>
      <c r="M9" s="134" t="s">
        <v>36</v>
      </c>
      <c r="N9" s="134" t="s">
        <v>37</v>
      </c>
      <c r="O9" s="134" t="s">
        <v>219</v>
      </c>
      <c r="P9" s="134" t="s">
        <v>1926</v>
      </c>
      <c r="Q9" s="128" t="s">
        <v>251</v>
      </c>
      <c r="R9" s="125" t="s">
        <v>117</v>
      </c>
      <c r="S9" s="126">
        <v>163000</v>
      </c>
      <c r="T9" s="125"/>
      <c r="U9" s="128" t="s">
        <v>251</v>
      </c>
      <c r="V9" s="125" t="s">
        <v>117</v>
      </c>
      <c r="W9" s="126"/>
      <c r="X9" s="1"/>
      <c r="Y9" s="1"/>
      <c r="Z9" s="1" t="s">
        <v>7366</v>
      </c>
      <c r="AA9" s="1"/>
      <c r="AB9" s="1" t="str">
        <f>IF(基本情報登録!$D$10="","",IF(基本情報登録!$D$10='登録データ（女）'!F9,1,0))</f>
        <v/>
      </c>
      <c r="AC9" s="1"/>
      <c r="AD9" s="110"/>
      <c r="AE9" s="110">
        <v>7</v>
      </c>
      <c r="AF9" s="110" t="str">
        <f>IFERROR(VLOOKUP(AE9,'様式Ⅰ（男子）'!$AS$18:$AT$467,2,FALSE),"")</f>
        <v/>
      </c>
      <c r="AG9" s="110">
        <v>7</v>
      </c>
      <c r="AH9" s="110" t="str">
        <f>IFERROR(VLOOKUP(AG9,'様式Ⅰ（男子）'!$AU$18:$AV$465,2,FALSE),"")</f>
        <v/>
      </c>
      <c r="AI9" s="110">
        <v>7</v>
      </c>
      <c r="AJ9" s="110" t="str">
        <f>IFERROR(VLOOKUP(AI9,'様式Ⅰ (女子)'!$AS$18:$AT$467,2,FALSE),"")</f>
        <v/>
      </c>
      <c r="AK9" s="110">
        <v>7</v>
      </c>
    </row>
    <row r="10" spans="1:37">
      <c r="A10" s="156">
        <v>8</v>
      </c>
      <c r="B10" s="156" t="s">
        <v>4077</v>
      </c>
      <c r="C10" s="156" t="s">
        <v>4078</v>
      </c>
      <c r="D10" s="156"/>
      <c r="E10" s="156"/>
      <c r="F10" s="156" t="s">
        <v>4984</v>
      </c>
      <c r="G10" s="156">
        <v>3</v>
      </c>
      <c r="H10" s="156" t="s">
        <v>2024</v>
      </c>
      <c r="I10" s="156" t="s">
        <v>2216</v>
      </c>
      <c r="J10" s="156" t="s">
        <v>4079</v>
      </c>
      <c r="K10" s="156" t="s">
        <v>5607</v>
      </c>
      <c r="L10" s="156" t="s">
        <v>3373</v>
      </c>
      <c r="M10" s="134" t="s">
        <v>15</v>
      </c>
      <c r="N10" s="134" t="s">
        <v>16</v>
      </c>
      <c r="O10" s="134" t="s">
        <v>207</v>
      </c>
      <c r="P10" s="134" t="s">
        <v>1927</v>
      </c>
      <c r="Q10" s="128" t="s">
        <v>106</v>
      </c>
      <c r="R10" s="125" t="s">
        <v>252</v>
      </c>
      <c r="S10" s="126">
        <v>332000</v>
      </c>
      <c r="T10" s="125"/>
      <c r="U10" s="128" t="s">
        <v>106</v>
      </c>
      <c r="V10" s="125" t="s">
        <v>252</v>
      </c>
      <c r="W10" s="126"/>
      <c r="X10" s="1"/>
      <c r="Y10" s="1"/>
      <c r="Z10" s="1"/>
      <c r="AA10" s="1"/>
      <c r="AB10" s="1" t="str">
        <f>IF(基本情報登録!$D$10="","",IF(基本情報登録!$D$10='登録データ（女）'!F10,1,0))</f>
        <v/>
      </c>
      <c r="AC10" s="1"/>
      <c r="AD10" s="110"/>
      <c r="AE10" s="110">
        <v>8</v>
      </c>
      <c r="AF10" s="110" t="str">
        <f>IFERROR(VLOOKUP(AE10,'様式Ⅰ（男子）'!$AS$18:$AT$467,2,FALSE),"")</f>
        <v/>
      </c>
      <c r="AG10" s="110">
        <v>8</v>
      </c>
      <c r="AH10" s="110" t="str">
        <f>IFERROR(VLOOKUP(AG10,'様式Ⅰ（男子）'!$AU$18:$AV$465,2,FALSE),"")</f>
        <v/>
      </c>
      <c r="AI10" s="110">
        <v>8</v>
      </c>
      <c r="AJ10" s="110" t="str">
        <f>IFERROR(VLOOKUP(AI10,'様式Ⅰ (女子)'!$AS$18:$AT$467,2,FALSE),"")</f>
        <v/>
      </c>
      <c r="AK10" s="110">
        <v>8</v>
      </c>
    </row>
    <row r="11" spans="1:37">
      <c r="A11" s="156">
        <v>9</v>
      </c>
      <c r="B11" s="156" t="s">
        <v>2130</v>
      </c>
      <c r="C11" s="156" t="s">
        <v>2131</v>
      </c>
      <c r="D11" s="156"/>
      <c r="E11" s="156"/>
      <c r="F11" s="156" t="s">
        <v>4984</v>
      </c>
      <c r="G11" s="156">
        <v>3</v>
      </c>
      <c r="H11" s="156" t="s">
        <v>1749</v>
      </c>
      <c r="I11" s="156" t="s">
        <v>568</v>
      </c>
      <c r="J11" s="156" t="s">
        <v>3812</v>
      </c>
      <c r="K11" s="156" t="s">
        <v>5608</v>
      </c>
      <c r="L11" s="156" t="s">
        <v>3373</v>
      </c>
      <c r="M11" s="134" t="s">
        <v>11</v>
      </c>
      <c r="N11" s="134" t="s">
        <v>12</v>
      </c>
      <c r="O11" s="134" t="s">
        <v>205</v>
      </c>
      <c r="P11" s="134" t="s">
        <v>1928</v>
      </c>
      <c r="Q11" s="128" t="s">
        <v>194</v>
      </c>
      <c r="R11" s="125" t="s">
        <v>253</v>
      </c>
      <c r="S11" s="126">
        <v>1660</v>
      </c>
      <c r="T11" s="125"/>
      <c r="U11" s="128" t="s">
        <v>119</v>
      </c>
      <c r="V11" s="125" t="s">
        <v>254</v>
      </c>
      <c r="W11" s="126"/>
      <c r="X11" s="1"/>
      <c r="Y11" s="1"/>
      <c r="Z11" s="1"/>
      <c r="AA11" s="1"/>
      <c r="AB11" s="1" t="str">
        <f>IF(基本情報登録!$D$10="","",IF(基本情報登録!$D$10='登録データ（女）'!F11,1,0))</f>
        <v/>
      </c>
      <c r="AC11" s="1"/>
      <c r="AD11" s="110"/>
      <c r="AE11" s="110">
        <v>9</v>
      </c>
      <c r="AF11" s="110" t="str">
        <f>IFERROR(VLOOKUP(AE11,'様式Ⅰ（男子）'!$AS$18:$AT$467,2,FALSE),"")</f>
        <v/>
      </c>
      <c r="AG11" s="110">
        <v>9</v>
      </c>
      <c r="AH11" s="110" t="str">
        <f>IFERROR(VLOOKUP(AG11,'様式Ⅰ（男子）'!$AU$18:$AV$465,2,FALSE),"")</f>
        <v/>
      </c>
      <c r="AI11" s="110">
        <v>9</v>
      </c>
      <c r="AJ11" s="110" t="str">
        <f>IFERROR(VLOOKUP(AI11,'様式Ⅰ (女子)'!$AS$18:$AT$467,2,FALSE),"")</f>
        <v/>
      </c>
      <c r="AK11" s="110">
        <v>9</v>
      </c>
    </row>
    <row r="12" spans="1:37">
      <c r="A12" s="156">
        <v>10</v>
      </c>
      <c r="B12" s="156" t="s">
        <v>2159</v>
      </c>
      <c r="C12" s="156" t="s">
        <v>2160</v>
      </c>
      <c r="D12" s="156"/>
      <c r="E12" s="156"/>
      <c r="F12" s="156" t="s">
        <v>4984</v>
      </c>
      <c r="G12" s="156">
        <v>3</v>
      </c>
      <c r="H12" s="156" t="s">
        <v>1786</v>
      </c>
      <c r="I12" s="156" t="s">
        <v>1103</v>
      </c>
      <c r="J12" s="156" t="s">
        <v>3811</v>
      </c>
      <c r="K12" s="156" t="s">
        <v>5609</v>
      </c>
      <c r="L12" s="156" t="s">
        <v>3373</v>
      </c>
      <c r="M12" s="134" t="s">
        <v>40</v>
      </c>
      <c r="N12" s="134" t="s">
        <v>41</v>
      </c>
      <c r="O12" s="134" t="s">
        <v>222</v>
      </c>
      <c r="P12" s="134" t="s">
        <v>1929</v>
      </c>
      <c r="Q12" s="128" t="s">
        <v>255</v>
      </c>
      <c r="R12" s="125" t="s">
        <v>118</v>
      </c>
      <c r="S12" s="126">
        <v>6000</v>
      </c>
      <c r="T12" s="125"/>
      <c r="U12" s="128" t="s">
        <v>255</v>
      </c>
      <c r="V12" s="125" t="s">
        <v>256</v>
      </c>
      <c r="W12" s="126"/>
      <c r="X12" s="1"/>
      <c r="Y12" s="1"/>
      <c r="Z12" s="1"/>
      <c r="AA12" s="1"/>
      <c r="AB12" s="1" t="str">
        <f>IF(基本情報登録!$D$10="","",IF(基本情報登録!$D$10='登録データ（女）'!F12,1,0))</f>
        <v/>
      </c>
      <c r="AC12" s="1"/>
      <c r="AD12" s="110"/>
      <c r="AE12" s="110">
        <v>10</v>
      </c>
      <c r="AF12" s="110" t="str">
        <f>IFERROR(VLOOKUP(AE12,'様式Ⅰ（男子）'!$AS$18:$AT$467,2,FALSE),"")</f>
        <v/>
      </c>
      <c r="AG12" s="110">
        <v>10</v>
      </c>
      <c r="AH12" s="110" t="str">
        <f>IFERROR(VLOOKUP(AG12,'様式Ⅰ（男子）'!$AU$18:$AV$465,2,FALSE),"")</f>
        <v/>
      </c>
      <c r="AI12" s="110">
        <v>10</v>
      </c>
      <c r="AJ12" s="110" t="str">
        <f>IFERROR(VLOOKUP(AI12,'様式Ⅰ (女子)'!$AS$18:$AT$467,2,FALSE),"")</f>
        <v/>
      </c>
      <c r="AK12" s="110">
        <v>10</v>
      </c>
    </row>
    <row r="13" spans="1:37">
      <c r="A13" s="156">
        <v>11</v>
      </c>
      <c r="B13" s="156" t="s">
        <v>4131</v>
      </c>
      <c r="C13" s="156" t="s">
        <v>6629</v>
      </c>
      <c r="D13" s="156"/>
      <c r="E13" s="156"/>
      <c r="F13" s="156" t="s">
        <v>4984</v>
      </c>
      <c r="G13" s="156">
        <v>2</v>
      </c>
      <c r="H13" s="156" t="s">
        <v>2328</v>
      </c>
      <c r="I13" s="156" t="s">
        <v>3292</v>
      </c>
      <c r="J13" s="156" t="s">
        <v>2440</v>
      </c>
      <c r="K13" s="156" t="s">
        <v>5610</v>
      </c>
      <c r="L13" s="156" t="s">
        <v>3373</v>
      </c>
      <c r="M13" s="134" t="s">
        <v>50</v>
      </c>
      <c r="N13" s="134" t="s">
        <v>1930</v>
      </c>
      <c r="O13" s="134" t="s">
        <v>231</v>
      </c>
      <c r="P13" s="134" t="s">
        <v>232</v>
      </c>
      <c r="Q13" s="128" t="s">
        <v>462</v>
      </c>
      <c r="R13" s="125" t="s">
        <v>257</v>
      </c>
      <c r="S13" s="126">
        <v>103000</v>
      </c>
      <c r="T13" s="125"/>
      <c r="U13" s="128" t="s">
        <v>462</v>
      </c>
      <c r="V13" s="125" t="s">
        <v>120</v>
      </c>
      <c r="W13" s="126"/>
      <c r="X13" s="1"/>
      <c r="Y13" s="1"/>
      <c r="Z13" s="1"/>
      <c r="AA13" s="1"/>
      <c r="AB13" s="1" t="str">
        <f>IF(基本情報登録!$D$10="","",IF(基本情報登録!$D$10='登録データ（女）'!F13,1,0))</f>
        <v/>
      </c>
      <c r="AC13" s="1"/>
      <c r="AD13" s="110"/>
      <c r="AE13" s="110">
        <v>11</v>
      </c>
      <c r="AF13" s="110" t="str">
        <f>IFERROR(VLOOKUP(AE13,'様式Ⅰ（男子）'!$AS$18:$AT$467,2,FALSE),"")</f>
        <v/>
      </c>
      <c r="AG13" s="110">
        <v>11</v>
      </c>
      <c r="AH13" s="110" t="str">
        <f>IFERROR(VLOOKUP(AG13,'様式Ⅰ（男子）'!$AU$18:$AV$465,2,FALSE),"")</f>
        <v/>
      </c>
      <c r="AI13" s="110">
        <v>11</v>
      </c>
      <c r="AJ13" s="110" t="str">
        <f>IFERROR(VLOOKUP(AI13,'様式Ⅰ (女子)'!$AS$18:$AT$467,2,FALSE),"")</f>
        <v/>
      </c>
      <c r="AK13" s="110">
        <v>11</v>
      </c>
    </row>
    <row r="14" spans="1:37">
      <c r="A14" s="156">
        <v>12</v>
      </c>
      <c r="B14" s="156" t="s">
        <v>6630</v>
      </c>
      <c r="C14" s="156" t="s">
        <v>6631</v>
      </c>
      <c r="D14" s="156"/>
      <c r="E14" s="156"/>
      <c r="F14" s="156" t="s">
        <v>4984</v>
      </c>
      <c r="G14" s="156">
        <v>1</v>
      </c>
      <c r="H14" s="156" t="s">
        <v>6632</v>
      </c>
      <c r="I14" s="156" t="s">
        <v>5336</v>
      </c>
      <c r="J14" s="156" t="s">
        <v>3710</v>
      </c>
      <c r="K14" s="156" t="s">
        <v>5611</v>
      </c>
      <c r="L14" s="156" t="s">
        <v>3373</v>
      </c>
      <c r="M14" s="134" t="s">
        <v>450</v>
      </c>
      <c r="N14" s="134" t="s">
        <v>201</v>
      </c>
      <c r="O14" s="134" t="s">
        <v>489</v>
      </c>
      <c r="P14" s="134" t="s">
        <v>1931</v>
      </c>
      <c r="Q14" s="1" t="s">
        <v>7363</v>
      </c>
      <c r="R14" s="125" t="s">
        <v>7364</v>
      </c>
      <c r="S14" s="1"/>
      <c r="T14" s="125"/>
      <c r="U14" s="128" t="s">
        <v>7363</v>
      </c>
      <c r="V14" s="129" t="s">
        <v>7364</v>
      </c>
      <c r="W14" s="126"/>
      <c r="X14" s="1"/>
      <c r="Y14" s="1"/>
      <c r="Z14" s="1"/>
      <c r="AA14" s="1"/>
      <c r="AB14" s="1" t="str">
        <f>IF(基本情報登録!$D$10="","",IF(基本情報登録!$D$10='登録データ（女）'!F14,1,0))</f>
        <v/>
      </c>
      <c r="AC14" s="1"/>
      <c r="AD14" s="110"/>
      <c r="AE14" s="110">
        <v>12</v>
      </c>
      <c r="AF14" s="110" t="str">
        <f>IFERROR(VLOOKUP(AE14,'様式Ⅰ（男子）'!$AS$18:$AT$467,2,FALSE),"")</f>
        <v/>
      </c>
      <c r="AG14" s="110">
        <v>12</v>
      </c>
      <c r="AH14" s="110" t="str">
        <f>IFERROR(VLOOKUP(AG14,'様式Ⅰ（男子）'!$AU$18:$AV$465,2,FALSE),"")</f>
        <v/>
      </c>
      <c r="AI14" s="110">
        <v>12</v>
      </c>
      <c r="AJ14" s="110" t="str">
        <f>IFERROR(VLOOKUP(AI14,'様式Ⅰ (女子)'!$AS$18:$AT$467,2,FALSE),"")</f>
        <v/>
      </c>
      <c r="AK14" s="110">
        <v>12</v>
      </c>
    </row>
    <row r="15" spans="1:37">
      <c r="A15" s="156">
        <v>13</v>
      </c>
      <c r="B15" s="156" t="s">
        <v>2138</v>
      </c>
      <c r="C15" s="156" t="s">
        <v>2139</v>
      </c>
      <c r="D15" s="156"/>
      <c r="E15" s="156"/>
      <c r="F15" s="156" t="s">
        <v>6633</v>
      </c>
      <c r="G15" s="156">
        <v>4</v>
      </c>
      <c r="H15" s="156" t="s">
        <v>1182</v>
      </c>
      <c r="I15" s="156" t="s">
        <v>707</v>
      </c>
      <c r="J15" s="156" t="s">
        <v>3896</v>
      </c>
      <c r="K15" s="156" t="s">
        <v>5612</v>
      </c>
      <c r="L15" s="156" t="s">
        <v>3373</v>
      </c>
      <c r="M15" s="134" t="s">
        <v>65</v>
      </c>
      <c r="N15" s="134" t="s">
        <v>66</v>
      </c>
      <c r="O15" s="134" t="s">
        <v>1932</v>
      </c>
      <c r="P15" s="134" t="s">
        <v>1933</v>
      </c>
      <c r="Q15" s="128" t="s">
        <v>107</v>
      </c>
      <c r="R15" s="125" t="s">
        <v>258</v>
      </c>
      <c r="S15" s="126">
        <v>175</v>
      </c>
      <c r="T15" s="125"/>
      <c r="U15" s="128" t="s">
        <v>107</v>
      </c>
      <c r="V15" s="125" t="s">
        <v>258</v>
      </c>
      <c r="W15" s="126"/>
      <c r="X15" s="1"/>
      <c r="Y15" s="1"/>
      <c r="Z15" s="1"/>
      <c r="AA15" s="1"/>
      <c r="AB15" s="1" t="str">
        <f>IF(基本情報登録!$D$10="","",IF(基本情報登録!$D$10='登録データ（女）'!F15,1,0))</f>
        <v/>
      </c>
      <c r="AC15" s="1"/>
      <c r="AD15" s="110"/>
      <c r="AE15" s="110">
        <v>13</v>
      </c>
      <c r="AF15" s="110" t="str">
        <f>IFERROR(VLOOKUP(AE15,'様式Ⅰ（男子）'!$AS$18:$AT$467,2,FALSE),"")</f>
        <v/>
      </c>
      <c r="AG15" s="110">
        <v>13</v>
      </c>
      <c r="AH15" s="110" t="str">
        <f>IFERROR(VLOOKUP(AG15,'様式Ⅰ（男子）'!$AU$18:$AV$465,2,FALSE),"")</f>
        <v/>
      </c>
      <c r="AI15" s="110">
        <v>13</v>
      </c>
      <c r="AJ15" s="110" t="str">
        <f>IFERROR(VLOOKUP(AI15,'様式Ⅰ (女子)'!$AS$18:$AT$467,2,FALSE),"")</f>
        <v/>
      </c>
      <c r="AK15" s="110">
        <v>13</v>
      </c>
    </row>
    <row r="16" spans="1:37">
      <c r="A16" s="156">
        <v>14</v>
      </c>
      <c r="B16" s="156" t="s">
        <v>1091</v>
      </c>
      <c r="C16" s="156" t="s">
        <v>1092</v>
      </c>
      <c r="D16" s="156"/>
      <c r="E16" s="156"/>
      <c r="F16" s="156" t="s">
        <v>4985</v>
      </c>
      <c r="G16" s="156">
        <v>4</v>
      </c>
      <c r="H16" s="156" t="s">
        <v>891</v>
      </c>
      <c r="I16" s="156" t="s">
        <v>1093</v>
      </c>
      <c r="J16" s="156" t="s">
        <v>3707</v>
      </c>
      <c r="K16" s="156" t="s">
        <v>5613</v>
      </c>
      <c r="L16" s="156" t="s">
        <v>3373</v>
      </c>
      <c r="M16" s="134" t="s">
        <v>59</v>
      </c>
      <c r="N16" s="134" t="s">
        <v>60</v>
      </c>
      <c r="O16" s="134" t="s">
        <v>240</v>
      </c>
      <c r="P16" s="134" t="s">
        <v>241</v>
      </c>
      <c r="Q16" s="128" t="s">
        <v>108</v>
      </c>
      <c r="R16" s="125" t="s">
        <v>259</v>
      </c>
      <c r="S16" s="126">
        <v>360</v>
      </c>
      <c r="T16" s="125"/>
      <c r="U16" s="128" t="s">
        <v>108</v>
      </c>
      <c r="V16" s="125" t="s">
        <v>259</v>
      </c>
      <c r="W16" s="126"/>
      <c r="X16" s="1"/>
      <c r="Y16" s="1"/>
      <c r="Z16" s="1"/>
      <c r="AA16" s="1"/>
      <c r="AB16" s="1" t="str">
        <f>IF(基本情報登録!$D$10="","",IF(基本情報登録!$D$10='登録データ（女）'!F16,1,0))</f>
        <v/>
      </c>
      <c r="AC16" s="1"/>
      <c r="AD16" s="110"/>
      <c r="AE16" s="110">
        <v>14</v>
      </c>
      <c r="AF16" s="110" t="str">
        <f>IFERROR(VLOOKUP(AE16,'様式Ⅰ（男子）'!$AS$18:$AT$467,2,FALSE),"")</f>
        <v/>
      </c>
      <c r="AG16" s="110">
        <v>14</v>
      </c>
      <c r="AH16" s="110" t="str">
        <f>IFERROR(VLOOKUP(AG16,'様式Ⅰ（男子）'!$AU$18:$AV$465,2,FALSE),"")</f>
        <v/>
      </c>
      <c r="AI16" s="110">
        <v>14</v>
      </c>
      <c r="AJ16" s="110" t="str">
        <f>IFERROR(VLOOKUP(AI16,'様式Ⅰ (女子)'!$AS$18:$AT$467,2,FALSE),"")</f>
        <v/>
      </c>
      <c r="AK16" s="110">
        <v>14</v>
      </c>
    </row>
    <row r="17" spans="1:37">
      <c r="A17" s="156">
        <v>15</v>
      </c>
      <c r="B17" s="156" t="s">
        <v>1094</v>
      </c>
      <c r="C17" s="156" t="s">
        <v>1095</v>
      </c>
      <c r="D17" s="156"/>
      <c r="E17" s="156"/>
      <c r="F17" s="156" t="s">
        <v>4985</v>
      </c>
      <c r="G17" s="156">
        <v>4</v>
      </c>
      <c r="H17" s="156" t="s">
        <v>1096</v>
      </c>
      <c r="I17" s="156" t="s">
        <v>1097</v>
      </c>
      <c r="J17" s="156" t="s">
        <v>3708</v>
      </c>
      <c r="K17" s="156" t="s">
        <v>5614</v>
      </c>
      <c r="L17" s="156" t="s">
        <v>3373</v>
      </c>
      <c r="M17" s="134" t="s">
        <v>28</v>
      </c>
      <c r="N17" s="134" t="s">
        <v>29</v>
      </c>
      <c r="O17" s="134" t="s">
        <v>214</v>
      </c>
      <c r="P17" s="134" t="s">
        <v>215</v>
      </c>
      <c r="Q17" s="128" t="s">
        <v>109</v>
      </c>
      <c r="R17" s="125" t="s">
        <v>260</v>
      </c>
      <c r="S17" s="126">
        <v>630</v>
      </c>
      <c r="T17" s="125"/>
      <c r="U17" s="128" t="s">
        <v>109</v>
      </c>
      <c r="V17" s="125" t="s">
        <v>260</v>
      </c>
      <c r="W17" s="126"/>
      <c r="X17" s="1"/>
      <c r="Y17" s="1"/>
      <c r="Z17" s="1"/>
      <c r="AA17" s="1"/>
      <c r="AB17" s="1" t="str">
        <f>IF(基本情報登録!$D$10="","",IF(基本情報登録!$D$10='登録データ（女）'!F17,1,0))</f>
        <v/>
      </c>
      <c r="AC17" s="1"/>
      <c r="AD17" s="110"/>
      <c r="AE17" s="110">
        <v>15</v>
      </c>
      <c r="AF17" s="110" t="str">
        <f>IFERROR(VLOOKUP(AE17,'様式Ⅰ（男子）'!$AS$18:$AT$467,2,FALSE),"")</f>
        <v/>
      </c>
      <c r="AG17" s="110">
        <v>15</v>
      </c>
      <c r="AH17" s="110" t="str">
        <f>IFERROR(VLOOKUP(AG17,'様式Ⅰ（男子）'!$AU$18:$AV$465,2,FALSE),"")</f>
        <v/>
      </c>
      <c r="AI17" s="110">
        <v>15</v>
      </c>
      <c r="AJ17" s="110" t="str">
        <f>IFERROR(VLOOKUP(AI17,'様式Ⅰ (女子)'!$AS$18:$AT$467,2,FALSE),"")</f>
        <v/>
      </c>
      <c r="AK17" s="110">
        <v>15</v>
      </c>
    </row>
    <row r="18" spans="1:37">
      <c r="A18" s="156">
        <v>16</v>
      </c>
      <c r="B18" s="156" t="s">
        <v>6634</v>
      </c>
      <c r="C18" s="156" t="s">
        <v>6635</v>
      </c>
      <c r="D18" s="156"/>
      <c r="E18" s="156"/>
      <c r="F18" s="156" t="s">
        <v>4985</v>
      </c>
      <c r="G18" s="156">
        <v>1</v>
      </c>
      <c r="H18" s="156" t="s">
        <v>5269</v>
      </c>
      <c r="I18" s="156" t="s">
        <v>6636</v>
      </c>
      <c r="J18" s="156" t="s">
        <v>3705</v>
      </c>
      <c r="K18" s="156" t="s">
        <v>5615</v>
      </c>
      <c r="L18" s="156" t="s">
        <v>3373</v>
      </c>
      <c r="M18" s="134" t="s">
        <v>30</v>
      </c>
      <c r="N18" s="134" t="s">
        <v>31</v>
      </c>
      <c r="O18" s="134" t="s">
        <v>216</v>
      </c>
      <c r="P18" s="134" t="s">
        <v>1934</v>
      </c>
      <c r="Q18" s="128" t="s">
        <v>110</v>
      </c>
      <c r="R18" s="125" t="s">
        <v>261</v>
      </c>
      <c r="S18" s="126">
        <v>1300</v>
      </c>
      <c r="T18" s="125"/>
      <c r="U18" s="128" t="s">
        <v>110</v>
      </c>
      <c r="V18" s="125" t="s">
        <v>261</v>
      </c>
      <c r="W18" s="126"/>
      <c r="X18" s="1"/>
      <c r="Y18" s="1"/>
      <c r="Z18" s="1"/>
      <c r="AA18" s="1"/>
      <c r="AB18" s="1" t="str">
        <f>IF(基本情報登録!$D$10="","",IF(基本情報登録!$D$10='登録データ（女）'!F18,1,0))</f>
        <v/>
      </c>
      <c r="AC18" s="1"/>
      <c r="AD18" s="110"/>
      <c r="AE18" s="110">
        <v>16</v>
      </c>
      <c r="AF18" s="110" t="str">
        <f>IFERROR(VLOOKUP(AE18,'様式Ⅰ（男子）'!$AS$18:$AT$467,2,FALSE),"")</f>
        <v/>
      </c>
      <c r="AG18" s="110">
        <v>16</v>
      </c>
      <c r="AH18" s="110" t="str">
        <f>IFERROR(VLOOKUP(AG18,'様式Ⅰ（男子）'!$AU$18:$AV$465,2,FALSE),"")</f>
        <v/>
      </c>
      <c r="AI18" s="110">
        <v>16</v>
      </c>
      <c r="AJ18" s="110" t="str">
        <f>IFERROR(VLOOKUP(AI18,'様式Ⅰ (女子)'!$AS$18:$AT$467,2,FALSE),"")</f>
        <v/>
      </c>
      <c r="AK18" s="110">
        <v>16</v>
      </c>
    </row>
    <row r="19" spans="1:37">
      <c r="A19" s="156">
        <v>17</v>
      </c>
      <c r="B19" s="156" t="s">
        <v>6637</v>
      </c>
      <c r="C19" s="156" t="s">
        <v>6638</v>
      </c>
      <c r="D19" s="156"/>
      <c r="E19" s="156"/>
      <c r="F19" s="156" t="s">
        <v>4985</v>
      </c>
      <c r="G19" s="156">
        <v>1</v>
      </c>
      <c r="H19" s="156" t="s">
        <v>6639</v>
      </c>
      <c r="I19" s="156" t="s">
        <v>575</v>
      </c>
      <c r="J19" s="156" t="s">
        <v>4028</v>
      </c>
      <c r="K19" s="156" t="s">
        <v>5616</v>
      </c>
      <c r="L19" s="156" t="s">
        <v>3373</v>
      </c>
      <c r="M19" s="134" t="s">
        <v>11</v>
      </c>
      <c r="N19" s="134" t="s">
        <v>12</v>
      </c>
      <c r="O19" s="134" t="s">
        <v>205</v>
      </c>
      <c r="P19" s="134" t="s">
        <v>1928</v>
      </c>
      <c r="Q19" s="128" t="s">
        <v>111</v>
      </c>
      <c r="R19" s="125" t="s">
        <v>262</v>
      </c>
      <c r="S19" s="126">
        <v>1135</v>
      </c>
      <c r="T19" s="125"/>
      <c r="U19" s="128" t="s">
        <v>111</v>
      </c>
      <c r="V19" s="125" t="s">
        <v>263</v>
      </c>
      <c r="W19" s="126"/>
      <c r="X19" s="1"/>
      <c r="Y19" s="1"/>
      <c r="Z19" s="1"/>
      <c r="AA19" s="1"/>
      <c r="AB19" s="1" t="str">
        <f>IF(基本情報登録!$D$10="","",IF(基本情報登録!$D$10='登録データ（女）'!F19,1,0))</f>
        <v/>
      </c>
      <c r="AC19" s="1"/>
      <c r="AD19" s="110"/>
      <c r="AE19" s="110">
        <v>17</v>
      </c>
      <c r="AF19" s="110" t="str">
        <f>IFERROR(VLOOKUP(AE19,'様式Ⅰ（男子）'!$AS$18:$AT$467,2,FALSE),"")</f>
        <v/>
      </c>
      <c r="AG19" s="110">
        <v>17</v>
      </c>
      <c r="AH19" s="110" t="str">
        <f>IFERROR(VLOOKUP(AG19,'様式Ⅰ（男子）'!$AU$18:$AV$465,2,FALSE),"")</f>
        <v/>
      </c>
      <c r="AI19" s="110">
        <v>17</v>
      </c>
      <c r="AJ19" s="110" t="str">
        <f>IFERROR(VLOOKUP(AI19,'様式Ⅰ (女子)'!$AS$18:$AT$467,2,FALSE),"")</f>
        <v/>
      </c>
      <c r="AK19" s="110">
        <v>17</v>
      </c>
    </row>
    <row r="20" spans="1:37">
      <c r="A20" s="156">
        <v>18</v>
      </c>
      <c r="B20" s="156" t="s">
        <v>3915</v>
      </c>
      <c r="C20" s="156" t="s">
        <v>3916</v>
      </c>
      <c r="D20" s="156"/>
      <c r="E20" s="156"/>
      <c r="F20" s="156" t="s">
        <v>4985</v>
      </c>
      <c r="G20" s="156">
        <v>2</v>
      </c>
      <c r="H20" s="156" t="s">
        <v>3917</v>
      </c>
      <c r="I20" s="156" t="s">
        <v>2311</v>
      </c>
      <c r="J20" s="156" t="s">
        <v>2509</v>
      </c>
      <c r="K20" s="156" t="s">
        <v>5617</v>
      </c>
      <c r="L20" s="156" t="s">
        <v>3373</v>
      </c>
      <c r="M20" s="134" t="s">
        <v>48</v>
      </c>
      <c r="N20" s="134" t="s">
        <v>49</v>
      </c>
      <c r="O20" s="134" t="s">
        <v>229</v>
      </c>
      <c r="P20" s="134" t="s">
        <v>1935</v>
      </c>
      <c r="Q20" s="128" t="s">
        <v>112</v>
      </c>
      <c r="R20" s="125" t="s">
        <v>265</v>
      </c>
      <c r="S20" s="126">
        <v>1560</v>
      </c>
      <c r="T20" s="125"/>
      <c r="U20" s="128" t="s">
        <v>112</v>
      </c>
      <c r="V20" s="125" t="s">
        <v>264</v>
      </c>
      <c r="W20" s="126"/>
      <c r="X20" s="1"/>
      <c r="Y20" s="1"/>
      <c r="Z20" s="1"/>
      <c r="AA20" s="1"/>
      <c r="AB20" s="1" t="str">
        <f>IF(基本情報登録!$D$10="","",IF(基本情報登録!$D$10='登録データ（女）'!F20,1,0))</f>
        <v/>
      </c>
      <c r="AC20" s="1"/>
      <c r="AD20" s="110"/>
      <c r="AE20" s="110">
        <v>18</v>
      </c>
      <c r="AF20" s="110" t="str">
        <f>IFERROR(VLOOKUP(AE20,'様式Ⅰ（男子）'!$AS$18:$AT$467,2,FALSE),"")</f>
        <v/>
      </c>
      <c r="AG20" s="110">
        <v>18</v>
      </c>
      <c r="AH20" s="110" t="str">
        <f>IFERROR(VLOOKUP(AG20,'様式Ⅰ（男子）'!$AU$18:$AV$465,2,FALSE),"")</f>
        <v/>
      </c>
      <c r="AI20" s="110">
        <v>18</v>
      </c>
      <c r="AJ20" s="110" t="str">
        <f>IFERROR(VLOOKUP(AI20,'様式Ⅰ (女子)'!$AS$18:$AT$467,2,FALSE),"")</f>
        <v/>
      </c>
      <c r="AK20" s="110">
        <v>18</v>
      </c>
    </row>
    <row r="21" spans="1:37">
      <c r="A21" s="156">
        <v>19</v>
      </c>
      <c r="B21" s="156" t="s">
        <v>6640</v>
      </c>
      <c r="C21" s="156" t="s">
        <v>6641</v>
      </c>
      <c r="D21" s="156"/>
      <c r="E21" s="156"/>
      <c r="F21" s="156" t="s">
        <v>4985</v>
      </c>
      <c r="G21" s="156">
        <v>1</v>
      </c>
      <c r="H21" s="156" t="s">
        <v>6642</v>
      </c>
      <c r="I21" s="156" t="s">
        <v>505</v>
      </c>
      <c r="J21" s="156" t="s">
        <v>6643</v>
      </c>
      <c r="K21" s="156" t="s">
        <v>5618</v>
      </c>
      <c r="L21" s="156" t="s">
        <v>3373</v>
      </c>
      <c r="M21" s="134" t="s">
        <v>101</v>
      </c>
      <c r="N21" s="134" t="s">
        <v>4</v>
      </c>
      <c r="O21" s="134" t="s">
        <v>196</v>
      </c>
      <c r="P21" s="134" t="s">
        <v>1936</v>
      </c>
      <c r="Q21" s="128" t="s">
        <v>113</v>
      </c>
      <c r="R21" s="125" t="s">
        <v>268</v>
      </c>
      <c r="S21" s="126">
        <v>3000</v>
      </c>
      <c r="T21" s="125"/>
      <c r="U21" s="128" t="s">
        <v>113</v>
      </c>
      <c r="V21" s="125" t="s">
        <v>266</v>
      </c>
      <c r="W21" s="126"/>
      <c r="X21" s="1"/>
      <c r="Y21" s="1"/>
      <c r="Z21" s="1"/>
      <c r="AA21" s="1"/>
      <c r="AB21" s="1" t="str">
        <f>IF(基本情報登録!$D$10="","",IF(基本情報登録!$D$10='登録データ（女）'!F21,1,0))</f>
        <v/>
      </c>
      <c r="AC21" s="1"/>
      <c r="AD21" s="110"/>
      <c r="AE21" s="110"/>
      <c r="AF21" s="110"/>
      <c r="AG21" s="110"/>
      <c r="AH21" s="110"/>
      <c r="AI21" s="110"/>
      <c r="AJ21" s="110"/>
      <c r="AK21" s="110"/>
    </row>
    <row r="22" spans="1:37">
      <c r="A22" s="156">
        <v>20</v>
      </c>
      <c r="B22" s="156" t="s">
        <v>4112</v>
      </c>
      <c r="C22" s="156" t="s">
        <v>4113</v>
      </c>
      <c r="D22" s="156"/>
      <c r="E22" s="156"/>
      <c r="F22" s="156" t="s">
        <v>6644</v>
      </c>
      <c r="G22" s="156">
        <v>2</v>
      </c>
      <c r="H22" s="156" t="s">
        <v>4114</v>
      </c>
      <c r="I22" s="156" t="s">
        <v>943</v>
      </c>
      <c r="J22" s="156" t="s">
        <v>3688</v>
      </c>
      <c r="K22" s="156" t="s">
        <v>5619</v>
      </c>
      <c r="L22" s="156" t="s">
        <v>3373</v>
      </c>
      <c r="M22" s="134" t="s">
        <v>1708</v>
      </c>
      <c r="N22" s="134" t="s">
        <v>1937</v>
      </c>
      <c r="O22" s="134" t="s">
        <v>195</v>
      </c>
      <c r="P22" s="134" t="s">
        <v>1938</v>
      </c>
      <c r="Q22" s="128" t="s">
        <v>114</v>
      </c>
      <c r="R22" s="125" t="s">
        <v>269</v>
      </c>
      <c r="S22" s="126">
        <v>4650</v>
      </c>
      <c r="T22" s="125"/>
      <c r="U22" s="128" t="s">
        <v>114</v>
      </c>
      <c r="V22" s="125" t="s">
        <v>267</v>
      </c>
      <c r="W22" s="126"/>
      <c r="X22" s="1"/>
      <c r="Y22" s="1"/>
      <c r="Z22" s="1"/>
      <c r="AA22" s="1"/>
      <c r="AB22" s="1" t="str">
        <f>IF(基本情報登録!$D$10="","",IF(基本情報登録!$D$10='登録データ（女）'!F22,1,0))</f>
        <v/>
      </c>
      <c r="AC22" s="1"/>
      <c r="AD22" s="110"/>
      <c r="AE22" s="110" t="s">
        <v>289</v>
      </c>
      <c r="AF22" s="110"/>
      <c r="AG22" s="110"/>
      <c r="AH22" s="110"/>
      <c r="AI22" s="110" t="s">
        <v>290</v>
      </c>
      <c r="AJ22" s="110"/>
      <c r="AK22" s="110"/>
    </row>
    <row r="23" spans="1:37">
      <c r="A23" s="156">
        <v>21</v>
      </c>
      <c r="B23" s="156" t="s">
        <v>6645</v>
      </c>
      <c r="C23" s="156" t="s">
        <v>6646</v>
      </c>
      <c r="D23" s="156"/>
      <c r="E23" s="156"/>
      <c r="F23" s="156" t="s">
        <v>6644</v>
      </c>
      <c r="G23" s="156">
        <v>1</v>
      </c>
      <c r="H23" s="156" t="s">
        <v>5091</v>
      </c>
      <c r="I23" s="156" t="s">
        <v>2513</v>
      </c>
      <c r="J23" s="156" t="s">
        <v>6647</v>
      </c>
      <c r="K23" s="156" t="s">
        <v>5620</v>
      </c>
      <c r="L23" s="156" t="s">
        <v>3373</v>
      </c>
      <c r="M23" s="134" t="s">
        <v>51</v>
      </c>
      <c r="N23" s="134" t="s">
        <v>52</v>
      </c>
      <c r="O23" s="134" t="s">
        <v>235</v>
      </c>
      <c r="P23" s="134" t="s">
        <v>236</v>
      </c>
      <c r="Q23" s="128"/>
      <c r="R23" s="128"/>
      <c r="S23" s="128"/>
      <c r="T23" s="125"/>
      <c r="U23" s="1"/>
      <c r="V23" s="1"/>
      <c r="W23" s="1"/>
      <c r="X23" s="1"/>
      <c r="Y23" s="1"/>
      <c r="Z23" s="1"/>
      <c r="AA23" s="1"/>
      <c r="AB23" s="1" t="str">
        <f>IF(基本情報登録!$D$10="","",IF(基本情報登録!$D$10='登録データ（女）'!F23,1,0))</f>
        <v/>
      </c>
      <c r="AC23" s="1"/>
      <c r="AD23" s="110"/>
      <c r="AE23" s="110">
        <v>1</v>
      </c>
      <c r="AF23" s="110" t="str">
        <f>IFERROR(VLOOKUP('登録データ（男）'!AF23,'様式Ⅰ（男子）'!$AW$18:$AX$467,2,FALSE),"")</f>
        <v/>
      </c>
      <c r="AG23" s="110"/>
      <c r="AH23" s="110"/>
      <c r="AI23" s="110">
        <v>1</v>
      </c>
      <c r="AJ23" s="110" t="str">
        <f>IFERROR(VLOOKUP(AI23,'様式Ⅰ (女子)'!$AU$18:$AV$467,2,FALSE),"")</f>
        <v/>
      </c>
      <c r="AK23" s="110"/>
    </row>
    <row r="24" spans="1:37">
      <c r="A24" s="156">
        <v>22</v>
      </c>
      <c r="B24" s="156" t="s">
        <v>3963</v>
      </c>
      <c r="C24" s="156" t="s">
        <v>3964</v>
      </c>
      <c r="D24" s="156"/>
      <c r="E24" s="156"/>
      <c r="F24" s="156" t="s">
        <v>4986</v>
      </c>
      <c r="G24" s="156">
        <v>2</v>
      </c>
      <c r="H24" s="156" t="s">
        <v>3965</v>
      </c>
      <c r="I24" s="156" t="s">
        <v>529</v>
      </c>
      <c r="J24" s="156" t="s">
        <v>3827</v>
      </c>
      <c r="K24" s="156" t="s">
        <v>5621</v>
      </c>
      <c r="L24" s="156" t="s">
        <v>3373</v>
      </c>
      <c r="M24" s="134" t="s">
        <v>55</v>
      </c>
      <c r="N24" s="134" t="s">
        <v>56</v>
      </c>
      <c r="O24" s="134" t="s">
        <v>237</v>
      </c>
      <c r="P24" s="134" t="s">
        <v>1939</v>
      </c>
      <c r="Q24" s="128"/>
      <c r="R24" s="128"/>
      <c r="S24" s="128"/>
      <c r="T24" s="125"/>
      <c r="U24" s="1"/>
      <c r="V24" s="1"/>
      <c r="W24" s="126"/>
      <c r="X24" s="1"/>
      <c r="Y24" s="1" t="s">
        <v>195</v>
      </c>
      <c r="Z24" s="1"/>
      <c r="AA24" s="1"/>
      <c r="AB24" s="1" t="str">
        <f>IF(基本情報登録!$D$10="","",IF(基本情報登録!$D$10='登録データ（女）'!F24,1,0))</f>
        <v/>
      </c>
      <c r="AC24" s="1"/>
      <c r="AD24" s="110"/>
      <c r="AE24" s="110">
        <v>2</v>
      </c>
      <c r="AF24" s="110" t="str">
        <f>IFERROR(VLOOKUP('登録データ（男）'!AF24,'様式Ⅰ（男子）'!$AW$18:$AX$467,2,FALSE),"")</f>
        <v/>
      </c>
      <c r="AG24" s="110"/>
      <c r="AH24" s="110"/>
      <c r="AI24" s="110">
        <v>2</v>
      </c>
      <c r="AJ24" s="110" t="str">
        <f>IFERROR(VLOOKUP(AI24,'様式Ⅰ (女子)'!$AU$18:$AV$467,2,FALSE),"")</f>
        <v/>
      </c>
      <c r="AK24" s="110"/>
    </row>
    <row r="25" spans="1:37">
      <c r="A25" s="156">
        <v>23</v>
      </c>
      <c r="B25" s="156" t="s">
        <v>1165</v>
      </c>
      <c r="C25" s="156" t="s">
        <v>1166</v>
      </c>
      <c r="D25" s="156"/>
      <c r="E25" s="156"/>
      <c r="F25" s="156" t="s">
        <v>4986</v>
      </c>
      <c r="G25" s="156">
        <v>4</v>
      </c>
      <c r="H25" s="156" t="s">
        <v>582</v>
      </c>
      <c r="I25" s="156" t="s">
        <v>1167</v>
      </c>
      <c r="J25" s="156" t="s">
        <v>3821</v>
      </c>
      <c r="K25" s="156" t="s">
        <v>5622</v>
      </c>
      <c r="L25" s="156" t="s">
        <v>3373</v>
      </c>
      <c r="M25" s="134" t="s">
        <v>57</v>
      </c>
      <c r="N25" s="134" t="s">
        <v>58</v>
      </c>
      <c r="O25" s="134" t="s">
        <v>238</v>
      </c>
      <c r="P25" s="134" t="s">
        <v>239</v>
      </c>
      <c r="Q25" s="128"/>
      <c r="R25" s="128"/>
      <c r="S25" s="128"/>
      <c r="T25" s="125"/>
      <c r="U25" s="1"/>
      <c r="V25" s="1"/>
      <c r="W25" s="126"/>
      <c r="X25" s="1"/>
      <c r="Y25" s="1"/>
      <c r="Z25" s="1"/>
      <c r="AA25" s="1"/>
      <c r="AB25" s="1" t="str">
        <f>IF(基本情報登録!$D$10="","",IF(基本情報登録!$D$10='登録データ（女）'!F25,1,0))</f>
        <v/>
      </c>
      <c r="AC25" s="1"/>
      <c r="AD25" s="110"/>
      <c r="AE25" s="110">
        <v>3</v>
      </c>
      <c r="AF25" s="110" t="str">
        <f>IFERROR(VLOOKUP('登録データ（男）'!AF25,'様式Ⅰ（男子）'!$AW$18:$AX$467,2,FALSE),"")</f>
        <v/>
      </c>
      <c r="AG25" s="110"/>
      <c r="AH25" s="110"/>
      <c r="AI25" s="110">
        <v>3</v>
      </c>
      <c r="AJ25" s="110" t="str">
        <f>IFERROR(VLOOKUP(AI25,'様式Ⅰ (女子)'!$AU$18:$AV$467,2,FALSE),"")</f>
        <v/>
      </c>
      <c r="AK25" s="110"/>
    </row>
    <row r="26" spans="1:37">
      <c r="A26" s="156">
        <v>24</v>
      </c>
      <c r="B26" s="156" t="s">
        <v>1170</v>
      </c>
      <c r="C26" s="156" t="s">
        <v>1171</v>
      </c>
      <c r="D26" s="156"/>
      <c r="E26" s="156"/>
      <c r="F26" s="156" t="s">
        <v>4986</v>
      </c>
      <c r="G26" s="156">
        <v>4</v>
      </c>
      <c r="H26" s="156" t="s">
        <v>1172</v>
      </c>
      <c r="I26" s="156" t="s">
        <v>1005</v>
      </c>
      <c r="J26" s="156" t="s">
        <v>3822</v>
      </c>
      <c r="K26" s="156" t="s">
        <v>5623</v>
      </c>
      <c r="L26" s="156" t="s">
        <v>3373</v>
      </c>
      <c r="M26" s="134" t="s">
        <v>59</v>
      </c>
      <c r="N26" s="134" t="s">
        <v>60</v>
      </c>
      <c r="O26" s="134" t="s">
        <v>240</v>
      </c>
      <c r="P26" s="134" t="s">
        <v>241</v>
      </c>
      <c r="Q26" s="1"/>
      <c r="R26" s="125"/>
      <c r="S26" s="126"/>
      <c r="T26" s="125"/>
      <c r="U26" s="1"/>
      <c r="V26" s="1"/>
      <c r="W26" s="126"/>
      <c r="X26" s="1"/>
      <c r="Y26" s="1"/>
      <c r="Z26" s="1"/>
      <c r="AA26" s="1"/>
      <c r="AB26" s="1" t="str">
        <f>IF(基本情報登録!$D$10="","",IF(基本情報登録!$D$10='登録データ（女）'!F26,1,0))</f>
        <v/>
      </c>
      <c r="AC26" s="1"/>
      <c r="AD26" s="110"/>
      <c r="AE26" s="110">
        <v>4</v>
      </c>
      <c r="AF26" s="110" t="str">
        <f>IFERROR(VLOOKUP('登録データ（男）'!AF26,'様式Ⅰ（男子）'!$AW$18:$AX$467,2,FALSE),"")</f>
        <v/>
      </c>
      <c r="AG26" s="110"/>
      <c r="AH26" s="110"/>
      <c r="AI26" s="110">
        <v>4</v>
      </c>
      <c r="AJ26" s="110" t="str">
        <f>IFERROR(VLOOKUP(AI26,'様式Ⅰ (女子)'!$AU$18:$AV$467,2,FALSE),"")</f>
        <v/>
      </c>
      <c r="AK26" s="110"/>
    </row>
    <row r="27" spans="1:37">
      <c r="A27" s="156">
        <v>25</v>
      </c>
      <c r="B27" s="156" t="s">
        <v>1173</v>
      </c>
      <c r="C27" s="156" t="s">
        <v>1174</v>
      </c>
      <c r="D27" s="156"/>
      <c r="E27" s="156"/>
      <c r="F27" s="156" t="s">
        <v>4986</v>
      </c>
      <c r="G27" s="156">
        <v>4</v>
      </c>
      <c r="H27" s="156" t="s">
        <v>1175</v>
      </c>
      <c r="I27" s="156" t="s">
        <v>1176</v>
      </c>
      <c r="J27" s="156" t="s">
        <v>2543</v>
      </c>
      <c r="K27" s="156" t="s">
        <v>5624</v>
      </c>
      <c r="L27" s="156" t="s">
        <v>3373</v>
      </c>
      <c r="M27" s="134" t="s">
        <v>20</v>
      </c>
      <c r="N27" s="134" t="s">
        <v>21</v>
      </c>
      <c r="O27" s="134" t="s">
        <v>209</v>
      </c>
      <c r="P27" s="134" t="s">
        <v>1940</v>
      </c>
      <c r="Q27" s="1"/>
      <c r="R27" s="125"/>
      <c r="S27" s="126"/>
      <c r="T27" s="125"/>
      <c r="U27" s="1"/>
      <c r="V27" s="1"/>
      <c r="W27" s="126"/>
      <c r="X27" s="1"/>
      <c r="Y27" s="1"/>
      <c r="Z27" s="1"/>
      <c r="AA27" s="1"/>
      <c r="AB27" s="1" t="str">
        <f>IF(基本情報登録!$D$10="","",IF(基本情報登録!$D$10='登録データ（女）'!F27,1,0))</f>
        <v/>
      </c>
      <c r="AC27" s="1"/>
      <c r="AD27" s="110"/>
      <c r="AE27" s="110">
        <v>5</v>
      </c>
      <c r="AF27" s="110" t="str">
        <f>IFERROR(VLOOKUP('登録データ（男）'!AF27,'様式Ⅰ（男子）'!$AW$18:$AX$467,2,FALSE),"")</f>
        <v/>
      </c>
      <c r="AG27" s="110"/>
      <c r="AH27" s="110"/>
      <c r="AI27" s="110">
        <v>5</v>
      </c>
      <c r="AJ27" s="110" t="str">
        <f>IFERROR(VLOOKUP(AI27,'様式Ⅰ (女子)'!$AU$18:$AV$467,2,FALSE),"")</f>
        <v/>
      </c>
      <c r="AK27" s="110"/>
    </row>
    <row r="28" spans="1:37">
      <c r="A28" s="156">
        <v>26</v>
      </c>
      <c r="B28" s="156" t="s">
        <v>2113</v>
      </c>
      <c r="C28" s="156" t="s">
        <v>1139</v>
      </c>
      <c r="D28" s="156"/>
      <c r="E28" s="156"/>
      <c r="F28" s="156" t="s">
        <v>4986</v>
      </c>
      <c r="G28" s="156">
        <v>3</v>
      </c>
      <c r="H28" s="156" t="s">
        <v>1843</v>
      </c>
      <c r="I28" s="156" t="s">
        <v>1141</v>
      </c>
      <c r="J28" s="156" t="s">
        <v>3704</v>
      </c>
      <c r="K28" s="156" t="s">
        <v>5625</v>
      </c>
      <c r="L28" s="156" t="s">
        <v>3373</v>
      </c>
      <c r="M28" s="134" t="s">
        <v>26</v>
      </c>
      <c r="N28" s="134" t="s">
        <v>27</v>
      </c>
      <c r="O28" s="134" t="s">
        <v>213</v>
      </c>
      <c r="P28" s="134" t="s">
        <v>1941</v>
      </c>
      <c r="Q28" s="1"/>
      <c r="R28" s="125"/>
      <c r="S28" s="126"/>
      <c r="T28" s="125"/>
      <c r="U28" s="1"/>
      <c r="V28" s="1"/>
      <c r="W28" s="126"/>
      <c r="X28" s="1"/>
      <c r="Y28" s="1"/>
      <c r="Z28" s="1"/>
      <c r="AA28" s="1"/>
      <c r="AB28" s="1" t="str">
        <f>IF(基本情報登録!$D$10="","",IF(基本情報登録!$D$10='登録データ（女）'!F28,1,0))</f>
        <v/>
      </c>
      <c r="AC28" s="1"/>
      <c r="AD28" s="110"/>
      <c r="AE28" s="110">
        <v>6</v>
      </c>
      <c r="AF28" s="110" t="str">
        <f>IFERROR(VLOOKUP('登録データ（男）'!AF28,'様式Ⅰ（男子）'!$AW$18:$AX$467,2,FALSE),"")</f>
        <v/>
      </c>
      <c r="AG28" s="110"/>
      <c r="AH28" s="110"/>
      <c r="AI28" s="110">
        <v>6</v>
      </c>
      <c r="AJ28" s="110" t="str">
        <f>IFERROR(VLOOKUP(AI28,'様式Ⅰ (女子)'!$AU$18:$AV$467,2,FALSE),"")</f>
        <v/>
      </c>
      <c r="AK28" s="110"/>
    </row>
    <row r="29" spans="1:37">
      <c r="A29" s="156">
        <v>27</v>
      </c>
      <c r="B29" s="156" t="s">
        <v>2111</v>
      </c>
      <c r="C29" s="156" t="s">
        <v>2112</v>
      </c>
      <c r="D29" s="156"/>
      <c r="E29" s="156"/>
      <c r="F29" s="156" t="s">
        <v>4986</v>
      </c>
      <c r="G29" s="156">
        <v>3</v>
      </c>
      <c r="H29" s="156" t="s">
        <v>1811</v>
      </c>
      <c r="I29" s="156" t="s">
        <v>673</v>
      </c>
      <c r="J29" s="156" t="s">
        <v>3820</v>
      </c>
      <c r="K29" s="156" t="s">
        <v>5626</v>
      </c>
      <c r="L29" s="156" t="s">
        <v>3373</v>
      </c>
      <c r="M29" s="134" t="s">
        <v>63</v>
      </c>
      <c r="N29" s="134" t="s">
        <v>64</v>
      </c>
      <c r="O29" s="134" t="s">
        <v>244</v>
      </c>
      <c r="P29" s="134" t="s">
        <v>1922</v>
      </c>
      <c r="Q29" s="1"/>
      <c r="R29" s="125"/>
      <c r="S29" s="126"/>
      <c r="T29" s="125"/>
      <c r="U29" s="1"/>
      <c r="V29" s="1"/>
      <c r="W29" s="126"/>
      <c r="X29" s="1"/>
      <c r="Y29" s="1"/>
      <c r="Z29" s="1"/>
      <c r="AA29" s="1"/>
      <c r="AB29" s="1" t="str">
        <f>IF(基本情報登録!$D$10="","",IF(基本情報登録!$D$10='登録データ（女）'!F29,1,0))</f>
        <v/>
      </c>
      <c r="AC29" s="1"/>
      <c r="AD29" s="110"/>
      <c r="AE29" s="110"/>
      <c r="AF29" s="110"/>
      <c r="AG29" s="110"/>
      <c r="AH29" s="110"/>
      <c r="AI29" s="110"/>
      <c r="AJ29" s="110"/>
      <c r="AK29" s="110"/>
    </row>
    <row r="30" spans="1:37">
      <c r="A30" s="156">
        <v>28</v>
      </c>
      <c r="B30" s="156" t="s">
        <v>2114</v>
      </c>
      <c r="C30" s="156" t="s">
        <v>2115</v>
      </c>
      <c r="D30" s="156"/>
      <c r="E30" s="156"/>
      <c r="F30" s="156" t="s">
        <v>4986</v>
      </c>
      <c r="G30" s="156">
        <v>3</v>
      </c>
      <c r="H30" s="156" t="s">
        <v>2116</v>
      </c>
      <c r="I30" s="156" t="s">
        <v>593</v>
      </c>
      <c r="J30" s="156" t="s">
        <v>3824</v>
      </c>
      <c r="K30" s="156" t="s">
        <v>5627</v>
      </c>
      <c r="L30" s="156" t="s">
        <v>3373</v>
      </c>
      <c r="M30" s="134" t="s">
        <v>508</v>
      </c>
      <c r="N30" s="134" t="s">
        <v>1942</v>
      </c>
      <c r="O30" s="134" t="s">
        <v>509</v>
      </c>
      <c r="P30" s="134" t="s">
        <v>1943</v>
      </c>
      <c r="Q30" s="1"/>
      <c r="R30" s="125"/>
      <c r="S30" s="126"/>
      <c r="T30" s="125"/>
      <c r="U30" s="1"/>
      <c r="V30" s="1"/>
      <c r="W30" s="126"/>
      <c r="X30" s="1"/>
      <c r="Y30" s="1"/>
      <c r="Z30" s="1"/>
      <c r="AA30" s="1"/>
      <c r="AB30" s="1" t="str">
        <f>IF(基本情報登録!$D$10="","",IF(基本情報登録!$D$10='登録データ（女）'!F30,1,0))</f>
        <v/>
      </c>
      <c r="AC30" s="1"/>
      <c r="AD30" s="110"/>
      <c r="AE30" s="110"/>
      <c r="AF30" s="110"/>
      <c r="AG30" s="110"/>
      <c r="AH30" s="110"/>
      <c r="AI30" s="110"/>
      <c r="AJ30" s="110"/>
      <c r="AK30" s="110"/>
    </row>
    <row r="31" spans="1:37">
      <c r="A31" s="156">
        <v>29</v>
      </c>
      <c r="B31" s="156" t="s">
        <v>1178</v>
      </c>
      <c r="C31" s="156" t="s">
        <v>1179</v>
      </c>
      <c r="D31" s="156"/>
      <c r="E31" s="156"/>
      <c r="F31" s="156" t="s">
        <v>4986</v>
      </c>
      <c r="G31" s="156">
        <v>4</v>
      </c>
      <c r="H31" s="156" t="s">
        <v>1126</v>
      </c>
      <c r="I31" s="156" t="s">
        <v>543</v>
      </c>
      <c r="J31" s="156" t="s">
        <v>3719</v>
      </c>
      <c r="K31" s="156" t="s">
        <v>5628</v>
      </c>
      <c r="L31" s="156" t="s">
        <v>3373</v>
      </c>
      <c r="M31" s="134" t="s">
        <v>2200</v>
      </c>
      <c r="N31" s="134" t="s">
        <v>2201</v>
      </c>
      <c r="O31" s="134" t="s">
        <v>2202</v>
      </c>
      <c r="P31" s="134" t="s">
        <v>2203</v>
      </c>
      <c r="Q31" s="1"/>
      <c r="R31" s="125"/>
      <c r="S31" s="126"/>
      <c r="T31" s="125"/>
      <c r="U31" s="1"/>
      <c r="V31" s="1"/>
      <c r="W31" s="126"/>
      <c r="X31" s="1"/>
      <c r="Y31" s="1"/>
      <c r="Z31" s="1"/>
      <c r="AA31" s="1"/>
      <c r="AB31" s="1" t="str">
        <f>IF(基本情報登録!$D$10="","",IF(基本情報登録!$D$10='登録データ（女）'!F31,1,0))</f>
        <v/>
      </c>
      <c r="AC31" s="1"/>
      <c r="AD31" s="110"/>
      <c r="AE31" s="110"/>
      <c r="AF31" s="110"/>
      <c r="AG31" s="110"/>
      <c r="AH31" s="110"/>
      <c r="AI31" s="110"/>
      <c r="AJ31" s="110"/>
      <c r="AK31" s="110"/>
    </row>
    <row r="32" spans="1:37">
      <c r="A32" s="156">
        <v>30</v>
      </c>
      <c r="B32" s="156" t="s">
        <v>2117</v>
      </c>
      <c r="C32" s="156" t="s">
        <v>2118</v>
      </c>
      <c r="D32" s="156"/>
      <c r="E32" s="156"/>
      <c r="F32" s="156" t="s">
        <v>4986</v>
      </c>
      <c r="G32" s="156">
        <v>3</v>
      </c>
      <c r="H32" s="156" t="s">
        <v>2077</v>
      </c>
      <c r="I32" s="156" t="s">
        <v>599</v>
      </c>
      <c r="J32" s="156" t="s">
        <v>3704</v>
      </c>
      <c r="K32" s="156" t="s">
        <v>5629</v>
      </c>
      <c r="L32" s="156" t="s">
        <v>3373</v>
      </c>
      <c r="M32" s="134" t="s">
        <v>449</v>
      </c>
      <c r="N32" s="134" t="s">
        <v>490</v>
      </c>
      <c r="O32" s="134" t="s">
        <v>511</v>
      </c>
      <c r="P32" s="134" t="s">
        <v>1944</v>
      </c>
      <c r="Q32" s="1"/>
      <c r="R32" s="125"/>
      <c r="S32" s="126"/>
      <c r="T32" s="125"/>
      <c r="U32" s="1"/>
      <c r="V32" s="1"/>
      <c r="W32" s="126"/>
      <c r="X32" s="1"/>
      <c r="Y32" s="1"/>
      <c r="Z32" s="1"/>
      <c r="AA32" s="1"/>
      <c r="AB32" s="1" t="str">
        <f>IF(基本情報登録!$D$10="","",IF(基本情報登録!$D$10='登録データ（女）'!F32,1,0))</f>
        <v/>
      </c>
      <c r="AC32" s="1"/>
      <c r="AD32" s="110"/>
      <c r="AE32" s="110"/>
      <c r="AF32" s="110"/>
      <c r="AG32" s="110"/>
      <c r="AH32" s="110"/>
      <c r="AI32" s="110"/>
      <c r="AJ32" s="110"/>
      <c r="AK32" s="110"/>
    </row>
    <row r="33" spans="1:37">
      <c r="A33" s="156">
        <v>31</v>
      </c>
      <c r="B33" s="156" t="s">
        <v>2119</v>
      </c>
      <c r="C33" s="156" t="s">
        <v>2120</v>
      </c>
      <c r="D33" s="156"/>
      <c r="E33" s="156"/>
      <c r="F33" s="156" t="s">
        <v>4986</v>
      </c>
      <c r="G33" s="156">
        <v>3</v>
      </c>
      <c r="H33" s="156" t="s">
        <v>2121</v>
      </c>
      <c r="I33" s="156" t="s">
        <v>2192</v>
      </c>
      <c r="J33" s="156" t="s">
        <v>765</v>
      </c>
      <c r="K33" s="156" t="s">
        <v>5630</v>
      </c>
      <c r="L33" s="156" t="s">
        <v>3373</v>
      </c>
      <c r="M33" s="134" t="s">
        <v>61</v>
      </c>
      <c r="N33" s="134" t="s">
        <v>62</v>
      </c>
      <c r="O33" s="134" t="s">
        <v>242</v>
      </c>
      <c r="P33" s="134" t="s">
        <v>243</v>
      </c>
      <c r="Q33" s="1"/>
      <c r="R33" s="125"/>
      <c r="S33" s="126"/>
      <c r="T33" s="125"/>
      <c r="U33" s="1"/>
      <c r="V33" s="1"/>
      <c r="W33" s="126"/>
      <c r="X33" s="1"/>
      <c r="Y33" s="1"/>
      <c r="Z33" s="1"/>
      <c r="AA33" s="1"/>
      <c r="AB33" s="1" t="str">
        <f>IF(基本情報登録!$D$10="","",IF(基本情報登録!$D$10='登録データ（女）'!F33,1,0))</f>
        <v/>
      </c>
      <c r="AC33" s="1"/>
      <c r="AD33" s="110"/>
      <c r="AE33" s="110"/>
      <c r="AF33" s="110"/>
      <c r="AG33" s="110"/>
      <c r="AH33" s="110"/>
      <c r="AI33" s="110"/>
      <c r="AJ33" s="110"/>
      <c r="AK33" s="110"/>
    </row>
    <row r="34" spans="1:37">
      <c r="A34" s="156">
        <v>32</v>
      </c>
      <c r="B34" s="156" t="s">
        <v>2109</v>
      </c>
      <c r="C34" s="156" t="s">
        <v>2110</v>
      </c>
      <c r="D34" s="156"/>
      <c r="E34" s="156"/>
      <c r="F34" s="156" t="s">
        <v>4986</v>
      </c>
      <c r="G34" s="156">
        <v>3</v>
      </c>
      <c r="H34" s="156" t="s">
        <v>1878</v>
      </c>
      <c r="I34" s="156" t="s">
        <v>2191</v>
      </c>
      <c r="J34" s="156" t="s">
        <v>3823</v>
      </c>
      <c r="K34" s="156" t="s">
        <v>5631</v>
      </c>
      <c r="L34" s="156" t="s">
        <v>3373</v>
      </c>
      <c r="M34" s="127" t="s">
        <v>50</v>
      </c>
      <c r="N34" s="130" t="s">
        <v>230</v>
      </c>
      <c r="O34" s="127" t="s">
        <v>231</v>
      </c>
      <c r="P34" s="127" t="s">
        <v>232</v>
      </c>
      <c r="Q34" s="1"/>
      <c r="R34" s="125"/>
      <c r="S34" s="126"/>
      <c r="T34" s="125"/>
      <c r="U34" s="1"/>
      <c r="V34" s="1"/>
      <c r="W34" s="126"/>
      <c r="X34" s="1"/>
      <c r="Y34" s="1"/>
      <c r="Z34" s="1"/>
      <c r="AA34" s="1"/>
      <c r="AB34" s="1" t="str">
        <f>IF(基本情報登録!$D$10="","",IF(基本情報登録!$D$10='登録データ（女）'!F34,1,0))</f>
        <v/>
      </c>
      <c r="AC34" s="1"/>
      <c r="AD34" s="110"/>
      <c r="AE34" s="110"/>
      <c r="AF34" s="110"/>
      <c r="AG34" s="110"/>
      <c r="AH34" s="110"/>
      <c r="AI34" s="110"/>
      <c r="AJ34" s="110"/>
      <c r="AK34" s="110"/>
    </row>
    <row r="35" spans="1:37">
      <c r="A35" s="156">
        <v>33</v>
      </c>
      <c r="B35" s="156" t="s">
        <v>2122</v>
      </c>
      <c r="C35" s="156" t="s">
        <v>2123</v>
      </c>
      <c r="D35" s="156"/>
      <c r="E35" s="156"/>
      <c r="F35" s="156" t="s">
        <v>4986</v>
      </c>
      <c r="G35" s="156">
        <v>3</v>
      </c>
      <c r="H35" s="156" t="s">
        <v>2124</v>
      </c>
      <c r="I35" s="156" t="s">
        <v>512</v>
      </c>
      <c r="J35" s="156" t="s">
        <v>3825</v>
      </c>
      <c r="K35" s="156" t="s">
        <v>5632</v>
      </c>
      <c r="L35" s="156" t="s">
        <v>3373</v>
      </c>
      <c r="M35" s="127" t="s">
        <v>42</v>
      </c>
      <c r="N35" s="130" t="s">
        <v>43</v>
      </c>
      <c r="O35" s="127" t="s">
        <v>223</v>
      </c>
      <c r="P35" s="127" t="s">
        <v>224</v>
      </c>
      <c r="Q35" s="1"/>
      <c r="R35" s="125"/>
      <c r="S35" s="126"/>
      <c r="T35" s="125"/>
      <c r="U35" s="1"/>
      <c r="V35" s="1"/>
      <c r="W35" s="126"/>
      <c r="X35" s="1"/>
      <c r="Y35" s="1"/>
      <c r="Z35" s="1"/>
      <c r="AA35" s="1"/>
      <c r="AB35" s="1" t="str">
        <f>IF(基本情報登録!$D$10="","",IF(基本情報登録!$D$10='登録データ（女）'!F35,1,0))</f>
        <v/>
      </c>
      <c r="AC35" s="1"/>
      <c r="AD35" s="110"/>
      <c r="AE35" s="110"/>
      <c r="AF35" s="110"/>
      <c r="AG35" s="110"/>
      <c r="AH35" s="110"/>
      <c r="AI35" s="110"/>
      <c r="AJ35" s="110"/>
      <c r="AK35" s="110"/>
    </row>
    <row r="36" spans="1:37">
      <c r="A36" s="156">
        <v>34</v>
      </c>
      <c r="B36" s="156" t="s">
        <v>3959</v>
      </c>
      <c r="C36" s="156" t="s">
        <v>3960</v>
      </c>
      <c r="D36" s="156"/>
      <c r="E36" s="156"/>
      <c r="F36" s="156" t="s">
        <v>4986</v>
      </c>
      <c r="G36" s="156">
        <v>2</v>
      </c>
      <c r="H36" s="156" t="s">
        <v>3961</v>
      </c>
      <c r="I36" s="156" t="s">
        <v>3962</v>
      </c>
      <c r="J36" s="156" t="s">
        <v>3688</v>
      </c>
      <c r="K36" s="156" t="s">
        <v>5633</v>
      </c>
      <c r="L36" s="156" t="s">
        <v>3373</v>
      </c>
      <c r="M36" s="127" t="s">
        <v>397</v>
      </c>
      <c r="N36" s="130" t="s">
        <v>525</v>
      </c>
      <c r="O36" s="127" t="s">
        <v>526</v>
      </c>
      <c r="P36" s="127" t="s">
        <v>491</v>
      </c>
      <c r="Q36" s="1"/>
      <c r="R36" s="125"/>
      <c r="S36" s="126"/>
      <c r="T36" s="125"/>
      <c r="U36" s="1"/>
      <c r="V36" s="1"/>
      <c r="W36" s="126"/>
      <c r="X36" s="1"/>
      <c r="Y36" s="1"/>
      <c r="Z36" s="1"/>
      <c r="AA36" s="1"/>
      <c r="AB36" s="1" t="str">
        <f>IF(基本情報登録!$D$10="","",IF(基本情報登録!$D$10='登録データ（女）'!F36,1,0))</f>
        <v/>
      </c>
      <c r="AC36" s="1"/>
      <c r="AD36" s="110"/>
      <c r="AE36" s="110"/>
      <c r="AF36" s="110"/>
      <c r="AG36" s="110"/>
      <c r="AH36" s="110"/>
      <c r="AI36" s="110"/>
      <c r="AJ36" s="110"/>
      <c r="AK36" s="110"/>
    </row>
    <row r="37" spans="1:37">
      <c r="A37" s="156">
        <v>35</v>
      </c>
      <c r="B37" s="156" t="s">
        <v>3951</v>
      </c>
      <c r="C37" s="156" t="s">
        <v>3952</v>
      </c>
      <c r="D37" s="156"/>
      <c r="E37" s="156"/>
      <c r="F37" s="156" t="s">
        <v>4986</v>
      </c>
      <c r="G37" s="156">
        <v>2</v>
      </c>
      <c r="H37" s="156" t="s">
        <v>2328</v>
      </c>
      <c r="I37" s="156" t="s">
        <v>3953</v>
      </c>
      <c r="J37" s="156" t="s">
        <v>3925</v>
      </c>
      <c r="K37" s="156" t="s">
        <v>5634</v>
      </c>
      <c r="L37" s="156" t="s">
        <v>3373</v>
      </c>
      <c r="M37" s="127" t="s">
        <v>61</v>
      </c>
      <c r="N37" s="130" t="s">
        <v>62</v>
      </c>
      <c r="O37" s="127" t="s">
        <v>242</v>
      </c>
      <c r="P37" s="127" t="s">
        <v>243</v>
      </c>
      <c r="Q37" s="1"/>
      <c r="R37" s="125"/>
      <c r="S37" s="126"/>
      <c r="T37" s="125"/>
      <c r="U37" s="1"/>
      <c r="V37" s="1"/>
      <c r="W37" s="126"/>
      <c r="X37" s="1"/>
      <c r="Y37" s="1"/>
      <c r="Z37" s="1"/>
      <c r="AA37" s="1"/>
      <c r="AB37" s="1" t="str">
        <f>IF(基本情報登録!$D$10="","",IF(基本情報登録!$D$10='登録データ（女）'!F37,1,0))</f>
        <v/>
      </c>
      <c r="AC37" s="1"/>
      <c r="AD37" s="110"/>
      <c r="AE37" s="110"/>
      <c r="AF37" s="110"/>
      <c r="AG37" s="110"/>
      <c r="AH37" s="110"/>
      <c r="AI37" s="110"/>
      <c r="AJ37" s="110"/>
      <c r="AK37" s="110"/>
    </row>
    <row r="38" spans="1:37">
      <c r="A38" s="156">
        <v>36</v>
      </c>
      <c r="B38" s="156" t="s">
        <v>3954</v>
      </c>
      <c r="C38" s="156" t="s">
        <v>3955</v>
      </c>
      <c r="D38" s="156"/>
      <c r="E38" s="156"/>
      <c r="F38" s="156" t="s">
        <v>4986</v>
      </c>
      <c r="G38" s="156">
        <v>2</v>
      </c>
      <c r="H38" s="156" t="s">
        <v>3956</v>
      </c>
      <c r="I38" s="156" t="s">
        <v>3957</v>
      </c>
      <c r="J38" s="156" t="s">
        <v>3894</v>
      </c>
      <c r="K38" s="156" t="s">
        <v>5635</v>
      </c>
      <c r="L38" s="156" t="s">
        <v>3373</v>
      </c>
      <c r="M38" s="127"/>
      <c r="N38" s="127"/>
      <c r="O38" s="127"/>
      <c r="P38" s="127"/>
      <c r="Q38" s="1"/>
      <c r="R38" s="125"/>
      <c r="S38" s="126"/>
      <c r="T38" s="125"/>
      <c r="U38" s="1"/>
      <c r="V38" s="1"/>
      <c r="W38" s="126"/>
      <c r="X38" s="1"/>
      <c r="Y38" s="1"/>
      <c r="Z38" s="1"/>
      <c r="AA38" s="1"/>
      <c r="AB38" s="1" t="str">
        <f>IF(基本情報登録!$D$10="","",IF(基本情報登録!$D$10='登録データ（女）'!F38,1,0))</f>
        <v/>
      </c>
      <c r="AC38" s="1"/>
      <c r="AD38" s="110"/>
      <c r="AE38" s="110"/>
      <c r="AF38" s="110"/>
      <c r="AG38" s="110"/>
      <c r="AH38" s="110"/>
      <c r="AI38" s="110"/>
      <c r="AJ38" s="110"/>
      <c r="AK38" s="110"/>
    </row>
    <row r="39" spans="1:37">
      <c r="A39" s="156">
        <v>37</v>
      </c>
      <c r="B39" s="156" t="s">
        <v>1168</v>
      </c>
      <c r="C39" s="156" t="s">
        <v>1169</v>
      </c>
      <c r="D39" s="156"/>
      <c r="E39" s="156"/>
      <c r="F39" s="156" t="s">
        <v>4986</v>
      </c>
      <c r="G39" s="156">
        <v>4</v>
      </c>
      <c r="H39" s="156" t="s">
        <v>750</v>
      </c>
      <c r="I39" s="156" t="s">
        <v>593</v>
      </c>
      <c r="J39" s="156" t="s">
        <v>3700</v>
      </c>
      <c r="K39" s="156" t="s">
        <v>5636</v>
      </c>
      <c r="L39" s="156" t="s">
        <v>3373</v>
      </c>
      <c r="M39" s="127"/>
      <c r="N39" s="127"/>
      <c r="O39" s="127"/>
      <c r="P39" s="127"/>
      <c r="Q39" s="1"/>
      <c r="R39" s="125"/>
      <c r="S39" s="126"/>
      <c r="T39" s="125"/>
      <c r="U39" s="1"/>
      <c r="V39" s="1"/>
      <c r="W39" s="126"/>
      <c r="X39" s="1"/>
      <c r="Y39" s="1"/>
      <c r="Z39" s="1"/>
      <c r="AA39" s="1"/>
      <c r="AB39" s="1" t="str">
        <f>IF(基本情報登録!$D$10="","",IF(基本情報登録!$D$10='登録データ（女）'!F39,1,0))</f>
        <v/>
      </c>
      <c r="AC39" s="1"/>
      <c r="AD39" s="110"/>
      <c r="AE39" s="110"/>
      <c r="AF39" s="110"/>
      <c r="AG39" s="110"/>
      <c r="AH39" s="110"/>
      <c r="AI39" s="110"/>
      <c r="AJ39" s="110"/>
      <c r="AK39" s="110"/>
    </row>
    <row r="40" spans="1:37">
      <c r="A40" s="156">
        <v>38</v>
      </c>
      <c r="B40" s="156" t="s">
        <v>6648</v>
      </c>
      <c r="C40" s="156" t="s">
        <v>3958</v>
      </c>
      <c r="D40" s="156"/>
      <c r="E40" s="156"/>
      <c r="F40" s="156" t="s">
        <v>4986</v>
      </c>
      <c r="G40" s="156">
        <v>2</v>
      </c>
      <c r="H40" s="156" t="s">
        <v>6649</v>
      </c>
      <c r="I40" s="156" t="s">
        <v>2428</v>
      </c>
      <c r="J40" s="156" t="s">
        <v>3717</v>
      </c>
      <c r="K40" s="156" t="s">
        <v>5637</v>
      </c>
      <c r="L40" s="156" t="s">
        <v>3373</v>
      </c>
      <c r="M40" s="127"/>
      <c r="N40" s="127"/>
      <c r="O40" s="127"/>
      <c r="P40" s="127"/>
      <c r="Q40" s="1"/>
      <c r="R40" s="125"/>
      <c r="S40" s="126"/>
      <c r="T40" s="125"/>
      <c r="U40" s="1"/>
      <c r="V40" s="1"/>
      <c r="W40" s="126"/>
      <c r="X40" s="1"/>
      <c r="Y40" s="1"/>
      <c r="Z40" s="1"/>
      <c r="AA40" s="1"/>
      <c r="AB40" s="1" t="str">
        <f>IF(基本情報登録!$D$10="","",IF(基本情報登録!$D$10='登録データ（女）'!F40,1,0))</f>
        <v/>
      </c>
      <c r="AC40" s="1"/>
      <c r="AD40" s="110"/>
      <c r="AE40" s="110"/>
      <c r="AF40" s="110"/>
      <c r="AG40" s="110"/>
      <c r="AH40" s="110"/>
      <c r="AI40" s="110"/>
      <c r="AJ40" s="110"/>
      <c r="AK40" s="110"/>
    </row>
    <row r="41" spans="1:37">
      <c r="A41" s="156">
        <v>39</v>
      </c>
      <c r="B41" s="156" t="s">
        <v>6650</v>
      </c>
      <c r="C41" s="156" t="s">
        <v>6651</v>
      </c>
      <c r="D41" s="156"/>
      <c r="E41" s="156"/>
      <c r="F41" s="156" t="s">
        <v>4986</v>
      </c>
      <c r="G41" s="156">
        <v>1</v>
      </c>
      <c r="H41" s="156" t="s">
        <v>6652</v>
      </c>
      <c r="I41" s="156" t="s">
        <v>6653</v>
      </c>
      <c r="J41" s="156" t="s">
        <v>4010</v>
      </c>
      <c r="K41" s="156" t="s">
        <v>5638</v>
      </c>
      <c r="L41" s="156" t="s">
        <v>3373</v>
      </c>
      <c r="M41" s="127"/>
      <c r="N41" s="127"/>
      <c r="O41" s="127"/>
      <c r="P41" s="127"/>
      <c r="Q41" s="1"/>
      <c r="R41" s="125"/>
      <c r="S41" s="126"/>
      <c r="T41" s="125"/>
      <c r="U41" s="1"/>
      <c r="V41" s="1"/>
      <c r="W41" s="126"/>
      <c r="X41" s="1"/>
      <c r="Y41" s="1"/>
      <c r="Z41" s="1"/>
      <c r="AA41" s="1"/>
      <c r="AB41" s="1" t="str">
        <f>IF(基本情報登録!$D$10="","",IF(基本情報登録!$D$10='登録データ（女）'!F41,1,0))</f>
        <v/>
      </c>
      <c r="AC41" s="1"/>
      <c r="AD41" s="110"/>
      <c r="AE41" s="110"/>
      <c r="AF41" s="110"/>
      <c r="AG41" s="110"/>
      <c r="AH41" s="110"/>
      <c r="AI41" s="110"/>
      <c r="AJ41" s="110"/>
      <c r="AK41" s="110"/>
    </row>
    <row r="42" spans="1:37">
      <c r="A42" s="156">
        <v>40</v>
      </c>
      <c r="B42" s="156" t="s">
        <v>3947</v>
      </c>
      <c r="C42" s="156" t="s">
        <v>3948</v>
      </c>
      <c r="D42" s="156"/>
      <c r="E42" s="156"/>
      <c r="F42" s="156" t="s">
        <v>4987</v>
      </c>
      <c r="G42" s="156">
        <v>3</v>
      </c>
      <c r="H42" s="156" t="s">
        <v>1871</v>
      </c>
      <c r="I42" s="156" t="s">
        <v>3949</v>
      </c>
      <c r="J42" s="156" t="s">
        <v>3950</v>
      </c>
      <c r="K42" s="156" t="s">
        <v>5639</v>
      </c>
      <c r="L42" s="156" t="s">
        <v>3373</v>
      </c>
      <c r="M42" s="127"/>
      <c r="N42" s="127"/>
      <c r="O42" s="127"/>
      <c r="P42" s="127"/>
      <c r="Q42" s="1"/>
      <c r="R42" s="125"/>
      <c r="S42" s="126"/>
      <c r="T42" s="125"/>
      <c r="U42" s="1"/>
      <c r="V42" s="1"/>
      <c r="W42" s="126"/>
      <c r="X42" s="1"/>
      <c r="Y42" s="1"/>
      <c r="Z42" s="1"/>
      <c r="AA42" s="1"/>
      <c r="AB42" s="1" t="str">
        <f>IF(基本情報登録!$D$10="","",IF(基本情報登録!$D$10='登録データ（女）'!F42,1,0))</f>
        <v/>
      </c>
      <c r="AC42" s="1"/>
      <c r="AD42" s="110"/>
      <c r="AE42" s="110"/>
      <c r="AF42" s="110"/>
      <c r="AG42" s="110"/>
      <c r="AH42" s="110"/>
      <c r="AI42" s="110"/>
      <c r="AJ42" s="110"/>
      <c r="AK42" s="110"/>
    </row>
    <row r="43" spans="1:37">
      <c r="A43" s="156">
        <v>41</v>
      </c>
      <c r="B43" s="156" t="s">
        <v>3944</v>
      </c>
      <c r="C43" s="156" t="s">
        <v>3945</v>
      </c>
      <c r="D43" s="156"/>
      <c r="E43" s="156"/>
      <c r="F43" s="156" t="s">
        <v>4987</v>
      </c>
      <c r="G43" s="156">
        <v>4</v>
      </c>
      <c r="H43" s="156" t="s">
        <v>1096</v>
      </c>
      <c r="I43" s="156" t="s">
        <v>575</v>
      </c>
      <c r="J43" s="156" t="s">
        <v>3946</v>
      </c>
      <c r="K43" s="156" t="s">
        <v>5640</v>
      </c>
      <c r="L43" s="156" t="s">
        <v>3373</v>
      </c>
      <c r="M43" s="127"/>
      <c r="N43" s="127"/>
      <c r="O43" s="127"/>
      <c r="P43" s="127"/>
      <c r="Q43" s="1"/>
      <c r="R43" s="125"/>
      <c r="S43" s="126"/>
      <c r="T43" s="125"/>
      <c r="U43" s="1"/>
      <c r="V43" s="1"/>
      <c r="W43" s="126"/>
      <c r="X43" s="1"/>
      <c r="Y43" s="1"/>
      <c r="Z43" s="1"/>
      <c r="AA43" s="1"/>
      <c r="AB43" s="1" t="str">
        <f>IF(基本情報登録!$D$10="","",IF(基本情報登録!$D$10='登録データ（女）'!F43,1,0))</f>
        <v/>
      </c>
      <c r="AC43" s="1"/>
      <c r="AD43" s="110"/>
      <c r="AE43" s="110"/>
      <c r="AF43" s="110"/>
      <c r="AG43" s="110"/>
      <c r="AH43" s="110"/>
      <c r="AI43" s="110"/>
      <c r="AJ43" s="110"/>
      <c r="AK43" s="110"/>
    </row>
    <row r="44" spans="1:37">
      <c r="A44" s="156">
        <v>42</v>
      </c>
      <c r="B44" s="156" t="s">
        <v>6654</v>
      </c>
      <c r="C44" s="156" t="s">
        <v>4124</v>
      </c>
      <c r="D44" s="156"/>
      <c r="E44" s="156"/>
      <c r="F44" s="156" t="s">
        <v>4987</v>
      </c>
      <c r="G44" s="156">
        <v>2</v>
      </c>
      <c r="H44" s="156" t="s">
        <v>2821</v>
      </c>
      <c r="I44" s="156" t="s">
        <v>2933</v>
      </c>
      <c r="J44" s="156" t="s">
        <v>4125</v>
      </c>
      <c r="K44" s="156" t="s">
        <v>5641</v>
      </c>
      <c r="L44" s="156" t="s">
        <v>3373</v>
      </c>
      <c r="M44" s="127"/>
      <c r="N44" s="127"/>
      <c r="O44" s="127"/>
      <c r="P44" s="127"/>
      <c r="Q44" s="1"/>
      <c r="R44" s="125"/>
      <c r="S44" s="126"/>
      <c r="T44" s="125"/>
      <c r="U44" s="1"/>
      <c r="V44" s="1"/>
      <c r="W44" s="126"/>
      <c r="X44" s="1"/>
      <c r="Y44" s="1"/>
      <c r="Z44" s="1"/>
      <c r="AA44" s="1"/>
      <c r="AB44" s="1" t="str">
        <f>IF(基本情報登録!$D$10="","",IF(基本情報登録!$D$10='登録データ（女）'!F44,1,0))</f>
        <v/>
      </c>
      <c r="AC44" s="1"/>
      <c r="AD44" s="110"/>
      <c r="AE44" s="110"/>
      <c r="AF44" s="110"/>
      <c r="AG44" s="110"/>
      <c r="AH44" s="110"/>
      <c r="AI44" s="110"/>
      <c r="AJ44" s="110"/>
      <c r="AK44" s="110"/>
    </row>
    <row r="45" spans="1:37">
      <c r="A45" s="156">
        <v>43</v>
      </c>
      <c r="B45" s="156" t="s">
        <v>6655</v>
      </c>
      <c r="C45" s="156" t="s">
        <v>6656</v>
      </c>
      <c r="D45" s="156"/>
      <c r="E45" s="156"/>
      <c r="F45" s="156" t="s">
        <v>4987</v>
      </c>
      <c r="G45" s="156">
        <v>4</v>
      </c>
      <c r="H45" s="156" t="s">
        <v>1038</v>
      </c>
      <c r="I45" s="156" t="s">
        <v>3303</v>
      </c>
      <c r="J45" s="156" t="s">
        <v>6657</v>
      </c>
      <c r="K45" s="156" t="s">
        <v>5642</v>
      </c>
      <c r="L45" s="156" t="s">
        <v>3373</v>
      </c>
      <c r="M45" s="127"/>
      <c r="N45" s="127"/>
      <c r="O45" s="127"/>
      <c r="P45" s="127"/>
      <c r="Q45" s="1"/>
      <c r="R45" s="125"/>
      <c r="S45" s="126"/>
      <c r="T45" s="125"/>
      <c r="U45" s="1"/>
      <c r="V45" s="1"/>
      <c r="W45" s="126"/>
      <c r="X45" s="1"/>
      <c r="Y45" s="1"/>
      <c r="Z45" s="1"/>
      <c r="AA45" s="1"/>
      <c r="AB45" s="1" t="str">
        <f>IF(基本情報登録!$D$10="","",IF(基本情報登録!$D$10='登録データ（女）'!F45,1,0))</f>
        <v/>
      </c>
      <c r="AC45" s="1"/>
      <c r="AD45" s="110"/>
      <c r="AE45" s="110"/>
      <c r="AF45" s="110"/>
      <c r="AG45" s="110"/>
      <c r="AH45" s="110"/>
      <c r="AI45" s="110"/>
      <c r="AJ45" s="110"/>
      <c r="AK45" s="110"/>
    </row>
    <row r="46" spans="1:37">
      <c r="A46" s="156">
        <v>44</v>
      </c>
      <c r="B46" s="156" t="s">
        <v>457</v>
      </c>
      <c r="C46" s="156" t="s">
        <v>458</v>
      </c>
      <c r="D46" s="156"/>
      <c r="E46" s="156"/>
      <c r="F46" s="156" t="s">
        <v>4988</v>
      </c>
      <c r="G46" s="156" t="s">
        <v>333</v>
      </c>
      <c r="H46" s="156" t="s">
        <v>321</v>
      </c>
      <c r="I46" s="156" t="s">
        <v>1081</v>
      </c>
      <c r="J46" s="156" t="s">
        <v>2303</v>
      </c>
      <c r="K46" s="156" t="s">
        <v>5643</v>
      </c>
      <c r="L46" s="156" t="s">
        <v>3373</v>
      </c>
      <c r="M46" s="127"/>
      <c r="N46" s="127"/>
      <c r="O46" s="127"/>
      <c r="P46" s="127"/>
      <c r="Q46" s="1"/>
      <c r="R46" s="125"/>
      <c r="S46" s="126"/>
      <c r="T46" s="125"/>
      <c r="U46" s="1"/>
      <c r="V46" s="1"/>
      <c r="W46" s="126"/>
      <c r="X46" s="1"/>
      <c r="Y46" s="1"/>
      <c r="Z46" s="1"/>
      <c r="AA46" s="1"/>
      <c r="AB46" s="1" t="str">
        <f>IF(基本情報登録!$D$10="","",IF(基本情報登録!$D$10='登録データ（女）'!F46,1,0))</f>
        <v/>
      </c>
      <c r="AC46" s="1"/>
      <c r="AD46" s="110"/>
      <c r="AE46" s="110"/>
      <c r="AF46" s="110"/>
      <c r="AG46" s="110"/>
      <c r="AH46" s="110"/>
      <c r="AI46" s="110"/>
      <c r="AJ46" s="110"/>
      <c r="AK46" s="110"/>
    </row>
    <row r="47" spans="1:37">
      <c r="A47" s="156">
        <v>45</v>
      </c>
      <c r="B47" s="156" t="s">
        <v>4110</v>
      </c>
      <c r="C47" s="156" t="s">
        <v>4111</v>
      </c>
      <c r="D47" s="156"/>
      <c r="E47" s="156"/>
      <c r="F47" s="156" t="s">
        <v>4988</v>
      </c>
      <c r="G47" s="156">
        <v>4</v>
      </c>
      <c r="H47" s="156" t="s">
        <v>1812</v>
      </c>
      <c r="I47" s="156" t="s">
        <v>1081</v>
      </c>
      <c r="J47" s="156" t="s">
        <v>3839</v>
      </c>
      <c r="K47" s="156" t="s">
        <v>5644</v>
      </c>
      <c r="L47" s="156" t="s">
        <v>3373</v>
      </c>
      <c r="M47" s="127"/>
      <c r="N47" s="127"/>
      <c r="O47" s="127"/>
      <c r="P47" s="127"/>
      <c r="Q47" s="1"/>
      <c r="R47" s="125"/>
      <c r="S47" s="126"/>
      <c r="T47" s="125"/>
      <c r="U47" s="1"/>
      <c r="V47" s="1"/>
      <c r="W47" s="126"/>
      <c r="X47" s="1"/>
      <c r="Y47" s="1"/>
      <c r="Z47" s="1"/>
      <c r="AA47" s="1"/>
      <c r="AB47" s="1" t="str">
        <f>IF(基本情報登録!$D$10="","",IF(基本情報登録!$D$10='登録データ（女）'!F47,1,0))</f>
        <v/>
      </c>
      <c r="AC47" s="1"/>
      <c r="AD47" s="110"/>
      <c r="AE47" s="110"/>
      <c r="AF47" s="110"/>
      <c r="AG47" s="110"/>
      <c r="AH47" s="110"/>
      <c r="AI47" s="110"/>
      <c r="AJ47" s="110"/>
      <c r="AK47" s="110"/>
    </row>
    <row r="48" spans="1:37">
      <c r="A48" s="156">
        <v>46</v>
      </c>
      <c r="B48" s="156" t="s">
        <v>1156</v>
      </c>
      <c r="C48" s="156" t="s">
        <v>1157</v>
      </c>
      <c r="D48" s="156"/>
      <c r="E48" s="156"/>
      <c r="F48" s="156" t="s">
        <v>4988</v>
      </c>
      <c r="G48" s="156">
        <v>4</v>
      </c>
      <c r="H48" s="156" t="s">
        <v>1158</v>
      </c>
      <c r="I48" s="156" t="s">
        <v>1159</v>
      </c>
      <c r="J48" s="156" t="s">
        <v>3711</v>
      </c>
      <c r="K48" s="156" t="s">
        <v>5645</v>
      </c>
      <c r="L48" s="156" t="s">
        <v>3373</v>
      </c>
      <c r="M48" s="127"/>
      <c r="N48" s="127"/>
      <c r="O48" s="127"/>
      <c r="P48" s="127"/>
      <c r="Q48" s="1"/>
      <c r="R48" s="125"/>
      <c r="S48" s="126"/>
      <c r="T48" s="125"/>
      <c r="U48" s="1"/>
      <c r="V48" s="1"/>
      <c r="W48" s="126"/>
      <c r="X48" s="1"/>
      <c r="Y48" s="1"/>
      <c r="Z48" s="1"/>
      <c r="AA48" s="1"/>
      <c r="AB48" s="1" t="str">
        <f>IF(基本情報登録!$D$10="","",IF(基本情報登録!$D$10='登録データ（女）'!F48,1,0))</f>
        <v/>
      </c>
      <c r="AC48" s="1"/>
      <c r="AD48" s="110"/>
      <c r="AE48" s="110"/>
      <c r="AF48" s="110"/>
      <c r="AG48" s="110"/>
      <c r="AH48" s="110"/>
      <c r="AI48" s="110"/>
      <c r="AJ48" s="110"/>
      <c r="AK48" s="110"/>
    </row>
    <row r="49" spans="1:37">
      <c r="A49" s="156">
        <v>47</v>
      </c>
      <c r="B49" s="156" t="s">
        <v>2151</v>
      </c>
      <c r="C49" s="156" t="s">
        <v>2152</v>
      </c>
      <c r="D49" s="156"/>
      <c r="E49" s="156"/>
      <c r="F49" s="156" t="s">
        <v>4988</v>
      </c>
      <c r="G49" s="156">
        <v>3</v>
      </c>
      <c r="H49" s="156" t="s">
        <v>1848</v>
      </c>
      <c r="I49" s="156" t="s">
        <v>527</v>
      </c>
      <c r="J49" s="156" t="s">
        <v>3799</v>
      </c>
      <c r="K49" s="156" t="s">
        <v>5646</v>
      </c>
      <c r="L49" s="156" t="s">
        <v>3373</v>
      </c>
      <c r="M49" s="127"/>
      <c r="N49" s="127"/>
      <c r="O49" s="127"/>
      <c r="P49" s="127"/>
      <c r="Q49" s="1"/>
      <c r="R49" s="125"/>
      <c r="S49" s="126"/>
      <c r="T49" s="125"/>
      <c r="U49" s="1"/>
      <c r="V49" s="1"/>
      <c r="W49" s="126"/>
      <c r="X49" s="1"/>
      <c r="Y49" s="1"/>
      <c r="Z49" s="1"/>
      <c r="AA49" s="1"/>
      <c r="AB49" s="1" t="str">
        <f>IF(基本情報登録!$D$10="","",IF(基本情報登録!$D$10='登録データ（女）'!F49,1,0))</f>
        <v/>
      </c>
      <c r="AC49" s="1"/>
      <c r="AD49" s="110"/>
      <c r="AE49" s="110"/>
      <c r="AF49" s="110"/>
      <c r="AG49" s="110"/>
      <c r="AH49" s="110"/>
      <c r="AI49" s="110"/>
      <c r="AJ49" s="110"/>
      <c r="AK49" s="110"/>
    </row>
    <row r="50" spans="1:37">
      <c r="A50" s="156">
        <v>48</v>
      </c>
      <c r="B50" s="156" t="s">
        <v>2097</v>
      </c>
      <c r="C50" s="156" t="s">
        <v>2098</v>
      </c>
      <c r="D50" s="156"/>
      <c r="E50" s="156"/>
      <c r="F50" s="156" t="s">
        <v>4988</v>
      </c>
      <c r="G50" s="156">
        <v>3</v>
      </c>
      <c r="H50" s="156" t="s">
        <v>1743</v>
      </c>
      <c r="I50" s="156" t="s">
        <v>561</v>
      </c>
      <c r="J50" s="156" t="s">
        <v>3703</v>
      </c>
      <c r="K50" s="156" t="s">
        <v>5647</v>
      </c>
      <c r="L50" s="156" t="s">
        <v>3373</v>
      </c>
      <c r="M50" s="130"/>
      <c r="N50" s="130"/>
      <c r="O50" s="131"/>
      <c r="P50" s="130"/>
      <c r="Q50" s="1"/>
      <c r="R50" s="125"/>
      <c r="S50" s="126"/>
      <c r="T50" s="125"/>
      <c r="U50" s="1"/>
      <c r="V50" s="1"/>
      <c r="W50" s="126"/>
      <c r="X50" s="1"/>
      <c r="Y50" s="1"/>
      <c r="Z50" s="1"/>
      <c r="AA50" s="1"/>
      <c r="AB50" s="1" t="str">
        <f>IF(基本情報登録!$D$10="","",IF(基本情報登録!$D$10='登録データ（女）'!F50,1,0))</f>
        <v/>
      </c>
      <c r="AC50" s="1"/>
      <c r="AD50" s="110"/>
      <c r="AE50" s="110"/>
      <c r="AF50" s="110"/>
      <c r="AG50" s="110"/>
      <c r="AH50" s="110"/>
      <c r="AI50" s="110"/>
      <c r="AJ50" s="110"/>
      <c r="AK50" s="110"/>
    </row>
    <row r="51" spans="1:37">
      <c r="A51" s="156">
        <v>49</v>
      </c>
      <c r="B51" s="156" t="s">
        <v>4108</v>
      </c>
      <c r="C51" s="156" t="s">
        <v>4109</v>
      </c>
      <c r="D51" s="156"/>
      <c r="E51" s="156"/>
      <c r="F51" s="156" t="s">
        <v>4988</v>
      </c>
      <c r="G51" s="156">
        <v>2</v>
      </c>
      <c r="H51" s="156" t="s">
        <v>2943</v>
      </c>
      <c r="I51" s="156" t="s">
        <v>3205</v>
      </c>
      <c r="J51" s="156" t="s">
        <v>3818</v>
      </c>
      <c r="K51" s="156" t="s">
        <v>5648</v>
      </c>
      <c r="L51" s="156" t="s">
        <v>3373</v>
      </c>
      <c r="M51" s="130"/>
      <c r="N51" s="130"/>
      <c r="O51" s="131"/>
      <c r="P51" s="130"/>
      <c r="Q51" s="1"/>
      <c r="R51" s="125"/>
      <c r="S51" s="126"/>
      <c r="T51" s="125"/>
      <c r="U51" s="1"/>
      <c r="V51" s="1"/>
      <c r="W51" s="126"/>
      <c r="X51" s="1"/>
      <c r="Y51" s="1"/>
      <c r="Z51" s="1"/>
      <c r="AA51" s="1"/>
      <c r="AB51" s="1" t="str">
        <f>IF(基本情報登録!$D$10="","",IF(基本情報登録!$D$10='登録データ（女）'!F51,1,0))</f>
        <v/>
      </c>
      <c r="AC51" s="1"/>
      <c r="AD51" s="110"/>
      <c r="AE51" s="110"/>
      <c r="AF51" s="110"/>
      <c r="AG51" s="110"/>
      <c r="AH51" s="110"/>
      <c r="AI51" s="110"/>
      <c r="AJ51" s="110"/>
      <c r="AK51" s="110"/>
    </row>
    <row r="52" spans="1:37">
      <c r="A52" s="156">
        <v>50</v>
      </c>
      <c r="B52" s="156" t="s">
        <v>2125</v>
      </c>
      <c r="C52" s="156" t="s">
        <v>2126</v>
      </c>
      <c r="D52" s="156"/>
      <c r="E52" s="156"/>
      <c r="F52" s="156" t="s">
        <v>4988</v>
      </c>
      <c r="G52" s="156">
        <v>3</v>
      </c>
      <c r="H52" s="156" t="s">
        <v>1788</v>
      </c>
      <c r="I52" s="156" t="s">
        <v>675</v>
      </c>
      <c r="J52" s="156" t="s">
        <v>3923</v>
      </c>
      <c r="K52" s="156" t="s">
        <v>5649</v>
      </c>
      <c r="L52" s="156" t="s">
        <v>3373</v>
      </c>
      <c r="M52" s="130"/>
      <c r="N52" s="130"/>
      <c r="O52" s="131"/>
      <c r="P52" s="130"/>
      <c r="Q52" s="1"/>
      <c r="R52" s="125"/>
      <c r="S52" s="126"/>
      <c r="T52" s="125"/>
      <c r="U52" s="1"/>
      <c r="V52" s="1"/>
      <c r="W52" s="126"/>
      <c r="X52" s="1"/>
      <c r="Y52" s="1"/>
      <c r="Z52" s="1"/>
      <c r="AA52" s="1"/>
      <c r="AB52" s="1" t="str">
        <f>IF(基本情報登録!$D$10="","",IF(基本情報登録!$D$10='登録データ（女）'!F52,1,0))</f>
        <v/>
      </c>
      <c r="AC52" s="1"/>
      <c r="AD52" s="110"/>
      <c r="AE52" s="110"/>
      <c r="AF52" s="110"/>
      <c r="AG52" s="110"/>
      <c r="AH52" s="110"/>
      <c r="AI52" s="110"/>
      <c r="AJ52" s="110"/>
      <c r="AK52" s="110"/>
    </row>
    <row r="53" spans="1:37">
      <c r="A53" s="156">
        <v>51</v>
      </c>
      <c r="B53" s="156" t="s">
        <v>2039</v>
      </c>
      <c r="C53" s="156" t="s">
        <v>2040</v>
      </c>
      <c r="D53" s="156"/>
      <c r="E53" s="156"/>
      <c r="F53" s="156" t="s">
        <v>4989</v>
      </c>
      <c r="G53" s="156">
        <v>3</v>
      </c>
      <c r="H53" s="156" t="s">
        <v>1783</v>
      </c>
      <c r="I53" s="156" t="s">
        <v>2178</v>
      </c>
      <c r="J53" s="156" t="s">
        <v>3706</v>
      </c>
      <c r="K53" s="156" t="s">
        <v>5650</v>
      </c>
      <c r="L53" s="156" t="s">
        <v>3373</v>
      </c>
      <c r="M53" s="135"/>
      <c r="N53" s="135"/>
      <c r="O53" s="142"/>
      <c r="P53" s="135"/>
      <c r="Q53" s="1"/>
      <c r="R53" s="125"/>
      <c r="S53" s="126"/>
      <c r="T53" s="125"/>
      <c r="U53" s="1"/>
      <c r="V53" s="1"/>
      <c r="W53" s="126"/>
      <c r="X53" s="1"/>
      <c r="Y53" s="1"/>
      <c r="Z53" s="1"/>
      <c r="AA53" s="1"/>
      <c r="AB53" s="1" t="str">
        <f>IF(基本情報登録!$D$10="","",IF(基本情報登録!$D$10='登録データ（女）'!F53,1,0))</f>
        <v/>
      </c>
      <c r="AC53" s="1"/>
      <c r="AD53" s="110"/>
      <c r="AE53" s="110"/>
      <c r="AF53" s="110"/>
      <c r="AG53" s="110"/>
      <c r="AH53" s="110"/>
      <c r="AI53" s="110"/>
      <c r="AJ53" s="110"/>
      <c r="AK53" s="110"/>
    </row>
    <row r="54" spans="1:37">
      <c r="A54" s="156">
        <v>52</v>
      </c>
      <c r="B54" s="156" t="s">
        <v>1981</v>
      </c>
      <c r="C54" s="156" t="s">
        <v>1148</v>
      </c>
      <c r="D54" s="156"/>
      <c r="E54" s="156"/>
      <c r="F54" s="156" t="s">
        <v>4989</v>
      </c>
      <c r="G54" s="156">
        <v>4</v>
      </c>
      <c r="H54" s="156" t="s">
        <v>769</v>
      </c>
      <c r="I54" s="156" t="s">
        <v>519</v>
      </c>
      <c r="J54" s="156" t="s">
        <v>2440</v>
      </c>
      <c r="K54" s="156" t="s">
        <v>5651</v>
      </c>
      <c r="L54" s="156" t="s">
        <v>3373</v>
      </c>
      <c r="M54" s="130"/>
      <c r="N54" s="130"/>
      <c r="O54" s="131"/>
      <c r="P54" s="130"/>
      <c r="Q54" s="1"/>
      <c r="R54" s="125"/>
      <c r="S54" s="126"/>
      <c r="T54" s="125"/>
      <c r="U54" s="1"/>
      <c r="V54" s="1"/>
      <c r="W54" s="126"/>
      <c r="X54" s="1"/>
      <c r="Y54" s="1"/>
      <c r="Z54" s="1"/>
      <c r="AA54" s="1"/>
      <c r="AB54" s="1" t="str">
        <f>IF(基本情報登録!$D$10="","",IF(基本情報登録!$D$10='登録データ（女）'!F54,1,0))</f>
        <v/>
      </c>
      <c r="AC54" s="1"/>
      <c r="AD54" s="110"/>
      <c r="AE54" s="110"/>
      <c r="AF54" s="110"/>
      <c r="AG54" s="110"/>
      <c r="AH54" s="110"/>
      <c r="AI54" s="110"/>
      <c r="AJ54" s="110"/>
      <c r="AK54" s="110"/>
    </row>
    <row r="55" spans="1:37">
      <c r="A55" s="156">
        <v>53</v>
      </c>
      <c r="B55" s="156" t="s">
        <v>1990</v>
      </c>
      <c r="C55" s="156" t="s">
        <v>1142</v>
      </c>
      <c r="D55" s="156"/>
      <c r="E55" s="156"/>
      <c r="F55" s="156" t="s">
        <v>4989</v>
      </c>
      <c r="G55" s="156">
        <v>4</v>
      </c>
      <c r="H55" s="156" t="s">
        <v>999</v>
      </c>
      <c r="I55" s="156" t="s">
        <v>533</v>
      </c>
      <c r="J55" s="156" t="s">
        <v>3705</v>
      </c>
      <c r="K55" s="156" t="s">
        <v>5652</v>
      </c>
      <c r="L55" s="156" t="s">
        <v>3373</v>
      </c>
      <c r="M55" s="130"/>
      <c r="N55" s="130"/>
      <c r="O55" s="131"/>
      <c r="P55" s="130"/>
      <c r="Q55" s="1"/>
      <c r="R55" s="125"/>
      <c r="S55" s="126"/>
      <c r="T55" s="125"/>
      <c r="U55" s="1"/>
      <c r="V55" s="1"/>
      <c r="W55" s="126"/>
      <c r="X55" s="1"/>
      <c r="Y55" s="1"/>
      <c r="Z55" s="1"/>
      <c r="AA55" s="1"/>
      <c r="AB55" s="1" t="str">
        <f>IF(基本情報登録!$D$10="","",IF(基本情報登録!$D$10='登録データ（女）'!F55,1,0))</f>
        <v/>
      </c>
      <c r="AC55" s="1"/>
      <c r="AD55" s="110"/>
      <c r="AE55" s="110"/>
      <c r="AF55" s="110"/>
      <c r="AG55" s="110"/>
      <c r="AH55" s="110"/>
      <c r="AI55" s="110"/>
      <c r="AJ55" s="110"/>
      <c r="AK55" s="110"/>
    </row>
    <row r="56" spans="1:37">
      <c r="A56" s="156">
        <v>54</v>
      </c>
      <c r="B56" s="156" t="s">
        <v>1992</v>
      </c>
      <c r="C56" s="156" t="s">
        <v>1137</v>
      </c>
      <c r="D56" s="156"/>
      <c r="E56" s="156"/>
      <c r="F56" s="156" t="s">
        <v>4989</v>
      </c>
      <c r="G56" s="156">
        <v>4</v>
      </c>
      <c r="H56" s="156" t="s">
        <v>700</v>
      </c>
      <c r="I56" s="156" t="s">
        <v>1138</v>
      </c>
      <c r="J56" s="156" t="s">
        <v>2785</v>
      </c>
      <c r="K56" s="156" t="s">
        <v>5653</v>
      </c>
      <c r="L56" s="156" t="s">
        <v>3373</v>
      </c>
      <c r="M56" s="130"/>
      <c r="N56" s="130"/>
      <c r="O56" s="131"/>
      <c r="P56" s="130"/>
      <c r="Q56" s="1"/>
      <c r="R56" s="125"/>
      <c r="S56" s="126"/>
      <c r="T56" s="125"/>
      <c r="U56" s="1"/>
      <c r="V56" s="1"/>
      <c r="W56" s="126"/>
      <c r="X56" s="1"/>
      <c r="Y56" s="1"/>
      <c r="Z56" s="1"/>
      <c r="AA56" s="1"/>
      <c r="AB56" s="1" t="str">
        <f>IF(基本情報登録!$D$10="","",IF(基本情報登録!$D$10='登録データ（女）'!F56,1,0))</f>
        <v/>
      </c>
      <c r="AC56" s="1"/>
      <c r="AD56" s="110"/>
      <c r="AE56" s="110"/>
      <c r="AF56" s="110"/>
      <c r="AG56" s="110"/>
      <c r="AH56" s="110"/>
      <c r="AI56" s="110"/>
      <c r="AJ56" s="110"/>
      <c r="AK56" s="110"/>
    </row>
    <row r="57" spans="1:37">
      <c r="A57" s="156">
        <v>55</v>
      </c>
      <c r="B57" s="156" t="s">
        <v>1983</v>
      </c>
      <c r="C57" s="156" t="s">
        <v>1130</v>
      </c>
      <c r="D57" s="156"/>
      <c r="E57" s="156"/>
      <c r="F57" s="156" t="s">
        <v>4989</v>
      </c>
      <c r="G57" s="156">
        <v>4</v>
      </c>
      <c r="H57" s="156" t="s">
        <v>779</v>
      </c>
      <c r="I57" s="156" t="s">
        <v>920</v>
      </c>
      <c r="J57" s="156" t="s">
        <v>3718</v>
      </c>
      <c r="K57" s="156" t="s">
        <v>5654</v>
      </c>
      <c r="L57" s="156" t="s">
        <v>3373</v>
      </c>
      <c r="M57" s="130"/>
      <c r="N57" s="130"/>
      <c r="O57" s="131"/>
      <c r="P57" s="130"/>
      <c r="Q57" s="1"/>
      <c r="R57" s="125"/>
      <c r="S57" s="126"/>
      <c r="T57" s="125"/>
      <c r="U57" s="1"/>
      <c r="V57" s="1"/>
      <c r="W57" s="126"/>
      <c r="X57" s="1"/>
      <c r="Y57" s="1"/>
      <c r="Z57" s="1"/>
      <c r="AA57" s="1"/>
      <c r="AB57" s="1" t="str">
        <f>IF(基本情報登録!$D$10="","",IF(基本情報登録!$D$10='登録データ（女）'!F57,1,0))</f>
        <v/>
      </c>
      <c r="AC57" s="1"/>
      <c r="AD57" s="110"/>
      <c r="AE57" s="110"/>
      <c r="AF57" s="110"/>
      <c r="AG57" s="110"/>
      <c r="AH57" s="110"/>
      <c r="AI57" s="110"/>
      <c r="AJ57" s="110"/>
      <c r="AK57" s="110"/>
    </row>
    <row r="58" spans="1:37">
      <c r="A58" s="156">
        <v>56</v>
      </c>
      <c r="B58" s="156" t="s">
        <v>1985</v>
      </c>
      <c r="C58" s="156" t="s">
        <v>1129</v>
      </c>
      <c r="D58" s="156"/>
      <c r="E58" s="156"/>
      <c r="F58" s="156" t="s">
        <v>4989</v>
      </c>
      <c r="G58" s="156">
        <v>4</v>
      </c>
      <c r="H58" s="156" t="s">
        <v>863</v>
      </c>
      <c r="I58" s="156" t="s">
        <v>1080</v>
      </c>
      <c r="J58" s="156" t="s">
        <v>3716</v>
      </c>
      <c r="K58" s="156" t="s">
        <v>5655</v>
      </c>
      <c r="L58" s="156" t="s">
        <v>3373</v>
      </c>
      <c r="M58" s="130"/>
      <c r="N58" s="130"/>
      <c r="O58" s="144"/>
      <c r="P58" s="130"/>
      <c r="Q58" s="1"/>
      <c r="R58" s="125"/>
      <c r="S58" s="126"/>
      <c r="T58" s="125"/>
      <c r="U58" s="1"/>
      <c r="V58" s="1"/>
      <c r="W58" s="126"/>
      <c r="X58" s="1"/>
      <c r="Y58" s="1"/>
      <c r="Z58" s="1"/>
      <c r="AA58" s="1"/>
      <c r="AB58" s="1" t="str">
        <f>IF(基本情報登録!$D$10="","",IF(基本情報登録!$D$10='登録データ（女）'!F58,1,0))</f>
        <v/>
      </c>
      <c r="AC58" s="1"/>
      <c r="AD58" s="110"/>
      <c r="AE58" s="110"/>
      <c r="AF58" s="110"/>
      <c r="AG58" s="110"/>
      <c r="AH58" s="110"/>
      <c r="AI58" s="110"/>
      <c r="AJ58" s="110"/>
      <c r="AK58" s="110"/>
    </row>
    <row r="59" spans="1:37">
      <c r="A59" s="156">
        <v>57</v>
      </c>
      <c r="B59" s="156" t="s">
        <v>1989</v>
      </c>
      <c r="C59" s="156" t="s">
        <v>1135</v>
      </c>
      <c r="D59" s="156"/>
      <c r="E59" s="156"/>
      <c r="F59" s="156" t="s">
        <v>4989</v>
      </c>
      <c r="G59" s="156">
        <v>4</v>
      </c>
      <c r="H59" s="156" t="s">
        <v>1079</v>
      </c>
      <c r="I59" s="156" t="s">
        <v>1136</v>
      </c>
      <c r="J59" s="156" t="s">
        <v>3703</v>
      </c>
      <c r="K59" s="156" t="s">
        <v>5656</v>
      </c>
      <c r="L59" s="156" t="s">
        <v>3373</v>
      </c>
      <c r="M59" s="1"/>
      <c r="N59" s="128"/>
      <c r="O59" s="145"/>
      <c r="P59" s="128"/>
      <c r="Q59" s="1"/>
      <c r="R59" s="125"/>
      <c r="S59" s="126"/>
      <c r="T59" s="125"/>
      <c r="U59" s="1"/>
      <c r="V59" s="1"/>
      <c r="W59" s="126"/>
      <c r="X59" s="1"/>
      <c r="Y59" s="1"/>
      <c r="Z59" s="1"/>
      <c r="AA59" s="1"/>
      <c r="AB59" s="1" t="str">
        <f>IF(基本情報登録!$D$10="","",IF(基本情報登録!$D$10='登録データ（女）'!F59,1,0))</f>
        <v/>
      </c>
      <c r="AC59" s="1"/>
      <c r="AD59" s="110"/>
      <c r="AE59" s="110"/>
      <c r="AF59" s="110"/>
      <c r="AG59" s="110"/>
      <c r="AH59" s="110"/>
      <c r="AI59" s="110"/>
      <c r="AJ59" s="110"/>
      <c r="AK59" s="110"/>
    </row>
    <row r="60" spans="1:37">
      <c r="A60" s="156">
        <v>58</v>
      </c>
      <c r="B60" s="156" t="s">
        <v>1994</v>
      </c>
      <c r="C60" s="156" t="s">
        <v>1143</v>
      </c>
      <c r="D60" s="156"/>
      <c r="E60" s="156"/>
      <c r="F60" s="156" t="s">
        <v>4989</v>
      </c>
      <c r="G60" s="156">
        <v>4</v>
      </c>
      <c r="H60" s="156" t="s">
        <v>766</v>
      </c>
      <c r="I60" s="156" t="s">
        <v>1144</v>
      </c>
      <c r="J60" s="156" t="s">
        <v>3686</v>
      </c>
      <c r="K60" s="156" t="s">
        <v>5657</v>
      </c>
      <c r="L60" s="156" t="s">
        <v>3373</v>
      </c>
      <c r="M60" s="128"/>
      <c r="N60" s="128"/>
      <c r="O60" s="145"/>
      <c r="P60" s="128"/>
      <c r="Q60" s="1"/>
      <c r="R60" s="125"/>
      <c r="S60" s="126"/>
      <c r="T60" s="125"/>
      <c r="U60" s="1"/>
      <c r="V60" s="1"/>
      <c r="W60" s="126"/>
      <c r="X60" s="1"/>
      <c r="Y60" s="1"/>
      <c r="Z60" s="1"/>
      <c r="AA60" s="1"/>
      <c r="AB60" s="1" t="str">
        <f>IF(基本情報登録!$D$10="","",IF(基本情報登録!$D$10='登録データ（女）'!F60,1,0))</f>
        <v/>
      </c>
      <c r="AC60" s="1"/>
      <c r="AD60" s="110"/>
      <c r="AE60" s="110"/>
      <c r="AF60" s="110"/>
      <c r="AG60" s="110"/>
      <c r="AH60" s="110"/>
      <c r="AI60" s="110"/>
      <c r="AJ60" s="110"/>
      <c r="AK60" s="110"/>
    </row>
    <row r="61" spans="1:37">
      <c r="A61" s="156">
        <v>59</v>
      </c>
      <c r="B61" s="156" t="s">
        <v>1984</v>
      </c>
      <c r="C61" s="156" t="s">
        <v>1128</v>
      </c>
      <c r="D61" s="156"/>
      <c r="E61" s="156"/>
      <c r="F61" s="156" t="s">
        <v>4989</v>
      </c>
      <c r="G61" s="156">
        <v>4</v>
      </c>
      <c r="H61" s="156" t="s">
        <v>718</v>
      </c>
      <c r="I61" s="156" t="s">
        <v>563</v>
      </c>
      <c r="J61" s="156" t="s">
        <v>501</v>
      </c>
      <c r="K61" s="156" t="s">
        <v>5658</v>
      </c>
      <c r="L61" s="156" t="s">
        <v>3373</v>
      </c>
      <c r="M61" s="128"/>
      <c r="N61" s="128"/>
      <c r="O61" s="145"/>
      <c r="P61" s="128"/>
      <c r="Q61" s="1"/>
      <c r="R61" s="125"/>
      <c r="S61" s="126"/>
      <c r="T61" s="125"/>
      <c r="U61" s="1"/>
      <c r="V61" s="1"/>
      <c r="W61" s="126"/>
      <c r="X61" s="1"/>
      <c r="Y61" s="1"/>
      <c r="Z61" s="1"/>
      <c r="AA61" s="1"/>
      <c r="AB61" s="1" t="str">
        <f>IF(基本情報登録!$D$10="","",IF(基本情報登録!$D$10='登録データ（女）'!F61,1,0))</f>
        <v/>
      </c>
      <c r="AC61" s="1"/>
      <c r="AD61" s="110"/>
      <c r="AE61" s="110"/>
      <c r="AF61" s="110"/>
      <c r="AG61" s="110"/>
      <c r="AH61" s="110"/>
      <c r="AI61" s="110"/>
      <c r="AJ61" s="110"/>
      <c r="AK61" s="110"/>
    </row>
    <row r="62" spans="1:37">
      <c r="A62" s="156">
        <v>60</v>
      </c>
      <c r="B62" s="156" t="s">
        <v>1122</v>
      </c>
      <c r="C62" s="156" t="s">
        <v>1123</v>
      </c>
      <c r="D62" s="156"/>
      <c r="E62" s="156"/>
      <c r="F62" s="156" t="s">
        <v>4989</v>
      </c>
      <c r="G62" s="156">
        <v>4</v>
      </c>
      <c r="H62" s="156" t="s">
        <v>1124</v>
      </c>
      <c r="I62" s="156" t="s">
        <v>629</v>
      </c>
      <c r="J62" s="156" t="s">
        <v>3715</v>
      </c>
      <c r="K62" s="156" t="s">
        <v>5659</v>
      </c>
      <c r="L62" s="156" t="s">
        <v>3373</v>
      </c>
      <c r="M62" s="128"/>
      <c r="N62" s="128"/>
      <c r="O62" s="145"/>
      <c r="P62" s="128"/>
      <c r="Q62" s="1"/>
      <c r="R62" s="125"/>
      <c r="S62" s="126"/>
      <c r="T62" s="125"/>
      <c r="U62" s="1"/>
      <c r="V62" s="1"/>
      <c r="W62" s="126"/>
      <c r="X62" s="1"/>
      <c r="Y62" s="1"/>
      <c r="Z62" s="1"/>
      <c r="AA62" s="1"/>
      <c r="AB62" s="1" t="str">
        <f>IF(基本情報登録!$D$10="","",IF(基本情報登録!$D$10='登録データ（女）'!F62,1,0))</f>
        <v/>
      </c>
      <c r="AC62" s="1"/>
      <c r="AD62" s="110"/>
      <c r="AE62" s="110"/>
      <c r="AF62" s="110"/>
      <c r="AG62" s="110"/>
      <c r="AH62" s="110"/>
      <c r="AI62" s="110"/>
      <c r="AJ62" s="110"/>
      <c r="AK62" s="110"/>
    </row>
    <row r="63" spans="1:37">
      <c r="A63" s="156">
        <v>61</v>
      </c>
      <c r="B63" s="156" t="s">
        <v>1993</v>
      </c>
      <c r="C63" s="156" t="s">
        <v>1145</v>
      </c>
      <c r="D63" s="156"/>
      <c r="E63" s="156"/>
      <c r="F63" s="156" t="s">
        <v>4989</v>
      </c>
      <c r="G63" s="156">
        <v>4</v>
      </c>
      <c r="H63" s="156" t="s">
        <v>1034</v>
      </c>
      <c r="I63" s="156" t="s">
        <v>1082</v>
      </c>
      <c r="J63" s="156" t="s">
        <v>3698</v>
      </c>
      <c r="K63" s="156" t="s">
        <v>5660</v>
      </c>
      <c r="L63" s="156" t="s">
        <v>3373</v>
      </c>
      <c r="M63" s="124"/>
      <c r="N63" s="124"/>
      <c r="O63" s="120"/>
      <c r="P63" s="124"/>
      <c r="Q63" s="1"/>
      <c r="R63" s="125"/>
      <c r="S63" s="126"/>
      <c r="T63" s="125"/>
      <c r="U63" s="1"/>
      <c r="V63" s="1"/>
      <c r="W63" s="126"/>
      <c r="X63" s="1"/>
      <c r="Y63" s="1"/>
      <c r="Z63" s="1"/>
      <c r="AA63" s="1"/>
      <c r="AB63" s="1" t="str">
        <f>IF(基本情報登録!$D$10="","",IF(基本情報登録!$D$10='登録データ（女）'!F63,1,0))</f>
        <v/>
      </c>
      <c r="AC63" s="1"/>
      <c r="AD63" s="110"/>
      <c r="AE63" s="110"/>
      <c r="AF63" s="110"/>
      <c r="AG63" s="110"/>
      <c r="AH63" s="110"/>
      <c r="AI63" s="110"/>
      <c r="AJ63" s="110"/>
      <c r="AK63" s="110"/>
    </row>
    <row r="64" spans="1:37">
      <c r="A64" s="156">
        <v>62</v>
      </c>
      <c r="B64" s="156" t="s">
        <v>1988</v>
      </c>
      <c r="C64" s="156" t="s">
        <v>1133</v>
      </c>
      <c r="D64" s="156"/>
      <c r="E64" s="156"/>
      <c r="F64" s="156" t="s">
        <v>4989</v>
      </c>
      <c r="G64" s="156">
        <v>4</v>
      </c>
      <c r="H64" s="156" t="s">
        <v>1134</v>
      </c>
      <c r="I64" s="156" t="s">
        <v>637</v>
      </c>
      <c r="J64" s="156" t="s">
        <v>3713</v>
      </c>
      <c r="K64" s="156" t="s">
        <v>5661</v>
      </c>
      <c r="L64" s="156" t="s">
        <v>3373</v>
      </c>
      <c r="M64" s="128"/>
      <c r="N64" s="128"/>
      <c r="O64" s="145"/>
      <c r="P64" s="128"/>
      <c r="Q64" s="1"/>
      <c r="R64" s="125"/>
      <c r="S64" s="126"/>
      <c r="T64" s="125"/>
      <c r="U64" s="1"/>
      <c r="V64" s="1"/>
      <c r="W64" s="126"/>
      <c r="X64" s="1"/>
      <c r="Y64" s="1"/>
      <c r="Z64" s="1"/>
      <c r="AA64" s="1"/>
      <c r="AB64" s="1" t="str">
        <f>IF(基本情報登録!$D$10="","",IF(基本情報登録!$D$10='登録データ（女）'!F64,1,0))</f>
        <v/>
      </c>
      <c r="AC64" s="1"/>
      <c r="AD64" s="110"/>
      <c r="AE64" s="110"/>
      <c r="AF64" s="110"/>
      <c r="AG64" s="110"/>
      <c r="AH64" s="110"/>
      <c r="AI64" s="110"/>
      <c r="AJ64" s="110"/>
      <c r="AK64" s="110"/>
    </row>
    <row r="65" spans="1:37">
      <c r="A65" s="156">
        <v>63</v>
      </c>
      <c r="B65" s="156" t="s">
        <v>1982</v>
      </c>
      <c r="C65" s="156" t="s">
        <v>1146</v>
      </c>
      <c r="D65" s="156"/>
      <c r="E65" s="156"/>
      <c r="F65" s="156" t="s">
        <v>4989</v>
      </c>
      <c r="G65" s="156">
        <v>4</v>
      </c>
      <c r="H65" s="156" t="s">
        <v>790</v>
      </c>
      <c r="I65" s="156" t="s">
        <v>1147</v>
      </c>
      <c r="J65" s="156" t="s">
        <v>2440</v>
      </c>
      <c r="K65" s="156" t="s">
        <v>5662</v>
      </c>
      <c r="L65" s="156" t="s">
        <v>3373</v>
      </c>
      <c r="M65" s="1"/>
      <c r="N65" s="1"/>
      <c r="O65" s="113"/>
      <c r="P65" s="1"/>
      <c r="Q65" s="1"/>
      <c r="R65" s="125"/>
      <c r="S65" s="126"/>
      <c r="T65" s="125"/>
      <c r="U65" s="1"/>
      <c r="V65" s="1"/>
      <c r="W65" s="126"/>
      <c r="X65" s="1"/>
      <c r="Y65" s="1"/>
      <c r="Z65" s="1"/>
      <c r="AA65" s="1"/>
      <c r="AB65" s="1" t="str">
        <f>IF(基本情報登録!$D$10="","",IF(基本情報登録!$D$10='登録データ（女）'!F65,1,0))</f>
        <v/>
      </c>
      <c r="AC65" s="1"/>
      <c r="AD65" s="110"/>
      <c r="AE65" s="110"/>
      <c r="AF65" s="110"/>
      <c r="AG65" s="110"/>
      <c r="AH65" s="110"/>
      <c r="AI65" s="110"/>
      <c r="AJ65" s="110"/>
      <c r="AK65" s="110"/>
    </row>
    <row r="66" spans="1:37">
      <c r="A66" s="156">
        <v>64</v>
      </c>
      <c r="B66" s="156" t="s">
        <v>2008</v>
      </c>
      <c r="C66" s="156" t="s">
        <v>2009</v>
      </c>
      <c r="D66" s="156"/>
      <c r="E66" s="156"/>
      <c r="F66" s="156" t="s">
        <v>4989</v>
      </c>
      <c r="G66" s="156">
        <v>3</v>
      </c>
      <c r="H66" s="156" t="s">
        <v>1753</v>
      </c>
      <c r="I66" s="156" t="s">
        <v>2170</v>
      </c>
      <c r="J66" s="156" t="s">
        <v>3699</v>
      </c>
      <c r="K66" s="156" t="s">
        <v>5663</v>
      </c>
      <c r="L66" s="156" t="s">
        <v>3373</v>
      </c>
      <c r="M66" s="1"/>
      <c r="N66" s="1"/>
      <c r="O66" s="113"/>
      <c r="P66" s="1"/>
      <c r="Q66"/>
      <c r="R66"/>
      <c r="S66"/>
      <c r="T66"/>
      <c r="U66"/>
      <c r="V66"/>
      <c r="W66"/>
      <c r="X66"/>
      <c r="Y66"/>
      <c r="Z66"/>
      <c r="AA66"/>
      <c r="AB66" s="1" t="str">
        <f>IF(基本情報登録!$D$10="","",IF(基本情報登録!$D$10='登録データ（女）'!F66,1,0))</f>
        <v/>
      </c>
      <c r="AC66"/>
    </row>
    <row r="67" spans="1:37">
      <c r="A67" s="156">
        <v>65</v>
      </c>
      <c r="B67" s="156" t="s">
        <v>1986</v>
      </c>
      <c r="C67" s="156" t="s">
        <v>1131</v>
      </c>
      <c r="D67" s="156"/>
      <c r="E67" s="156"/>
      <c r="F67" s="156" t="s">
        <v>4989</v>
      </c>
      <c r="G67" s="156">
        <v>4</v>
      </c>
      <c r="H67" s="156" t="s">
        <v>1132</v>
      </c>
      <c r="I67" s="156" t="s">
        <v>746</v>
      </c>
      <c r="J67" s="156" t="s">
        <v>3717</v>
      </c>
      <c r="K67" s="156" t="s">
        <v>5664</v>
      </c>
      <c r="L67" s="156" t="s">
        <v>3373</v>
      </c>
      <c r="M67" s="1"/>
      <c r="N67" s="1"/>
      <c r="O67" s="113"/>
      <c r="P67" s="1"/>
      <c r="Q67"/>
      <c r="R67"/>
      <c r="S67"/>
      <c r="T67"/>
      <c r="U67"/>
      <c r="V67"/>
      <c r="W67"/>
      <c r="X67"/>
      <c r="Y67"/>
      <c r="Z67"/>
      <c r="AA67"/>
      <c r="AB67" s="1" t="str">
        <f>IF(基本情報登録!$D$10="","",IF(基本情報登録!$D$10='登録データ（女）'!F67,1,0))</f>
        <v/>
      </c>
      <c r="AC67"/>
    </row>
    <row r="68" spans="1:37">
      <c r="A68" s="156">
        <v>66</v>
      </c>
      <c r="B68" s="156" t="s">
        <v>1991</v>
      </c>
      <c r="C68" s="156" t="s">
        <v>1139</v>
      </c>
      <c r="D68" s="156"/>
      <c r="E68" s="156"/>
      <c r="F68" s="156" t="s">
        <v>4989</v>
      </c>
      <c r="G68" s="156">
        <v>4</v>
      </c>
      <c r="H68" s="156" t="s">
        <v>1140</v>
      </c>
      <c r="I68" s="156" t="s">
        <v>1141</v>
      </c>
      <c r="J68" s="156" t="s">
        <v>3704</v>
      </c>
      <c r="K68" s="156" t="s">
        <v>5665</v>
      </c>
      <c r="L68" s="156" t="s">
        <v>3373</v>
      </c>
      <c r="M68" s="1"/>
      <c r="N68" s="1"/>
      <c r="O68" s="113"/>
      <c r="P68" s="1"/>
      <c r="Q68"/>
      <c r="R68"/>
      <c r="S68"/>
      <c r="T68"/>
      <c r="U68"/>
      <c r="V68"/>
      <c r="W68"/>
      <c r="X68"/>
      <c r="Y68"/>
      <c r="Z68"/>
      <c r="AA68"/>
      <c r="AB68" s="1" t="str">
        <f>IF(基本情報登録!$D$10="","",IF(基本情報登録!$D$10='登録データ（女）'!F68,1,0))</f>
        <v/>
      </c>
      <c r="AC68"/>
    </row>
    <row r="69" spans="1:37">
      <c r="A69" s="156">
        <v>67</v>
      </c>
      <c r="B69" s="156" t="s">
        <v>2004</v>
      </c>
      <c r="C69" s="156" t="s">
        <v>2005</v>
      </c>
      <c r="D69" s="156"/>
      <c r="E69" s="156"/>
      <c r="F69" s="156" t="s">
        <v>4989</v>
      </c>
      <c r="G69" s="156">
        <v>3</v>
      </c>
      <c r="H69" s="156" t="s">
        <v>1999</v>
      </c>
      <c r="I69" s="156" t="s">
        <v>1144</v>
      </c>
      <c r="J69" s="156" t="s">
        <v>3708</v>
      </c>
      <c r="K69" s="156" t="s">
        <v>5666</v>
      </c>
      <c r="L69" s="156" t="s">
        <v>3373</v>
      </c>
      <c r="M69" s="1"/>
      <c r="N69" s="1"/>
      <c r="O69" s="113"/>
      <c r="P69" s="1"/>
      <c r="Q69"/>
      <c r="R69"/>
      <c r="S69"/>
      <c r="T69"/>
      <c r="U69"/>
      <c r="V69"/>
      <c r="W69"/>
      <c r="X69"/>
      <c r="Y69"/>
      <c r="Z69"/>
      <c r="AA69"/>
      <c r="AB69" s="1" t="str">
        <f>IF(基本情報登録!$D$10="","",IF(基本情報登録!$D$10='登録データ（女）'!F69,1,0))</f>
        <v/>
      </c>
      <c r="AC69"/>
    </row>
    <row r="70" spans="1:37">
      <c r="A70" s="156">
        <v>68</v>
      </c>
      <c r="B70" s="156" t="s">
        <v>2018</v>
      </c>
      <c r="C70" s="156" t="s">
        <v>2019</v>
      </c>
      <c r="D70" s="156"/>
      <c r="E70" s="156"/>
      <c r="F70" s="156" t="s">
        <v>4989</v>
      </c>
      <c r="G70" s="156">
        <v>3</v>
      </c>
      <c r="H70" s="156" t="s">
        <v>1884</v>
      </c>
      <c r="I70" s="156" t="s">
        <v>2173</v>
      </c>
      <c r="J70" s="156" t="s">
        <v>3702</v>
      </c>
      <c r="K70" s="156" t="s">
        <v>5667</v>
      </c>
      <c r="L70" s="156" t="s">
        <v>3373</v>
      </c>
      <c r="M70" s="1"/>
      <c r="N70" s="1"/>
      <c r="O70" s="113"/>
      <c r="P70" s="1"/>
      <c r="Q70"/>
      <c r="R70"/>
      <c r="S70"/>
      <c r="T70"/>
      <c r="U70"/>
      <c r="V70"/>
      <c r="W70"/>
      <c r="X70"/>
      <c r="Y70"/>
      <c r="Z70"/>
      <c r="AA70"/>
      <c r="AB70" s="1" t="str">
        <f>IF(基本情報登録!$D$10="","",IF(基本情報登録!$D$10='登録データ（女）'!F70,1,0))</f>
        <v/>
      </c>
      <c r="AC70"/>
    </row>
    <row r="71" spans="1:37">
      <c r="A71" s="156">
        <v>69</v>
      </c>
      <c r="B71" s="156" t="s">
        <v>2006</v>
      </c>
      <c r="C71" s="156" t="s">
        <v>2007</v>
      </c>
      <c r="D71" s="156"/>
      <c r="E71" s="156"/>
      <c r="F71" s="156" t="s">
        <v>4989</v>
      </c>
      <c r="G71" s="156">
        <v>3</v>
      </c>
      <c r="H71" s="156" t="s">
        <v>1979</v>
      </c>
      <c r="I71" s="156" t="s">
        <v>576</v>
      </c>
      <c r="J71" s="156" t="s">
        <v>3710</v>
      </c>
      <c r="K71" s="156" t="s">
        <v>5668</v>
      </c>
      <c r="L71" s="156" t="s">
        <v>3373</v>
      </c>
      <c r="M71" s="1"/>
      <c r="N71" s="1"/>
      <c r="O71" s="113"/>
      <c r="P71" s="1"/>
      <c r="Q71"/>
      <c r="R71"/>
      <c r="S71"/>
      <c r="T71"/>
      <c r="U71"/>
      <c r="V71"/>
      <c r="W71"/>
      <c r="X71"/>
      <c r="Y71"/>
      <c r="Z71"/>
      <c r="AA71"/>
      <c r="AB71" s="1" t="str">
        <f>IF(基本情報登録!$D$10="","",IF(基本情報登録!$D$10='登録データ（女）'!F71,1,0))</f>
        <v/>
      </c>
      <c r="AC71"/>
    </row>
    <row r="72" spans="1:37">
      <c r="A72" s="156">
        <v>70</v>
      </c>
      <c r="B72" s="156" t="s">
        <v>2002</v>
      </c>
      <c r="C72" s="156" t="s">
        <v>2003</v>
      </c>
      <c r="D72" s="156"/>
      <c r="E72" s="156"/>
      <c r="F72" s="156" t="s">
        <v>4989</v>
      </c>
      <c r="G72" s="156">
        <v>3</v>
      </c>
      <c r="H72" s="156" t="s">
        <v>1726</v>
      </c>
      <c r="I72" s="156" t="s">
        <v>2169</v>
      </c>
      <c r="J72" s="156" t="s">
        <v>3048</v>
      </c>
      <c r="K72" s="156" t="s">
        <v>5669</v>
      </c>
      <c r="L72" s="156" t="s">
        <v>3373</v>
      </c>
      <c r="M72" s="1"/>
      <c r="N72" s="1"/>
      <c r="O72" s="113"/>
      <c r="P72" s="1"/>
      <c r="Q72"/>
      <c r="R72"/>
      <c r="S72"/>
      <c r="T72"/>
      <c r="U72"/>
      <c r="V72"/>
      <c r="W72"/>
      <c r="X72"/>
      <c r="Y72"/>
      <c r="Z72"/>
      <c r="AA72"/>
      <c r="AB72" s="1" t="str">
        <f>IF(基本情報登録!$D$10="","",IF(基本情報登録!$D$10='登録データ（女）'!F72,1,0))</f>
        <v/>
      </c>
      <c r="AC72"/>
    </row>
    <row r="73" spans="1:37">
      <c r="A73" s="156">
        <v>71</v>
      </c>
      <c r="B73" s="156" t="s">
        <v>2000</v>
      </c>
      <c r="C73" s="156" t="s">
        <v>2001</v>
      </c>
      <c r="D73" s="156"/>
      <c r="E73" s="156"/>
      <c r="F73" s="156" t="s">
        <v>4989</v>
      </c>
      <c r="G73" s="156">
        <v>3</v>
      </c>
      <c r="H73" s="156" t="s">
        <v>1725</v>
      </c>
      <c r="I73" s="156" t="s">
        <v>2168</v>
      </c>
      <c r="J73" s="156" t="s">
        <v>3720</v>
      </c>
      <c r="K73" s="156" t="s">
        <v>5670</v>
      </c>
      <c r="L73" s="156" t="s">
        <v>3373</v>
      </c>
      <c r="M73" s="1"/>
      <c r="N73" s="1"/>
      <c r="O73" s="113"/>
      <c r="P73" s="1"/>
      <c r="Q73"/>
      <c r="R73"/>
      <c r="S73"/>
      <c r="T73"/>
      <c r="U73"/>
      <c r="V73"/>
      <c r="W73"/>
      <c r="X73"/>
      <c r="Y73"/>
      <c r="Z73"/>
      <c r="AA73"/>
      <c r="AB73" s="1" t="str">
        <f>IF(基本情報登録!$D$10="","",IF(基本情報登録!$D$10='登録データ（女）'!F73,1,0))</f>
        <v/>
      </c>
      <c r="AC73"/>
    </row>
    <row r="74" spans="1:37">
      <c r="A74" s="156">
        <v>72</v>
      </c>
      <c r="B74" s="156" t="s">
        <v>2013</v>
      </c>
      <c r="C74" s="156" t="s">
        <v>2014</v>
      </c>
      <c r="D74" s="156"/>
      <c r="E74" s="156"/>
      <c r="F74" s="156" t="s">
        <v>4989</v>
      </c>
      <c r="G74" s="156">
        <v>3</v>
      </c>
      <c r="H74" s="156" t="s">
        <v>2015</v>
      </c>
      <c r="I74" s="156" t="s">
        <v>2171</v>
      </c>
      <c r="J74" s="156" t="s">
        <v>3701</v>
      </c>
      <c r="K74" s="156" t="s">
        <v>5671</v>
      </c>
      <c r="L74" s="156" t="s">
        <v>3373</v>
      </c>
      <c r="M74" s="1"/>
      <c r="N74" s="1"/>
      <c r="O74" s="113"/>
      <c r="P74" s="1"/>
      <c r="Q74"/>
      <c r="R74"/>
      <c r="S74"/>
      <c r="T74"/>
      <c r="U74"/>
      <c r="V74"/>
      <c r="W74"/>
      <c r="X74"/>
      <c r="Y74"/>
      <c r="Z74"/>
      <c r="AA74"/>
      <c r="AB74" s="1" t="str">
        <f>IF(基本情報登録!$D$10="","",IF(基本情報登録!$D$10='登録データ（女）'!F74,1,0))</f>
        <v/>
      </c>
      <c r="AC74"/>
    </row>
    <row r="75" spans="1:37">
      <c r="A75" s="156">
        <v>73</v>
      </c>
      <c r="B75" s="156" t="s">
        <v>2037</v>
      </c>
      <c r="C75" s="156" t="s">
        <v>2038</v>
      </c>
      <c r="D75" s="156"/>
      <c r="E75" s="156"/>
      <c r="F75" s="156" t="s">
        <v>4989</v>
      </c>
      <c r="G75" s="156">
        <v>3</v>
      </c>
      <c r="H75" s="156" t="s">
        <v>1848</v>
      </c>
      <c r="I75" s="156" t="s">
        <v>2177</v>
      </c>
      <c r="J75" s="156" t="s">
        <v>3721</v>
      </c>
      <c r="K75" s="156" t="s">
        <v>5672</v>
      </c>
      <c r="L75" s="156" t="s">
        <v>3373</v>
      </c>
      <c r="M75" s="1"/>
      <c r="N75" s="1"/>
      <c r="O75" s="113"/>
      <c r="P75" s="1"/>
      <c r="Q75"/>
      <c r="R75"/>
      <c r="S75"/>
      <c r="T75"/>
      <c r="U75"/>
      <c r="V75"/>
      <c r="W75"/>
      <c r="X75"/>
      <c r="Y75"/>
      <c r="Z75"/>
      <c r="AA75"/>
      <c r="AB75" s="1" t="str">
        <f>IF(基本情報登録!$D$10="","",IF(基本情報登録!$D$10='登録データ（女）'!F75,1,0))</f>
        <v/>
      </c>
      <c r="AC75"/>
    </row>
    <row r="76" spans="1:37">
      <c r="A76" s="156">
        <v>74</v>
      </c>
      <c r="B76" s="156" t="s">
        <v>1995</v>
      </c>
      <c r="C76" s="156" t="s">
        <v>1996</v>
      </c>
      <c r="D76" s="156"/>
      <c r="E76" s="156"/>
      <c r="F76" s="156" t="s">
        <v>4989</v>
      </c>
      <c r="G76" s="156">
        <v>3</v>
      </c>
      <c r="H76" s="156" t="s">
        <v>1863</v>
      </c>
      <c r="I76" s="156" t="s">
        <v>2167</v>
      </c>
      <c r="J76" s="156" t="s">
        <v>501</v>
      </c>
      <c r="K76" s="156" t="s">
        <v>5673</v>
      </c>
      <c r="L76" s="156" t="s">
        <v>3373</v>
      </c>
      <c r="M76" s="1"/>
      <c r="N76" s="1"/>
      <c r="O76" s="113"/>
      <c r="P76" s="1"/>
      <c r="Q76"/>
      <c r="R76"/>
      <c r="S76"/>
      <c r="T76"/>
      <c r="U76"/>
      <c r="V76"/>
      <c r="W76"/>
      <c r="X76"/>
      <c r="Y76"/>
      <c r="Z76"/>
      <c r="AA76"/>
      <c r="AB76" s="1" t="str">
        <f>IF(基本情報登録!$D$10="","",IF(基本情報登録!$D$10='登録データ（女）'!F76,1,0))</f>
        <v/>
      </c>
      <c r="AC76"/>
    </row>
    <row r="77" spans="1:37">
      <c r="A77" s="156">
        <v>75</v>
      </c>
      <c r="B77" s="156" t="s">
        <v>4147</v>
      </c>
      <c r="C77" s="156" t="s">
        <v>4148</v>
      </c>
      <c r="D77" s="156"/>
      <c r="E77" s="156"/>
      <c r="F77" s="156" t="s">
        <v>4989</v>
      </c>
      <c r="G77" s="156">
        <v>3</v>
      </c>
      <c r="H77" s="156" t="s">
        <v>1820</v>
      </c>
      <c r="I77" s="156" t="s">
        <v>4149</v>
      </c>
      <c r="J77" s="156" t="s">
        <v>2487</v>
      </c>
      <c r="K77" s="156" t="s">
        <v>5674</v>
      </c>
      <c r="L77" s="156" t="s">
        <v>3373</v>
      </c>
      <c r="M77" s="1"/>
      <c r="N77" s="1"/>
      <c r="O77" s="113"/>
      <c r="P77" s="1"/>
      <c r="Q77"/>
      <c r="R77"/>
      <c r="S77"/>
      <c r="T77"/>
      <c r="U77"/>
      <c r="V77"/>
      <c r="W77"/>
      <c r="X77"/>
      <c r="Y77"/>
      <c r="Z77"/>
      <c r="AA77"/>
      <c r="AB77" s="1" t="str">
        <f>IF(基本情報登録!$D$10="","",IF(基本情報登録!$D$10='登録データ（女）'!F77,1,0))</f>
        <v/>
      </c>
      <c r="AC77"/>
    </row>
    <row r="78" spans="1:37">
      <c r="A78" s="156">
        <v>76</v>
      </c>
      <c r="B78" s="156" t="s">
        <v>2016</v>
      </c>
      <c r="C78" s="156" t="s">
        <v>2017</v>
      </c>
      <c r="D78" s="156"/>
      <c r="E78" s="156"/>
      <c r="F78" s="156" t="s">
        <v>4989</v>
      </c>
      <c r="G78" s="156">
        <v>3</v>
      </c>
      <c r="H78" s="156" t="s">
        <v>1774</v>
      </c>
      <c r="I78" s="156" t="s">
        <v>2172</v>
      </c>
      <c r="J78" s="156" t="s">
        <v>3722</v>
      </c>
      <c r="K78" s="156" t="s">
        <v>5675</v>
      </c>
      <c r="L78" s="156" t="s">
        <v>3373</v>
      </c>
      <c r="M78" s="1"/>
      <c r="N78" s="1"/>
      <c r="O78" s="113"/>
      <c r="P78" s="1"/>
      <c r="Q78"/>
      <c r="R78"/>
      <c r="S78"/>
      <c r="T78"/>
      <c r="U78"/>
      <c r="V78"/>
      <c r="W78"/>
      <c r="X78"/>
      <c r="Y78"/>
      <c r="Z78"/>
      <c r="AA78"/>
      <c r="AB78" s="1" t="str">
        <f>IF(基本情報登録!$D$10="","",IF(基本情報登録!$D$10='登録データ（女）'!F78,1,0))</f>
        <v/>
      </c>
      <c r="AC78"/>
    </row>
    <row r="79" spans="1:37">
      <c r="A79" s="156">
        <v>77</v>
      </c>
      <c r="B79" s="156" t="s">
        <v>2023</v>
      </c>
      <c r="C79" s="156" t="s">
        <v>6658</v>
      </c>
      <c r="D79" s="156"/>
      <c r="E79" s="156"/>
      <c r="F79" s="156" t="s">
        <v>4989</v>
      </c>
      <c r="G79" s="156">
        <v>3</v>
      </c>
      <c r="H79" s="156" t="s">
        <v>2024</v>
      </c>
      <c r="I79" s="156" t="s">
        <v>3690</v>
      </c>
      <c r="J79" s="156" t="s">
        <v>3691</v>
      </c>
      <c r="K79" s="156" t="s">
        <v>5676</v>
      </c>
      <c r="L79" s="156" t="s">
        <v>3373</v>
      </c>
      <c r="M79" s="1"/>
      <c r="N79" s="1"/>
      <c r="O79" s="113"/>
      <c r="P79" s="1"/>
      <c r="Q79"/>
      <c r="R79"/>
      <c r="S79"/>
      <c r="T79"/>
      <c r="U79"/>
      <c r="V79"/>
      <c r="W79"/>
      <c r="X79"/>
      <c r="Y79"/>
      <c r="Z79"/>
      <c r="AA79"/>
      <c r="AB79" s="1" t="str">
        <f>IF(基本情報登録!$D$10="","",IF(基本情報登録!$D$10='登録データ（女）'!F79,1,0))</f>
        <v/>
      </c>
      <c r="AC79"/>
    </row>
    <row r="80" spans="1:37">
      <c r="A80" s="156">
        <v>78</v>
      </c>
      <c r="B80" s="156" t="s">
        <v>2020</v>
      </c>
      <c r="C80" s="156" t="s">
        <v>2021</v>
      </c>
      <c r="D80" s="156"/>
      <c r="E80" s="156"/>
      <c r="F80" s="156" t="s">
        <v>4989</v>
      </c>
      <c r="G80" s="156">
        <v>3</v>
      </c>
      <c r="H80" s="156" t="s">
        <v>2022</v>
      </c>
      <c r="I80" s="156" t="s">
        <v>2174</v>
      </c>
      <c r="J80" s="156" t="s">
        <v>3694</v>
      </c>
      <c r="K80" s="156" t="s">
        <v>5677</v>
      </c>
      <c r="L80" s="156" t="s">
        <v>3373</v>
      </c>
      <c r="M80" s="1"/>
      <c r="N80" s="1"/>
      <c r="O80" s="113"/>
      <c r="P80" s="1"/>
      <c r="Q80"/>
      <c r="R80"/>
      <c r="S80"/>
      <c r="T80"/>
      <c r="U80"/>
      <c r="V80"/>
      <c r="W80"/>
      <c r="X80"/>
      <c r="Y80"/>
      <c r="Z80"/>
      <c r="AA80"/>
      <c r="AB80" s="1" t="str">
        <f>IF(基本情報登録!$D$10="","",IF(基本情報登録!$D$10='登録データ（女）'!F80,1,0))</f>
        <v/>
      </c>
      <c r="AC80"/>
    </row>
    <row r="81" spans="1:29">
      <c r="A81" s="156">
        <v>79</v>
      </c>
      <c r="B81" s="156" t="s">
        <v>1997</v>
      </c>
      <c r="C81" s="156" t="s">
        <v>1998</v>
      </c>
      <c r="D81" s="156"/>
      <c r="E81" s="156"/>
      <c r="F81" s="156" t="s">
        <v>4989</v>
      </c>
      <c r="G81" s="156">
        <v>3</v>
      </c>
      <c r="H81" s="156" t="s">
        <v>1999</v>
      </c>
      <c r="I81" s="156" t="s">
        <v>615</v>
      </c>
      <c r="J81" s="156" t="s">
        <v>3719</v>
      </c>
      <c r="K81" s="156" t="s">
        <v>5678</v>
      </c>
      <c r="L81" s="156" t="s">
        <v>3373</v>
      </c>
      <c r="M81" s="1"/>
      <c r="N81" s="1"/>
      <c r="O81" s="113"/>
      <c r="P81" s="1"/>
      <c r="Q81"/>
      <c r="R81"/>
      <c r="S81"/>
      <c r="T81"/>
      <c r="U81"/>
      <c r="V81"/>
      <c r="W81"/>
      <c r="X81"/>
      <c r="Y81"/>
      <c r="Z81"/>
      <c r="AA81"/>
      <c r="AB81" s="1" t="str">
        <f>IF(基本情報登録!$D$10="","",IF(基本情報登録!$D$10='登録データ（女）'!F81,1,0))</f>
        <v/>
      </c>
      <c r="AC81"/>
    </row>
    <row r="82" spans="1:29">
      <c r="A82" s="156">
        <v>80</v>
      </c>
      <c r="B82" s="156" t="s">
        <v>2031</v>
      </c>
      <c r="C82" s="156" t="s">
        <v>2032</v>
      </c>
      <c r="D82" s="156"/>
      <c r="E82" s="156"/>
      <c r="F82" s="156" t="s">
        <v>4989</v>
      </c>
      <c r="G82" s="156">
        <v>3</v>
      </c>
      <c r="H82" s="156" t="s">
        <v>2033</v>
      </c>
      <c r="I82" s="156" t="s">
        <v>613</v>
      </c>
      <c r="J82" s="156" t="s">
        <v>3700</v>
      </c>
      <c r="K82" s="156" t="s">
        <v>5679</v>
      </c>
      <c r="L82" s="156" t="s">
        <v>3373</v>
      </c>
      <c r="M82" s="1"/>
      <c r="N82" s="1"/>
      <c r="O82" s="113"/>
      <c r="P82" s="1"/>
      <c r="Q82"/>
      <c r="R82"/>
      <c r="S82"/>
      <c r="T82"/>
      <c r="U82"/>
      <c r="V82"/>
      <c r="W82"/>
      <c r="X82"/>
      <c r="Y82"/>
      <c r="Z82"/>
      <c r="AA82"/>
      <c r="AB82" s="1" t="str">
        <f>IF(基本情報登録!$D$10="","",IF(基本情報登録!$D$10='登録データ（女）'!F82,1,0))</f>
        <v/>
      </c>
      <c r="AC82"/>
    </row>
    <row r="83" spans="1:29">
      <c r="A83" s="156">
        <v>81</v>
      </c>
      <c r="B83" s="156" t="s">
        <v>2010</v>
      </c>
      <c r="C83" s="156" t="s">
        <v>2011</v>
      </c>
      <c r="D83" s="156"/>
      <c r="E83" s="156"/>
      <c r="F83" s="156" t="s">
        <v>4989</v>
      </c>
      <c r="G83" s="156">
        <v>3</v>
      </c>
      <c r="H83" s="156" t="s">
        <v>2012</v>
      </c>
      <c r="I83" s="156" t="s">
        <v>634</v>
      </c>
      <c r="J83" s="156" t="s">
        <v>3707</v>
      </c>
      <c r="K83" s="156" t="s">
        <v>5680</v>
      </c>
      <c r="L83" s="156" t="s">
        <v>3373</v>
      </c>
      <c r="M83" s="1"/>
      <c r="N83" s="1"/>
      <c r="O83" s="113"/>
      <c r="P83" s="1"/>
      <c r="Q83"/>
      <c r="R83"/>
      <c r="S83"/>
      <c r="T83"/>
      <c r="U83"/>
      <c r="V83"/>
      <c r="W83"/>
      <c r="X83"/>
      <c r="Y83"/>
      <c r="Z83"/>
      <c r="AA83"/>
      <c r="AB83" s="1" t="str">
        <f>IF(基本情報登録!$D$10="","",IF(基本情報登録!$D$10='登録データ（女）'!F83,1,0))</f>
        <v/>
      </c>
      <c r="AC83"/>
    </row>
    <row r="84" spans="1:29">
      <c r="A84" s="156">
        <v>82</v>
      </c>
      <c r="B84" s="156" t="s">
        <v>2025</v>
      </c>
      <c r="C84" s="156" t="s">
        <v>2026</v>
      </c>
      <c r="D84" s="156"/>
      <c r="E84" s="156"/>
      <c r="F84" s="156" t="s">
        <v>4989</v>
      </c>
      <c r="G84" s="156">
        <v>3</v>
      </c>
      <c r="H84" s="156" t="s">
        <v>2015</v>
      </c>
      <c r="I84" s="156" t="s">
        <v>2175</v>
      </c>
      <c r="J84" s="156" t="s">
        <v>3692</v>
      </c>
      <c r="K84" s="156" t="s">
        <v>5681</v>
      </c>
      <c r="L84" s="156" t="s">
        <v>3373</v>
      </c>
      <c r="M84" s="1"/>
      <c r="N84" s="1"/>
      <c r="O84" s="113"/>
      <c r="P84" s="1"/>
      <c r="Q84"/>
      <c r="R84"/>
      <c r="S84"/>
      <c r="T84"/>
      <c r="U84"/>
      <c r="V84"/>
      <c r="W84"/>
      <c r="X84"/>
      <c r="Y84"/>
      <c r="Z84"/>
      <c r="AA84"/>
      <c r="AB84" s="1" t="str">
        <f>IF(基本情報登録!$D$10="","",IF(基本情報登録!$D$10='登録データ（女）'!F84,1,0))</f>
        <v/>
      </c>
      <c r="AC84"/>
    </row>
    <row r="85" spans="1:29">
      <c r="A85" s="156">
        <v>83</v>
      </c>
      <c r="B85" s="156" t="s">
        <v>2107</v>
      </c>
      <c r="C85" s="156" t="s">
        <v>2108</v>
      </c>
      <c r="D85" s="156"/>
      <c r="E85" s="156"/>
      <c r="F85" s="156" t="s">
        <v>4989</v>
      </c>
      <c r="G85" s="156">
        <v>3</v>
      </c>
      <c r="H85" s="156" t="s">
        <v>1793</v>
      </c>
      <c r="I85" s="156" t="s">
        <v>1083</v>
      </c>
      <c r="J85" s="156" t="s">
        <v>2599</v>
      </c>
      <c r="K85" s="156" t="s">
        <v>5682</v>
      </c>
      <c r="L85" s="156" t="s">
        <v>3373</v>
      </c>
      <c r="M85" s="1"/>
      <c r="N85" s="1"/>
      <c r="O85" s="113"/>
      <c r="P85" s="1"/>
      <c r="Q85"/>
      <c r="R85"/>
      <c r="S85"/>
      <c r="T85"/>
      <c r="U85"/>
      <c r="V85"/>
      <c r="W85"/>
      <c r="X85"/>
      <c r="Y85"/>
      <c r="Z85"/>
      <c r="AA85"/>
      <c r="AB85" s="1" t="str">
        <f>IF(基本情報登録!$D$10="","",IF(基本情報登録!$D$10='登録データ（女）'!F85,1,0))</f>
        <v/>
      </c>
      <c r="AC85"/>
    </row>
    <row r="86" spans="1:29">
      <c r="A86" s="156">
        <v>84</v>
      </c>
      <c r="B86" s="156" t="s">
        <v>2027</v>
      </c>
      <c r="C86" s="156" t="s">
        <v>2028</v>
      </c>
      <c r="D86" s="156"/>
      <c r="E86" s="156"/>
      <c r="F86" s="156" t="s">
        <v>4989</v>
      </c>
      <c r="G86" s="156">
        <v>3</v>
      </c>
      <c r="H86" s="156" t="s">
        <v>2029</v>
      </c>
      <c r="I86" s="156" t="s">
        <v>723</v>
      </c>
      <c r="J86" s="156" t="s">
        <v>3693</v>
      </c>
      <c r="K86" s="156" t="s">
        <v>5683</v>
      </c>
      <c r="L86" s="156" t="s">
        <v>3373</v>
      </c>
      <c r="M86" s="1"/>
      <c r="N86" s="1"/>
      <c r="O86" s="113"/>
      <c r="P86" s="1"/>
      <c r="Q86"/>
      <c r="R86"/>
      <c r="S86"/>
      <c r="T86"/>
      <c r="U86"/>
      <c r="V86"/>
      <c r="W86"/>
      <c r="X86"/>
      <c r="Y86"/>
      <c r="Z86"/>
      <c r="AA86"/>
      <c r="AB86" s="1" t="str">
        <f>IF(基本情報登録!$D$10="","",IF(基本情報登録!$D$10='登録データ（女）'!F86,1,0))</f>
        <v/>
      </c>
      <c r="AC86"/>
    </row>
    <row r="87" spans="1:29">
      <c r="A87" s="156">
        <v>85</v>
      </c>
      <c r="B87" s="156" t="s">
        <v>2030</v>
      </c>
      <c r="C87" s="156" t="s">
        <v>6659</v>
      </c>
      <c r="D87" s="156"/>
      <c r="E87" s="156"/>
      <c r="F87" s="156" t="s">
        <v>4989</v>
      </c>
      <c r="G87" s="156">
        <v>3</v>
      </c>
      <c r="H87" s="156" t="s">
        <v>1787</v>
      </c>
      <c r="I87" s="156" t="s">
        <v>3695</v>
      </c>
      <c r="J87" s="156" t="s">
        <v>3696</v>
      </c>
      <c r="K87" s="156" t="s">
        <v>5684</v>
      </c>
      <c r="L87" s="156" t="s">
        <v>3373</v>
      </c>
      <c r="M87" s="1"/>
      <c r="N87" s="1"/>
      <c r="O87" s="113"/>
      <c r="P87" s="1"/>
      <c r="Q87"/>
      <c r="R87"/>
      <c r="S87"/>
      <c r="T87"/>
      <c r="U87"/>
      <c r="V87"/>
      <c r="W87"/>
      <c r="X87"/>
      <c r="Y87"/>
      <c r="Z87"/>
      <c r="AA87"/>
      <c r="AB87" s="1" t="str">
        <f>IF(基本情報登録!$D$10="","",IF(基本情報登録!$D$10='登録データ（女）'!F87,1,0))</f>
        <v/>
      </c>
      <c r="AC87"/>
    </row>
    <row r="88" spans="1:29">
      <c r="A88" s="156">
        <v>86</v>
      </c>
      <c r="B88" s="156" t="s">
        <v>2034</v>
      </c>
      <c r="C88" s="156" t="s">
        <v>2035</v>
      </c>
      <c r="D88" s="156"/>
      <c r="E88" s="156"/>
      <c r="F88" s="156" t="s">
        <v>4989</v>
      </c>
      <c r="G88" s="156">
        <v>3</v>
      </c>
      <c r="H88" s="156" t="s">
        <v>1868</v>
      </c>
      <c r="I88" s="156" t="s">
        <v>2176</v>
      </c>
      <c r="J88" s="156" t="s">
        <v>3709</v>
      </c>
      <c r="K88" s="156" t="s">
        <v>5685</v>
      </c>
      <c r="L88" s="156" t="s">
        <v>3373</v>
      </c>
      <c r="M88" s="1"/>
      <c r="N88" s="1"/>
      <c r="O88" s="113"/>
      <c r="P88" s="1"/>
      <c r="Q88"/>
      <c r="R88"/>
      <c r="S88"/>
      <c r="T88"/>
      <c r="U88"/>
      <c r="V88"/>
      <c r="W88"/>
      <c r="X88"/>
      <c r="Y88"/>
      <c r="Z88"/>
      <c r="AA88"/>
      <c r="AB88" s="1" t="str">
        <f>IF(基本情報登録!$D$10="","",IF(基本情報登録!$D$10='登録データ（女）'!F88,1,0))</f>
        <v/>
      </c>
      <c r="AC88"/>
    </row>
    <row r="89" spans="1:29">
      <c r="A89" s="156">
        <v>87</v>
      </c>
      <c r="B89" s="156" t="s">
        <v>3758</v>
      </c>
      <c r="C89" s="156" t="s">
        <v>3759</v>
      </c>
      <c r="D89" s="156"/>
      <c r="E89" s="156"/>
      <c r="F89" s="156" t="s">
        <v>4989</v>
      </c>
      <c r="G89" s="156">
        <v>2</v>
      </c>
      <c r="H89" s="156" t="s">
        <v>3353</v>
      </c>
      <c r="I89" s="156" t="s">
        <v>703</v>
      </c>
      <c r="J89" s="156" t="s">
        <v>3760</v>
      </c>
      <c r="K89" s="156" t="s">
        <v>5686</v>
      </c>
      <c r="L89" s="156" t="s">
        <v>3373</v>
      </c>
      <c r="M89" s="1"/>
      <c r="N89" s="1"/>
      <c r="O89" s="113"/>
      <c r="P89" s="1"/>
      <c r="Q89"/>
      <c r="R89"/>
      <c r="S89"/>
      <c r="T89"/>
      <c r="U89"/>
      <c r="V89"/>
      <c r="W89"/>
      <c r="X89"/>
      <c r="Y89"/>
      <c r="Z89"/>
      <c r="AA89"/>
      <c r="AB89" s="1" t="str">
        <f>IF(基本情報登録!$D$10="","",IF(基本情報登録!$D$10='登録データ（女）'!F89,1,0))</f>
        <v/>
      </c>
      <c r="AC89"/>
    </row>
    <row r="90" spans="1:29">
      <c r="A90" s="156">
        <v>88</v>
      </c>
      <c r="B90" s="156" t="s">
        <v>3761</v>
      </c>
      <c r="C90" s="156" t="s">
        <v>3762</v>
      </c>
      <c r="D90" s="156"/>
      <c r="E90" s="156"/>
      <c r="F90" s="156" t="s">
        <v>4989</v>
      </c>
      <c r="G90" s="156">
        <v>2</v>
      </c>
      <c r="H90" s="156" t="s">
        <v>3302</v>
      </c>
      <c r="I90" s="156" t="s">
        <v>529</v>
      </c>
      <c r="J90" s="156" t="s">
        <v>3763</v>
      </c>
      <c r="K90" s="156" t="s">
        <v>5687</v>
      </c>
      <c r="L90" s="156" t="s">
        <v>3373</v>
      </c>
      <c r="M90" s="1"/>
      <c r="N90" s="1"/>
      <c r="O90" s="113"/>
      <c r="P90" s="1"/>
      <c r="Q90"/>
      <c r="R90"/>
      <c r="S90"/>
      <c r="T90"/>
      <c r="U90"/>
      <c r="V90"/>
      <c r="W90"/>
      <c r="X90"/>
      <c r="Y90"/>
      <c r="Z90"/>
      <c r="AA90"/>
      <c r="AB90" s="1" t="str">
        <f>IF(基本情報登録!$D$10="","",IF(基本情報登録!$D$10='登録データ（女）'!F90,1,0))</f>
        <v/>
      </c>
      <c r="AC90"/>
    </row>
    <row r="91" spans="1:29">
      <c r="A91" s="156">
        <v>89</v>
      </c>
      <c r="B91" s="156" t="s">
        <v>3736</v>
      </c>
      <c r="C91" s="156" t="s">
        <v>3737</v>
      </c>
      <c r="D91" s="156"/>
      <c r="E91" s="156"/>
      <c r="F91" s="156" t="s">
        <v>4989</v>
      </c>
      <c r="G91" s="156">
        <v>2</v>
      </c>
      <c r="H91" s="156" t="s">
        <v>3738</v>
      </c>
      <c r="I91" s="156" t="s">
        <v>527</v>
      </c>
      <c r="J91" s="156" t="s">
        <v>3739</v>
      </c>
      <c r="K91" s="156" t="s">
        <v>5688</v>
      </c>
      <c r="L91" s="156" t="s">
        <v>3373</v>
      </c>
      <c r="M91" s="1"/>
      <c r="N91" s="1"/>
      <c r="O91" s="113"/>
      <c r="P91" s="1"/>
      <c r="Q91"/>
      <c r="R91"/>
      <c r="S91"/>
      <c r="T91"/>
      <c r="U91"/>
      <c r="V91"/>
      <c r="W91"/>
      <c r="X91"/>
      <c r="Y91"/>
      <c r="Z91"/>
      <c r="AA91"/>
      <c r="AB91" s="1" t="str">
        <f>IF(基本情報登録!$D$10="","",IF(基本情報登録!$D$10='登録データ（女）'!F91,1,0))</f>
        <v/>
      </c>
      <c r="AC91"/>
    </row>
    <row r="92" spans="1:29">
      <c r="A92" s="156">
        <v>90</v>
      </c>
      <c r="B92" s="156" t="s">
        <v>3804</v>
      </c>
      <c r="C92" s="156" t="s">
        <v>3805</v>
      </c>
      <c r="D92" s="156"/>
      <c r="E92" s="156"/>
      <c r="F92" s="156" t="s">
        <v>4989</v>
      </c>
      <c r="G92" s="156">
        <v>2</v>
      </c>
      <c r="H92" s="156" t="s">
        <v>3806</v>
      </c>
      <c r="I92" s="156" t="s">
        <v>2273</v>
      </c>
      <c r="J92" s="156" t="s">
        <v>3807</v>
      </c>
      <c r="K92" s="156" t="s">
        <v>5689</v>
      </c>
      <c r="L92" s="156" t="s">
        <v>3373</v>
      </c>
      <c r="M92" s="1"/>
      <c r="N92" s="1"/>
      <c r="O92" s="113"/>
      <c r="P92" s="1"/>
      <c r="Q92"/>
      <c r="R92"/>
      <c r="S92"/>
      <c r="T92"/>
      <c r="U92"/>
      <c r="V92"/>
      <c r="W92"/>
      <c r="X92"/>
      <c r="Y92"/>
      <c r="Z92"/>
      <c r="AA92"/>
      <c r="AB92" s="1" t="str">
        <f>IF(基本情報登録!$D$10="","",IF(基本情報登録!$D$10='登録データ（女）'!F92,1,0))</f>
        <v/>
      </c>
      <c r="AC92"/>
    </row>
    <row r="93" spans="1:29">
      <c r="A93" s="156">
        <v>91</v>
      </c>
      <c r="B93" s="156" t="s">
        <v>3784</v>
      </c>
      <c r="C93" s="156" t="s">
        <v>3785</v>
      </c>
      <c r="D93" s="156"/>
      <c r="E93" s="156"/>
      <c r="F93" s="156" t="s">
        <v>4989</v>
      </c>
      <c r="G93" s="156">
        <v>2</v>
      </c>
      <c r="H93" s="156" t="s">
        <v>2863</v>
      </c>
      <c r="I93" s="156" t="s">
        <v>3786</v>
      </c>
      <c r="J93" s="156" t="s">
        <v>3787</v>
      </c>
      <c r="K93" s="156" t="s">
        <v>5690</v>
      </c>
      <c r="L93" s="156" t="s">
        <v>3373</v>
      </c>
      <c r="M93" s="1"/>
      <c r="N93" s="1"/>
      <c r="O93" s="113"/>
      <c r="P93" s="1"/>
      <c r="Q93"/>
      <c r="R93"/>
      <c r="S93"/>
      <c r="T93"/>
      <c r="U93"/>
      <c r="V93"/>
      <c r="W93"/>
      <c r="X93"/>
      <c r="Y93"/>
      <c r="Z93"/>
      <c r="AA93"/>
      <c r="AB93" s="1" t="str">
        <f>IF(基本情報登録!$D$10="","",IF(基本情報登録!$D$10='登録データ（女）'!F93,1,0))</f>
        <v/>
      </c>
      <c r="AC93"/>
    </row>
    <row r="94" spans="1:29">
      <c r="A94" s="156">
        <v>92</v>
      </c>
      <c r="B94" s="156" t="s">
        <v>3727</v>
      </c>
      <c r="C94" s="156" t="s">
        <v>3728</v>
      </c>
      <c r="D94" s="156"/>
      <c r="E94" s="156"/>
      <c r="F94" s="156" t="s">
        <v>4989</v>
      </c>
      <c r="G94" s="156">
        <v>2</v>
      </c>
      <c r="H94" s="156" t="s">
        <v>3729</v>
      </c>
      <c r="I94" s="156" t="s">
        <v>3730</v>
      </c>
      <c r="J94" s="156" t="s">
        <v>3716</v>
      </c>
      <c r="K94" s="156" t="s">
        <v>5691</v>
      </c>
      <c r="L94" s="156" t="s">
        <v>3373</v>
      </c>
      <c r="M94" s="1"/>
      <c r="N94" s="1"/>
      <c r="O94" s="113"/>
      <c r="P94" s="1"/>
      <c r="Q94"/>
      <c r="R94"/>
      <c r="S94"/>
      <c r="T94"/>
      <c r="U94"/>
      <c r="V94"/>
      <c r="W94"/>
      <c r="X94"/>
      <c r="Y94"/>
      <c r="Z94"/>
      <c r="AA94"/>
      <c r="AB94" s="1" t="str">
        <f>IF(基本情報登録!$D$10="","",IF(基本情報登録!$D$10='登録データ（女）'!F94,1,0))</f>
        <v/>
      </c>
      <c r="AC94"/>
    </row>
    <row r="95" spans="1:29">
      <c r="A95" s="156">
        <v>93</v>
      </c>
      <c r="B95" s="156" t="s">
        <v>3749</v>
      </c>
      <c r="C95" s="156" t="s">
        <v>3750</v>
      </c>
      <c r="D95" s="156"/>
      <c r="E95" s="156"/>
      <c r="F95" s="156" t="s">
        <v>4989</v>
      </c>
      <c r="G95" s="156">
        <v>2</v>
      </c>
      <c r="H95" s="156" t="s">
        <v>3392</v>
      </c>
      <c r="I95" s="156" t="s">
        <v>760</v>
      </c>
      <c r="J95" s="156" t="s">
        <v>3751</v>
      </c>
      <c r="K95" s="156" t="s">
        <v>5692</v>
      </c>
      <c r="L95" s="156" t="s">
        <v>3373</v>
      </c>
      <c r="M95" s="1"/>
      <c r="N95" s="1"/>
      <c r="O95" s="113"/>
      <c r="P95" s="1"/>
      <c r="Q95"/>
      <c r="R95"/>
      <c r="S95"/>
      <c r="T95"/>
      <c r="U95"/>
      <c r="V95"/>
      <c r="W95"/>
      <c r="X95"/>
      <c r="Y95"/>
      <c r="Z95"/>
      <c r="AA95"/>
      <c r="AB95" s="1" t="str">
        <f>IF(基本情報登録!$D$10="","",IF(基本情報登録!$D$10='登録データ（女）'!F95,1,0))</f>
        <v/>
      </c>
      <c r="AC95"/>
    </row>
    <row r="96" spans="1:29">
      <c r="A96" s="156">
        <v>94</v>
      </c>
      <c r="B96" s="156" t="s">
        <v>3800</v>
      </c>
      <c r="C96" s="156" t="s">
        <v>3801</v>
      </c>
      <c r="D96" s="156"/>
      <c r="E96" s="156"/>
      <c r="F96" s="156" t="s">
        <v>4989</v>
      </c>
      <c r="G96" s="156">
        <v>2</v>
      </c>
      <c r="H96" s="156" t="s">
        <v>3802</v>
      </c>
      <c r="I96" s="156" t="s">
        <v>3803</v>
      </c>
      <c r="J96" s="156" t="s">
        <v>3707</v>
      </c>
      <c r="K96" s="156" t="s">
        <v>5693</v>
      </c>
      <c r="L96" s="156" t="s">
        <v>3373</v>
      </c>
      <c r="M96" s="1"/>
      <c r="N96" s="1"/>
      <c r="O96" s="113"/>
      <c r="P96" s="1"/>
      <c r="Q96"/>
      <c r="R96"/>
      <c r="S96"/>
      <c r="T96"/>
      <c r="U96"/>
      <c r="V96"/>
      <c r="W96"/>
      <c r="X96"/>
      <c r="Y96"/>
      <c r="Z96"/>
      <c r="AA96"/>
      <c r="AB96" s="1" t="str">
        <f>IF(基本情報登録!$D$10="","",IF(基本情報登録!$D$10='登録データ（女）'!F96,1,0))</f>
        <v/>
      </c>
      <c r="AC96"/>
    </row>
    <row r="97" spans="1:29">
      <c r="A97" s="156">
        <v>95</v>
      </c>
      <c r="B97" s="156" t="s">
        <v>3780</v>
      </c>
      <c r="C97" s="156" t="s">
        <v>3781</v>
      </c>
      <c r="D97" s="156"/>
      <c r="E97" s="156"/>
      <c r="F97" s="156" t="s">
        <v>4989</v>
      </c>
      <c r="G97" s="156">
        <v>2</v>
      </c>
      <c r="H97" s="156" t="s">
        <v>3281</v>
      </c>
      <c r="I97" s="156" t="s">
        <v>3782</v>
      </c>
      <c r="J97" s="156" t="s">
        <v>3783</v>
      </c>
      <c r="K97" s="156" t="s">
        <v>5694</v>
      </c>
      <c r="L97" s="156" t="s">
        <v>3373</v>
      </c>
      <c r="M97" s="1"/>
      <c r="N97" s="1"/>
      <c r="O97" s="113"/>
      <c r="P97" s="1"/>
      <c r="Q97"/>
      <c r="R97"/>
      <c r="S97"/>
      <c r="T97"/>
      <c r="U97"/>
      <c r="V97"/>
      <c r="W97"/>
      <c r="X97"/>
      <c r="Y97"/>
      <c r="Z97"/>
      <c r="AA97"/>
      <c r="AB97" s="1" t="str">
        <f>IF(基本情報登録!$D$10="","",IF(基本情報登録!$D$10='登録データ（女）'!F97,1,0))</f>
        <v/>
      </c>
      <c r="AC97"/>
    </row>
    <row r="98" spans="1:29">
      <c r="A98" s="156">
        <v>96</v>
      </c>
      <c r="B98" s="156" t="s">
        <v>3764</v>
      </c>
      <c r="C98" s="156" t="s">
        <v>6660</v>
      </c>
      <c r="D98" s="156"/>
      <c r="E98" s="156"/>
      <c r="F98" s="156" t="s">
        <v>4989</v>
      </c>
      <c r="G98" s="156">
        <v>2</v>
      </c>
      <c r="H98" s="156" t="s">
        <v>3765</v>
      </c>
      <c r="I98" s="156" t="s">
        <v>2404</v>
      </c>
      <c r="J98" s="156" t="s">
        <v>3712</v>
      </c>
      <c r="K98" s="156" t="s">
        <v>5695</v>
      </c>
      <c r="L98" s="156" t="s">
        <v>3373</v>
      </c>
      <c r="M98" s="1"/>
      <c r="N98" s="1"/>
      <c r="O98" s="113"/>
      <c r="P98" s="1"/>
      <c r="Q98"/>
      <c r="R98"/>
      <c r="S98"/>
      <c r="T98"/>
      <c r="U98"/>
      <c r="V98"/>
      <c r="W98"/>
      <c r="X98"/>
      <c r="Y98"/>
      <c r="Z98"/>
      <c r="AA98"/>
      <c r="AB98" s="1" t="str">
        <f>IF(基本情報登録!$D$10="","",IF(基本情報登録!$D$10='登録データ（女）'!F98,1,0))</f>
        <v/>
      </c>
      <c r="AC98"/>
    </row>
    <row r="99" spans="1:29">
      <c r="A99" s="156">
        <v>97</v>
      </c>
      <c r="B99" s="156" t="s">
        <v>3978</v>
      </c>
      <c r="C99" s="156" t="s">
        <v>3979</v>
      </c>
      <c r="D99" s="156"/>
      <c r="E99" s="156"/>
      <c r="F99" s="156" t="s">
        <v>4989</v>
      </c>
      <c r="G99" s="156">
        <v>2</v>
      </c>
      <c r="H99" s="156" t="s">
        <v>3980</v>
      </c>
      <c r="I99" s="156" t="s">
        <v>3981</v>
      </c>
      <c r="J99" s="156" t="s">
        <v>3982</v>
      </c>
      <c r="K99" s="156" t="s">
        <v>5696</v>
      </c>
      <c r="L99" s="156" t="s">
        <v>3373</v>
      </c>
      <c r="M99" s="1"/>
      <c r="N99" s="1"/>
      <c r="O99" s="113"/>
      <c r="P99" s="1"/>
      <c r="Q99"/>
      <c r="R99"/>
      <c r="S99"/>
      <c r="T99"/>
      <c r="U99"/>
      <c r="V99"/>
      <c r="W99"/>
      <c r="X99"/>
      <c r="Y99"/>
      <c r="Z99"/>
      <c r="AA99"/>
      <c r="AB99" s="1" t="str">
        <f>IF(基本情報登録!$D$10="","",IF(基本情報登録!$D$10='登録データ（女）'!F99,1,0))</f>
        <v/>
      </c>
      <c r="AC99"/>
    </row>
    <row r="100" spans="1:29">
      <c r="A100" s="156">
        <v>98</v>
      </c>
      <c r="B100" s="156" t="s">
        <v>3795</v>
      </c>
      <c r="C100" s="156" t="s">
        <v>3796</v>
      </c>
      <c r="D100" s="156"/>
      <c r="E100" s="156"/>
      <c r="F100" s="156" t="s">
        <v>4989</v>
      </c>
      <c r="G100" s="156">
        <v>2</v>
      </c>
      <c r="H100" s="156" t="s">
        <v>3797</v>
      </c>
      <c r="I100" s="156" t="s">
        <v>3798</v>
      </c>
      <c r="J100" s="156" t="s">
        <v>3799</v>
      </c>
      <c r="K100" s="156" t="s">
        <v>5697</v>
      </c>
      <c r="L100" s="156" t="s">
        <v>3373</v>
      </c>
      <c r="M100" s="1"/>
      <c r="N100" s="1"/>
      <c r="O100" s="113"/>
      <c r="P100" s="1"/>
      <c r="Q100"/>
      <c r="R100"/>
      <c r="S100"/>
      <c r="T100"/>
      <c r="U100"/>
      <c r="V100"/>
      <c r="W100"/>
      <c r="X100"/>
      <c r="Y100"/>
      <c r="Z100"/>
      <c r="AA100"/>
      <c r="AB100" s="1" t="str">
        <f>IF(基本情報登録!$D$10="","",IF(基本情報登録!$D$10='登録データ（女）'!F100,1,0))</f>
        <v/>
      </c>
      <c r="AC100"/>
    </row>
    <row r="101" spans="1:29">
      <c r="A101" s="156">
        <v>99</v>
      </c>
      <c r="B101" s="156" t="s">
        <v>3983</v>
      </c>
      <c r="C101" s="156" t="s">
        <v>3984</v>
      </c>
      <c r="D101" s="156"/>
      <c r="E101" s="156"/>
      <c r="F101" s="156" t="s">
        <v>4989</v>
      </c>
      <c r="G101" s="156">
        <v>2</v>
      </c>
      <c r="H101" s="156" t="s">
        <v>3389</v>
      </c>
      <c r="I101" s="156" t="s">
        <v>3985</v>
      </c>
      <c r="J101" s="156" t="s">
        <v>3986</v>
      </c>
      <c r="K101" s="156" t="s">
        <v>5698</v>
      </c>
      <c r="L101" s="156" t="s">
        <v>3373</v>
      </c>
      <c r="M101" s="1"/>
      <c r="N101" s="1"/>
      <c r="O101" s="113"/>
      <c r="P101" s="1"/>
      <c r="Q101"/>
      <c r="R101"/>
      <c r="S101"/>
      <c r="T101"/>
      <c r="U101"/>
      <c r="V101"/>
      <c r="W101"/>
      <c r="X101"/>
      <c r="Y101"/>
      <c r="Z101"/>
      <c r="AA101"/>
      <c r="AB101" s="1" t="str">
        <f>IF(基本情報登録!$D$10="","",IF(基本情報登録!$D$10='登録データ（女）'!F101,1,0))</f>
        <v/>
      </c>
      <c r="AC101"/>
    </row>
    <row r="102" spans="1:29">
      <c r="A102" s="156">
        <v>100</v>
      </c>
      <c r="B102" s="156" t="s">
        <v>3752</v>
      </c>
      <c r="C102" s="156" t="s">
        <v>3753</v>
      </c>
      <c r="D102" s="156"/>
      <c r="E102" s="156"/>
      <c r="F102" s="156" t="s">
        <v>4989</v>
      </c>
      <c r="G102" s="156">
        <v>2</v>
      </c>
      <c r="H102" s="156" t="s">
        <v>3619</v>
      </c>
      <c r="I102" s="156" t="s">
        <v>3754</v>
      </c>
      <c r="J102" s="156" t="s">
        <v>3755</v>
      </c>
      <c r="K102" s="156" t="s">
        <v>5699</v>
      </c>
      <c r="L102" s="156" t="s">
        <v>3373</v>
      </c>
      <c r="M102" s="1"/>
      <c r="N102" s="1"/>
      <c r="O102" s="113"/>
      <c r="P102" s="1"/>
      <c r="Q102"/>
      <c r="R102"/>
      <c r="S102"/>
      <c r="T102"/>
      <c r="U102"/>
      <c r="V102"/>
      <c r="W102"/>
      <c r="X102"/>
      <c r="Y102"/>
      <c r="Z102"/>
      <c r="AA102"/>
      <c r="AB102" s="1" t="str">
        <f>IF(基本情報登録!$D$10="","",IF(基本情報登録!$D$10='登録データ（女）'!F102,1,0))</f>
        <v/>
      </c>
      <c r="AC102"/>
    </row>
    <row r="103" spans="1:29">
      <c r="A103" s="157">
        <v>101</v>
      </c>
      <c r="B103" s="156" t="s">
        <v>1987</v>
      </c>
      <c r="C103" s="156" t="s">
        <v>1125</v>
      </c>
      <c r="D103" s="156"/>
      <c r="E103" s="156"/>
      <c r="F103" s="156" t="s">
        <v>4989</v>
      </c>
      <c r="G103" s="156">
        <v>4</v>
      </c>
      <c r="H103" s="156" t="s">
        <v>1126</v>
      </c>
      <c r="I103" s="156" t="s">
        <v>1127</v>
      </c>
      <c r="J103" s="156" t="s">
        <v>3714</v>
      </c>
      <c r="K103" s="156" t="s">
        <v>5700</v>
      </c>
      <c r="L103" s="156" t="s">
        <v>3373</v>
      </c>
      <c r="M103" s="1"/>
      <c r="N103" s="1"/>
      <c r="O103" s="113"/>
      <c r="P103" s="1"/>
      <c r="Q103"/>
      <c r="R103"/>
      <c r="S103"/>
      <c r="T103"/>
      <c r="U103"/>
      <c r="V103"/>
      <c r="W103"/>
      <c r="X103"/>
      <c r="Y103"/>
      <c r="Z103"/>
      <c r="AA103"/>
      <c r="AB103" s="1" t="str">
        <f>IF(基本情報登録!$D$10="","",IF(基本情報登録!$D$10='登録データ（女）'!F103,1,0))</f>
        <v/>
      </c>
      <c r="AC103"/>
    </row>
    <row r="104" spans="1:29">
      <c r="A104" s="157">
        <v>102</v>
      </c>
      <c r="B104" s="156" t="s">
        <v>6661</v>
      </c>
      <c r="C104" s="156" t="s">
        <v>6662</v>
      </c>
      <c r="D104" s="156"/>
      <c r="E104" s="156"/>
      <c r="F104" s="156" t="s">
        <v>4989</v>
      </c>
      <c r="G104" s="156">
        <v>1</v>
      </c>
      <c r="H104" s="156" t="s">
        <v>5264</v>
      </c>
      <c r="I104" s="156" t="s">
        <v>564</v>
      </c>
      <c r="J104" s="156" t="s">
        <v>3829</v>
      </c>
      <c r="K104" s="156" t="s">
        <v>5701</v>
      </c>
      <c r="L104" s="156" t="s">
        <v>3373</v>
      </c>
      <c r="M104" s="1"/>
      <c r="N104" s="1"/>
      <c r="O104" s="113"/>
      <c r="P104" s="1"/>
      <c r="Q104"/>
      <c r="R104"/>
      <c r="S104"/>
      <c r="T104"/>
      <c r="U104"/>
      <c r="V104"/>
      <c r="W104"/>
      <c r="X104"/>
      <c r="Y104"/>
      <c r="Z104"/>
      <c r="AA104"/>
      <c r="AB104" s="1" t="str">
        <f>IF(基本情報登録!$D$10="","",IF(基本情報登録!$D$10='登録データ（女）'!F104,1,0))</f>
        <v/>
      </c>
      <c r="AC104"/>
    </row>
    <row r="105" spans="1:29">
      <c r="A105" s="157">
        <v>103</v>
      </c>
      <c r="B105" s="156" t="s">
        <v>3766</v>
      </c>
      <c r="C105" s="156" t="s">
        <v>3767</v>
      </c>
      <c r="D105" s="156"/>
      <c r="E105" s="156"/>
      <c r="F105" s="156" t="s">
        <v>4989</v>
      </c>
      <c r="G105" s="156">
        <v>2</v>
      </c>
      <c r="H105" s="156" t="s">
        <v>2348</v>
      </c>
      <c r="I105" s="156" t="s">
        <v>3768</v>
      </c>
      <c r="J105" s="156" t="s">
        <v>2665</v>
      </c>
      <c r="K105" s="156" t="s">
        <v>5702</v>
      </c>
      <c r="L105" s="156" t="s">
        <v>3373</v>
      </c>
      <c r="M105" s="1"/>
      <c r="N105" s="1"/>
      <c r="O105" s="113"/>
      <c r="P105" s="1"/>
      <c r="Q105"/>
      <c r="R105"/>
      <c r="S105"/>
      <c r="T105"/>
      <c r="U105"/>
      <c r="V105"/>
      <c r="W105"/>
      <c r="X105"/>
      <c r="Y105"/>
      <c r="Z105"/>
      <c r="AA105"/>
      <c r="AB105" s="1" t="str">
        <f>IF(基本情報登録!$D$10="","",IF(基本情報登録!$D$10='登録データ（女）'!F105,1,0))</f>
        <v/>
      </c>
      <c r="AC105"/>
    </row>
    <row r="106" spans="1:29">
      <c r="A106" s="157">
        <v>104</v>
      </c>
      <c r="B106" s="156" t="s">
        <v>3771</v>
      </c>
      <c r="C106" s="156" t="s">
        <v>3772</v>
      </c>
      <c r="D106" s="156"/>
      <c r="E106" s="156"/>
      <c r="F106" s="156" t="s">
        <v>4989</v>
      </c>
      <c r="G106" s="156">
        <v>2</v>
      </c>
      <c r="H106" s="156" t="s">
        <v>2914</v>
      </c>
      <c r="I106" s="156" t="s">
        <v>3773</v>
      </c>
      <c r="J106" s="156" t="s">
        <v>3755</v>
      </c>
      <c r="K106" s="156" t="s">
        <v>5703</v>
      </c>
      <c r="L106" s="156" t="s">
        <v>3373</v>
      </c>
      <c r="M106" s="1"/>
      <c r="N106" s="1"/>
      <c r="O106" s="113"/>
      <c r="P106" s="1"/>
      <c r="Q106"/>
      <c r="R106"/>
      <c r="S106"/>
      <c r="T106"/>
      <c r="U106"/>
      <c r="V106"/>
      <c r="W106"/>
      <c r="X106"/>
      <c r="Y106"/>
      <c r="Z106"/>
      <c r="AA106"/>
      <c r="AB106" s="1" t="str">
        <f>IF(基本情報登録!$D$10="","",IF(基本情報登録!$D$10='登録データ（女）'!F106,1,0))</f>
        <v/>
      </c>
      <c r="AC106"/>
    </row>
    <row r="107" spans="1:29">
      <c r="A107" s="157">
        <v>105</v>
      </c>
      <c r="B107" s="156" t="s">
        <v>3791</v>
      </c>
      <c r="C107" s="156" t="s">
        <v>3792</v>
      </c>
      <c r="D107" s="156"/>
      <c r="E107" s="156"/>
      <c r="F107" s="156" t="s">
        <v>4989</v>
      </c>
      <c r="G107" s="156">
        <v>2</v>
      </c>
      <c r="H107" s="156" t="s">
        <v>3636</v>
      </c>
      <c r="I107" s="156" t="s">
        <v>3793</v>
      </c>
      <c r="J107" s="156" t="s">
        <v>3794</v>
      </c>
      <c r="K107" s="156" t="s">
        <v>5704</v>
      </c>
      <c r="L107" s="156" t="s">
        <v>3373</v>
      </c>
      <c r="M107" s="1"/>
      <c r="N107" s="1"/>
      <c r="O107" s="113"/>
      <c r="P107" s="1"/>
      <c r="Q107"/>
      <c r="R107"/>
      <c r="S107"/>
      <c r="T107"/>
      <c r="U107"/>
      <c r="V107"/>
      <c r="W107"/>
      <c r="X107"/>
      <c r="Y107"/>
      <c r="Z107"/>
      <c r="AA107"/>
      <c r="AB107" s="1" t="str">
        <f>IF(基本情報登録!$D$10="","",IF(基本情報登録!$D$10='登録データ（女）'!F107,1,0))</f>
        <v/>
      </c>
      <c r="AC107"/>
    </row>
    <row r="108" spans="1:29">
      <c r="A108" s="157">
        <v>106</v>
      </c>
      <c r="B108" s="156" t="s">
        <v>3929</v>
      </c>
      <c r="C108" s="156" t="s">
        <v>3930</v>
      </c>
      <c r="D108" s="156"/>
      <c r="E108" s="156"/>
      <c r="F108" s="156" t="s">
        <v>4989</v>
      </c>
      <c r="G108" s="156">
        <v>2</v>
      </c>
      <c r="H108" s="156" t="s">
        <v>3931</v>
      </c>
      <c r="I108" s="156" t="s">
        <v>3932</v>
      </c>
      <c r="J108" s="156" t="s">
        <v>3720</v>
      </c>
      <c r="K108" s="156" t="s">
        <v>5705</v>
      </c>
      <c r="L108" s="156" t="s">
        <v>3373</v>
      </c>
      <c r="M108" s="1"/>
      <c r="N108" s="1"/>
      <c r="O108" s="113"/>
      <c r="P108" s="1"/>
      <c r="Q108"/>
      <c r="R108"/>
      <c r="S108"/>
      <c r="T108"/>
      <c r="U108"/>
      <c r="V108"/>
      <c r="W108"/>
      <c r="X108"/>
      <c r="Y108"/>
      <c r="Z108"/>
      <c r="AA108"/>
      <c r="AB108" s="1" t="str">
        <f>IF(基本情報登録!$D$10="","",IF(基本情報登録!$D$10='登録データ（女）'!F108,1,0))</f>
        <v/>
      </c>
      <c r="AC108"/>
    </row>
    <row r="109" spans="1:29">
      <c r="A109" s="157">
        <v>107</v>
      </c>
      <c r="B109" s="156" t="s">
        <v>3788</v>
      </c>
      <c r="C109" s="156" t="s">
        <v>3789</v>
      </c>
      <c r="D109" s="156"/>
      <c r="E109" s="156"/>
      <c r="F109" s="156" t="s">
        <v>4989</v>
      </c>
      <c r="G109" s="156">
        <v>2</v>
      </c>
      <c r="H109" s="156" t="s">
        <v>3071</v>
      </c>
      <c r="I109" s="156" t="s">
        <v>3790</v>
      </c>
      <c r="J109" s="156" t="s">
        <v>501</v>
      </c>
      <c r="K109" s="156" t="s">
        <v>5706</v>
      </c>
      <c r="L109" s="156" t="s">
        <v>3373</v>
      </c>
      <c r="M109" s="1"/>
      <c r="N109" s="1"/>
      <c r="O109" s="113"/>
      <c r="P109" s="1"/>
      <c r="Q109"/>
      <c r="R109"/>
      <c r="S109"/>
      <c r="T109"/>
      <c r="U109"/>
      <c r="V109"/>
      <c r="W109"/>
      <c r="X109"/>
      <c r="Y109"/>
      <c r="Z109"/>
      <c r="AA109"/>
      <c r="AB109" s="1" t="str">
        <f>IF(基本情報登録!$D$10="","",IF(基本情報登録!$D$10='登録データ（女）'!F109,1,0))</f>
        <v/>
      </c>
      <c r="AC109"/>
    </row>
    <row r="110" spans="1:29">
      <c r="A110" s="157">
        <v>108</v>
      </c>
      <c r="B110" s="156" t="s">
        <v>3731</v>
      </c>
      <c r="C110" s="156" t="s">
        <v>3732</v>
      </c>
      <c r="D110" s="156"/>
      <c r="E110" s="156"/>
      <c r="F110" s="156" t="s">
        <v>4989</v>
      </c>
      <c r="G110" s="156">
        <v>2</v>
      </c>
      <c r="H110" s="156" t="s">
        <v>3733</v>
      </c>
      <c r="I110" s="156" t="s">
        <v>3734</v>
      </c>
      <c r="J110" s="156" t="s">
        <v>3735</v>
      </c>
      <c r="K110" s="156" t="s">
        <v>5707</v>
      </c>
      <c r="L110" s="156" t="s">
        <v>3373</v>
      </c>
      <c r="M110" s="1"/>
      <c r="N110" s="1"/>
      <c r="O110" s="113"/>
      <c r="P110" s="1"/>
      <c r="Q110"/>
      <c r="R110"/>
      <c r="S110"/>
      <c r="T110"/>
      <c r="U110"/>
      <c r="V110"/>
      <c r="W110"/>
      <c r="X110"/>
      <c r="Y110"/>
      <c r="Z110"/>
      <c r="AA110"/>
      <c r="AB110" s="1" t="str">
        <f>IF(基本情報登録!$D$10="","",IF(基本情報登録!$D$10='登録データ（女）'!F110,1,0))</f>
        <v/>
      </c>
      <c r="AC110"/>
    </row>
    <row r="111" spans="1:29">
      <c r="A111" s="157">
        <v>109</v>
      </c>
      <c r="B111" s="156" t="s">
        <v>3774</v>
      </c>
      <c r="C111" s="156" t="s">
        <v>3775</v>
      </c>
      <c r="D111" s="156"/>
      <c r="E111" s="156"/>
      <c r="F111" s="156" t="s">
        <v>4989</v>
      </c>
      <c r="G111" s="156">
        <v>2</v>
      </c>
      <c r="H111" s="156" t="s">
        <v>3776</v>
      </c>
      <c r="I111" s="156" t="s">
        <v>2196</v>
      </c>
      <c r="J111" s="156" t="s">
        <v>3777</v>
      </c>
      <c r="K111" s="156" t="s">
        <v>5708</v>
      </c>
      <c r="L111" s="156" t="s">
        <v>3373</v>
      </c>
      <c r="M111" s="1"/>
      <c r="N111" s="1"/>
      <c r="O111" s="113"/>
      <c r="P111" s="1"/>
      <c r="Q111"/>
      <c r="R111"/>
      <c r="S111"/>
      <c r="T111"/>
      <c r="U111"/>
      <c r="V111"/>
      <c r="W111"/>
      <c r="X111"/>
      <c r="Y111"/>
      <c r="Z111"/>
      <c r="AA111"/>
      <c r="AB111" s="1" t="str">
        <f>IF(基本情報登録!$D$10="","",IF(基本情報登録!$D$10='登録データ（女）'!F111,1,0))</f>
        <v/>
      </c>
      <c r="AC111"/>
    </row>
    <row r="112" spans="1:29">
      <c r="A112" s="157">
        <v>110</v>
      </c>
      <c r="B112" s="156" t="s">
        <v>3723</v>
      </c>
      <c r="C112" s="156" t="s">
        <v>3724</v>
      </c>
      <c r="D112" s="156"/>
      <c r="E112" s="156"/>
      <c r="F112" s="156" t="s">
        <v>4989</v>
      </c>
      <c r="G112" s="156">
        <v>2</v>
      </c>
      <c r="H112" s="156" t="s">
        <v>3725</v>
      </c>
      <c r="I112" s="156" t="s">
        <v>561</v>
      </c>
      <c r="J112" s="156" t="s">
        <v>3726</v>
      </c>
      <c r="K112" s="156" t="s">
        <v>5709</v>
      </c>
      <c r="L112" s="156" t="s">
        <v>3373</v>
      </c>
      <c r="M112" s="1"/>
      <c r="N112" s="1"/>
      <c r="O112" s="113"/>
      <c r="P112" s="1"/>
      <c r="Q112"/>
      <c r="R112"/>
      <c r="S112"/>
      <c r="T112"/>
      <c r="U112"/>
      <c r="V112"/>
      <c r="W112"/>
      <c r="X112"/>
      <c r="Y112"/>
      <c r="Z112"/>
      <c r="AA112"/>
      <c r="AB112" s="1" t="str">
        <f>IF(基本情報登録!$D$10="","",IF(基本情報登録!$D$10='登録データ（女）'!F112,1,0))</f>
        <v/>
      </c>
      <c r="AC112"/>
    </row>
    <row r="113" spans="1:29">
      <c r="A113" s="157">
        <v>111</v>
      </c>
      <c r="B113" s="156" t="s">
        <v>3778</v>
      </c>
      <c r="C113" s="156" t="s">
        <v>3779</v>
      </c>
      <c r="D113" s="156"/>
      <c r="E113" s="156"/>
      <c r="F113" s="156" t="s">
        <v>4989</v>
      </c>
      <c r="G113" s="156">
        <v>2</v>
      </c>
      <c r="H113" s="156" t="s">
        <v>3071</v>
      </c>
      <c r="I113" s="156" t="s">
        <v>3559</v>
      </c>
      <c r="J113" s="156" t="s">
        <v>3720</v>
      </c>
      <c r="K113" s="156" t="s">
        <v>5710</v>
      </c>
      <c r="L113" s="156" t="s">
        <v>3373</v>
      </c>
      <c r="M113" s="1"/>
      <c r="N113" s="1"/>
      <c r="O113" s="113"/>
      <c r="P113" s="1"/>
      <c r="Q113"/>
      <c r="R113"/>
      <c r="S113"/>
      <c r="T113"/>
      <c r="U113"/>
      <c r="V113"/>
      <c r="W113"/>
      <c r="X113"/>
      <c r="Y113"/>
      <c r="Z113"/>
      <c r="AA113"/>
      <c r="AB113" s="1" t="str">
        <f>IF(基本情報登録!$D$10="","",IF(基本情報登録!$D$10='登録データ（女）'!F113,1,0))</f>
        <v/>
      </c>
      <c r="AC113"/>
    </row>
    <row r="114" spans="1:29">
      <c r="A114" s="157">
        <v>112</v>
      </c>
      <c r="B114" s="156" t="s">
        <v>3740</v>
      </c>
      <c r="C114" s="156" t="s">
        <v>3741</v>
      </c>
      <c r="D114" s="156"/>
      <c r="E114" s="156"/>
      <c r="F114" s="156" t="s">
        <v>4989</v>
      </c>
      <c r="G114" s="156">
        <v>2</v>
      </c>
      <c r="H114" s="156" t="s">
        <v>3742</v>
      </c>
      <c r="I114" s="156" t="s">
        <v>3743</v>
      </c>
      <c r="J114" s="156" t="s">
        <v>3744</v>
      </c>
      <c r="K114" s="156" t="s">
        <v>5711</v>
      </c>
      <c r="L114" s="156" t="s">
        <v>3373</v>
      </c>
      <c r="M114" s="1"/>
      <c r="N114" s="1"/>
      <c r="O114" s="113"/>
      <c r="P114" s="1"/>
      <c r="Q114"/>
      <c r="R114"/>
      <c r="S114"/>
      <c r="T114"/>
      <c r="U114"/>
      <c r="V114"/>
      <c r="W114"/>
      <c r="X114"/>
      <c r="Y114"/>
      <c r="Z114"/>
      <c r="AA114"/>
      <c r="AB114" s="1" t="str">
        <f>IF(基本情報登録!$D$10="","",IF(基本情報登録!$D$10='登録データ（女）'!F114,1,0))</f>
        <v/>
      </c>
      <c r="AC114"/>
    </row>
    <row r="115" spans="1:29">
      <c r="A115" s="157">
        <v>113</v>
      </c>
      <c r="B115" s="156" t="s">
        <v>3745</v>
      </c>
      <c r="C115" s="156" t="s">
        <v>3746</v>
      </c>
      <c r="D115" s="156"/>
      <c r="E115" s="156"/>
      <c r="F115" s="156" t="s">
        <v>4989</v>
      </c>
      <c r="G115" s="156">
        <v>2</v>
      </c>
      <c r="H115" s="156" t="s">
        <v>3747</v>
      </c>
      <c r="I115" s="156" t="s">
        <v>2719</v>
      </c>
      <c r="J115" s="156" t="s">
        <v>3748</v>
      </c>
      <c r="K115" s="156" t="s">
        <v>5712</v>
      </c>
      <c r="L115" s="156" t="s">
        <v>3373</v>
      </c>
      <c r="M115" s="1"/>
      <c r="N115" s="1"/>
      <c r="O115" s="113"/>
      <c r="P115" s="1"/>
      <c r="Q115"/>
      <c r="R115"/>
      <c r="S115"/>
      <c r="T115"/>
      <c r="U115"/>
      <c r="V115"/>
      <c r="W115"/>
      <c r="X115"/>
      <c r="Y115"/>
      <c r="Z115"/>
      <c r="AA115"/>
      <c r="AB115" s="1" t="str">
        <f>IF(基本情報登録!$D$10="","",IF(基本情報登録!$D$10='登録データ（女）'!F115,1,0))</f>
        <v/>
      </c>
      <c r="AC115"/>
    </row>
    <row r="116" spans="1:29">
      <c r="A116" s="157">
        <v>114</v>
      </c>
      <c r="B116" s="156" t="s">
        <v>3769</v>
      </c>
      <c r="C116" s="156" t="s">
        <v>3770</v>
      </c>
      <c r="D116" s="156"/>
      <c r="E116" s="156"/>
      <c r="F116" s="156" t="s">
        <v>4989</v>
      </c>
      <c r="G116" s="156">
        <v>2</v>
      </c>
      <c r="H116" s="156" t="s">
        <v>3334</v>
      </c>
      <c r="I116" s="156" t="s">
        <v>1901</v>
      </c>
      <c r="J116" s="156" t="s">
        <v>1913</v>
      </c>
      <c r="K116" s="156" t="s">
        <v>5713</v>
      </c>
      <c r="L116" s="156" t="s">
        <v>3373</v>
      </c>
      <c r="M116" s="1"/>
      <c r="N116" s="1"/>
      <c r="O116" s="113"/>
      <c r="P116" s="1"/>
      <c r="Q116"/>
      <c r="R116"/>
      <c r="S116"/>
      <c r="T116"/>
      <c r="U116"/>
      <c r="V116"/>
      <c r="W116"/>
      <c r="X116"/>
      <c r="Y116"/>
      <c r="Z116"/>
      <c r="AA116"/>
      <c r="AB116" s="1" t="str">
        <f>IF(基本情報登録!$D$10="","",IF(基本情報登録!$D$10='登録データ（女）'!F116,1,0))</f>
        <v/>
      </c>
      <c r="AC116"/>
    </row>
    <row r="117" spans="1:29">
      <c r="A117" s="157">
        <v>115</v>
      </c>
      <c r="B117" s="156" t="s">
        <v>6663</v>
      </c>
      <c r="C117" s="156" t="s">
        <v>6664</v>
      </c>
      <c r="D117" s="156"/>
      <c r="E117" s="156"/>
      <c r="F117" s="156" t="s">
        <v>4989</v>
      </c>
      <c r="G117" s="156">
        <v>1</v>
      </c>
      <c r="H117" s="156" t="s">
        <v>5211</v>
      </c>
      <c r="I117" s="156" t="s">
        <v>2196</v>
      </c>
      <c r="J117" s="156" t="s">
        <v>3739</v>
      </c>
      <c r="K117" s="156" t="s">
        <v>5714</v>
      </c>
      <c r="L117" s="156" t="s">
        <v>3373</v>
      </c>
      <c r="M117" s="1"/>
      <c r="N117" s="1"/>
      <c r="O117" s="113"/>
      <c r="P117" s="1"/>
      <c r="Q117"/>
      <c r="R117"/>
      <c r="S117"/>
      <c r="T117"/>
      <c r="U117"/>
      <c r="V117"/>
      <c r="W117"/>
      <c r="X117"/>
      <c r="Y117"/>
      <c r="Z117"/>
      <c r="AA117"/>
      <c r="AB117" s="1" t="str">
        <f>IF(基本情報登録!$D$10="","",IF(基本情報登録!$D$10='登録データ（女）'!F117,1,0))</f>
        <v/>
      </c>
      <c r="AC117"/>
    </row>
    <row r="118" spans="1:29">
      <c r="A118" s="157">
        <v>116</v>
      </c>
      <c r="B118" s="156" t="s">
        <v>6665</v>
      </c>
      <c r="C118" s="156" t="s">
        <v>6666</v>
      </c>
      <c r="D118" s="156"/>
      <c r="E118" s="156"/>
      <c r="F118" s="156" t="s">
        <v>4989</v>
      </c>
      <c r="G118" s="156">
        <v>1</v>
      </c>
      <c r="H118" s="156" t="s">
        <v>5116</v>
      </c>
      <c r="I118" s="156" t="s">
        <v>706</v>
      </c>
      <c r="J118" s="156" t="s">
        <v>3685</v>
      </c>
      <c r="K118" s="156" t="s">
        <v>5715</v>
      </c>
      <c r="L118" s="156" t="s">
        <v>3373</v>
      </c>
      <c r="M118" s="1"/>
      <c r="N118" s="1"/>
      <c r="O118" s="113"/>
      <c r="P118" s="1"/>
      <c r="Q118"/>
      <c r="R118"/>
      <c r="S118"/>
      <c r="T118"/>
      <c r="U118"/>
      <c r="V118"/>
      <c r="W118"/>
      <c r="X118"/>
      <c r="Y118"/>
      <c r="Z118"/>
      <c r="AA118"/>
      <c r="AB118" s="1" t="str">
        <f>IF(基本情報登録!$D$10="","",IF(基本情報登録!$D$10='登録データ（女）'!F118,1,0))</f>
        <v/>
      </c>
      <c r="AC118"/>
    </row>
    <row r="119" spans="1:29">
      <c r="A119" s="157">
        <v>117</v>
      </c>
      <c r="B119" s="156" t="s">
        <v>6667</v>
      </c>
      <c r="C119" s="156" t="s">
        <v>6668</v>
      </c>
      <c r="D119" s="156"/>
      <c r="E119" s="156"/>
      <c r="F119" s="156" t="s">
        <v>4989</v>
      </c>
      <c r="G119" s="156">
        <v>1</v>
      </c>
      <c r="H119" s="156" t="s">
        <v>6669</v>
      </c>
      <c r="I119" s="156" t="s">
        <v>532</v>
      </c>
      <c r="J119" s="156" t="s">
        <v>2509</v>
      </c>
      <c r="K119" s="156" t="s">
        <v>5716</v>
      </c>
      <c r="L119" s="156" t="s">
        <v>3373</v>
      </c>
      <c r="M119" s="1"/>
      <c r="N119" s="1"/>
      <c r="O119" s="113"/>
      <c r="P119" s="1"/>
      <c r="Q119"/>
      <c r="R119"/>
      <c r="S119"/>
      <c r="T119"/>
      <c r="U119"/>
      <c r="V119"/>
      <c r="W119"/>
      <c r="X119"/>
      <c r="Y119"/>
      <c r="Z119"/>
      <c r="AA119"/>
      <c r="AB119" s="1" t="str">
        <f>IF(基本情報登録!$D$10="","",IF(基本情報登録!$D$10='登録データ（女）'!F119,1,0))</f>
        <v/>
      </c>
      <c r="AC119"/>
    </row>
    <row r="120" spans="1:29">
      <c r="A120" s="157">
        <v>118</v>
      </c>
      <c r="B120" s="156" t="s">
        <v>6670</v>
      </c>
      <c r="C120" s="156" t="s">
        <v>6671</v>
      </c>
      <c r="D120" s="156"/>
      <c r="E120" s="156"/>
      <c r="F120" s="156" t="s">
        <v>4989</v>
      </c>
      <c r="G120" s="156">
        <v>1</v>
      </c>
      <c r="H120" s="156" t="s">
        <v>6672</v>
      </c>
      <c r="I120" s="156" t="s">
        <v>2717</v>
      </c>
      <c r="J120" s="156" t="s">
        <v>6673</v>
      </c>
      <c r="K120" s="156" t="s">
        <v>5717</v>
      </c>
      <c r="L120" s="156" t="s">
        <v>3373</v>
      </c>
      <c r="M120" s="1"/>
      <c r="N120" s="1"/>
      <c r="O120" s="113"/>
      <c r="P120" s="1"/>
      <c r="Q120"/>
      <c r="R120"/>
      <c r="S120"/>
      <c r="T120"/>
      <c r="U120"/>
      <c r="V120"/>
      <c r="W120"/>
      <c r="X120"/>
      <c r="Y120"/>
      <c r="Z120"/>
      <c r="AA120"/>
      <c r="AB120" s="1" t="str">
        <f>IF(基本情報登録!$D$10="","",IF(基本情報登録!$D$10='登録データ（女）'!F120,1,0))</f>
        <v/>
      </c>
      <c r="AC120"/>
    </row>
    <row r="121" spans="1:29">
      <c r="A121" s="157">
        <v>119</v>
      </c>
      <c r="B121" s="157" t="s">
        <v>6674</v>
      </c>
      <c r="C121" s="157" t="s">
        <v>6675</v>
      </c>
      <c r="D121" s="156"/>
      <c r="E121" s="156"/>
      <c r="F121" s="157" t="s">
        <v>4989</v>
      </c>
      <c r="G121" s="157">
        <v>1</v>
      </c>
      <c r="H121" s="157" t="s">
        <v>5210</v>
      </c>
      <c r="I121" s="157" t="s">
        <v>6676</v>
      </c>
      <c r="J121" s="157" t="s">
        <v>4128</v>
      </c>
      <c r="K121" s="156" t="s">
        <v>5718</v>
      </c>
      <c r="L121" s="157" t="s">
        <v>499</v>
      </c>
      <c r="M121" s="1"/>
      <c r="N121" s="1"/>
      <c r="O121" s="113"/>
      <c r="P121" s="1"/>
      <c r="Q121"/>
      <c r="R121"/>
      <c r="S121"/>
      <c r="T121"/>
      <c r="U121"/>
      <c r="V121"/>
      <c r="W121"/>
      <c r="X121"/>
      <c r="Y121"/>
      <c r="Z121"/>
      <c r="AA121"/>
      <c r="AB121" s="1" t="str">
        <f>IF(基本情報登録!$D$10="","",IF(基本情報登録!$D$10='登録データ（女）'!F121,1,0))</f>
        <v/>
      </c>
      <c r="AC121"/>
    </row>
    <row r="122" spans="1:29">
      <c r="A122" s="157">
        <v>120</v>
      </c>
      <c r="B122" s="157" t="s">
        <v>6677</v>
      </c>
      <c r="C122" s="157" t="s">
        <v>6678</v>
      </c>
      <c r="D122" s="156"/>
      <c r="E122" s="156"/>
      <c r="F122" s="157" t="s">
        <v>4989</v>
      </c>
      <c r="G122" s="157">
        <v>1</v>
      </c>
      <c r="H122" s="157" t="s">
        <v>6679</v>
      </c>
      <c r="I122" s="157" t="s">
        <v>5280</v>
      </c>
      <c r="J122" s="157" t="s">
        <v>2487</v>
      </c>
      <c r="K122" s="156" t="s">
        <v>5719</v>
      </c>
      <c r="L122" s="157" t="s">
        <v>499</v>
      </c>
      <c r="M122" s="1"/>
      <c r="N122" s="1"/>
      <c r="O122" s="113"/>
      <c r="P122" s="1"/>
      <c r="Q122"/>
      <c r="R122"/>
      <c r="S122"/>
      <c r="T122"/>
      <c r="U122"/>
      <c r="V122"/>
      <c r="W122"/>
      <c r="X122"/>
      <c r="Y122"/>
      <c r="Z122"/>
      <c r="AA122"/>
      <c r="AB122" s="1" t="str">
        <f>IF(基本情報登録!$D$10="","",IF(基本情報登録!$D$10='登録データ（女）'!F122,1,0))</f>
        <v/>
      </c>
      <c r="AC122"/>
    </row>
    <row r="123" spans="1:29">
      <c r="A123" s="157">
        <v>121</v>
      </c>
      <c r="B123" s="157" t="s">
        <v>6680</v>
      </c>
      <c r="C123" s="157" t="s">
        <v>6681</v>
      </c>
      <c r="D123" s="156"/>
      <c r="E123" s="156"/>
      <c r="F123" s="157" t="s">
        <v>4989</v>
      </c>
      <c r="G123" s="157">
        <v>1</v>
      </c>
      <c r="H123" s="157" t="s">
        <v>5253</v>
      </c>
      <c r="I123" s="157" t="s">
        <v>639</v>
      </c>
      <c r="J123" s="157" t="s">
        <v>3708</v>
      </c>
      <c r="K123" s="156" t="s">
        <v>5720</v>
      </c>
      <c r="L123" s="157" t="s">
        <v>499</v>
      </c>
      <c r="M123" s="1"/>
      <c r="N123" s="1"/>
      <c r="O123" s="113"/>
      <c r="P123" s="1"/>
      <c r="Q123"/>
      <c r="R123"/>
      <c r="S123"/>
      <c r="T123"/>
      <c r="U123"/>
      <c r="V123"/>
      <c r="W123"/>
      <c r="X123"/>
      <c r="Y123"/>
      <c r="Z123"/>
      <c r="AA123"/>
      <c r="AB123" s="1" t="str">
        <f>IF(基本情報登録!$D$10="","",IF(基本情報登録!$D$10='登録データ（女）'!F123,1,0))</f>
        <v/>
      </c>
      <c r="AC123"/>
    </row>
    <row r="124" spans="1:29">
      <c r="A124" s="157">
        <v>122</v>
      </c>
      <c r="B124" s="157" t="s">
        <v>6682</v>
      </c>
      <c r="C124" s="157" t="s">
        <v>6683</v>
      </c>
      <c r="D124" s="156"/>
      <c r="E124" s="156"/>
      <c r="F124" s="157" t="s">
        <v>4989</v>
      </c>
      <c r="G124" s="157">
        <v>1</v>
      </c>
      <c r="H124" s="157" t="s">
        <v>6684</v>
      </c>
      <c r="I124" s="157" t="s">
        <v>6685</v>
      </c>
      <c r="J124" s="157" t="s">
        <v>3829</v>
      </c>
      <c r="K124" s="156" t="s">
        <v>5721</v>
      </c>
      <c r="L124" s="157" t="s">
        <v>499</v>
      </c>
      <c r="M124" s="1"/>
      <c r="N124" s="1"/>
      <c r="O124" s="113"/>
      <c r="P124" s="1"/>
      <c r="Q124"/>
      <c r="R124"/>
      <c r="S124"/>
      <c r="T124"/>
      <c r="U124"/>
      <c r="V124"/>
      <c r="W124"/>
      <c r="X124"/>
      <c r="Y124"/>
      <c r="Z124"/>
      <c r="AA124"/>
      <c r="AB124" s="1" t="str">
        <f>IF(基本情報登録!$D$10="","",IF(基本情報登録!$D$10='登録データ（女）'!F124,1,0))</f>
        <v/>
      </c>
      <c r="AC124"/>
    </row>
    <row r="125" spans="1:29">
      <c r="A125" s="157">
        <v>123</v>
      </c>
      <c r="B125" s="157" t="s">
        <v>6686</v>
      </c>
      <c r="C125" s="157" t="s">
        <v>6687</v>
      </c>
      <c r="D125" s="156"/>
      <c r="E125" s="156"/>
      <c r="F125" s="157" t="s">
        <v>4989</v>
      </c>
      <c r="G125" s="157">
        <v>1</v>
      </c>
      <c r="H125" s="157" t="s">
        <v>6688</v>
      </c>
      <c r="I125" s="157" t="s">
        <v>6689</v>
      </c>
      <c r="J125" s="157" t="s">
        <v>3689</v>
      </c>
      <c r="K125" s="156" t="s">
        <v>5722</v>
      </c>
      <c r="L125" s="157" t="s">
        <v>499</v>
      </c>
      <c r="M125" s="1"/>
      <c r="N125" s="1"/>
      <c r="O125" s="113"/>
      <c r="P125" s="1"/>
      <c r="Q125"/>
      <c r="R125"/>
      <c r="S125"/>
      <c r="T125"/>
      <c r="U125"/>
      <c r="V125"/>
      <c r="W125"/>
      <c r="X125"/>
      <c r="Y125"/>
      <c r="Z125"/>
      <c r="AA125"/>
      <c r="AB125" s="1" t="str">
        <f>IF(基本情報登録!$D$10="","",IF(基本情報登録!$D$10='登録データ（女）'!F125,1,0))</f>
        <v/>
      </c>
      <c r="AC125"/>
    </row>
    <row r="126" spans="1:29">
      <c r="A126" s="157">
        <v>124</v>
      </c>
      <c r="B126" s="157" t="s">
        <v>6690</v>
      </c>
      <c r="C126" s="157" t="s">
        <v>6691</v>
      </c>
      <c r="D126" s="156"/>
      <c r="E126" s="156"/>
      <c r="F126" s="157" t="s">
        <v>4989</v>
      </c>
      <c r="G126" s="157">
        <v>1</v>
      </c>
      <c r="H126" s="157" t="s">
        <v>5075</v>
      </c>
      <c r="I126" s="157" t="s">
        <v>5596</v>
      </c>
      <c r="J126" s="157" t="s">
        <v>4152</v>
      </c>
      <c r="K126" s="156" t="s">
        <v>5723</v>
      </c>
      <c r="L126" s="157" t="s">
        <v>499</v>
      </c>
      <c r="M126" s="1"/>
      <c r="N126" s="1"/>
      <c r="O126" s="113"/>
      <c r="P126" s="1"/>
      <c r="Q126"/>
      <c r="R126"/>
      <c r="S126"/>
      <c r="T126"/>
      <c r="U126"/>
      <c r="V126"/>
      <c r="W126"/>
      <c r="X126"/>
      <c r="Y126"/>
      <c r="Z126"/>
      <c r="AA126"/>
      <c r="AB126" s="1" t="str">
        <f>IF(基本情報登録!$D$10="","",IF(基本情報登録!$D$10='登録データ（女）'!F126,1,0))</f>
        <v/>
      </c>
      <c r="AC126"/>
    </row>
    <row r="127" spans="1:29">
      <c r="A127" s="157">
        <v>125</v>
      </c>
      <c r="B127" s="157" t="s">
        <v>6692</v>
      </c>
      <c r="C127" s="157" t="s">
        <v>6693</v>
      </c>
      <c r="D127" s="156"/>
      <c r="E127" s="156"/>
      <c r="F127" s="157" t="s">
        <v>4989</v>
      </c>
      <c r="G127" s="157">
        <v>1</v>
      </c>
      <c r="H127" s="157" t="s">
        <v>6694</v>
      </c>
      <c r="I127" s="157" t="s">
        <v>6695</v>
      </c>
      <c r="J127" s="157" t="s">
        <v>2440</v>
      </c>
      <c r="K127" s="156" t="s">
        <v>5724</v>
      </c>
      <c r="L127" s="157" t="s">
        <v>499</v>
      </c>
      <c r="M127" s="1"/>
      <c r="N127" s="1"/>
      <c r="O127" s="113"/>
      <c r="P127" s="1"/>
      <c r="Q127"/>
      <c r="R127"/>
      <c r="S127"/>
      <c r="T127"/>
      <c r="U127"/>
      <c r="V127"/>
      <c r="W127"/>
      <c r="X127"/>
      <c r="Y127"/>
      <c r="Z127"/>
      <c r="AA127"/>
      <c r="AB127" s="1" t="str">
        <f>IF(基本情報登録!$D$10="","",IF(基本情報登録!$D$10='登録データ（女）'!F127,1,0))</f>
        <v/>
      </c>
      <c r="AC127"/>
    </row>
    <row r="128" spans="1:29">
      <c r="A128" s="157">
        <v>126</v>
      </c>
      <c r="B128" s="157" t="s">
        <v>6696</v>
      </c>
      <c r="C128" s="157" t="s">
        <v>6697</v>
      </c>
      <c r="D128" s="156"/>
      <c r="E128" s="156"/>
      <c r="F128" s="157" t="s">
        <v>4989</v>
      </c>
      <c r="G128" s="157">
        <v>1</v>
      </c>
      <c r="H128" s="157" t="s">
        <v>5244</v>
      </c>
      <c r="I128" s="157" t="s">
        <v>575</v>
      </c>
      <c r="J128" s="157" t="s">
        <v>6698</v>
      </c>
      <c r="K128" s="156" t="s">
        <v>5725</v>
      </c>
      <c r="L128" s="157" t="s">
        <v>499</v>
      </c>
      <c r="M128" s="1"/>
      <c r="N128" s="1"/>
      <c r="O128" s="113"/>
      <c r="P128" s="1"/>
      <c r="Q128"/>
      <c r="R128"/>
      <c r="S128"/>
      <c r="T128"/>
      <c r="U128"/>
      <c r="V128"/>
      <c r="W128"/>
      <c r="X128"/>
      <c r="Y128"/>
      <c r="Z128"/>
      <c r="AA128"/>
      <c r="AB128" s="1" t="str">
        <f>IF(基本情報登録!$D$10="","",IF(基本情報登録!$D$10='登録データ（女）'!F128,1,0))</f>
        <v/>
      </c>
      <c r="AC128"/>
    </row>
    <row r="129" spans="1:29">
      <c r="A129" s="157">
        <v>127</v>
      </c>
      <c r="B129" s="157" t="s">
        <v>6699</v>
      </c>
      <c r="C129" s="157" t="s">
        <v>6700</v>
      </c>
      <c r="D129" s="156"/>
      <c r="E129" s="156"/>
      <c r="F129" s="157" t="s">
        <v>4989</v>
      </c>
      <c r="G129" s="157">
        <v>1</v>
      </c>
      <c r="H129" s="157" t="s">
        <v>5251</v>
      </c>
      <c r="I129" s="157" t="s">
        <v>2503</v>
      </c>
      <c r="J129" s="157" t="s">
        <v>3839</v>
      </c>
      <c r="K129" s="156" t="s">
        <v>5726</v>
      </c>
      <c r="L129" s="157" t="s">
        <v>499</v>
      </c>
      <c r="M129" s="1"/>
      <c r="N129" s="1"/>
      <c r="O129" s="113"/>
      <c r="P129" s="1"/>
      <c r="Q129"/>
      <c r="R129"/>
      <c r="S129"/>
      <c r="T129"/>
      <c r="U129"/>
      <c r="V129"/>
      <c r="W129"/>
      <c r="X129"/>
      <c r="Y129"/>
      <c r="Z129"/>
      <c r="AA129"/>
      <c r="AB129" s="1" t="str">
        <f>IF(基本情報登録!$D$10="","",IF(基本情報登録!$D$10='登録データ（女）'!F129,1,0))</f>
        <v/>
      </c>
      <c r="AC129"/>
    </row>
    <row r="130" spans="1:29">
      <c r="A130" s="157">
        <v>128</v>
      </c>
      <c r="B130" s="157" t="s">
        <v>6701</v>
      </c>
      <c r="C130" s="157" t="s">
        <v>6702</v>
      </c>
      <c r="D130" s="156"/>
      <c r="E130" s="156"/>
      <c r="F130" s="157" t="s">
        <v>4989</v>
      </c>
      <c r="G130" s="157">
        <v>1</v>
      </c>
      <c r="H130" s="157" t="s">
        <v>5044</v>
      </c>
      <c r="I130" s="157" t="s">
        <v>2249</v>
      </c>
      <c r="J130" s="157" t="s">
        <v>3726</v>
      </c>
      <c r="K130" s="156" t="s">
        <v>5727</v>
      </c>
      <c r="L130" s="157" t="s">
        <v>499</v>
      </c>
      <c r="M130" s="1"/>
      <c r="N130" s="1"/>
      <c r="O130" s="113"/>
      <c r="P130" s="1"/>
      <c r="Q130"/>
      <c r="R130"/>
      <c r="S130"/>
      <c r="T130"/>
      <c r="U130"/>
      <c r="V130"/>
      <c r="W130"/>
      <c r="X130"/>
      <c r="Y130"/>
      <c r="Z130"/>
      <c r="AA130"/>
      <c r="AB130" s="1" t="str">
        <f>IF(基本情報登録!$D$10="","",IF(基本情報登録!$D$10='登録データ（女）'!F130,1,0))</f>
        <v/>
      </c>
      <c r="AC130"/>
    </row>
    <row r="131" spans="1:29">
      <c r="A131" s="157">
        <v>129</v>
      </c>
      <c r="B131" s="157" t="s">
        <v>6703</v>
      </c>
      <c r="C131" s="157" t="s">
        <v>6704</v>
      </c>
      <c r="D131" s="156"/>
      <c r="E131" s="156"/>
      <c r="F131" s="157" t="s">
        <v>4989</v>
      </c>
      <c r="G131" s="157">
        <v>1</v>
      </c>
      <c r="H131" s="157" t="s">
        <v>6705</v>
      </c>
      <c r="I131" s="157" t="s">
        <v>535</v>
      </c>
      <c r="J131" s="157" t="s">
        <v>3720</v>
      </c>
      <c r="K131" s="156" t="s">
        <v>5728</v>
      </c>
      <c r="L131" s="157" t="s">
        <v>499</v>
      </c>
      <c r="M131" s="1"/>
      <c r="N131" s="1"/>
      <c r="O131" s="113"/>
      <c r="P131" s="1"/>
      <c r="Q131"/>
      <c r="R131"/>
      <c r="S131"/>
      <c r="T131"/>
      <c r="U131"/>
      <c r="V131"/>
      <c r="W131"/>
      <c r="X131"/>
      <c r="Y131"/>
      <c r="Z131"/>
      <c r="AA131"/>
      <c r="AB131" s="1" t="str">
        <f>IF(基本情報登録!$D$10="","",IF(基本情報登録!$D$10='登録データ（女）'!F131,1,0))</f>
        <v/>
      </c>
      <c r="AC131"/>
    </row>
    <row r="132" spans="1:29">
      <c r="A132" s="157">
        <v>130</v>
      </c>
      <c r="B132" s="157" t="s">
        <v>6706</v>
      </c>
      <c r="C132" s="157" t="s">
        <v>6707</v>
      </c>
      <c r="D132" s="156"/>
      <c r="E132" s="156"/>
      <c r="F132" s="157" t="s">
        <v>4989</v>
      </c>
      <c r="G132" s="157">
        <v>1</v>
      </c>
      <c r="H132" s="157" t="s">
        <v>5061</v>
      </c>
      <c r="I132" s="157" t="s">
        <v>3090</v>
      </c>
      <c r="J132" s="157" t="s">
        <v>6708</v>
      </c>
      <c r="K132" s="156" t="s">
        <v>5729</v>
      </c>
      <c r="L132" s="157" t="s">
        <v>499</v>
      </c>
      <c r="M132" s="1"/>
      <c r="N132" s="1"/>
      <c r="O132" s="113"/>
      <c r="P132" s="1"/>
      <c r="Q132"/>
      <c r="R132"/>
      <c r="S132"/>
      <c r="T132"/>
      <c r="U132"/>
      <c r="V132"/>
      <c r="W132"/>
      <c r="X132"/>
      <c r="Y132"/>
      <c r="Z132"/>
      <c r="AA132"/>
      <c r="AB132" s="1" t="str">
        <f>IF(基本情報登録!$D$10="","",IF(基本情報登録!$D$10='登録データ（女）'!F132,1,0))</f>
        <v/>
      </c>
      <c r="AC132"/>
    </row>
    <row r="133" spans="1:29">
      <c r="A133" s="157">
        <v>131</v>
      </c>
      <c r="B133" s="157" t="s">
        <v>6709</v>
      </c>
      <c r="C133" s="157" t="s">
        <v>6710</v>
      </c>
      <c r="D133" s="156"/>
      <c r="E133" s="156"/>
      <c r="F133" s="157" t="s">
        <v>4989</v>
      </c>
      <c r="G133" s="157">
        <v>1</v>
      </c>
      <c r="H133" s="157" t="s">
        <v>6711</v>
      </c>
      <c r="I133" s="157" t="s">
        <v>564</v>
      </c>
      <c r="J133" s="157" t="s">
        <v>6712</v>
      </c>
      <c r="K133" s="156" t="s">
        <v>5730</v>
      </c>
      <c r="L133" s="157" t="s">
        <v>499</v>
      </c>
      <c r="M133" s="1"/>
      <c r="N133" s="1"/>
      <c r="O133" s="113"/>
      <c r="P133" s="1"/>
      <c r="Q133"/>
      <c r="R133"/>
      <c r="S133"/>
      <c r="T133"/>
      <c r="U133"/>
      <c r="V133"/>
      <c r="W133"/>
      <c r="X133"/>
      <c r="Y133"/>
      <c r="Z133"/>
      <c r="AA133"/>
      <c r="AB133" s="1" t="str">
        <f>IF(基本情報登録!$D$10="","",IF(基本情報登録!$D$10='登録データ（女）'!F133,1,0))</f>
        <v/>
      </c>
      <c r="AC133"/>
    </row>
    <row r="134" spans="1:29">
      <c r="A134" s="157">
        <v>132</v>
      </c>
      <c r="B134" s="157" t="s">
        <v>1213</v>
      </c>
      <c r="C134" s="157" t="s">
        <v>1214</v>
      </c>
      <c r="D134" s="156"/>
      <c r="E134" s="156"/>
      <c r="F134" s="157" t="s">
        <v>4990</v>
      </c>
      <c r="G134" s="157">
        <v>4</v>
      </c>
      <c r="H134" s="157" t="s">
        <v>742</v>
      </c>
      <c r="I134" s="157" t="s">
        <v>576</v>
      </c>
      <c r="J134" s="157" t="s">
        <v>3936</v>
      </c>
      <c r="K134" s="156" t="s">
        <v>5731</v>
      </c>
      <c r="L134" s="157" t="s">
        <v>499</v>
      </c>
      <c r="M134" s="1"/>
      <c r="N134" s="1"/>
      <c r="O134" s="113"/>
      <c r="P134" s="1"/>
      <c r="Q134"/>
      <c r="R134"/>
      <c r="S134"/>
      <c r="T134"/>
      <c r="U134"/>
      <c r="V134"/>
      <c r="W134"/>
      <c r="X134"/>
      <c r="Y134"/>
      <c r="Z134"/>
      <c r="AA134"/>
      <c r="AB134" s="1" t="str">
        <f>IF(基本情報登録!$D$10="","",IF(基本情報登録!$D$10='登録データ（女）'!F134,1,0))</f>
        <v/>
      </c>
      <c r="AC134"/>
    </row>
    <row r="135" spans="1:29">
      <c r="A135" s="157">
        <v>133</v>
      </c>
      <c r="B135" s="157" t="s">
        <v>3935</v>
      </c>
      <c r="C135" s="157" t="s">
        <v>2089</v>
      </c>
      <c r="D135" s="156"/>
      <c r="E135" s="156"/>
      <c r="F135" s="157" t="s">
        <v>4990</v>
      </c>
      <c r="G135" s="157">
        <v>3</v>
      </c>
      <c r="H135" s="157" t="s">
        <v>1979</v>
      </c>
      <c r="I135" s="157" t="s">
        <v>573</v>
      </c>
      <c r="J135" s="157" t="s">
        <v>6713</v>
      </c>
      <c r="K135" s="156" t="s">
        <v>5732</v>
      </c>
      <c r="L135" s="157" t="s">
        <v>499</v>
      </c>
      <c r="M135" s="1"/>
      <c r="N135" s="1"/>
      <c r="O135" s="113"/>
      <c r="P135" s="1"/>
      <c r="Q135"/>
      <c r="R135"/>
      <c r="S135"/>
      <c r="T135"/>
      <c r="U135"/>
      <c r="V135"/>
      <c r="W135"/>
      <c r="X135"/>
      <c r="Y135"/>
      <c r="Z135"/>
      <c r="AA135"/>
      <c r="AB135" s="1" t="str">
        <f>IF(基本情報登録!$D$10="","",IF(基本情報登録!$D$10='登録データ（女）'!F135,1,0))</f>
        <v/>
      </c>
      <c r="AC135"/>
    </row>
    <row r="136" spans="1:29">
      <c r="A136" s="157">
        <v>134</v>
      </c>
      <c r="B136" s="157" t="s">
        <v>2132</v>
      </c>
      <c r="C136" s="157" t="s">
        <v>2133</v>
      </c>
      <c r="D136" s="156"/>
      <c r="E136" s="156"/>
      <c r="F136" s="157" t="s">
        <v>4990</v>
      </c>
      <c r="G136" s="157">
        <v>3</v>
      </c>
      <c r="H136" s="157" t="s">
        <v>2074</v>
      </c>
      <c r="I136" s="157" t="s">
        <v>6714</v>
      </c>
      <c r="J136" s="157" t="s">
        <v>3937</v>
      </c>
      <c r="K136" s="156" t="s">
        <v>5733</v>
      </c>
      <c r="L136" s="157" t="s">
        <v>499</v>
      </c>
      <c r="M136" s="1"/>
      <c r="N136" s="1"/>
      <c r="O136" s="113"/>
      <c r="P136" s="1"/>
      <c r="Q136"/>
      <c r="R136"/>
      <c r="S136"/>
      <c r="T136"/>
      <c r="U136"/>
      <c r="V136"/>
      <c r="W136"/>
      <c r="X136"/>
      <c r="Y136"/>
      <c r="Z136"/>
      <c r="AA136"/>
      <c r="AB136" s="1" t="str">
        <f>IF(基本情報登録!$D$10="","",IF(基本情報登録!$D$10='登録データ（女）'!F136,1,0))</f>
        <v/>
      </c>
      <c r="AC136"/>
    </row>
    <row r="137" spans="1:29">
      <c r="A137" s="157">
        <v>135</v>
      </c>
      <c r="B137" s="157" t="s">
        <v>2087</v>
      </c>
      <c r="C137" s="157" t="s">
        <v>2088</v>
      </c>
      <c r="D137" s="156"/>
      <c r="E137" s="156"/>
      <c r="F137" s="157" t="s">
        <v>4990</v>
      </c>
      <c r="G137" s="157">
        <v>3</v>
      </c>
      <c r="H137" s="157" t="s">
        <v>1865</v>
      </c>
      <c r="I137" s="157" t="s">
        <v>611</v>
      </c>
      <c r="J137" s="157" t="s">
        <v>2785</v>
      </c>
      <c r="K137" s="156" t="s">
        <v>5734</v>
      </c>
      <c r="L137" s="157" t="s">
        <v>499</v>
      </c>
      <c r="M137" s="1"/>
      <c r="N137" s="1"/>
      <c r="O137" s="113"/>
      <c r="P137" s="1"/>
      <c r="Q137"/>
      <c r="R137"/>
      <c r="S137"/>
      <c r="T137"/>
      <c r="U137"/>
      <c r="V137"/>
      <c r="W137"/>
      <c r="X137"/>
      <c r="Y137"/>
      <c r="Z137"/>
      <c r="AA137"/>
      <c r="AB137" s="1" t="str">
        <f>IF(基本情報登録!$D$10="","",IF(基本情報登録!$D$10='登録データ（女）'!F137,1,0))</f>
        <v/>
      </c>
      <c r="AC137"/>
    </row>
    <row r="138" spans="1:29">
      <c r="A138" s="157">
        <v>136</v>
      </c>
      <c r="B138" s="157" t="s">
        <v>1161</v>
      </c>
      <c r="C138" s="157" t="s">
        <v>1162</v>
      </c>
      <c r="D138" s="156"/>
      <c r="E138" s="156"/>
      <c r="F138" s="157" t="s">
        <v>4990</v>
      </c>
      <c r="G138" s="157">
        <v>4</v>
      </c>
      <c r="H138" s="157" t="s">
        <v>1088</v>
      </c>
      <c r="I138" s="157" t="s">
        <v>1163</v>
      </c>
      <c r="J138" s="157" t="s">
        <v>3827</v>
      </c>
      <c r="K138" s="156" t="s">
        <v>5735</v>
      </c>
      <c r="L138" s="157" t="s">
        <v>499</v>
      </c>
      <c r="M138" s="1"/>
      <c r="N138" s="1"/>
      <c r="O138" s="113"/>
      <c r="P138" s="1"/>
      <c r="Q138"/>
      <c r="R138"/>
      <c r="S138"/>
      <c r="T138"/>
      <c r="U138"/>
      <c r="V138"/>
      <c r="W138"/>
      <c r="X138"/>
      <c r="Y138"/>
      <c r="Z138"/>
      <c r="AA138"/>
      <c r="AB138" s="1" t="str">
        <f>IF(基本情報登録!$D$10="","",IF(基本情報登録!$D$10='登録データ（女）'!F138,1,0))</f>
        <v/>
      </c>
      <c r="AC138"/>
    </row>
    <row r="139" spans="1:29">
      <c r="A139" s="157">
        <v>137</v>
      </c>
      <c r="B139" s="157" t="s">
        <v>3966</v>
      </c>
      <c r="C139" s="157" t="s">
        <v>3967</v>
      </c>
      <c r="D139" s="156"/>
      <c r="E139" s="156"/>
      <c r="F139" s="157" t="s">
        <v>4990</v>
      </c>
      <c r="G139" s="157">
        <v>2</v>
      </c>
      <c r="H139" s="157" t="s">
        <v>3268</v>
      </c>
      <c r="I139" s="157" t="s">
        <v>572</v>
      </c>
      <c r="J139" s="157" t="s">
        <v>3968</v>
      </c>
      <c r="K139" s="156" t="s">
        <v>5736</v>
      </c>
      <c r="L139" s="157" t="s">
        <v>499</v>
      </c>
      <c r="M139" s="1"/>
      <c r="N139" s="1"/>
      <c r="O139" s="113"/>
      <c r="P139" s="1"/>
      <c r="Q139"/>
      <c r="R139"/>
      <c r="S139"/>
      <c r="T139"/>
      <c r="U139"/>
      <c r="V139"/>
      <c r="W139"/>
      <c r="X139"/>
      <c r="Y139"/>
      <c r="Z139"/>
      <c r="AA139"/>
      <c r="AB139" s="1" t="str">
        <f>IF(基本情報登録!$D$10="","",IF(基本情報登録!$D$10='登録データ（女）'!F139,1,0))</f>
        <v/>
      </c>
      <c r="AC139"/>
    </row>
    <row r="140" spans="1:29">
      <c r="A140" s="157">
        <v>138</v>
      </c>
      <c r="B140" s="157" t="s">
        <v>3975</v>
      </c>
      <c r="C140" s="157" t="s">
        <v>3976</v>
      </c>
      <c r="D140" s="156"/>
      <c r="E140" s="156"/>
      <c r="F140" s="157" t="s">
        <v>4990</v>
      </c>
      <c r="G140" s="157">
        <v>2</v>
      </c>
      <c r="H140" s="157" t="s">
        <v>3977</v>
      </c>
      <c r="I140" s="157" t="s">
        <v>561</v>
      </c>
      <c r="J140" s="157" t="s">
        <v>3686</v>
      </c>
      <c r="K140" s="156" t="s">
        <v>5737</v>
      </c>
      <c r="L140" s="157" t="s">
        <v>499</v>
      </c>
      <c r="M140" s="1"/>
      <c r="N140" s="1"/>
      <c r="O140" s="113"/>
      <c r="P140" s="1"/>
      <c r="Q140"/>
      <c r="R140"/>
      <c r="S140"/>
      <c r="T140"/>
      <c r="U140"/>
      <c r="V140"/>
      <c r="W140"/>
      <c r="X140"/>
      <c r="Y140"/>
      <c r="Z140"/>
      <c r="AA140"/>
      <c r="AB140" s="1" t="str">
        <f>IF(基本情報登録!$D$10="","",IF(基本情報登録!$D$10='登録データ（女）'!F140,1,0))</f>
        <v/>
      </c>
      <c r="AC140"/>
    </row>
    <row r="141" spans="1:29">
      <c r="A141" s="157">
        <v>139</v>
      </c>
      <c r="B141" s="157" t="s">
        <v>2149</v>
      </c>
      <c r="C141" s="157" t="s">
        <v>2150</v>
      </c>
      <c r="D141" s="156"/>
      <c r="E141" s="156"/>
      <c r="F141" s="157" t="s">
        <v>4990</v>
      </c>
      <c r="G141" s="157">
        <v>4</v>
      </c>
      <c r="H141" s="157" t="s">
        <v>488</v>
      </c>
      <c r="I141" s="157" t="s">
        <v>619</v>
      </c>
      <c r="J141" s="157" t="s">
        <v>3938</v>
      </c>
      <c r="K141" s="156" t="s">
        <v>5738</v>
      </c>
      <c r="L141" s="157" t="s">
        <v>499</v>
      </c>
      <c r="M141" s="1"/>
      <c r="N141" s="1"/>
      <c r="O141" s="113"/>
      <c r="P141" s="1"/>
      <c r="Q141"/>
      <c r="R141"/>
      <c r="S141"/>
      <c r="T141"/>
      <c r="U141"/>
      <c r="V141"/>
      <c r="W141"/>
      <c r="X141"/>
      <c r="Y141"/>
      <c r="Z141"/>
      <c r="AA141"/>
      <c r="AB141" s="1" t="str">
        <f>IF(基本情報登録!$D$10="","",IF(基本情報登録!$D$10='登録データ（女）'!F141,1,0))</f>
        <v/>
      </c>
      <c r="AC141"/>
    </row>
    <row r="142" spans="1:29">
      <c r="A142" s="157">
        <v>140</v>
      </c>
      <c r="B142" s="157" t="s">
        <v>3972</v>
      </c>
      <c r="C142" s="157" t="s">
        <v>3973</v>
      </c>
      <c r="D142" s="156"/>
      <c r="E142" s="156"/>
      <c r="F142" s="157" t="s">
        <v>4990</v>
      </c>
      <c r="G142" s="157">
        <v>2</v>
      </c>
      <c r="H142" s="157" t="s">
        <v>3398</v>
      </c>
      <c r="I142" s="157" t="s">
        <v>3559</v>
      </c>
      <c r="J142" s="157" t="s">
        <v>3974</v>
      </c>
      <c r="K142" s="156" t="s">
        <v>5739</v>
      </c>
      <c r="L142" s="157" t="s">
        <v>499</v>
      </c>
      <c r="M142" s="1"/>
      <c r="N142" s="1"/>
      <c r="O142" s="113"/>
      <c r="P142" s="1"/>
      <c r="Q142"/>
      <c r="R142"/>
      <c r="S142"/>
      <c r="T142"/>
      <c r="U142"/>
      <c r="V142"/>
      <c r="W142"/>
      <c r="X142"/>
      <c r="Y142"/>
      <c r="Z142"/>
      <c r="AA142"/>
      <c r="AB142" s="1" t="str">
        <f>IF(基本情報登録!$D$10="","",IF(基本情報登録!$D$10='登録データ（女）'!F142,1,0))</f>
        <v/>
      </c>
      <c r="AC142"/>
    </row>
    <row r="143" spans="1:29">
      <c r="A143" s="157">
        <v>141</v>
      </c>
      <c r="B143" s="157" t="s">
        <v>3969</v>
      </c>
      <c r="C143" s="157" t="s">
        <v>3970</v>
      </c>
      <c r="D143" s="156"/>
      <c r="E143" s="156"/>
      <c r="F143" s="157" t="s">
        <v>4990</v>
      </c>
      <c r="G143" s="157">
        <v>2</v>
      </c>
      <c r="H143" s="157" t="s">
        <v>3729</v>
      </c>
      <c r="I143" s="157" t="s">
        <v>3971</v>
      </c>
      <c r="J143" s="157" t="s">
        <v>3922</v>
      </c>
      <c r="K143" s="156" t="s">
        <v>5740</v>
      </c>
      <c r="L143" s="157" t="s">
        <v>499</v>
      </c>
      <c r="M143" s="1"/>
      <c r="N143" s="1"/>
      <c r="O143" s="113"/>
      <c r="P143" s="1"/>
      <c r="Q143"/>
      <c r="R143"/>
      <c r="S143"/>
      <c r="T143"/>
      <c r="U143"/>
      <c r="V143"/>
      <c r="W143"/>
      <c r="X143"/>
      <c r="Y143"/>
      <c r="Z143"/>
      <c r="AA143"/>
      <c r="AB143" s="1" t="str">
        <f>IF(基本情報登録!$D$10="","",IF(基本情報登録!$D$10='登録データ（女）'!F143,1,0))</f>
        <v/>
      </c>
      <c r="AC143"/>
    </row>
    <row r="144" spans="1:29">
      <c r="A144" s="157">
        <v>142</v>
      </c>
      <c r="B144" s="157" t="s">
        <v>4153</v>
      </c>
      <c r="C144" s="157" t="s">
        <v>4154</v>
      </c>
      <c r="D144" s="156"/>
      <c r="E144" s="156"/>
      <c r="F144" s="157" t="s">
        <v>4990</v>
      </c>
      <c r="G144" s="157">
        <v>2</v>
      </c>
      <c r="H144" s="157" t="s">
        <v>4155</v>
      </c>
      <c r="I144" s="157" t="s">
        <v>6715</v>
      </c>
      <c r="J144" s="157" t="s">
        <v>6716</v>
      </c>
      <c r="K144" s="156" t="s">
        <v>5741</v>
      </c>
      <c r="L144" s="157" t="s">
        <v>499</v>
      </c>
      <c r="M144" s="1"/>
      <c r="N144" s="1"/>
      <c r="O144" s="113"/>
      <c r="P144" s="1"/>
      <c r="Q144"/>
      <c r="R144"/>
      <c r="S144"/>
      <c r="T144"/>
      <c r="U144"/>
      <c r="V144"/>
      <c r="W144"/>
      <c r="X144"/>
      <c r="Y144"/>
      <c r="Z144"/>
      <c r="AA144"/>
      <c r="AB144" s="1" t="str">
        <f>IF(基本情報登録!$D$10="","",IF(基本情報登録!$D$10='登録データ（女）'!F144,1,0))</f>
        <v/>
      </c>
      <c r="AC144"/>
    </row>
    <row r="145" spans="1:29">
      <c r="A145" s="157">
        <v>143</v>
      </c>
      <c r="B145" s="157" t="s">
        <v>1087</v>
      </c>
      <c r="C145" s="157" t="s">
        <v>6717</v>
      </c>
      <c r="D145" s="156"/>
      <c r="E145" s="156"/>
      <c r="F145" s="157" t="s">
        <v>6718</v>
      </c>
      <c r="G145" s="157">
        <v>4</v>
      </c>
      <c r="H145" s="157" t="s">
        <v>779</v>
      </c>
      <c r="I145" s="157" t="s">
        <v>512</v>
      </c>
      <c r="J145" s="157" t="s">
        <v>4009</v>
      </c>
      <c r="K145" s="156" t="s">
        <v>5742</v>
      </c>
      <c r="L145" s="157" t="s">
        <v>499</v>
      </c>
      <c r="M145" s="1"/>
      <c r="N145" s="1"/>
      <c r="O145" s="113"/>
      <c r="P145" s="1"/>
      <c r="Q145"/>
      <c r="R145"/>
      <c r="S145"/>
      <c r="T145"/>
      <c r="U145"/>
      <c r="V145"/>
      <c r="W145"/>
      <c r="X145"/>
      <c r="Y145"/>
      <c r="Z145"/>
      <c r="AA145"/>
      <c r="AB145" s="1" t="str">
        <f>IF(基本情報登録!$D$10="","",IF(基本情報登録!$D$10='登録データ（女）'!F145,1,0))</f>
        <v/>
      </c>
      <c r="AC145"/>
    </row>
    <row r="146" spans="1:29">
      <c r="A146" s="157">
        <v>144</v>
      </c>
      <c r="B146" s="157" t="s">
        <v>2069</v>
      </c>
      <c r="C146" s="157" t="s">
        <v>2070</v>
      </c>
      <c r="D146" s="156"/>
      <c r="E146" s="156"/>
      <c r="F146" s="157" t="s">
        <v>4991</v>
      </c>
      <c r="G146" s="157">
        <v>3</v>
      </c>
      <c r="H146" s="157" t="s">
        <v>1767</v>
      </c>
      <c r="I146" s="157" t="s">
        <v>572</v>
      </c>
      <c r="J146" s="157" t="s">
        <v>3843</v>
      </c>
      <c r="K146" s="156" t="s">
        <v>5743</v>
      </c>
      <c r="L146" s="157" t="s">
        <v>499</v>
      </c>
      <c r="M146" s="1"/>
      <c r="N146" s="1"/>
      <c r="O146" s="113"/>
      <c r="P146" s="1"/>
      <c r="Q146"/>
      <c r="R146"/>
      <c r="S146"/>
      <c r="T146"/>
      <c r="U146"/>
      <c r="V146"/>
      <c r="W146"/>
      <c r="X146"/>
      <c r="Y146"/>
      <c r="Z146"/>
      <c r="AA146"/>
      <c r="AB146" s="1" t="str">
        <f>IF(基本情報登録!$D$10="","",IF(基本情報登録!$D$10='登録データ（女）'!F146,1,0))</f>
        <v/>
      </c>
      <c r="AC146"/>
    </row>
    <row r="147" spans="1:29">
      <c r="A147" s="157">
        <v>145</v>
      </c>
      <c r="B147" s="157" t="s">
        <v>3862</v>
      </c>
      <c r="C147" s="157" t="s">
        <v>3863</v>
      </c>
      <c r="D147" s="156"/>
      <c r="E147" s="156"/>
      <c r="F147" s="157" t="s">
        <v>4991</v>
      </c>
      <c r="G147" s="157">
        <v>2</v>
      </c>
      <c r="H147" s="157" t="s">
        <v>3648</v>
      </c>
      <c r="I147" s="157" t="s">
        <v>3864</v>
      </c>
      <c r="J147" s="157" t="s">
        <v>3865</v>
      </c>
      <c r="K147" s="156" t="s">
        <v>5744</v>
      </c>
      <c r="L147" s="157" t="s">
        <v>499</v>
      </c>
      <c r="M147" s="1"/>
      <c r="N147" s="1"/>
      <c r="O147" s="113"/>
      <c r="P147" s="1"/>
      <c r="Q147"/>
      <c r="R147"/>
      <c r="S147"/>
      <c r="T147"/>
      <c r="U147"/>
      <c r="V147"/>
      <c r="W147"/>
      <c r="X147"/>
      <c r="Y147"/>
      <c r="Z147"/>
      <c r="AA147"/>
      <c r="AB147" s="1" t="str">
        <f>IF(基本情報登録!$D$10="","",IF(基本情報登録!$D$10='登録データ（女）'!F147,1,0))</f>
        <v/>
      </c>
      <c r="AC147"/>
    </row>
    <row r="148" spans="1:29">
      <c r="A148" s="157">
        <v>146</v>
      </c>
      <c r="B148" s="157" t="s">
        <v>3886</v>
      </c>
      <c r="C148" s="157" t="s">
        <v>3887</v>
      </c>
      <c r="D148" s="156"/>
      <c r="E148" s="156"/>
      <c r="F148" s="157" t="s">
        <v>4991</v>
      </c>
      <c r="G148" s="157">
        <v>2</v>
      </c>
      <c r="H148" s="157" t="s">
        <v>2906</v>
      </c>
      <c r="I148" s="157" t="s">
        <v>567</v>
      </c>
      <c r="J148" s="157" t="s">
        <v>3686</v>
      </c>
      <c r="K148" s="156" t="s">
        <v>5745</v>
      </c>
      <c r="L148" s="157" t="s">
        <v>499</v>
      </c>
      <c r="M148" s="1"/>
      <c r="N148" s="1"/>
      <c r="O148" s="113"/>
      <c r="P148" s="1"/>
      <c r="Q148"/>
      <c r="R148"/>
      <c r="S148"/>
      <c r="T148"/>
      <c r="U148"/>
      <c r="V148"/>
      <c r="W148"/>
      <c r="X148"/>
      <c r="Y148"/>
      <c r="Z148"/>
      <c r="AA148"/>
      <c r="AB148" s="1" t="str">
        <f>IF(基本情報登録!$D$10="","",IF(基本情報登録!$D$10='登録データ（女）'!F148,1,0))</f>
        <v/>
      </c>
      <c r="AC148"/>
    </row>
    <row r="149" spans="1:29">
      <c r="A149" s="157">
        <v>147</v>
      </c>
      <c r="B149" s="157" t="s">
        <v>2084</v>
      </c>
      <c r="C149" s="157" t="s">
        <v>2085</v>
      </c>
      <c r="D149" s="156"/>
      <c r="E149" s="156"/>
      <c r="F149" s="157" t="s">
        <v>4991</v>
      </c>
      <c r="G149" s="157">
        <v>3</v>
      </c>
      <c r="H149" s="157" t="s">
        <v>2086</v>
      </c>
      <c r="I149" s="157" t="s">
        <v>519</v>
      </c>
      <c r="J149" s="157" t="s">
        <v>3697</v>
      </c>
      <c r="K149" s="156" t="s">
        <v>5746</v>
      </c>
      <c r="L149" s="157" t="s">
        <v>499</v>
      </c>
      <c r="M149" s="1"/>
      <c r="N149" s="1"/>
      <c r="O149" s="113"/>
      <c r="P149" s="1"/>
      <c r="Q149"/>
      <c r="R149"/>
      <c r="S149"/>
      <c r="T149"/>
      <c r="U149"/>
      <c r="V149"/>
      <c r="W149"/>
      <c r="X149"/>
      <c r="Y149"/>
      <c r="Z149"/>
      <c r="AA149"/>
      <c r="AB149" s="1" t="str">
        <f>IF(基本情報登録!$D$10="","",IF(基本情報登録!$D$10='登録データ（女）'!F149,1,0))</f>
        <v/>
      </c>
      <c r="AC149"/>
    </row>
    <row r="150" spans="1:29">
      <c r="A150" s="157">
        <v>148</v>
      </c>
      <c r="B150" s="157" t="s">
        <v>455</v>
      </c>
      <c r="C150" s="157" t="s">
        <v>456</v>
      </c>
      <c r="D150" s="156"/>
      <c r="E150" s="156"/>
      <c r="F150" s="157" t="s">
        <v>4991</v>
      </c>
      <c r="G150" s="157" t="s">
        <v>333</v>
      </c>
      <c r="H150" s="157" t="s">
        <v>429</v>
      </c>
      <c r="I150" s="157" t="s">
        <v>529</v>
      </c>
      <c r="J150" s="157" t="s">
        <v>501</v>
      </c>
      <c r="K150" s="156" t="s">
        <v>5747</v>
      </c>
      <c r="L150" s="157" t="s">
        <v>499</v>
      </c>
      <c r="M150" s="1"/>
      <c r="N150" s="1"/>
      <c r="O150" s="113"/>
      <c r="P150" s="1"/>
      <c r="Q150"/>
      <c r="R150"/>
      <c r="S150"/>
      <c r="T150"/>
      <c r="U150"/>
      <c r="V150"/>
      <c r="W150"/>
      <c r="X150"/>
      <c r="Y150"/>
      <c r="Z150"/>
      <c r="AA150"/>
      <c r="AB150" s="1" t="str">
        <f>IF(基本情報登録!$D$10="","",IF(基本情報登録!$D$10='登録データ（女）'!F150,1,0))</f>
        <v/>
      </c>
      <c r="AC150"/>
    </row>
    <row r="151" spans="1:29">
      <c r="A151" s="157">
        <v>149</v>
      </c>
      <c r="B151" s="157" t="s">
        <v>1193</v>
      </c>
      <c r="C151" s="157" t="s">
        <v>1194</v>
      </c>
      <c r="D151" s="156"/>
      <c r="E151" s="156"/>
      <c r="F151" s="157" t="s">
        <v>4991</v>
      </c>
      <c r="G151" s="157">
        <v>4</v>
      </c>
      <c r="H151" s="157" t="s">
        <v>887</v>
      </c>
      <c r="I151" s="157" t="s">
        <v>2165</v>
      </c>
      <c r="J151" s="157" t="s">
        <v>3831</v>
      </c>
      <c r="K151" s="156" t="s">
        <v>5748</v>
      </c>
      <c r="L151" s="157" t="s">
        <v>499</v>
      </c>
      <c r="M151" s="1"/>
      <c r="N151" s="1"/>
      <c r="O151" s="113"/>
      <c r="P151" s="1"/>
      <c r="Q151"/>
      <c r="R151"/>
      <c r="S151"/>
      <c r="T151"/>
      <c r="U151"/>
      <c r="V151"/>
      <c r="W151"/>
      <c r="X151"/>
      <c r="Y151"/>
      <c r="Z151"/>
      <c r="AA151"/>
      <c r="AB151" s="1" t="str">
        <f>IF(基本情報登録!$D$10="","",IF(基本情報登録!$D$10='登録データ（女）'!F151,1,0))</f>
        <v/>
      </c>
      <c r="AC151"/>
    </row>
    <row r="152" spans="1:29">
      <c r="A152" s="157">
        <v>150</v>
      </c>
      <c r="B152" s="157" t="s">
        <v>3835</v>
      </c>
      <c r="C152" s="157" t="s">
        <v>1204</v>
      </c>
      <c r="D152" s="156"/>
      <c r="E152" s="156"/>
      <c r="F152" s="157" t="s">
        <v>4991</v>
      </c>
      <c r="G152" s="157">
        <v>4</v>
      </c>
      <c r="H152" s="157" t="s">
        <v>1973</v>
      </c>
      <c r="I152" s="157" t="s">
        <v>613</v>
      </c>
      <c r="J152" s="157" t="s">
        <v>3777</v>
      </c>
      <c r="K152" s="156" t="s">
        <v>5749</v>
      </c>
      <c r="L152" s="157" t="s">
        <v>499</v>
      </c>
      <c r="M152" s="1"/>
      <c r="N152" s="1"/>
      <c r="O152" s="113"/>
      <c r="P152" s="1"/>
      <c r="Q152"/>
      <c r="R152"/>
      <c r="S152"/>
      <c r="T152"/>
      <c r="U152"/>
      <c r="V152"/>
      <c r="W152"/>
      <c r="X152"/>
      <c r="Y152"/>
      <c r="Z152"/>
      <c r="AA152"/>
      <c r="AB152" s="1" t="str">
        <f>IF(基本情報登録!$D$10="","",IF(基本情報登録!$D$10='登録データ（女）'!F152,1,0))</f>
        <v/>
      </c>
      <c r="AC152"/>
    </row>
    <row r="153" spans="1:29">
      <c r="A153" s="157">
        <v>151</v>
      </c>
      <c r="B153" s="157" t="s">
        <v>453</v>
      </c>
      <c r="C153" s="157" t="s">
        <v>454</v>
      </c>
      <c r="D153" s="156"/>
      <c r="E153" s="156"/>
      <c r="F153" s="157" t="s">
        <v>4991</v>
      </c>
      <c r="G153" s="157" t="s">
        <v>333</v>
      </c>
      <c r="H153" s="157" t="s">
        <v>406</v>
      </c>
      <c r="I153" s="157" t="s">
        <v>1107</v>
      </c>
      <c r="J153" s="157" t="s">
        <v>3829</v>
      </c>
      <c r="K153" s="156" t="s">
        <v>5750</v>
      </c>
      <c r="L153" s="157" t="s">
        <v>499</v>
      </c>
      <c r="M153" s="1"/>
      <c r="N153" s="1"/>
      <c r="O153" s="113"/>
      <c r="P153" s="1"/>
      <c r="Q153"/>
      <c r="R153"/>
      <c r="S153"/>
      <c r="T153"/>
      <c r="U153"/>
      <c r="V153"/>
      <c r="W153"/>
      <c r="X153"/>
      <c r="Y153"/>
      <c r="Z153"/>
      <c r="AA153"/>
      <c r="AB153" s="1" t="str">
        <f>IF(基本情報登録!$D$10="","",IF(基本情報登録!$D$10='登録データ（女）'!F153,1,0))</f>
        <v/>
      </c>
      <c r="AC153"/>
    </row>
    <row r="154" spans="1:29">
      <c r="A154" s="157">
        <v>152</v>
      </c>
      <c r="B154" s="157" t="s">
        <v>1109</v>
      </c>
      <c r="C154" s="157" t="s">
        <v>1110</v>
      </c>
      <c r="D154" s="156"/>
      <c r="E154" s="156"/>
      <c r="F154" s="157" t="s">
        <v>4991</v>
      </c>
      <c r="G154" s="157">
        <v>4</v>
      </c>
      <c r="H154" s="157" t="s">
        <v>1111</v>
      </c>
      <c r="I154" s="157" t="s">
        <v>541</v>
      </c>
      <c r="J154" s="157" t="s">
        <v>3832</v>
      </c>
      <c r="K154" s="156" t="s">
        <v>5751</v>
      </c>
      <c r="L154" s="157" t="s">
        <v>499</v>
      </c>
      <c r="M154" s="1"/>
      <c r="N154" s="1"/>
      <c r="O154" s="113"/>
      <c r="P154" s="1"/>
      <c r="Q154"/>
      <c r="R154"/>
      <c r="S154"/>
      <c r="T154"/>
      <c r="U154"/>
      <c r="V154"/>
      <c r="W154"/>
      <c r="X154"/>
      <c r="Y154"/>
      <c r="Z154"/>
      <c r="AA154"/>
      <c r="AB154" s="1" t="str">
        <f>IF(基本情報登録!$D$10="","",IF(基本情報登録!$D$10='登録データ（女）'!F154,1,0))</f>
        <v/>
      </c>
      <c r="AC154"/>
    </row>
    <row r="155" spans="1:29">
      <c r="A155" s="157">
        <v>153</v>
      </c>
      <c r="B155" s="157" t="s">
        <v>1112</v>
      </c>
      <c r="C155" s="157" t="s">
        <v>1113</v>
      </c>
      <c r="D155" s="156"/>
      <c r="E155" s="156"/>
      <c r="F155" s="157" t="s">
        <v>4991</v>
      </c>
      <c r="G155" s="157">
        <v>4</v>
      </c>
      <c r="H155" s="157" t="s">
        <v>1114</v>
      </c>
      <c r="I155" s="157" t="s">
        <v>521</v>
      </c>
      <c r="J155" s="157" t="s">
        <v>3834</v>
      </c>
      <c r="K155" s="156" t="s">
        <v>5752</v>
      </c>
      <c r="L155" s="157" t="s">
        <v>499</v>
      </c>
      <c r="M155" s="1"/>
      <c r="N155" s="1"/>
      <c r="O155" s="113"/>
      <c r="P155" s="1"/>
      <c r="Q155"/>
      <c r="R155"/>
      <c r="S155"/>
      <c r="T155"/>
      <c r="U155"/>
      <c r="V155"/>
      <c r="W155"/>
      <c r="X155"/>
      <c r="Y155"/>
      <c r="Z155"/>
      <c r="AA155"/>
      <c r="AB155" s="1" t="str">
        <f>IF(基本情報登録!$D$10="","",IF(基本情報登録!$D$10='登録データ（女）'!F155,1,0))</f>
        <v/>
      </c>
      <c r="AC155"/>
    </row>
    <row r="156" spans="1:29">
      <c r="A156" s="157">
        <v>154</v>
      </c>
      <c r="B156" s="157" t="s">
        <v>1207</v>
      </c>
      <c r="C156" s="157" t="s">
        <v>1208</v>
      </c>
      <c r="D156" s="156"/>
      <c r="E156" s="156"/>
      <c r="F156" s="157" t="s">
        <v>4991</v>
      </c>
      <c r="G156" s="157">
        <v>4</v>
      </c>
      <c r="H156" s="157" t="s">
        <v>858</v>
      </c>
      <c r="I156" s="157" t="s">
        <v>564</v>
      </c>
      <c r="J156" s="157" t="s">
        <v>3837</v>
      </c>
      <c r="K156" s="156" t="s">
        <v>5753</v>
      </c>
      <c r="L156" s="157" t="s">
        <v>499</v>
      </c>
      <c r="M156" s="1"/>
      <c r="N156" s="1"/>
      <c r="O156" s="113"/>
      <c r="P156" s="1"/>
      <c r="Q156"/>
      <c r="R156"/>
      <c r="S156"/>
      <c r="T156"/>
      <c r="U156"/>
      <c r="V156"/>
      <c r="W156"/>
      <c r="X156"/>
      <c r="Y156"/>
      <c r="Z156"/>
      <c r="AA156"/>
      <c r="AB156" s="1" t="str">
        <f>IF(基本情報登録!$D$10="","",IF(基本情報登録!$D$10='登録データ（女）'!F156,1,0))</f>
        <v/>
      </c>
      <c r="AC156"/>
    </row>
    <row r="157" spans="1:29">
      <c r="A157" s="157">
        <v>155</v>
      </c>
      <c r="B157" s="157" t="s">
        <v>1205</v>
      </c>
      <c r="C157" s="157" t="s">
        <v>1206</v>
      </c>
      <c r="D157" s="156"/>
      <c r="E157" s="156"/>
      <c r="F157" s="157" t="s">
        <v>4991</v>
      </c>
      <c r="G157" s="157">
        <v>4</v>
      </c>
      <c r="H157" s="157" t="s">
        <v>1177</v>
      </c>
      <c r="I157" s="157" t="s">
        <v>575</v>
      </c>
      <c r="J157" s="157" t="s">
        <v>3836</v>
      </c>
      <c r="K157" s="156" t="s">
        <v>5754</v>
      </c>
      <c r="L157" s="157" t="s">
        <v>499</v>
      </c>
      <c r="M157" s="1"/>
      <c r="N157" s="1"/>
      <c r="O157" s="113"/>
      <c r="P157" s="1"/>
      <c r="Q157"/>
      <c r="R157"/>
      <c r="S157"/>
      <c r="T157"/>
      <c r="U157"/>
      <c r="V157"/>
      <c r="W157"/>
      <c r="X157"/>
      <c r="Y157"/>
      <c r="Z157"/>
      <c r="AA157"/>
      <c r="AB157" s="1" t="str">
        <f>IF(基本情報登録!$D$10="","",IF(基本情報登録!$D$10='登録データ（女）'!F157,1,0))</f>
        <v/>
      </c>
      <c r="AC157"/>
    </row>
    <row r="158" spans="1:29">
      <c r="A158" s="157">
        <v>156</v>
      </c>
      <c r="B158" s="157" t="s">
        <v>1201</v>
      </c>
      <c r="C158" s="157" t="s">
        <v>1202</v>
      </c>
      <c r="D158" s="156"/>
      <c r="E158" s="156"/>
      <c r="F158" s="157" t="s">
        <v>4991</v>
      </c>
      <c r="G158" s="157">
        <v>4</v>
      </c>
      <c r="H158" s="157" t="s">
        <v>1203</v>
      </c>
      <c r="I158" s="157" t="s">
        <v>527</v>
      </c>
      <c r="J158" s="157" t="s">
        <v>3818</v>
      </c>
      <c r="K158" s="156" t="s">
        <v>5755</v>
      </c>
      <c r="L158" s="157" t="s">
        <v>499</v>
      </c>
      <c r="M158" s="1"/>
      <c r="N158" s="1"/>
      <c r="O158" s="113"/>
      <c r="P158" s="1"/>
      <c r="Q158"/>
      <c r="R158"/>
      <c r="S158"/>
      <c r="T158"/>
      <c r="U158"/>
      <c r="V158"/>
      <c r="W158"/>
      <c r="X158"/>
      <c r="Y158"/>
      <c r="Z158"/>
      <c r="AA158"/>
      <c r="AB158" s="1" t="str">
        <f>IF(基本情報登録!$D$10="","",IF(基本情報登録!$D$10='登録データ（女）'!F158,1,0))</f>
        <v/>
      </c>
      <c r="AC158"/>
    </row>
    <row r="159" spans="1:29">
      <c r="A159" s="157">
        <v>157</v>
      </c>
      <c r="B159" s="157" t="s">
        <v>2060</v>
      </c>
      <c r="C159" s="157" t="s">
        <v>2061</v>
      </c>
      <c r="D159" s="156"/>
      <c r="E159" s="156"/>
      <c r="F159" s="157" t="s">
        <v>4991</v>
      </c>
      <c r="G159" s="157">
        <v>3</v>
      </c>
      <c r="H159" s="157" t="s">
        <v>1844</v>
      </c>
      <c r="I159" s="157" t="s">
        <v>2181</v>
      </c>
      <c r="J159" s="157" t="s">
        <v>3839</v>
      </c>
      <c r="K159" s="156" t="s">
        <v>5756</v>
      </c>
      <c r="L159" s="157" t="s">
        <v>499</v>
      </c>
      <c r="M159" s="1"/>
      <c r="N159" s="1"/>
      <c r="O159" s="113"/>
      <c r="P159" s="1"/>
      <c r="Q159"/>
      <c r="R159"/>
      <c r="S159"/>
      <c r="T159"/>
      <c r="U159"/>
      <c r="V159"/>
      <c r="W159"/>
      <c r="X159"/>
      <c r="Y159"/>
      <c r="Z159"/>
      <c r="AA159"/>
      <c r="AB159" s="1" t="str">
        <f>IF(基本情報登録!$D$10="","",IF(基本情報登録!$D$10='登録データ（女）'!F159,1,0))</f>
        <v/>
      </c>
      <c r="AC159"/>
    </row>
    <row r="160" spans="1:29">
      <c r="A160" s="157">
        <v>158</v>
      </c>
      <c r="B160" s="157" t="s">
        <v>2062</v>
      </c>
      <c r="C160" s="157" t="s">
        <v>2063</v>
      </c>
      <c r="D160" s="156"/>
      <c r="E160" s="156"/>
      <c r="F160" s="157" t="s">
        <v>4991</v>
      </c>
      <c r="G160" s="157">
        <v>3</v>
      </c>
      <c r="H160" s="157" t="s">
        <v>1797</v>
      </c>
      <c r="I160" s="157" t="s">
        <v>1106</v>
      </c>
      <c r="J160" s="157" t="s">
        <v>2440</v>
      </c>
      <c r="K160" s="156" t="s">
        <v>5757</v>
      </c>
      <c r="L160" s="157" t="s">
        <v>499</v>
      </c>
      <c r="M160" s="1"/>
      <c r="N160" s="1"/>
      <c r="O160" s="113"/>
      <c r="P160" s="1"/>
      <c r="Q160"/>
      <c r="R160"/>
      <c r="S160"/>
      <c r="T160"/>
      <c r="U160"/>
      <c r="V160"/>
      <c r="W160"/>
      <c r="X160"/>
      <c r="Y160"/>
      <c r="Z160"/>
      <c r="AA160"/>
      <c r="AB160" s="1" t="str">
        <f>IF(基本情報登録!$D$10="","",IF(基本情報登録!$D$10='登録データ（女）'!F160,1,0))</f>
        <v/>
      </c>
      <c r="AC160"/>
    </row>
    <row r="161" spans="1:29">
      <c r="A161" s="157">
        <v>159</v>
      </c>
      <c r="B161" s="157" t="s">
        <v>2058</v>
      </c>
      <c r="C161" s="157" t="s">
        <v>2059</v>
      </c>
      <c r="D161" s="156"/>
      <c r="E161" s="156"/>
      <c r="F161" s="157" t="s">
        <v>4991</v>
      </c>
      <c r="G161" s="157">
        <v>3</v>
      </c>
      <c r="H161" s="157" t="s">
        <v>1853</v>
      </c>
      <c r="I161" s="157" t="s">
        <v>2180</v>
      </c>
      <c r="J161" s="157" t="s">
        <v>3838</v>
      </c>
      <c r="K161" s="156" t="s">
        <v>5758</v>
      </c>
      <c r="L161" s="157" t="s">
        <v>499</v>
      </c>
      <c r="M161" s="1"/>
      <c r="N161" s="1"/>
      <c r="O161" s="113"/>
      <c r="P161" s="1"/>
      <c r="Q161"/>
      <c r="R161"/>
      <c r="S161"/>
      <c r="T161"/>
      <c r="U161"/>
      <c r="V161"/>
      <c r="W161"/>
      <c r="X161"/>
      <c r="Y161"/>
      <c r="Z161"/>
      <c r="AA161"/>
      <c r="AB161" s="1" t="str">
        <f>IF(基本情報登録!$D$10="","",IF(基本情報登録!$D$10='登録データ（女）'!F161,1,0))</f>
        <v/>
      </c>
      <c r="AC161"/>
    </row>
    <row r="162" spans="1:29">
      <c r="A162" s="157">
        <v>160</v>
      </c>
      <c r="B162" s="157" t="s">
        <v>2066</v>
      </c>
      <c r="C162" s="157" t="s">
        <v>6719</v>
      </c>
      <c r="D162" s="156"/>
      <c r="E162" s="156"/>
      <c r="F162" s="157" t="s">
        <v>4991</v>
      </c>
      <c r="G162" s="157">
        <v>3</v>
      </c>
      <c r="H162" s="157" t="s">
        <v>1845</v>
      </c>
      <c r="I162" s="157" t="s">
        <v>3840</v>
      </c>
      <c r="J162" s="157" t="s">
        <v>3841</v>
      </c>
      <c r="K162" s="156" t="s">
        <v>5759</v>
      </c>
      <c r="L162" s="157" t="s">
        <v>499</v>
      </c>
      <c r="M162" s="1"/>
      <c r="N162" s="1"/>
      <c r="O162" s="113"/>
      <c r="P162" s="1"/>
      <c r="Q162"/>
      <c r="R162"/>
      <c r="S162"/>
      <c r="T162"/>
      <c r="U162"/>
      <c r="V162"/>
      <c r="W162"/>
      <c r="X162"/>
      <c r="Y162"/>
      <c r="Z162"/>
      <c r="AA162"/>
      <c r="AB162" s="1" t="str">
        <f>IF(基本情報登録!$D$10="","",IF(基本情報登録!$D$10='登録データ（女）'!F162,1,0))</f>
        <v/>
      </c>
      <c r="AC162"/>
    </row>
    <row r="163" spans="1:29">
      <c r="A163" s="157">
        <v>161</v>
      </c>
      <c r="B163" s="157" t="s">
        <v>2080</v>
      </c>
      <c r="C163" s="157" t="s">
        <v>2081</v>
      </c>
      <c r="D163" s="156"/>
      <c r="E163" s="156"/>
      <c r="F163" s="157" t="s">
        <v>4991</v>
      </c>
      <c r="G163" s="157">
        <v>3</v>
      </c>
      <c r="H163" s="157" t="s">
        <v>1791</v>
      </c>
      <c r="I163" s="157" t="s">
        <v>567</v>
      </c>
      <c r="J163" s="157" t="s">
        <v>3823</v>
      </c>
      <c r="K163" s="156" t="s">
        <v>5760</v>
      </c>
      <c r="L163" s="157" t="s">
        <v>499</v>
      </c>
      <c r="M163" s="1"/>
      <c r="N163" s="1"/>
      <c r="O163" s="113"/>
      <c r="P163" s="1"/>
      <c r="Q163"/>
      <c r="R163"/>
      <c r="S163"/>
      <c r="T163"/>
      <c r="U163"/>
      <c r="V163"/>
      <c r="W163"/>
      <c r="X163"/>
      <c r="Y163"/>
      <c r="Z163"/>
      <c r="AA163"/>
      <c r="AB163" s="1" t="str">
        <f>IF(基本情報登録!$D$10="","",IF(基本情報登録!$D$10='登録データ（女）'!F163,1,0))</f>
        <v/>
      </c>
      <c r="AC163"/>
    </row>
    <row r="164" spans="1:29">
      <c r="A164" s="157">
        <v>162</v>
      </c>
      <c r="B164" s="157" t="s">
        <v>2067</v>
      </c>
      <c r="C164" s="157" t="s">
        <v>2068</v>
      </c>
      <c r="D164" s="156"/>
      <c r="E164" s="156"/>
      <c r="F164" s="157" t="s">
        <v>4991</v>
      </c>
      <c r="G164" s="157">
        <v>3</v>
      </c>
      <c r="H164" s="157" t="s">
        <v>1805</v>
      </c>
      <c r="I164" s="157" t="s">
        <v>2183</v>
      </c>
      <c r="J164" s="157" t="s">
        <v>3842</v>
      </c>
      <c r="K164" s="156" t="s">
        <v>5761</v>
      </c>
      <c r="L164" s="157" t="s">
        <v>499</v>
      </c>
      <c r="M164" s="1"/>
      <c r="N164" s="1"/>
      <c r="O164" s="113"/>
      <c r="P164" s="1"/>
      <c r="Q164"/>
      <c r="R164"/>
      <c r="S164"/>
      <c r="T164"/>
      <c r="U164"/>
      <c r="V164"/>
      <c r="W164"/>
      <c r="X164"/>
      <c r="Y164"/>
      <c r="Z164"/>
      <c r="AA164"/>
      <c r="AB164" s="1" t="str">
        <f>IF(基本情報登録!$D$10="","",IF(基本情報登録!$D$10='登録データ（女）'!F164,1,0))</f>
        <v/>
      </c>
      <c r="AC164"/>
    </row>
    <row r="165" spans="1:29">
      <c r="A165" s="157">
        <v>163</v>
      </c>
      <c r="B165" s="157" t="s">
        <v>1977</v>
      </c>
      <c r="C165" s="157" t="s">
        <v>1978</v>
      </c>
      <c r="D165" s="156"/>
      <c r="E165" s="156"/>
      <c r="F165" s="157" t="s">
        <v>4991</v>
      </c>
      <c r="G165" s="157">
        <v>3</v>
      </c>
      <c r="H165" s="157" t="s">
        <v>1979</v>
      </c>
      <c r="I165" s="157" t="s">
        <v>2166</v>
      </c>
      <c r="J165" s="157" t="s">
        <v>2236</v>
      </c>
      <c r="K165" s="156" t="s">
        <v>5762</v>
      </c>
      <c r="L165" s="157" t="s">
        <v>499</v>
      </c>
      <c r="M165" s="1"/>
      <c r="N165" s="1"/>
      <c r="O165" s="113"/>
      <c r="P165" s="1"/>
      <c r="Q165"/>
      <c r="R165"/>
      <c r="S165"/>
      <c r="T165"/>
      <c r="U165"/>
      <c r="V165"/>
      <c r="W165"/>
      <c r="X165"/>
      <c r="Y165"/>
      <c r="Z165"/>
      <c r="AA165"/>
      <c r="AB165" s="1" t="str">
        <f>IF(基本情報登録!$D$10="","",IF(基本情報登録!$D$10='登録データ（女）'!F165,1,0))</f>
        <v/>
      </c>
      <c r="AC165"/>
    </row>
    <row r="166" spans="1:29">
      <c r="A166" s="157">
        <v>164</v>
      </c>
      <c r="B166" s="157" t="s">
        <v>2078</v>
      </c>
      <c r="C166" s="157" t="s">
        <v>2079</v>
      </c>
      <c r="D166" s="156"/>
      <c r="E166" s="156"/>
      <c r="F166" s="157" t="s">
        <v>4991</v>
      </c>
      <c r="G166" s="157">
        <v>3</v>
      </c>
      <c r="H166" s="157" t="s">
        <v>1776</v>
      </c>
      <c r="I166" s="157" t="s">
        <v>2186</v>
      </c>
      <c r="J166" s="157" t="s">
        <v>3689</v>
      </c>
      <c r="K166" s="156" t="s">
        <v>5763</v>
      </c>
      <c r="L166" s="157" t="s">
        <v>499</v>
      </c>
      <c r="M166" s="1"/>
      <c r="N166" s="1"/>
      <c r="O166" s="113"/>
      <c r="P166" s="1"/>
      <c r="Q166"/>
      <c r="R166"/>
      <c r="S166"/>
      <c r="T166"/>
      <c r="U166"/>
      <c r="V166"/>
      <c r="W166"/>
      <c r="X166"/>
      <c r="Y166"/>
      <c r="Z166"/>
      <c r="AA166"/>
      <c r="AB166" s="1" t="str">
        <f>IF(基本情報登録!$D$10="","",IF(基本情報登録!$D$10='登録データ（女）'!F166,1,0))</f>
        <v/>
      </c>
      <c r="AC166"/>
    </row>
    <row r="167" spans="1:29">
      <c r="A167" s="157">
        <v>165</v>
      </c>
      <c r="B167" s="157" t="s">
        <v>3847</v>
      </c>
      <c r="C167" s="157" t="s">
        <v>3848</v>
      </c>
      <c r="D167" s="156"/>
      <c r="E167" s="156"/>
      <c r="F167" s="157" t="s">
        <v>4991</v>
      </c>
      <c r="G167" s="157">
        <v>2</v>
      </c>
      <c r="H167" s="157" t="s">
        <v>3849</v>
      </c>
      <c r="I167" s="157" t="s">
        <v>6720</v>
      </c>
      <c r="J167" s="157" t="s">
        <v>3850</v>
      </c>
      <c r="K167" s="156" t="s">
        <v>5764</v>
      </c>
      <c r="L167" s="157" t="s">
        <v>499</v>
      </c>
      <c r="M167" s="1"/>
      <c r="N167" s="1"/>
      <c r="O167" s="113"/>
      <c r="P167" s="1"/>
      <c r="Q167"/>
      <c r="R167"/>
      <c r="S167"/>
      <c r="T167"/>
      <c r="U167"/>
      <c r="V167"/>
      <c r="W167"/>
      <c r="X167"/>
      <c r="Y167"/>
      <c r="Z167"/>
      <c r="AA167"/>
      <c r="AB167" s="1" t="str">
        <f>IF(基本情報登録!$D$10="","",IF(基本情報登録!$D$10='登録データ（女）'!F167,1,0))</f>
        <v/>
      </c>
      <c r="AC167"/>
    </row>
    <row r="168" spans="1:29">
      <c r="A168" s="157">
        <v>166</v>
      </c>
      <c r="B168" s="157" t="s">
        <v>3879</v>
      </c>
      <c r="C168" s="157" t="s">
        <v>3880</v>
      </c>
      <c r="D168" s="156"/>
      <c r="E168" s="156"/>
      <c r="F168" s="157" t="s">
        <v>4991</v>
      </c>
      <c r="G168" s="157">
        <v>2</v>
      </c>
      <c r="H168" s="157" t="s">
        <v>2848</v>
      </c>
      <c r="I168" s="157" t="s">
        <v>3881</v>
      </c>
      <c r="J168" s="157" t="s">
        <v>3882</v>
      </c>
      <c r="K168" s="156" t="s">
        <v>5765</v>
      </c>
      <c r="L168" s="157" t="s">
        <v>499</v>
      </c>
      <c r="M168" s="1"/>
      <c r="N168" s="1"/>
      <c r="O168" s="113"/>
      <c r="P168" s="1"/>
      <c r="Q168"/>
      <c r="R168"/>
      <c r="S168"/>
      <c r="T168"/>
      <c r="U168"/>
      <c r="V168"/>
      <c r="W168"/>
      <c r="X168"/>
      <c r="Y168"/>
      <c r="Z168"/>
      <c r="AA168"/>
      <c r="AB168" s="1" t="str">
        <f>IF(基本情報登録!$D$10="","",IF(基本情報登録!$D$10='登録データ（女）'!F168,1,0))</f>
        <v/>
      </c>
      <c r="AC168"/>
    </row>
    <row r="169" spans="1:29">
      <c r="A169" s="157">
        <v>167</v>
      </c>
      <c r="B169" s="157" t="s">
        <v>3876</v>
      </c>
      <c r="C169" s="157" t="s">
        <v>3877</v>
      </c>
      <c r="D169" s="156"/>
      <c r="E169" s="156"/>
      <c r="F169" s="157" t="s">
        <v>4991</v>
      </c>
      <c r="G169" s="157">
        <v>2</v>
      </c>
      <c r="H169" s="157" t="s">
        <v>3041</v>
      </c>
      <c r="I169" s="157" t="s">
        <v>3878</v>
      </c>
      <c r="J169" s="157" t="s">
        <v>3696</v>
      </c>
      <c r="K169" s="156" t="s">
        <v>5766</v>
      </c>
      <c r="L169" s="157" t="s">
        <v>499</v>
      </c>
      <c r="M169" s="1"/>
      <c r="N169" s="1"/>
      <c r="O169" s="113"/>
      <c r="P169" s="1"/>
      <c r="Q169"/>
      <c r="R169"/>
      <c r="S169"/>
      <c r="T169"/>
      <c r="U169"/>
      <c r="V169"/>
      <c r="W169"/>
      <c r="X169"/>
      <c r="Y169"/>
      <c r="Z169"/>
      <c r="AA169"/>
      <c r="AB169" s="1" t="str">
        <f>IF(基本情報登録!$D$10="","",IF(基本情報登録!$D$10='登録データ（女）'!F169,1,0))</f>
        <v/>
      </c>
      <c r="AC169"/>
    </row>
    <row r="170" spans="1:29">
      <c r="A170" s="157">
        <v>168</v>
      </c>
      <c r="B170" s="157" t="s">
        <v>3891</v>
      </c>
      <c r="C170" s="157" t="s">
        <v>3892</v>
      </c>
      <c r="D170" s="156"/>
      <c r="E170" s="156"/>
      <c r="F170" s="157" t="s">
        <v>4991</v>
      </c>
      <c r="G170" s="157">
        <v>2</v>
      </c>
      <c r="H170" s="157" t="s">
        <v>3893</v>
      </c>
      <c r="I170" s="157" t="s">
        <v>512</v>
      </c>
      <c r="J170" s="157" t="s">
        <v>3894</v>
      </c>
      <c r="K170" s="156" t="s">
        <v>5767</v>
      </c>
      <c r="L170" s="157" t="s">
        <v>499</v>
      </c>
      <c r="M170" s="1"/>
      <c r="N170" s="1"/>
      <c r="O170" s="113"/>
      <c r="P170" s="1"/>
      <c r="Q170"/>
      <c r="R170"/>
      <c r="S170"/>
      <c r="T170"/>
      <c r="U170"/>
      <c r="V170"/>
      <c r="W170"/>
      <c r="X170"/>
      <c r="Y170"/>
      <c r="Z170"/>
      <c r="AA170"/>
      <c r="AB170" s="1" t="str">
        <f>IF(基本情報登録!$D$10="","",IF(基本情報登録!$D$10='登録データ（女）'!F170,1,0))</f>
        <v/>
      </c>
      <c r="AC170"/>
    </row>
    <row r="171" spans="1:29">
      <c r="A171" s="157">
        <v>169</v>
      </c>
      <c r="B171" s="157" t="s">
        <v>3858</v>
      </c>
      <c r="C171" s="157" t="s">
        <v>3859</v>
      </c>
      <c r="D171" s="156"/>
      <c r="E171" s="156"/>
      <c r="F171" s="157" t="s">
        <v>4991</v>
      </c>
      <c r="G171" s="157">
        <v>2</v>
      </c>
      <c r="H171" s="157" t="s">
        <v>3860</v>
      </c>
      <c r="I171" s="157" t="s">
        <v>3861</v>
      </c>
      <c r="J171" s="157" t="s">
        <v>3828</v>
      </c>
      <c r="K171" s="156" t="s">
        <v>5768</v>
      </c>
      <c r="L171" s="157" t="s">
        <v>499</v>
      </c>
      <c r="M171" s="1"/>
      <c r="N171" s="1"/>
      <c r="O171" s="113"/>
      <c r="P171" s="1"/>
      <c r="Q171"/>
      <c r="R171"/>
      <c r="S171"/>
      <c r="T171"/>
      <c r="U171"/>
      <c r="V171"/>
      <c r="W171"/>
      <c r="X171"/>
      <c r="Y171"/>
      <c r="Z171"/>
      <c r="AA171"/>
      <c r="AB171" s="1" t="str">
        <f>IF(基本情報登録!$D$10="","",IF(基本情報登録!$D$10='登録データ（女）'!F171,1,0))</f>
        <v/>
      </c>
      <c r="AC171"/>
    </row>
    <row r="172" spans="1:29">
      <c r="A172" s="157">
        <v>170</v>
      </c>
      <c r="B172" s="157" t="s">
        <v>3851</v>
      </c>
      <c r="C172" s="157" t="s">
        <v>3852</v>
      </c>
      <c r="D172" s="156"/>
      <c r="E172" s="156"/>
      <c r="F172" s="157" t="s">
        <v>4991</v>
      </c>
      <c r="G172" s="157">
        <v>2</v>
      </c>
      <c r="H172" s="157" t="s">
        <v>2998</v>
      </c>
      <c r="I172" s="157" t="s">
        <v>3853</v>
      </c>
      <c r="J172" s="157" t="s">
        <v>2487</v>
      </c>
      <c r="K172" s="156" t="s">
        <v>5769</v>
      </c>
      <c r="L172" s="157" t="s">
        <v>499</v>
      </c>
      <c r="M172" s="1"/>
      <c r="N172" s="1"/>
      <c r="O172" s="113"/>
      <c r="P172" s="1"/>
      <c r="Q172"/>
      <c r="R172"/>
      <c r="S172"/>
      <c r="T172"/>
      <c r="U172"/>
      <c r="V172"/>
      <c r="W172"/>
      <c r="X172"/>
      <c r="Y172"/>
      <c r="Z172"/>
      <c r="AA172"/>
      <c r="AB172" s="1" t="str">
        <f>IF(基本情報登録!$D$10="","",IF(基本情報登録!$D$10='登録データ（女）'!F172,1,0))</f>
        <v/>
      </c>
      <c r="AC172"/>
    </row>
    <row r="173" spans="1:29">
      <c r="A173" s="157">
        <v>171</v>
      </c>
      <c r="B173" s="157" t="s">
        <v>3939</v>
      </c>
      <c r="C173" s="157" t="s">
        <v>3940</v>
      </c>
      <c r="D173" s="156"/>
      <c r="E173" s="156"/>
      <c r="F173" s="157" t="s">
        <v>4991</v>
      </c>
      <c r="G173" s="157">
        <v>2</v>
      </c>
      <c r="H173" s="157" t="s">
        <v>3941</v>
      </c>
      <c r="I173" s="157" t="s">
        <v>2235</v>
      </c>
      <c r="J173" s="157" t="s">
        <v>3942</v>
      </c>
      <c r="K173" s="156" t="s">
        <v>5770</v>
      </c>
      <c r="L173" s="157" t="s">
        <v>499</v>
      </c>
      <c r="M173" s="1"/>
      <c r="N173" s="1"/>
      <c r="O173" s="113"/>
      <c r="P173" s="1"/>
      <c r="Q173"/>
      <c r="R173"/>
      <c r="S173"/>
      <c r="T173"/>
      <c r="U173"/>
      <c r="V173"/>
      <c r="W173"/>
      <c r="X173"/>
      <c r="Y173"/>
      <c r="Z173"/>
      <c r="AA173"/>
      <c r="AB173" s="1" t="str">
        <f>IF(基本情報登録!$D$10="","",IF(基本情報登録!$D$10='登録データ（女）'!F173,1,0))</f>
        <v/>
      </c>
      <c r="AC173"/>
    </row>
    <row r="174" spans="1:29">
      <c r="A174" s="157">
        <v>172</v>
      </c>
      <c r="B174" s="157" t="s">
        <v>3866</v>
      </c>
      <c r="C174" s="157" t="s">
        <v>3867</v>
      </c>
      <c r="D174" s="156"/>
      <c r="E174" s="156"/>
      <c r="F174" s="157" t="s">
        <v>4991</v>
      </c>
      <c r="G174" s="157">
        <v>2</v>
      </c>
      <c r="H174" s="157" t="s">
        <v>3868</v>
      </c>
      <c r="I174" s="157" t="s">
        <v>505</v>
      </c>
      <c r="J174" s="157" t="s">
        <v>3710</v>
      </c>
      <c r="K174" s="156" t="s">
        <v>5771</v>
      </c>
      <c r="L174" s="157" t="s">
        <v>499</v>
      </c>
      <c r="M174" s="1"/>
      <c r="N174" s="1"/>
      <c r="O174" s="113"/>
      <c r="P174" s="1"/>
      <c r="Q174"/>
      <c r="R174"/>
      <c r="S174"/>
      <c r="T174"/>
      <c r="U174"/>
      <c r="V174"/>
      <c r="W174"/>
      <c r="X174"/>
      <c r="Y174"/>
      <c r="Z174"/>
      <c r="AA174"/>
      <c r="AB174" s="1" t="str">
        <f>IF(基本情報登録!$D$10="","",IF(基本情報登録!$D$10='登録データ（女）'!F174,1,0))</f>
        <v/>
      </c>
      <c r="AC174"/>
    </row>
    <row r="175" spans="1:29">
      <c r="A175" s="157">
        <v>173</v>
      </c>
      <c r="B175" s="157" t="s">
        <v>3888</v>
      </c>
      <c r="C175" s="157" t="s">
        <v>6721</v>
      </c>
      <c r="D175" s="156"/>
      <c r="E175" s="156"/>
      <c r="F175" s="157" t="s">
        <v>4991</v>
      </c>
      <c r="G175" s="157">
        <v>2</v>
      </c>
      <c r="H175" s="157" t="s">
        <v>3889</v>
      </c>
      <c r="I175" s="157" t="s">
        <v>3890</v>
      </c>
      <c r="J175" s="157" t="s">
        <v>3710</v>
      </c>
      <c r="K175" s="156" t="s">
        <v>5772</v>
      </c>
      <c r="L175" s="157" t="s">
        <v>499</v>
      </c>
      <c r="M175" s="1"/>
      <c r="N175" s="1"/>
      <c r="O175" s="113"/>
      <c r="P175" s="1"/>
      <c r="Q175"/>
      <c r="R175"/>
      <c r="S175"/>
      <c r="T175"/>
      <c r="U175"/>
      <c r="V175"/>
      <c r="W175"/>
      <c r="X175"/>
      <c r="Y175"/>
      <c r="Z175"/>
      <c r="AA175"/>
      <c r="AB175" s="1" t="str">
        <f>IF(基本情報登録!$D$10="","",IF(基本情報登録!$D$10='登録データ（女）'!F175,1,0))</f>
        <v/>
      </c>
      <c r="AC175"/>
    </row>
    <row r="176" spans="1:29">
      <c r="A176" s="157">
        <v>174</v>
      </c>
      <c r="B176" s="157" t="s">
        <v>3883</v>
      </c>
      <c r="C176" s="157" t="s">
        <v>3884</v>
      </c>
      <c r="D176" s="156"/>
      <c r="E176" s="156"/>
      <c r="F176" s="157" t="s">
        <v>4991</v>
      </c>
      <c r="G176" s="157">
        <v>2</v>
      </c>
      <c r="H176" s="157" t="s">
        <v>3478</v>
      </c>
      <c r="I176" s="157" t="s">
        <v>602</v>
      </c>
      <c r="J176" s="157" t="s">
        <v>3885</v>
      </c>
      <c r="K176" s="156" t="s">
        <v>5773</v>
      </c>
      <c r="L176" s="157" t="s">
        <v>499</v>
      </c>
      <c r="M176" s="1"/>
      <c r="N176" s="1"/>
      <c r="O176" s="113"/>
      <c r="P176" s="1"/>
      <c r="Q176"/>
      <c r="R176"/>
      <c r="S176"/>
      <c r="T176"/>
      <c r="U176"/>
      <c r="V176"/>
      <c r="W176"/>
      <c r="X176"/>
      <c r="Y176"/>
      <c r="Z176"/>
      <c r="AA176"/>
      <c r="AB176" s="1" t="str">
        <f>IF(基本情報登録!$D$10="","",IF(基本情報登録!$D$10='登録データ（女）'!F176,1,0))</f>
        <v/>
      </c>
      <c r="AC176"/>
    </row>
    <row r="177" spans="1:29">
      <c r="A177" s="157">
        <v>175</v>
      </c>
      <c r="B177" s="157" t="s">
        <v>3854</v>
      </c>
      <c r="C177" s="157" t="s">
        <v>3855</v>
      </c>
      <c r="D177" s="156"/>
      <c r="E177" s="156"/>
      <c r="F177" s="157" t="s">
        <v>4991</v>
      </c>
      <c r="G177" s="157">
        <v>2</v>
      </c>
      <c r="H177" s="157" t="s">
        <v>3856</v>
      </c>
      <c r="I177" s="157" t="s">
        <v>3857</v>
      </c>
      <c r="J177" s="157" t="s">
        <v>3696</v>
      </c>
      <c r="K177" s="156" t="s">
        <v>5774</v>
      </c>
      <c r="L177" s="157" t="s">
        <v>499</v>
      </c>
      <c r="M177" s="1"/>
      <c r="N177" s="1"/>
      <c r="O177" s="113"/>
      <c r="P177" s="1"/>
      <c r="Q177"/>
      <c r="R177"/>
      <c r="S177"/>
      <c r="T177"/>
      <c r="U177"/>
      <c r="V177"/>
      <c r="W177"/>
      <c r="X177"/>
      <c r="Y177"/>
      <c r="Z177"/>
      <c r="AA177"/>
      <c r="AB177" s="1" t="str">
        <f>IF(基本情報登録!$D$10="","",IF(基本情報登録!$D$10='登録データ（女）'!F177,1,0))</f>
        <v/>
      </c>
      <c r="AC177"/>
    </row>
    <row r="178" spans="1:29">
      <c r="A178" s="157">
        <v>176</v>
      </c>
      <c r="B178" s="157" t="s">
        <v>3869</v>
      </c>
      <c r="C178" s="157" t="s">
        <v>3870</v>
      </c>
      <c r="D178" s="156"/>
      <c r="E178" s="156"/>
      <c r="F178" s="157" t="s">
        <v>4991</v>
      </c>
      <c r="G178" s="157">
        <v>2</v>
      </c>
      <c r="H178" s="157" t="s">
        <v>2863</v>
      </c>
      <c r="I178" s="157" t="s">
        <v>505</v>
      </c>
      <c r="J178" s="157" t="s">
        <v>3705</v>
      </c>
      <c r="K178" s="156" t="s">
        <v>5775</v>
      </c>
      <c r="L178" s="157" t="s">
        <v>499</v>
      </c>
      <c r="M178" s="1"/>
      <c r="N178" s="1"/>
      <c r="O178" s="113"/>
      <c r="P178" s="1"/>
      <c r="Q178"/>
      <c r="R178"/>
      <c r="S178"/>
      <c r="T178"/>
      <c r="U178"/>
      <c r="V178"/>
      <c r="W178"/>
      <c r="X178"/>
      <c r="Y178"/>
      <c r="Z178"/>
      <c r="AA178"/>
      <c r="AB178" s="1" t="str">
        <f>IF(基本情報登録!$D$10="","",IF(基本情報登録!$D$10='登録データ（女）'!F178,1,0))</f>
        <v/>
      </c>
      <c r="AC178"/>
    </row>
    <row r="179" spans="1:29">
      <c r="A179" s="157">
        <v>177</v>
      </c>
      <c r="B179" s="157" t="s">
        <v>6722</v>
      </c>
      <c r="C179" s="157" t="s">
        <v>6723</v>
      </c>
      <c r="D179" s="156"/>
      <c r="E179" s="156"/>
      <c r="F179" s="157" t="s">
        <v>4991</v>
      </c>
      <c r="G179" s="157">
        <v>1</v>
      </c>
      <c r="H179" s="157" t="s">
        <v>5153</v>
      </c>
      <c r="I179" s="157" t="s">
        <v>6724</v>
      </c>
      <c r="J179" s="157" t="s">
        <v>6725</v>
      </c>
      <c r="K179" s="156" t="s">
        <v>5776</v>
      </c>
      <c r="L179" s="157" t="s">
        <v>499</v>
      </c>
      <c r="M179" s="1"/>
      <c r="N179" s="1"/>
      <c r="O179" s="113"/>
      <c r="P179" s="1"/>
      <c r="Q179"/>
      <c r="R179"/>
      <c r="S179"/>
      <c r="T179"/>
      <c r="U179"/>
      <c r="V179"/>
      <c r="W179"/>
      <c r="X179"/>
      <c r="Y179"/>
      <c r="Z179"/>
      <c r="AA179"/>
      <c r="AB179" s="1" t="str">
        <f>IF(基本情報登録!$D$10="","",IF(基本情報登録!$D$10='登録データ（女）'!F179,1,0))</f>
        <v/>
      </c>
      <c r="AC179"/>
    </row>
    <row r="180" spans="1:29">
      <c r="A180" s="157">
        <v>178</v>
      </c>
      <c r="B180" s="157" t="s">
        <v>6726</v>
      </c>
      <c r="C180" s="157" t="s">
        <v>6727</v>
      </c>
      <c r="D180" s="156"/>
      <c r="E180" s="156"/>
      <c r="F180" s="157" t="s">
        <v>4991</v>
      </c>
      <c r="G180" s="157">
        <v>1</v>
      </c>
      <c r="H180" s="157" t="s">
        <v>6728</v>
      </c>
      <c r="I180" s="157" t="s">
        <v>6729</v>
      </c>
      <c r="J180" s="157" t="s">
        <v>6730</v>
      </c>
      <c r="K180" s="156" t="s">
        <v>5777</v>
      </c>
      <c r="L180" s="157" t="s">
        <v>499</v>
      </c>
      <c r="M180" s="1"/>
      <c r="N180" s="1"/>
      <c r="O180" s="113"/>
      <c r="P180" s="1"/>
      <c r="Q180"/>
      <c r="R180"/>
      <c r="S180"/>
      <c r="T180"/>
      <c r="U180"/>
      <c r="V180"/>
      <c r="W180"/>
      <c r="X180"/>
      <c r="Y180"/>
      <c r="Z180"/>
      <c r="AA180"/>
      <c r="AB180" s="1" t="str">
        <f>IF(基本情報登録!$D$10="","",IF(基本情報登録!$D$10='登録データ（女）'!F180,1,0))</f>
        <v/>
      </c>
      <c r="AC180"/>
    </row>
    <row r="181" spans="1:29">
      <c r="A181" s="157">
        <v>179</v>
      </c>
      <c r="B181" s="157" t="s">
        <v>6731</v>
      </c>
      <c r="C181" s="157" t="s">
        <v>6732</v>
      </c>
      <c r="D181" s="156"/>
      <c r="E181" s="156"/>
      <c r="F181" s="157" t="s">
        <v>4991</v>
      </c>
      <c r="G181" s="157">
        <v>1</v>
      </c>
      <c r="H181" s="157" t="s">
        <v>5242</v>
      </c>
      <c r="I181" s="157" t="s">
        <v>6733</v>
      </c>
      <c r="J181" s="157" t="s">
        <v>3896</v>
      </c>
      <c r="K181" s="156" t="s">
        <v>5778</v>
      </c>
      <c r="L181" s="157" t="s">
        <v>499</v>
      </c>
      <c r="M181" s="1"/>
      <c r="N181" s="1"/>
      <c r="O181" s="113"/>
      <c r="P181" s="1"/>
      <c r="Q181"/>
      <c r="R181"/>
      <c r="S181"/>
      <c r="T181"/>
      <c r="U181"/>
      <c r="V181"/>
      <c r="W181"/>
      <c r="X181"/>
      <c r="Y181"/>
      <c r="Z181"/>
      <c r="AA181"/>
      <c r="AB181" s="1" t="str">
        <f>IF(基本情報登録!$D$10="","",IF(基本情報登録!$D$10='登録データ（女）'!F181,1,0))</f>
        <v/>
      </c>
      <c r="AC181"/>
    </row>
    <row r="182" spans="1:29">
      <c r="A182" s="157">
        <v>180</v>
      </c>
      <c r="B182" s="157" t="s">
        <v>6734</v>
      </c>
      <c r="C182" s="157" t="s">
        <v>6735</v>
      </c>
      <c r="D182" s="156"/>
      <c r="E182" s="156"/>
      <c r="F182" s="157" t="s">
        <v>4991</v>
      </c>
      <c r="G182" s="157">
        <v>1</v>
      </c>
      <c r="H182" s="157" t="s">
        <v>5089</v>
      </c>
      <c r="I182" s="157" t="s">
        <v>2245</v>
      </c>
      <c r="J182" s="157" t="s">
        <v>2644</v>
      </c>
      <c r="K182" s="156" t="s">
        <v>5779</v>
      </c>
      <c r="L182" s="157" t="s">
        <v>499</v>
      </c>
      <c r="M182" s="1"/>
      <c r="N182" s="1"/>
      <c r="O182" s="113"/>
      <c r="P182" s="1"/>
      <c r="Q182"/>
      <c r="R182"/>
      <c r="S182"/>
      <c r="T182"/>
      <c r="U182"/>
      <c r="V182"/>
      <c r="W182"/>
      <c r="X182"/>
      <c r="Y182"/>
      <c r="Z182"/>
      <c r="AA182"/>
      <c r="AB182" s="1" t="str">
        <f>IF(基本情報登録!$D$10="","",IF(基本情報登録!$D$10='登録データ（女）'!F182,1,0))</f>
        <v/>
      </c>
      <c r="AC182"/>
    </row>
    <row r="183" spans="1:29">
      <c r="A183" s="157">
        <v>181</v>
      </c>
      <c r="B183" s="157" t="s">
        <v>6736</v>
      </c>
      <c r="C183" s="157" t="s">
        <v>6737</v>
      </c>
      <c r="D183" s="156"/>
      <c r="E183" s="156"/>
      <c r="F183" s="157" t="s">
        <v>4991</v>
      </c>
      <c r="G183" s="157">
        <v>1</v>
      </c>
      <c r="H183" s="157" t="s">
        <v>6738</v>
      </c>
      <c r="I183" s="157" t="s">
        <v>6739</v>
      </c>
      <c r="J183" s="157" t="s">
        <v>6740</v>
      </c>
      <c r="K183" s="156" t="s">
        <v>5780</v>
      </c>
      <c r="L183" s="157" t="s">
        <v>499</v>
      </c>
      <c r="M183" s="1"/>
      <c r="N183" s="1"/>
      <c r="O183" s="113"/>
      <c r="P183" s="1"/>
      <c r="Q183"/>
      <c r="R183"/>
      <c r="S183"/>
      <c r="T183"/>
      <c r="U183"/>
      <c r="V183"/>
      <c r="W183"/>
      <c r="X183"/>
      <c r="Y183"/>
      <c r="Z183"/>
      <c r="AA183"/>
      <c r="AB183" s="1" t="str">
        <f>IF(基本情報登録!$D$10="","",IF(基本情報登録!$D$10='登録データ（女）'!F183,1,0))</f>
        <v/>
      </c>
      <c r="AC183"/>
    </row>
    <row r="184" spans="1:29">
      <c r="A184" s="157">
        <v>182</v>
      </c>
      <c r="B184" s="157" t="s">
        <v>6741</v>
      </c>
      <c r="C184" s="157" t="s">
        <v>6742</v>
      </c>
      <c r="D184" s="156"/>
      <c r="E184" s="156"/>
      <c r="F184" s="157" t="s">
        <v>4991</v>
      </c>
      <c r="G184" s="157">
        <v>1</v>
      </c>
      <c r="H184" s="157" t="s">
        <v>6743</v>
      </c>
      <c r="I184" s="157" t="s">
        <v>6744</v>
      </c>
      <c r="J184" s="157" t="s">
        <v>2222</v>
      </c>
      <c r="K184" s="156" t="s">
        <v>5781</v>
      </c>
      <c r="L184" s="157" t="s">
        <v>499</v>
      </c>
      <c r="M184" s="1"/>
      <c r="N184" s="1"/>
      <c r="O184" s="113"/>
      <c r="P184" s="1"/>
      <c r="Q184"/>
      <c r="R184"/>
      <c r="S184"/>
      <c r="T184"/>
      <c r="U184"/>
      <c r="V184"/>
      <c r="W184"/>
      <c r="X184"/>
      <c r="Y184"/>
      <c r="Z184"/>
      <c r="AA184"/>
      <c r="AB184" s="1" t="str">
        <f>IF(基本情報登録!$D$10="","",IF(基本情報登録!$D$10='登録データ（女）'!F184,1,0))</f>
        <v/>
      </c>
      <c r="AC184"/>
    </row>
    <row r="185" spans="1:29">
      <c r="A185" s="157">
        <v>183</v>
      </c>
      <c r="B185" s="157" t="s">
        <v>1974</v>
      </c>
      <c r="C185" s="157" t="s">
        <v>1975</v>
      </c>
      <c r="D185" s="156"/>
      <c r="E185" s="156"/>
      <c r="F185" s="157" t="s">
        <v>4991</v>
      </c>
      <c r="G185" s="157">
        <v>4</v>
      </c>
      <c r="H185" s="157" t="s">
        <v>1976</v>
      </c>
      <c r="I185" s="157" t="s">
        <v>579</v>
      </c>
      <c r="J185" s="157" t="s">
        <v>2233</v>
      </c>
      <c r="K185" s="156" t="s">
        <v>5782</v>
      </c>
      <c r="L185" s="157" t="s">
        <v>499</v>
      </c>
      <c r="M185" s="1"/>
      <c r="N185" s="1"/>
      <c r="O185" s="113"/>
      <c r="P185" s="1"/>
      <c r="Q185"/>
      <c r="R185"/>
      <c r="S185"/>
      <c r="T185"/>
      <c r="U185"/>
      <c r="V185"/>
      <c r="W185"/>
      <c r="X185"/>
      <c r="Y185"/>
      <c r="Z185"/>
      <c r="AA185"/>
      <c r="AB185" s="1" t="str">
        <f>IF(基本情報登録!$D$10="","",IF(基本情報登録!$D$10='登録データ（女）'!F185,1,0))</f>
        <v/>
      </c>
      <c r="AC185"/>
    </row>
    <row r="186" spans="1:29">
      <c r="A186" s="157">
        <v>184</v>
      </c>
      <c r="B186" s="157" t="s">
        <v>6745</v>
      </c>
      <c r="C186" s="157" t="s">
        <v>6746</v>
      </c>
      <c r="D186" s="156"/>
      <c r="E186" s="156"/>
      <c r="F186" s="157" t="s">
        <v>4991</v>
      </c>
      <c r="G186" s="157">
        <v>1</v>
      </c>
      <c r="H186" s="157" t="s">
        <v>6747</v>
      </c>
      <c r="I186" s="157" t="s">
        <v>3538</v>
      </c>
      <c r="J186" s="157" t="s">
        <v>6748</v>
      </c>
      <c r="K186" s="156" t="s">
        <v>5783</v>
      </c>
      <c r="L186" s="157" t="s">
        <v>499</v>
      </c>
      <c r="M186" s="1"/>
      <c r="N186" s="1"/>
      <c r="O186" s="113"/>
      <c r="P186" s="1"/>
      <c r="Q186"/>
      <c r="R186"/>
      <c r="S186"/>
      <c r="T186"/>
      <c r="U186"/>
      <c r="V186"/>
      <c r="W186"/>
      <c r="X186"/>
      <c r="Y186"/>
      <c r="Z186"/>
      <c r="AA186"/>
      <c r="AB186" s="1" t="str">
        <f>IF(基本情報登録!$D$10="","",IF(基本情報登録!$D$10='登録データ（女）'!F186,1,0))</f>
        <v/>
      </c>
      <c r="AC186"/>
    </row>
    <row r="187" spans="1:29">
      <c r="A187" s="157">
        <v>185</v>
      </c>
      <c r="B187" s="157" t="s">
        <v>6749</v>
      </c>
      <c r="C187" s="157" t="s">
        <v>6750</v>
      </c>
      <c r="D187" s="156"/>
      <c r="E187" s="156"/>
      <c r="F187" s="157" t="s">
        <v>4991</v>
      </c>
      <c r="G187" s="157">
        <v>1</v>
      </c>
      <c r="H187" s="157" t="s">
        <v>5203</v>
      </c>
      <c r="I187" s="157" t="s">
        <v>2245</v>
      </c>
      <c r="J187" s="157" t="s">
        <v>6751</v>
      </c>
      <c r="K187" s="156" t="s">
        <v>5784</v>
      </c>
      <c r="L187" s="157" t="s">
        <v>499</v>
      </c>
      <c r="M187" s="1"/>
      <c r="N187" s="1"/>
      <c r="O187" s="113"/>
      <c r="P187" s="1"/>
      <c r="Q187"/>
      <c r="R187"/>
      <c r="S187"/>
      <c r="T187"/>
      <c r="U187"/>
      <c r="V187"/>
      <c r="W187"/>
      <c r="X187"/>
      <c r="Y187"/>
      <c r="Z187"/>
      <c r="AA187"/>
      <c r="AB187" s="1" t="str">
        <f>IF(基本情報登録!$D$10="","",IF(基本情報登録!$D$10='登録データ（女）'!F187,1,0))</f>
        <v/>
      </c>
      <c r="AC187"/>
    </row>
    <row r="188" spans="1:29">
      <c r="A188" s="157">
        <v>186</v>
      </c>
      <c r="B188" s="157" t="s">
        <v>6752</v>
      </c>
      <c r="C188" s="157" t="s">
        <v>6753</v>
      </c>
      <c r="D188" s="156"/>
      <c r="E188" s="156"/>
      <c r="F188" s="157" t="s">
        <v>4991</v>
      </c>
      <c r="G188" s="157">
        <v>1</v>
      </c>
      <c r="H188" s="157" t="s">
        <v>5250</v>
      </c>
      <c r="I188" s="157" t="s">
        <v>529</v>
      </c>
      <c r="J188" s="157" t="s">
        <v>6754</v>
      </c>
      <c r="K188" s="156" t="s">
        <v>5785</v>
      </c>
      <c r="L188" s="157" t="s">
        <v>499</v>
      </c>
      <c r="M188" s="1"/>
      <c r="N188" s="1"/>
      <c r="O188" s="113"/>
      <c r="P188" s="1"/>
      <c r="Q188"/>
      <c r="R188"/>
      <c r="S188"/>
      <c r="T188"/>
      <c r="U188"/>
      <c r="V188"/>
      <c r="W188"/>
      <c r="X188"/>
      <c r="Y188"/>
      <c r="Z188"/>
      <c r="AA188"/>
      <c r="AB188" s="1" t="str">
        <f>IF(基本情報登録!$D$10="","",IF(基本情報登録!$D$10='登録データ（女）'!F188,1,0))</f>
        <v/>
      </c>
      <c r="AC188"/>
    </row>
    <row r="189" spans="1:29">
      <c r="A189" s="157">
        <v>187</v>
      </c>
      <c r="B189" s="157" t="s">
        <v>1198</v>
      </c>
      <c r="C189" s="157" t="s">
        <v>1199</v>
      </c>
      <c r="D189" s="156"/>
      <c r="E189" s="156"/>
      <c r="F189" s="157" t="s">
        <v>4991</v>
      </c>
      <c r="G189" s="157">
        <v>4</v>
      </c>
      <c r="H189" s="157" t="s">
        <v>907</v>
      </c>
      <c r="I189" s="157" t="s">
        <v>1200</v>
      </c>
      <c r="J189" s="157" t="s">
        <v>3720</v>
      </c>
      <c r="K189" s="156" t="s">
        <v>5786</v>
      </c>
      <c r="L189" s="157" t="s">
        <v>499</v>
      </c>
      <c r="M189" s="1"/>
      <c r="N189" s="1"/>
      <c r="O189" s="113"/>
      <c r="P189" s="1"/>
      <c r="Q189"/>
      <c r="R189"/>
      <c r="S189"/>
      <c r="T189"/>
      <c r="U189"/>
      <c r="V189"/>
      <c r="W189"/>
      <c r="X189"/>
      <c r="Y189"/>
      <c r="Z189"/>
      <c r="AA189"/>
      <c r="AB189" s="1" t="str">
        <f>IF(基本情報登録!$D$10="","",IF(基本情報登録!$D$10='登録データ（女）'!F189,1,0))</f>
        <v/>
      </c>
      <c r="AC189"/>
    </row>
    <row r="190" spans="1:29">
      <c r="A190" s="157">
        <v>188</v>
      </c>
      <c r="B190" s="157" t="s">
        <v>6755</v>
      </c>
      <c r="C190" s="157" t="s">
        <v>6756</v>
      </c>
      <c r="D190" s="156"/>
      <c r="E190" s="156"/>
      <c r="F190" s="157" t="s">
        <v>4991</v>
      </c>
      <c r="G190" s="157">
        <v>1</v>
      </c>
      <c r="H190" s="157" t="s">
        <v>6757</v>
      </c>
      <c r="I190" s="157" t="s">
        <v>6758</v>
      </c>
      <c r="J190" s="157" t="s">
        <v>3811</v>
      </c>
      <c r="K190" s="156" t="s">
        <v>5787</v>
      </c>
      <c r="L190" s="157" t="s">
        <v>499</v>
      </c>
      <c r="M190" s="1"/>
      <c r="N190" s="1"/>
      <c r="O190" s="113"/>
      <c r="P190" s="1"/>
      <c r="Q190"/>
      <c r="R190"/>
      <c r="S190"/>
      <c r="T190"/>
      <c r="U190"/>
      <c r="V190"/>
      <c r="W190"/>
      <c r="X190"/>
      <c r="Y190"/>
      <c r="Z190"/>
      <c r="AA190"/>
      <c r="AB190" s="1" t="str">
        <f>IF(基本情報登録!$D$10="","",IF(基本情報登録!$D$10='登録データ（女）'!F190,1,0))</f>
        <v/>
      </c>
      <c r="AC190"/>
    </row>
    <row r="191" spans="1:29">
      <c r="A191" s="157">
        <v>189</v>
      </c>
      <c r="B191" s="157" t="s">
        <v>6759</v>
      </c>
      <c r="C191" s="157" t="s">
        <v>6760</v>
      </c>
      <c r="D191" s="156"/>
      <c r="E191" s="156"/>
      <c r="F191" s="157" t="s">
        <v>4991</v>
      </c>
      <c r="G191" s="157">
        <v>1</v>
      </c>
      <c r="H191" s="157" t="s">
        <v>6761</v>
      </c>
      <c r="I191" s="157" t="s">
        <v>6762</v>
      </c>
      <c r="J191" s="157" t="s">
        <v>3721</v>
      </c>
      <c r="K191" s="156" t="s">
        <v>5788</v>
      </c>
      <c r="L191" s="157" t="s">
        <v>499</v>
      </c>
      <c r="M191" s="1"/>
      <c r="N191" s="1"/>
      <c r="O191" s="113"/>
      <c r="P191" s="1"/>
      <c r="Q191"/>
      <c r="R191"/>
      <c r="S191"/>
      <c r="T191"/>
      <c r="U191"/>
      <c r="V191"/>
      <c r="W191"/>
      <c r="X191"/>
      <c r="Y191"/>
      <c r="Z191"/>
      <c r="AA191"/>
      <c r="AB191" s="1" t="str">
        <f>IF(基本情報登録!$D$10="","",IF(基本情報登録!$D$10='登録データ（女）'!F191,1,0))</f>
        <v/>
      </c>
      <c r="AC191"/>
    </row>
    <row r="192" spans="1:29">
      <c r="A192" s="157">
        <v>190</v>
      </c>
      <c r="B192" s="157" t="s">
        <v>2082</v>
      </c>
      <c r="C192" s="157" t="s">
        <v>2083</v>
      </c>
      <c r="D192" s="156"/>
      <c r="E192" s="156"/>
      <c r="F192" s="157" t="s">
        <v>4991</v>
      </c>
      <c r="G192" s="157">
        <v>3</v>
      </c>
      <c r="H192" s="157" t="s">
        <v>1796</v>
      </c>
      <c r="I192" s="157" t="s">
        <v>637</v>
      </c>
      <c r="J192" s="157" t="s">
        <v>3846</v>
      </c>
      <c r="K192" s="156" t="s">
        <v>5789</v>
      </c>
      <c r="L192" s="157" t="s">
        <v>499</v>
      </c>
      <c r="M192" s="1"/>
      <c r="N192" s="1"/>
      <c r="O192" s="113"/>
      <c r="P192" s="1"/>
      <c r="Q192"/>
      <c r="R192"/>
      <c r="S192"/>
      <c r="T192"/>
      <c r="U192"/>
      <c r="V192"/>
      <c r="W192"/>
      <c r="X192"/>
      <c r="Y192"/>
      <c r="Z192"/>
      <c r="AA192"/>
      <c r="AB192" s="1" t="str">
        <f>IF(基本情報登録!$D$10="","",IF(基本情報登録!$D$10='登録データ（女）'!F192,1,0))</f>
        <v/>
      </c>
      <c r="AC192"/>
    </row>
    <row r="193" spans="1:29">
      <c r="A193" s="157">
        <v>191</v>
      </c>
      <c r="B193" s="157" t="s">
        <v>2064</v>
      </c>
      <c r="C193" s="157" t="s">
        <v>2065</v>
      </c>
      <c r="D193" s="156"/>
      <c r="E193" s="156"/>
      <c r="F193" s="157" t="s">
        <v>4991</v>
      </c>
      <c r="G193" s="157">
        <v>3</v>
      </c>
      <c r="H193" s="157" t="s">
        <v>1999</v>
      </c>
      <c r="I193" s="157" t="s">
        <v>2182</v>
      </c>
      <c r="J193" s="157" t="s">
        <v>3714</v>
      </c>
      <c r="K193" s="156" t="s">
        <v>5790</v>
      </c>
      <c r="L193" s="157" t="s">
        <v>499</v>
      </c>
      <c r="M193" s="1"/>
      <c r="N193" s="1"/>
      <c r="O193" s="113"/>
      <c r="P193" s="1"/>
      <c r="Q193"/>
      <c r="R193"/>
      <c r="S193"/>
      <c r="T193"/>
      <c r="U193"/>
      <c r="V193"/>
      <c r="W193"/>
      <c r="X193"/>
      <c r="Y193"/>
      <c r="Z193"/>
      <c r="AA193"/>
      <c r="AB193" s="1" t="str">
        <f>IF(基本情報登録!$D$10="","",IF(基本情報登録!$D$10='登録データ（女）'!F193,1,0))</f>
        <v/>
      </c>
      <c r="AC193"/>
    </row>
    <row r="194" spans="1:29">
      <c r="A194" s="157">
        <v>192</v>
      </c>
      <c r="B194" s="157" t="s">
        <v>2075</v>
      </c>
      <c r="C194" s="157" t="s">
        <v>2076</v>
      </c>
      <c r="D194" s="156"/>
      <c r="E194" s="156"/>
      <c r="F194" s="157" t="s">
        <v>4991</v>
      </c>
      <c r="G194" s="157">
        <v>3</v>
      </c>
      <c r="H194" s="157" t="s">
        <v>1721</v>
      </c>
      <c r="I194" s="157" t="s">
        <v>2185</v>
      </c>
      <c r="J194" s="157" t="s">
        <v>3844</v>
      </c>
      <c r="K194" s="156" t="s">
        <v>5791</v>
      </c>
      <c r="L194" s="157" t="s">
        <v>499</v>
      </c>
      <c r="M194" s="1"/>
      <c r="N194" s="1"/>
      <c r="O194" s="113"/>
      <c r="P194" s="1"/>
      <c r="Q194"/>
      <c r="R194"/>
      <c r="S194"/>
      <c r="T194"/>
      <c r="U194"/>
      <c r="V194"/>
      <c r="W194"/>
      <c r="X194"/>
      <c r="Y194"/>
      <c r="Z194"/>
      <c r="AA194"/>
      <c r="AB194" s="1" t="str">
        <f>IF(基本情報登録!$D$10="","",IF(基本情報登録!$D$10='登録データ（女）'!F194,1,0))</f>
        <v/>
      </c>
      <c r="AC194"/>
    </row>
    <row r="195" spans="1:29">
      <c r="A195" s="157">
        <v>193</v>
      </c>
      <c r="B195" s="157" t="s">
        <v>6763</v>
      </c>
      <c r="C195" s="157" t="s">
        <v>6764</v>
      </c>
      <c r="D195" s="156"/>
      <c r="E195" s="156"/>
      <c r="F195" s="157" t="s">
        <v>4991</v>
      </c>
      <c r="G195" s="157">
        <v>1</v>
      </c>
      <c r="H195" s="157" t="s">
        <v>6632</v>
      </c>
      <c r="I195" s="157" t="s">
        <v>1897</v>
      </c>
      <c r="J195" s="157" t="s">
        <v>6765</v>
      </c>
      <c r="K195" s="156" t="s">
        <v>5792</v>
      </c>
      <c r="L195" s="157" t="s">
        <v>499</v>
      </c>
      <c r="M195" s="1"/>
      <c r="N195" s="1"/>
      <c r="O195" s="113"/>
      <c r="P195" s="1"/>
      <c r="Q195"/>
      <c r="R195"/>
      <c r="S195"/>
      <c r="T195"/>
      <c r="U195"/>
      <c r="V195"/>
      <c r="W195"/>
      <c r="X195"/>
      <c r="Y195"/>
      <c r="Z195"/>
      <c r="AA195"/>
      <c r="AB195" s="1" t="str">
        <f>IF(基本情報登録!$D$10="","",IF(基本情報登録!$D$10='登録データ（女）'!F195,1,0))</f>
        <v/>
      </c>
      <c r="AC195"/>
    </row>
    <row r="196" spans="1:29">
      <c r="A196" s="157">
        <v>194</v>
      </c>
      <c r="B196" s="157" t="s">
        <v>2072</v>
      </c>
      <c r="C196" s="157" t="s">
        <v>2073</v>
      </c>
      <c r="D196" s="156"/>
      <c r="E196" s="156"/>
      <c r="F196" s="157" t="s">
        <v>4991</v>
      </c>
      <c r="G196" s="157">
        <v>3</v>
      </c>
      <c r="H196" s="157" t="s">
        <v>2074</v>
      </c>
      <c r="I196" s="157" t="s">
        <v>2184</v>
      </c>
      <c r="J196" s="157" t="s">
        <v>3708</v>
      </c>
      <c r="K196" s="156" t="s">
        <v>5793</v>
      </c>
      <c r="L196" s="157" t="s">
        <v>499</v>
      </c>
      <c r="M196" s="1"/>
      <c r="N196" s="1"/>
      <c r="O196" s="113"/>
      <c r="P196" s="1"/>
      <c r="Q196"/>
      <c r="R196"/>
      <c r="S196"/>
      <c r="T196"/>
      <c r="U196"/>
      <c r="V196"/>
      <c r="W196"/>
      <c r="X196"/>
      <c r="Y196"/>
      <c r="Z196"/>
      <c r="AA196"/>
      <c r="AB196" s="1" t="str">
        <f>IF(基本情報登録!$D$10="","",IF(基本情報登録!$D$10='登録データ（女）'!F196,1,0))</f>
        <v/>
      </c>
      <c r="AC196"/>
    </row>
    <row r="197" spans="1:29">
      <c r="A197" s="157">
        <v>195</v>
      </c>
      <c r="B197" s="157" t="s">
        <v>3871</v>
      </c>
      <c r="C197" s="157" t="s">
        <v>3872</v>
      </c>
      <c r="D197" s="156"/>
      <c r="E197" s="156"/>
      <c r="F197" s="157" t="s">
        <v>4991</v>
      </c>
      <c r="G197" s="157">
        <v>2</v>
      </c>
      <c r="H197" s="157" t="s">
        <v>3873</v>
      </c>
      <c r="I197" s="157" t="s">
        <v>3874</v>
      </c>
      <c r="J197" s="157" t="s">
        <v>3875</v>
      </c>
      <c r="K197" s="156" t="s">
        <v>5794</v>
      </c>
      <c r="L197" s="157" t="s">
        <v>499</v>
      </c>
      <c r="M197" s="1"/>
      <c r="N197" s="1"/>
      <c r="O197" s="113"/>
      <c r="P197" s="1"/>
      <c r="Q197"/>
      <c r="R197"/>
      <c r="S197"/>
      <c r="T197"/>
      <c r="U197"/>
      <c r="V197"/>
      <c r="W197"/>
      <c r="X197"/>
      <c r="Y197"/>
      <c r="Z197"/>
      <c r="AA197"/>
      <c r="AB197" s="1" t="str">
        <f>IF(基本情報登録!$D$10="","",IF(基本情報登録!$D$10='登録データ（女）'!F197,1,0))</f>
        <v/>
      </c>
      <c r="AC197"/>
    </row>
    <row r="198" spans="1:29">
      <c r="A198" s="157">
        <v>196</v>
      </c>
      <c r="B198" s="157" t="s">
        <v>6766</v>
      </c>
      <c r="C198" s="157" t="s">
        <v>6767</v>
      </c>
      <c r="D198" s="156"/>
      <c r="E198" s="156"/>
      <c r="F198" s="157" t="s">
        <v>4991</v>
      </c>
      <c r="G198" s="157">
        <v>1</v>
      </c>
      <c r="H198" s="157" t="s">
        <v>6768</v>
      </c>
      <c r="I198" s="157" t="s">
        <v>6769</v>
      </c>
      <c r="J198" s="157" t="s">
        <v>4026</v>
      </c>
      <c r="K198" s="156" t="s">
        <v>5795</v>
      </c>
      <c r="L198" s="157" t="s">
        <v>499</v>
      </c>
      <c r="M198" s="1"/>
      <c r="N198" s="1"/>
      <c r="O198" s="113"/>
      <c r="P198" s="1"/>
      <c r="Q198"/>
      <c r="R198"/>
      <c r="S198"/>
      <c r="T198"/>
      <c r="U198"/>
      <c r="V198"/>
      <c r="W198"/>
      <c r="X198"/>
      <c r="Y198"/>
      <c r="Z198"/>
      <c r="AA198"/>
      <c r="AB198" s="1" t="str">
        <f>IF(基本情報登録!$D$10="","",IF(基本情報登録!$D$10='登録データ（女）'!F198,1,0))</f>
        <v/>
      </c>
      <c r="AC198"/>
    </row>
    <row r="199" spans="1:29">
      <c r="A199" s="157">
        <v>197</v>
      </c>
      <c r="B199" s="157" t="s">
        <v>6770</v>
      </c>
      <c r="C199" s="157" t="s">
        <v>6771</v>
      </c>
      <c r="D199" s="156"/>
      <c r="E199" s="156"/>
      <c r="F199" s="157" t="s">
        <v>4991</v>
      </c>
      <c r="G199" s="157">
        <v>1</v>
      </c>
      <c r="H199" s="157" t="s">
        <v>5146</v>
      </c>
      <c r="I199" s="157" t="s">
        <v>2488</v>
      </c>
      <c r="J199" s="157" t="s">
        <v>6772</v>
      </c>
      <c r="K199" s="156" t="s">
        <v>5796</v>
      </c>
      <c r="L199" s="157" t="s">
        <v>499</v>
      </c>
      <c r="M199" s="1"/>
      <c r="N199" s="1"/>
      <c r="O199" s="113"/>
      <c r="P199" s="1"/>
      <c r="Q199"/>
      <c r="R199"/>
      <c r="S199"/>
      <c r="T199"/>
      <c r="U199"/>
      <c r="V199"/>
      <c r="W199"/>
      <c r="X199"/>
      <c r="Y199"/>
      <c r="Z199"/>
      <c r="AA199"/>
      <c r="AB199" s="1" t="str">
        <f>IF(基本情報登録!$D$10="","",IF(基本情報登録!$D$10='登録データ（女）'!F199,1,0))</f>
        <v/>
      </c>
      <c r="AC199"/>
    </row>
    <row r="200" spans="1:29">
      <c r="A200" s="157">
        <v>198</v>
      </c>
      <c r="B200" s="157" t="s">
        <v>6773</v>
      </c>
      <c r="C200" s="157" t="s">
        <v>6774</v>
      </c>
      <c r="D200" s="156"/>
      <c r="E200" s="156"/>
      <c r="F200" s="157" t="s">
        <v>4991</v>
      </c>
      <c r="G200" s="157">
        <v>1</v>
      </c>
      <c r="H200" s="157" t="s">
        <v>6775</v>
      </c>
      <c r="I200" s="157" t="s">
        <v>617</v>
      </c>
      <c r="J200" s="157" t="s">
        <v>3708</v>
      </c>
      <c r="K200" s="156" t="s">
        <v>5797</v>
      </c>
      <c r="L200" s="157" t="s">
        <v>499</v>
      </c>
      <c r="M200" s="1"/>
      <c r="N200" s="1"/>
      <c r="O200" s="113"/>
      <c r="P200" s="1"/>
      <c r="Q200"/>
      <c r="R200"/>
      <c r="S200"/>
      <c r="T200"/>
      <c r="U200"/>
      <c r="V200"/>
      <c r="W200"/>
      <c r="X200"/>
      <c r="Y200"/>
      <c r="Z200"/>
      <c r="AA200"/>
      <c r="AB200" s="1" t="str">
        <f>IF(基本情報登録!$D$10="","",IF(基本情報登録!$D$10='登録データ（女）'!F200,1,0))</f>
        <v/>
      </c>
      <c r="AC200"/>
    </row>
    <row r="201" spans="1:29">
      <c r="A201" s="157">
        <v>199</v>
      </c>
      <c r="B201" s="157" t="s">
        <v>1195</v>
      </c>
      <c r="C201" s="157" t="s">
        <v>1196</v>
      </c>
      <c r="D201" s="156"/>
      <c r="E201" s="156"/>
      <c r="F201" s="157" t="s">
        <v>4991</v>
      </c>
      <c r="G201" s="157">
        <v>4</v>
      </c>
      <c r="H201" s="157" t="s">
        <v>1972</v>
      </c>
      <c r="I201" s="157" t="s">
        <v>1197</v>
      </c>
      <c r="J201" s="157" t="s">
        <v>3833</v>
      </c>
      <c r="K201" s="156" t="s">
        <v>5798</v>
      </c>
      <c r="L201" s="157" t="s">
        <v>499</v>
      </c>
      <c r="M201" s="1"/>
      <c r="N201" s="1"/>
      <c r="O201" s="113"/>
      <c r="P201" s="1"/>
      <c r="Q201"/>
      <c r="R201"/>
      <c r="S201"/>
      <c r="T201"/>
      <c r="U201"/>
      <c r="V201"/>
      <c r="W201"/>
      <c r="X201"/>
      <c r="Y201"/>
      <c r="Z201"/>
      <c r="AA201"/>
      <c r="AB201" s="1" t="str">
        <f>IF(基本情報登録!$D$10="","",IF(基本情報登録!$D$10='登録データ（女）'!F201,1,0))</f>
        <v/>
      </c>
      <c r="AC201"/>
    </row>
    <row r="202" spans="1:29">
      <c r="A202" s="157">
        <v>200</v>
      </c>
      <c r="B202" s="157" t="s">
        <v>6776</v>
      </c>
      <c r="C202" s="157" t="s">
        <v>6777</v>
      </c>
      <c r="D202" s="156"/>
      <c r="E202" s="156"/>
      <c r="F202" s="157" t="s">
        <v>4991</v>
      </c>
      <c r="G202" s="157">
        <v>1</v>
      </c>
      <c r="H202" s="157" t="s">
        <v>5207</v>
      </c>
      <c r="I202" s="157" t="s">
        <v>6778</v>
      </c>
      <c r="J202" s="157" t="s">
        <v>6779</v>
      </c>
      <c r="K202" s="156" t="s">
        <v>5799</v>
      </c>
      <c r="L202" s="157" t="s">
        <v>499</v>
      </c>
      <c r="M202" s="1"/>
      <c r="N202" s="1"/>
      <c r="O202" s="113"/>
      <c r="P202" s="1"/>
      <c r="Q202"/>
      <c r="R202"/>
      <c r="S202"/>
      <c r="T202"/>
      <c r="U202"/>
      <c r="V202"/>
      <c r="W202"/>
      <c r="X202"/>
      <c r="Y202"/>
      <c r="Z202"/>
      <c r="AA202"/>
      <c r="AB202" s="1" t="str">
        <f>IF(基本情報登録!$D$10="","",IF(基本情報登録!$D$10='登録データ（女）'!F202,1,0))</f>
        <v/>
      </c>
      <c r="AC202"/>
    </row>
    <row r="203" spans="1:29">
      <c r="A203" s="157">
        <v>201</v>
      </c>
      <c r="B203" s="157" t="s">
        <v>2071</v>
      </c>
      <c r="C203" s="157" t="s">
        <v>6780</v>
      </c>
      <c r="D203" s="156"/>
      <c r="E203" s="156"/>
      <c r="F203" s="157" t="s">
        <v>4991</v>
      </c>
      <c r="G203" s="157">
        <v>3</v>
      </c>
      <c r="H203" s="157" t="s">
        <v>1861</v>
      </c>
      <c r="I203" s="157" t="s">
        <v>914</v>
      </c>
      <c r="J203" s="157" t="s">
        <v>3694</v>
      </c>
      <c r="K203" s="156" t="s">
        <v>5800</v>
      </c>
      <c r="L203" s="157" t="s">
        <v>499</v>
      </c>
      <c r="M203" s="1"/>
      <c r="N203" s="1"/>
      <c r="O203" s="113"/>
      <c r="P203" s="1"/>
      <c r="Q203"/>
      <c r="R203"/>
      <c r="S203"/>
      <c r="T203"/>
      <c r="U203"/>
      <c r="V203"/>
      <c r="W203"/>
      <c r="X203"/>
      <c r="Y203"/>
      <c r="Z203"/>
      <c r="AA203"/>
      <c r="AB203" s="1" t="str">
        <f>IF(基本情報登録!$D$10="","",IF(基本情報登録!$D$10='登録データ（女）'!F203,1,0))</f>
        <v/>
      </c>
      <c r="AC203"/>
    </row>
    <row r="204" spans="1:29">
      <c r="A204" s="157">
        <v>202</v>
      </c>
      <c r="B204" s="157" t="s">
        <v>4061</v>
      </c>
      <c r="C204" s="157" t="s">
        <v>4062</v>
      </c>
      <c r="D204" s="156"/>
      <c r="E204" s="156"/>
      <c r="F204" s="157" t="s">
        <v>4993</v>
      </c>
      <c r="G204" s="157">
        <v>2</v>
      </c>
      <c r="H204" s="157" t="s">
        <v>1758</v>
      </c>
      <c r="I204" s="157" t="s">
        <v>599</v>
      </c>
      <c r="J204" s="157" t="s">
        <v>4063</v>
      </c>
      <c r="K204" s="156" t="s">
        <v>5801</v>
      </c>
      <c r="L204" s="157" t="s">
        <v>499</v>
      </c>
      <c r="M204" s="1"/>
      <c r="N204" s="1"/>
      <c r="O204" s="113"/>
      <c r="P204" s="1"/>
      <c r="Q204"/>
      <c r="R204"/>
      <c r="S204"/>
      <c r="T204"/>
      <c r="U204"/>
      <c r="V204"/>
      <c r="W204"/>
      <c r="X204"/>
      <c r="Y204"/>
      <c r="Z204"/>
      <c r="AA204"/>
      <c r="AB204" s="1" t="str">
        <f>IF(基本情報登録!$D$10="","",IF(基本情報登録!$D$10='登録データ（女）'!F204,1,0))</f>
        <v/>
      </c>
      <c r="AC204"/>
    </row>
    <row r="205" spans="1:29">
      <c r="A205" s="157">
        <v>203</v>
      </c>
      <c r="B205" s="157" t="s">
        <v>1971</v>
      </c>
      <c r="C205" s="157" t="s">
        <v>487</v>
      </c>
      <c r="D205" s="156"/>
      <c r="E205" s="156"/>
      <c r="F205" s="157" t="s">
        <v>4993</v>
      </c>
      <c r="G205" s="157">
        <v>5</v>
      </c>
      <c r="H205" s="157" t="s">
        <v>387</v>
      </c>
      <c r="I205" s="157" t="s">
        <v>1121</v>
      </c>
      <c r="J205" s="157" t="s">
        <v>3913</v>
      </c>
      <c r="K205" s="156" t="s">
        <v>5802</v>
      </c>
      <c r="L205" s="157" t="s">
        <v>499</v>
      </c>
      <c r="M205" s="1"/>
      <c r="N205" s="1"/>
      <c r="O205" s="113"/>
      <c r="P205" s="1"/>
      <c r="Q205"/>
      <c r="R205"/>
      <c r="S205"/>
      <c r="T205"/>
      <c r="U205"/>
      <c r="V205"/>
      <c r="W205"/>
      <c r="X205"/>
      <c r="Y205"/>
      <c r="Z205"/>
      <c r="AA205"/>
      <c r="AB205" s="1" t="str">
        <f>IF(基本情報登録!$D$10="","",IF(基本情報登録!$D$10='登録データ（女）'!F205,1,0))</f>
        <v/>
      </c>
      <c r="AC205"/>
    </row>
    <row r="206" spans="1:29">
      <c r="A206" s="157">
        <v>204</v>
      </c>
      <c r="B206" s="158" t="s">
        <v>4086</v>
      </c>
      <c r="C206" s="158" t="s">
        <v>4087</v>
      </c>
      <c r="D206" s="156"/>
      <c r="E206" s="156"/>
      <c r="F206" s="158" t="s">
        <v>4993</v>
      </c>
      <c r="G206" s="159">
        <v>2</v>
      </c>
      <c r="H206" s="159" t="s">
        <v>3849</v>
      </c>
      <c r="I206" s="159" t="s">
        <v>707</v>
      </c>
      <c r="J206" s="159" t="s">
        <v>3694</v>
      </c>
      <c r="K206" s="156" t="s">
        <v>5803</v>
      </c>
      <c r="L206" s="160" t="s">
        <v>499</v>
      </c>
      <c r="M206" s="1"/>
      <c r="N206" s="1"/>
      <c r="O206" s="113"/>
      <c r="P206" s="1"/>
      <c r="Q206"/>
      <c r="R206"/>
      <c r="S206"/>
      <c r="T206"/>
      <c r="U206"/>
      <c r="V206"/>
      <c r="W206"/>
      <c r="X206"/>
      <c r="Y206"/>
      <c r="Z206"/>
      <c r="AA206"/>
      <c r="AB206" s="1" t="str">
        <f>IF(基本情報登録!$D$10="","",IF(基本情報登録!$D$10='登録データ（女）'!F206,1,0))</f>
        <v/>
      </c>
      <c r="AC206"/>
    </row>
    <row r="207" spans="1:29">
      <c r="A207" s="157">
        <v>205</v>
      </c>
      <c r="B207" s="158" t="s">
        <v>4068</v>
      </c>
      <c r="C207" s="158" t="s">
        <v>4069</v>
      </c>
      <c r="D207" s="156"/>
      <c r="E207" s="156"/>
      <c r="F207" s="158" t="s">
        <v>4993</v>
      </c>
      <c r="G207" s="159">
        <v>2</v>
      </c>
      <c r="H207" s="159" t="s">
        <v>2546</v>
      </c>
      <c r="I207" s="159" t="s">
        <v>2597</v>
      </c>
      <c r="J207" s="159" t="s">
        <v>4070</v>
      </c>
      <c r="K207" s="156" t="s">
        <v>5804</v>
      </c>
      <c r="L207" s="160" t="s">
        <v>499</v>
      </c>
      <c r="M207" s="1"/>
      <c r="N207" s="1"/>
      <c r="O207" s="113"/>
      <c r="P207" s="1"/>
      <c r="Q207"/>
      <c r="R207"/>
      <c r="S207"/>
      <c r="T207"/>
      <c r="U207"/>
      <c r="V207"/>
      <c r="W207"/>
      <c r="X207"/>
      <c r="Y207"/>
      <c r="Z207"/>
      <c r="AA207"/>
      <c r="AB207" s="1" t="str">
        <f>IF(基本情報登録!$D$10="","",IF(基本情報登録!$D$10='登録データ（女）'!F207,1,0))</f>
        <v/>
      </c>
      <c r="AC207"/>
    </row>
    <row r="208" spans="1:29">
      <c r="A208" s="157">
        <v>206</v>
      </c>
      <c r="B208" s="158" t="s">
        <v>4064</v>
      </c>
      <c r="C208" s="158" t="s">
        <v>4065</v>
      </c>
      <c r="D208" s="156"/>
      <c r="E208" s="156"/>
      <c r="F208" s="158" t="s">
        <v>4993</v>
      </c>
      <c r="G208" s="159">
        <v>2</v>
      </c>
      <c r="H208" s="159" t="s">
        <v>3756</v>
      </c>
      <c r="I208" s="159" t="s">
        <v>4066</v>
      </c>
      <c r="J208" s="159" t="s">
        <v>4067</v>
      </c>
      <c r="K208" s="156" t="s">
        <v>5805</v>
      </c>
      <c r="L208" s="160" t="s">
        <v>499</v>
      </c>
      <c r="M208" s="1"/>
      <c r="N208" s="1"/>
      <c r="O208" s="113"/>
      <c r="P208" s="1"/>
      <c r="Q208"/>
      <c r="R208"/>
      <c r="S208"/>
      <c r="T208"/>
      <c r="U208"/>
      <c r="V208"/>
      <c r="W208"/>
      <c r="X208"/>
      <c r="Y208"/>
      <c r="Z208"/>
      <c r="AA208"/>
      <c r="AB208" s="1" t="str">
        <f>IF(基本情報登録!$D$10="","",IF(基本情報登録!$D$10='登録データ（女）'!F208,1,0))</f>
        <v/>
      </c>
      <c r="AC208"/>
    </row>
    <row r="209" spans="1:29">
      <c r="A209" s="157">
        <v>207</v>
      </c>
      <c r="B209" s="158" t="s">
        <v>2104</v>
      </c>
      <c r="C209" s="158" t="s">
        <v>2105</v>
      </c>
      <c r="D209" s="156"/>
      <c r="E209" s="156"/>
      <c r="F209" s="158" t="s">
        <v>4994</v>
      </c>
      <c r="G209" s="159">
        <v>3</v>
      </c>
      <c r="H209" s="159" t="s">
        <v>1760</v>
      </c>
      <c r="I209" s="159" t="s">
        <v>2190</v>
      </c>
      <c r="J209" s="159" t="s">
        <v>3819</v>
      </c>
      <c r="K209" s="156" t="s">
        <v>5806</v>
      </c>
      <c r="L209" s="160" t="s">
        <v>499</v>
      </c>
      <c r="M209" s="1"/>
      <c r="N209" s="1"/>
      <c r="O209" s="113"/>
      <c r="P209" s="1"/>
      <c r="Q209"/>
      <c r="R209"/>
      <c r="S209"/>
      <c r="T209"/>
      <c r="U209"/>
      <c r="V209"/>
      <c r="W209"/>
      <c r="X209"/>
      <c r="Y209"/>
      <c r="Z209"/>
      <c r="AA209"/>
      <c r="AB209" s="1" t="str">
        <f>IF(基本情報登録!$D$10="","",IF(基本情報登録!$D$10='登録データ（女）'!F209,1,0))</f>
        <v/>
      </c>
      <c r="AC209"/>
    </row>
    <row r="210" spans="1:29">
      <c r="A210" s="157">
        <v>208</v>
      </c>
      <c r="B210" s="157" t="s">
        <v>2102</v>
      </c>
      <c r="C210" s="157" t="s">
        <v>2103</v>
      </c>
      <c r="D210" s="156"/>
      <c r="E210" s="156"/>
      <c r="F210" s="157" t="s">
        <v>4994</v>
      </c>
      <c r="G210" s="157">
        <v>3</v>
      </c>
      <c r="H210" s="157" t="s">
        <v>1887</v>
      </c>
      <c r="I210" s="157" t="s">
        <v>2189</v>
      </c>
      <c r="J210" s="157" t="s">
        <v>3924</v>
      </c>
      <c r="K210" s="156" t="s">
        <v>5807</v>
      </c>
      <c r="L210" s="157" t="s">
        <v>499</v>
      </c>
      <c r="M210" s="1"/>
      <c r="N210" s="1"/>
      <c r="O210" s="113"/>
      <c r="P210" s="1"/>
      <c r="Q210"/>
      <c r="R210"/>
      <c r="S210"/>
      <c r="T210"/>
      <c r="U210"/>
      <c r="V210"/>
      <c r="W210"/>
      <c r="X210"/>
      <c r="Y210"/>
      <c r="Z210"/>
      <c r="AA210"/>
      <c r="AB210" s="1" t="str">
        <f>IF(基本情報登録!$D$10="","",IF(基本情報登録!$D$10='登録データ（女）'!F210,1,0))</f>
        <v/>
      </c>
      <c r="AC210"/>
    </row>
    <row r="211" spans="1:29">
      <c r="A211" s="157">
        <v>209</v>
      </c>
      <c r="B211" s="157" t="s">
        <v>3926</v>
      </c>
      <c r="C211" s="157" t="s">
        <v>3927</v>
      </c>
      <c r="D211" s="156"/>
      <c r="E211" s="156"/>
      <c r="F211" s="157" t="s">
        <v>4994</v>
      </c>
      <c r="G211" s="157">
        <v>3</v>
      </c>
      <c r="H211" s="157" t="s">
        <v>1891</v>
      </c>
      <c r="I211" s="157" t="s">
        <v>2311</v>
      </c>
      <c r="J211" s="157" t="s">
        <v>3227</v>
      </c>
      <c r="K211" s="156" t="s">
        <v>5808</v>
      </c>
      <c r="L211" s="157" t="s">
        <v>499</v>
      </c>
      <c r="M211" s="1"/>
      <c r="N211" s="1"/>
      <c r="O211" s="113"/>
      <c r="P211" s="1"/>
      <c r="Q211"/>
      <c r="R211"/>
      <c r="S211"/>
      <c r="T211"/>
      <c r="U211"/>
      <c r="V211"/>
      <c r="W211"/>
      <c r="X211"/>
      <c r="Y211"/>
      <c r="Z211"/>
      <c r="AA211"/>
      <c r="AB211" s="1" t="str">
        <f>IF(基本情報登録!$D$10="","",IF(基本情報登録!$D$10='登録データ（女）'!F211,1,0))</f>
        <v/>
      </c>
      <c r="AC211"/>
    </row>
    <row r="212" spans="1:29">
      <c r="A212" s="157">
        <v>210</v>
      </c>
      <c r="B212" s="157" t="s">
        <v>2141</v>
      </c>
      <c r="C212" s="157" t="s">
        <v>2142</v>
      </c>
      <c r="D212" s="156"/>
      <c r="E212" s="156"/>
      <c r="F212" s="157" t="s">
        <v>4996</v>
      </c>
      <c r="G212" s="157">
        <v>3</v>
      </c>
      <c r="H212" s="157" t="s">
        <v>2143</v>
      </c>
      <c r="I212" s="157" t="s">
        <v>2195</v>
      </c>
      <c r="J212" s="157" t="s">
        <v>4012</v>
      </c>
      <c r="K212" s="156" t="s">
        <v>5809</v>
      </c>
      <c r="L212" s="157" t="s">
        <v>499</v>
      </c>
      <c r="M212" s="1"/>
      <c r="N212" s="1"/>
      <c r="O212" s="113"/>
      <c r="P212" s="1"/>
      <c r="Q212"/>
      <c r="R212"/>
      <c r="S212"/>
      <c r="T212"/>
      <c r="U212"/>
      <c r="V212"/>
      <c r="W212"/>
      <c r="X212"/>
      <c r="Y212"/>
      <c r="Z212"/>
      <c r="AA212"/>
      <c r="AB212" s="1" t="str">
        <f>IF(基本情報登録!$D$10="","",IF(基本情報登録!$D$10='登録データ（女）'!F212,1,0))</f>
        <v/>
      </c>
      <c r="AC212"/>
    </row>
    <row r="213" spans="1:29">
      <c r="A213" s="157">
        <v>211</v>
      </c>
      <c r="B213" s="157" t="s">
        <v>1190</v>
      </c>
      <c r="C213" s="157" t="s">
        <v>1191</v>
      </c>
      <c r="D213" s="156"/>
      <c r="E213" s="156"/>
      <c r="F213" s="157" t="s">
        <v>4996</v>
      </c>
      <c r="G213" s="157">
        <v>4</v>
      </c>
      <c r="H213" s="157" t="s">
        <v>1192</v>
      </c>
      <c r="I213" s="157" t="s">
        <v>527</v>
      </c>
      <c r="J213" s="157" t="s">
        <v>4011</v>
      </c>
      <c r="K213" s="156" t="s">
        <v>5810</v>
      </c>
      <c r="L213" s="157" t="s">
        <v>499</v>
      </c>
      <c r="M213" s="1"/>
      <c r="N213" s="1"/>
      <c r="O213" s="113"/>
      <c r="P213" s="1"/>
      <c r="Q213"/>
      <c r="R213"/>
      <c r="S213"/>
      <c r="T213"/>
      <c r="U213"/>
      <c r="V213"/>
      <c r="W213"/>
      <c r="X213"/>
      <c r="Y213"/>
      <c r="Z213"/>
      <c r="AA213"/>
      <c r="AB213" s="1" t="str">
        <f>IF(基本情報登録!$D$10="","",IF(基本情報登録!$D$10='登録データ（女）'!F213,1,0))</f>
        <v/>
      </c>
      <c r="AC213"/>
    </row>
    <row r="214" spans="1:29">
      <c r="A214" s="157">
        <v>212</v>
      </c>
      <c r="B214" s="157" t="s">
        <v>2041</v>
      </c>
      <c r="C214" s="157" t="s">
        <v>2042</v>
      </c>
      <c r="D214" s="156"/>
      <c r="E214" s="156"/>
      <c r="F214" s="157" t="s">
        <v>4997</v>
      </c>
      <c r="G214" s="157">
        <v>4</v>
      </c>
      <c r="H214" s="157" t="s">
        <v>732</v>
      </c>
      <c r="I214" s="157" t="s">
        <v>672</v>
      </c>
      <c r="J214" s="157" t="s">
        <v>2487</v>
      </c>
      <c r="K214" s="156" t="s">
        <v>5811</v>
      </c>
      <c r="L214" s="157" t="s">
        <v>499</v>
      </c>
      <c r="M214" s="1"/>
      <c r="N214" s="1"/>
      <c r="O214" s="113"/>
      <c r="P214" s="1"/>
      <c r="Q214"/>
      <c r="R214"/>
      <c r="S214"/>
      <c r="T214"/>
      <c r="U214"/>
      <c r="V214"/>
      <c r="W214"/>
      <c r="X214"/>
      <c r="Y214"/>
      <c r="Z214"/>
      <c r="AA214"/>
      <c r="AB214" s="1" t="str">
        <f>IF(基本情報登録!$D$10="","",IF(基本情報登録!$D$10='登録データ（女）'!F214,1,0))</f>
        <v/>
      </c>
      <c r="AC214"/>
    </row>
    <row r="215" spans="1:29">
      <c r="A215" s="157">
        <v>213</v>
      </c>
      <c r="B215" s="157" t="s">
        <v>2144</v>
      </c>
      <c r="C215" s="157" t="s">
        <v>2145</v>
      </c>
      <c r="D215" s="156"/>
      <c r="E215" s="156"/>
      <c r="F215" s="157" t="s">
        <v>4997</v>
      </c>
      <c r="G215" s="157">
        <v>3</v>
      </c>
      <c r="H215" s="157" t="s">
        <v>1795</v>
      </c>
      <c r="I215" s="157" t="s">
        <v>2196</v>
      </c>
      <c r="J215" s="157" t="s">
        <v>3919</v>
      </c>
      <c r="K215" s="156" t="s">
        <v>5812</v>
      </c>
      <c r="L215" s="157" t="s">
        <v>499</v>
      </c>
      <c r="M215" s="1"/>
      <c r="N215" s="1"/>
      <c r="O215" s="113"/>
      <c r="P215" s="1"/>
      <c r="Q215"/>
      <c r="R215"/>
      <c r="S215"/>
      <c r="T215"/>
      <c r="U215"/>
      <c r="V215"/>
      <c r="W215"/>
      <c r="X215"/>
      <c r="Y215"/>
      <c r="Z215"/>
      <c r="AA215"/>
      <c r="AB215" s="1" t="str">
        <f>IF(基本情報登録!$D$10="","",IF(基本情報登録!$D$10='登録データ（女）'!F215,1,0))</f>
        <v/>
      </c>
      <c r="AC215"/>
    </row>
    <row r="216" spans="1:29">
      <c r="A216" s="157">
        <v>214</v>
      </c>
      <c r="B216" s="157" t="s">
        <v>2036</v>
      </c>
      <c r="C216" s="157" t="s">
        <v>459</v>
      </c>
      <c r="D216" s="156"/>
      <c r="E216" s="156"/>
      <c r="F216" s="157" t="s">
        <v>4997</v>
      </c>
      <c r="G216" s="157" t="s">
        <v>333</v>
      </c>
      <c r="H216" s="157" t="s">
        <v>367</v>
      </c>
      <c r="I216" s="157" t="s">
        <v>1061</v>
      </c>
      <c r="J216" s="157" t="s">
        <v>2757</v>
      </c>
      <c r="K216" s="156" t="s">
        <v>5813</v>
      </c>
      <c r="L216" s="157" t="s">
        <v>499</v>
      </c>
      <c r="M216" s="1"/>
      <c r="N216" s="1"/>
      <c r="O216" s="113"/>
      <c r="P216" s="1"/>
      <c r="Q216"/>
      <c r="R216"/>
      <c r="S216"/>
      <c r="T216"/>
      <c r="U216"/>
      <c r="V216"/>
      <c r="W216"/>
      <c r="X216"/>
      <c r="Y216"/>
      <c r="Z216"/>
      <c r="AA216"/>
      <c r="AB216" s="1" t="str">
        <f>IF(基本情報登録!$D$10="","",IF(基本情報登録!$D$10='登録データ（女）'!F216,1,0))</f>
        <v/>
      </c>
      <c r="AC216"/>
    </row>
    <row r="217" spans="1:29">
      <c r="A217" s="157">
        <v>215</v>
      </c>
      <c r="B217" s="157" t="s">
        <v>1117</v>
      </c>
      <c r="C217" s="157" t="s">
        <v>1118</v>
      </c>
      <c r="D217" s="156"/>
      <c r="E217" s="156"/>
      <c r="F217" s="157" t="s">
        <v>4997</v>
      </c>
      <c r="G217" s="157" t="s">
        <v>333</v>
      </c>
      <c r="H217" s="157" t="s">
        <v>415</v>
      </c>
      <c r="I217" s="157" t="s">
        <v>723</v>
      </c>
      <c r="J217" s="157" t="s">
        <v>3717</v>
      </c>
      <c r="K217" s="156" t="s">
        <v>5814</v>
      </c>
      <c r="L217" s="157" t="s">
        <v>499</v>
      </c>
      <c r="M217" s="1"/>
      <c r="N217" s="1"/>
      <c r="O217" s="113"/>
      <c r="P217" s="1"/>
      <c r="Q217"/>
      <c r="R217"/>
      <c r="S217"/>
      <c r="T217"/>
      <c r="U217"/>
      <c r="V217"/>
      <c r="W217"/>
      <c r="X217"/>
      <c r="Y217"/>
      <c r="Z217"/>
      <c r="AA217"/>
      <c r="AB217" s="1" t="str">
        <f>IF(基本情報登録!$D$10="","",IF(基本情報登録!$D$10='登録データ（女）'!F217,1,0))</f>
        <v/>
      </c>
      <c r="AC217"/>
    </row>
    <row r="218" spans="1:29">
      <c r="A218" s="157">
        <v>216</v>
      </c>
      <c r="B218" s="157" t="s">
        <v>4058</v>
      </c>
      <c r="C218" s="157" t="s">
        <v>4059</v>
      </c>
      <c r="D218" s="156"/>
      <c r="E218" s="156"/>
      <c r="F218" s="157" t="s">
        <v>4997</v>
      </c>
      <c r="G218" s="157">
        <v>2</v>
      </c>
      <c r="H218" s="157" t="s">
        <v>3310</v>
      </c>
      <c r="I218" s="157" t="s">
        <v>6781</v>
      </c>
      <c r="J218" s="157" t="s">
        <v>4060</v>
      </c>
      <c r="K218" s="156" t="s">
        <v>5815</v>
      </c>
      <c r="L218" s="157" t="s">
        <v>499</v>
      </c>
      <c r="M218" s="1"/>
      <c r="N218" s="1"/>
      <c r="O218" s="113"/>
      <c r="P218" s="1"/>
      <c r="Q218"/>
      <c r="R218"/>
      <c r="S218"/>
      <c r="T218"/>
      <c r="U218"/>
      <c r="V218"/>
      <c r="W218"/>
      <c r="X218"/>
      <c r="Y218"/>
      <c r="Z218"/>
      <c r="AA218"/>
      <c r="AB218" s="1" t="str">
        <f>IF(基本情報登録!$D$10="","",IF(基本情報登録!$D$10='登録データ（女）'!F218,1,0))</f>
        <v/>
      </c>
      <c r="AC218"/>
    </row>
    <row r="219" spans="1:29">
      <c r="A219" s="157">
        <v>217</v>
      </c>
      <c r="B219" s="157" t="s">
        <v>4103</v>
      </c>
      <c r="C219" s="157" t="s">
        <v>4104</v>
      </c>
      <c r="D219" s="156"/>
      <c r="E219" s="156"/>
      <c r="F219" s="157" t="s">
        <v>4997</v>
      </c>
      <c r="G219" s="157">
        <v>2</v>
      </c>
      <c r="H219" s="157" t="s">
        <v>4105</v>
      </c>
      <c r="I219" s="157" t="s">
        <v>4106</v>
      </c>
      <c r="J219" s="157" t="s">
        <v>4107</v>
      </c>
      <c r="K219" s="156" t="s">
        <v>5816</v>
      </c>
      <c r="L219" s="157" t="s">
        <v>499</v>
      </c>
      <c r="M219" s="1"/>
      <c r="N219" s="1"/>
      <c r="O219" s="113"/>
      <c r="P219" s="1"/>
      <c r="Q219"/>
      <c r="R219"/>
      <c r="S219"/>
      <c r="T219"/>
      <c r="U219"/>
      <c r="V219"/>
      <c r="W219"/>
      <c r="X219"/>
      <c r="Y219"/>
      <c r="Z219"/>
      <c r="AA219"/>
      <c r="AB219" s="1" t="str">
        <f>IF(基本情報登録!$D$10="","",IF(基本情報登録!$D$10='登録データ（女）'!F219,1,0))</f>
        <v/>
      </c>
      <c r="AC219"/>
    </row>
    <row r="220" spans="1:29">
      <c r="A220" s="157">
        <v>218</v>
      </c>
      <c r="B220" s="157" t="s">
        <v>2140</v>
      </c>
      <c r="C220" s="157" t="s">
        <v>6782</v>
      </c>
      <c r="D220" s="156"/>
      <c r="E220" s="156"/>
      <c r="F220" s="157" t="s">
        <v>4997</v>
      </c>
      <c r="G220" s="157">
        <v>3</v>
      </c>
      <c r="H220" s="157" t="s">
        <v>1871</v>
      </c>
      <c r="I220" s="157" t="s">
        <v>618</v>
      </c>
      <c r="J220" s="157" t="s">
        <v>2487</v>
      </c>
      <c r="K220" s="156" t="s">
        <v>5817</v>
      </c>
      <c r="L220" s="157" t="s">
        <v>499</v>
      </c>
      <c r="M220" s="1"/>
      <c r="N220" s="1"/>
      <c r="O220" s="113"/>
      <c r="P220" s="1"/>
      <c r="Q220"/>
      <c r="R220"/>
      <c r="S220"/>
      <c r="T220"/>
      <c r="U220"/>
      <c r="V220"/>
      <c r="W220"/>
      <c r="X220"/>
      <c r="Y220"/>
      <c r="Z220"/>
      <c r="AA220"/>
      <c r="AB220" s="1" t="str">
        <f>IF(基本情報登録!$D$10="","",IF(基本情報登録!$D$10='登録データ（女）'!F220,1,0))</f>
        <v/>
      </c>
      <c r="AC220"/>
    </row>
    <row r="221" spans="1:29">
      <c r="A221" s="157">
        <v>219</v>
      </c>
      <c r="B221" s="157" t="s">
        <v>2043</v>
      </c>
      <c r="C221" s="157" t="s">
        <v>2044</v>
      </c>
      <c r="D221" s="156"/>
      <c r="E221" s="156"/>
      <c r="F221" s="157" t="s">
        <v>4997</v>
      </c>
      <c r="G221" s="157">
        <v>4</v>
      </c>
      <c r="H221" s="157" t="s">
        <v>2045</v>
      </c>
      <c r="I221" s="157" t="s">
        <v>794</v>
      </c>
      <c r="J221" s="157" t="s">
        <v>3943</v>
      </c>
      <c r="K221" s="156" t="s">
        <v>5818</v>
      </c>
      <c r="L221" s="157" t="s">
        <v>499</v>
      </c>
      <c r="M221" s="1"/>
      <c r="N221" s="1"/>
      <c r="O221" s="113"/>
      <c r="P221" s="1"/>
      <c r="Q221"/>
      <c r="R221"/>
      <c r="S221"/>
      <c r="T221"/>
      <c r="U221"/>
      <c r="V221"/>
      <c r="W221"/>
      <c r="X221"/>
      <c r="Y221"/>
      <c r="Z221"/>
      <c r="AA221"/>
      <c r="AB221" s="1" t="str">
        <f>IF(基本情報登録!$D$10="","",IF(基本情報登録!$D$10='登録データ（女）'!F221,1,0))</f>
        <v/>
      </c>
      <c r="AC221"/>
    </row>
    <row r="222" spans="1:29">
      <c r="A222" s="157">
        <v>220</v>
      </c>
      <c r="B222" s="157" t="s">
        <v>4032</v>
      </c>
      <c r="C222" s="157" t="s">
        <v>4033</v>
      </c>
      <c r="D222" s="156"/>
      <c r="E222" s="156"/>
      <c r="F222" s="157" t="s">
        <v>4998</v>
      </c>
      <c r="G222" s="157">
        <v>2</v>
      </c>
      <c r="H222" s="157" t="s">
        <v>4034</v>
      </c>
      <c r="I222" s="157" t="s">
        <v>615</v>
      </c>
      <c r="J222" s="157" t="s">
        <v>2233</v>
      </c>
      <c r="K222" s="156" t="s">
        <v>5819</v>
      </c>
      <c r="L222" s="157" t="s">
        <v>499</v>
      </c>
      <c r="M222" s="1"/>
      <c r="N222" s="1"/>
      <c r="O222" s="113"/>
      <c r="P222" s="1"/>
      <c r="Q222"/>
      <c r="R222"/>
      <c r="S222"/>
      <c r="T222"/>
      <c r="U222"/>
      <c r="V222"/>
      <c r="W222"/>
      <c r="X222"/>
      <c r="Y222"/>
      <c r="Z222"/>
      <c r="AA222"/>
      <c r="AB222" s="1" t="str">
        <f>IF(基本情報登録!$D$10="","",IF(基本情報登録!$D$10='登録データ（女）'!F222,1,0))</f>
        <v/>
      </c>
      <c r="AC222"/>
    </row>
    <row r="223" spans="1:29">
      <c r="A223" s="157">
        <v>221</v>
      </c>
      <c r="B223" s="157" t="s">
        <v>1187</v>
      </c>
      <c r="C223" s="157" t="s">
        <v>1188</v>
      </c>
      <c r="D223" s="156"/>
      <c r="E223" s="156"/>
      <c r="F223" s="157" t="s">
        <v>4999</v>
      </c>
      <c r="G223" s="157">
        <v>4</v>
      </c>
      <c r="H223" s="157" t="s">
        <v>1189</v>
      </c>
      <c r="I223" s="157" t="s">
        <v>1141</v>
      </c>
      <c r="J223" s="157" t="s">
        <v>3839</v>
      </c>
      <c r="K223" s="156" t="s">
        <v>5820</v>
      </c>
      <c r="L223" s="157" t="s">
        <v>499</v>
      </c>
      <c r="M223" s="1"/>
      <c r="N223" s="1"/>
      <c r="O223" s="113"/>
      <c r="P223" s="1"/>
      <c r="Q223"/>
      <c r="R223"/>
      <c r="S223"/>
      <c r="T223"/>
      <c r="U223"/>
      <c r="V223"/>
      <c r="W223"/>
      <c r="X223"/>
      <c r="Y223"/>
      <c r="Z223"/>
      <c r="AA223"/>
      <c r="AB223" s="1" t="str">
        <f>IF(基本情報登録!$D$10="","",IF(基本情報登録!$D$10='登録データ（女）'!F223,1,0))</f>
        <v/>
      </c>
      <c r="AC223"/>
    </row>
    <row r="224" spans="1:29">
      <c r="A224" s="157">
        <v>222</v>
      </c>
      <c r="B224" s="157" t="s">
        <v>1152</v>
      </c>
      <c r="C224" s="157" t="s">
        <v>1153</v>
      </c>
      <c r="D224" s="156"/>
      <c r="E224" s="156"/>
      <c r="F224" s="157" t="s">
        <v>4999</v>
      </c>
      <c r="G224" s="157">
        <v>4</v>
      </c>
      <c r="H224" s="157" t="s">
        <v>1154</v>
      </c>
      <c r="I224" s="157" t="s">
        <v>1155</v>
      </c>
      <c r="J224" s="157" t="s">
        <v>3685</v>
      </c>
      <c r="K224" s="156" t="s">
        <v>5821</v>
      </c>
      <c r="L224" s="157" t="s">
        <v>499</v>
      </c>
      <c r="M224" s="1"/>
      <c r="N224" s="1"/>
      <c r="O224" s="113"/>
      <c r="P224" s="1"/>
      <c r="Q224"/>
      <c r="R224"/>
      <c r="S224"/>
      <c r="T224"/>
      <c r="U224"/>
      <c r="V224"/>
      <c r="W224"/>
      <c r="X224"/>
      <c r="Y224"/>
      <c r="Z224"/>
      <c r="AA224"/>
      <c r="AB224" s="1" t="str">
        <f>IF(基本情報登録!$D$10="","",IF(基本情報登録!$D$10='登録データ（女）'!F224,1,0))</f>
        <v/>
      </c>
      <c r="AC224"/>
    </row>
    <row r="225" spans="1:29">
      <c r="A225" s="157">
        <v>223</v>
      </c>
      <c r="B225" s="157" t="s">
        <v>2095</v>
      </c>
      <c r="C225" s="157" t="s">
        <v>2096</v>
      </c>
      <c r="D225" s="156"/>
      <c r="E225" s="156"/>
      <c r="F225" s="157" t="s">
        <v>4999</v>
      </c>
      <c r="G225" s="157">
        <v>3</v>
      </c>
      <c r="H225" s="157" t="s">
        <v>3920</v>
      </c>
      <c r="I225" s="157" t="s">
        <v>676</v>
      </c>
      <c r="J225" s="157" t="s">
        <v>3921</v>
      </c>
      <c r="K225" s="156" t="s">
        <v>5822</v>
      </c>
      <c r="L225" s="157" t="s">
        <v>499</v>
      </c>
      <c r="M225" s="1"/>
      <c r="N225" s="1"/>
      <c r="O225" s="113"/>
      <c r="P225" s="1"/>
      <c r="Q225"/>
      <c r="R225"/>
      <c r="S225"/>
      <c r="T225"/>
      <c r="U225"/>
      <c r="V225"/>
      <c r="W225"/>
      <c r="X225"/>
      <c r="Y225"/>
      <c r="Z225"/>
      <c r="AA225"/>
      <c r="AB225" s="1" t="str">
        <f>IF(基本情報登録!$D$10="","",IF(基本情報登録!$D$10='登録データ（女）'!F225,1,0))</f>
        <v/>
      </c>
      <c r="AC225"/>
    </row>
    <row r="226" spans="1:29">
      <c r="A226" s="157">
        <v>224</v>
      </c>
      <c r="B226" s="157" t="s">
        <v>4126</v>
      </c>
      <c r="C226" s="157" t="s">
        <v>4127</v>
      </c>
      <c r="D226" s="156"/>
      <c r="E226" s="156"/>
      <c r="F226" s="157" t="s">
        <v>4999</v>
      </c>
      <c r="G226" s="157">
        <v>2</v>
      </c>
      <c r="H226" s="157" t="s">
        <v>3243</v>
      </c>
      <c r="I226" s="157" t="s">
        <v>617</v>
      </c>
      <c r="J226" s="157" t="s">
        <v>3794</v>
      </c>
      <c r="K226" s="156" t="s">
        <v>5823</v>
      </c>
      <c r="L226" s="157" t="s">
        <v>499</v>
      </c>
      <c r="M226" s="1"/>
      <c r="N226" s="1"/>
      <c r="O226" s="113"/>
      <c r="P226" s="1"/>
      <c r="Q226"/>
      <c r="R226"/>
      <c r="S226"/>
      <c r="T226"/>
      <c r="U226"/>
      <c r="V226"/>
      <c r="W226"/>
      <c r="X226"/>
      <c r="Y226"/>
      <c r="Z226"/>
      <c r="AA226"/>
      <c r="AB226" s="1" t="str">
        <f>IF(基本情報登録!$D$10="","",IF(基本情報登録!$D$10='登録データ（女）'!F226,1,0))</f>
        <v/>
      </c>
      <c r="AC226"/>
    </row>
    <row r="227" spans="1:29">
      <c r="A227" s="157">
        <v>225</v>
      </c>
      <c r="B227" s="157" t="s">
        <v>4054</v>
      </c>
      <c r="C227" s="157" t="s">
        <v>4055</v>
      </c>
      <c r="D227" s="156"/>
      <c r="E227" s="156"/>
      <c r="F227" s="157" t="s">
        <v>4999</v>
      </c>
      <c r="G227" s="157">
        <v>2</v>
      </c>
      <c r="H227" s="157" t="s">
        <v>4056</v>
      </c>
      <c r="I227" s="157" t="s">
        <v>2954</v>
      </c>
      <c r="J227" s="157" t="s">
        <v>4057</v>
      </c>
      <c r="K227" s="156" t="s">
        <v>5824</v>
      </c>
      <c r="L227" s="157" t="s">
        <v>499</v>
      </c>
      <c r="M227" s="1"/>
      <c r="N227" s="1"/>
      <c r="O227" s="113"/>
      <c r="P227" s="1"/>
      <c r="Q227"/>
      <c r="R227"/>
      <c r="S227"/>
      <c r="T227"/>
      <c r="U227"/>
      <c r="V227"/>
      <c r="W227"/>
      <c r="X227"/>
      <c r="Y227"/>
      <c r="Z227"/>
      <c r="AA227"/>
      <c r="AB227" s="1" t="str">
        <f>IF(基本情報登録!$D$10="","",IF(基本情報登録!$D$10='登録データ（女）'!F227,1,0))</f>
        <v/>
      </c>
      <c r="AC227"/>
    </row>
    <row r="228" spans="1:29">
      <c r="A228" s="157">
        <v>226</v>
      </c>
      <c r="B228" s="157" t="s">
        <v>4050</v>
      </c>
      <c r="C228" s="157" t="s">
        <v>4051</v>
      </c>
      <c r="D228" s="156"/>
      <c r="E228" s="156"/>
      <c r="F228" s="157" t="s">
        <v>5000</v>
      </c>
      <c r="G228" s="157">
        <v>2</v>
      </c>
      <c r="H228" s="157" t="s">
        <v>3534</v>
      </c>
      <c r="I228" s="157" t="s">
        <v>4052</v>
      </c>
      <c r="J228" s="157" t="s">
        <v>2665</v>
      </c>
      <c r="K228" s="156" t="s">
        <v>5825</v>
      </c>
      <c r="L228" s="157" t="s">
        <v>499</v>
      </c>
      <c r="M228" s="1"/>
      <c r="N228" s="1"/>
      <c r="O228" s="113"/>
      <c r="P228" s="1"/>
      <c r="Q228"/>
      <c r="R228"/>
      <c r="S228"/>
      <c r="T228"/>
      <c r="U228"/>
      <c r="V228"/>
      <c r="W228"/>
      <c r="X228"/>
      <c r="Y228"/>
      <c r="Z228"/>
      <c r="AA228"/>
      <c r="AB228" s="1" t="str">
        <f>IF(基本情報登録!$D$10="","",IF(基本情報登録!$D$10='登録データ（女）'!F228,1,0))</f>
        <v/>
      </c>
      <c r="AC228"/>
    </row>
    <row r="229" spans="1:29">
      <c r="A229" s="157">
        <v>227</v>
      </c>
      <c r="B229" s="157" t="s">
        <v>1180</v>
      </c>
      <c r="C229" s="157" t="s">
        <v>1181</v>
      </c>
      <c r="D229" s="156"/>
      <c r="E229" s="156"/>
      <c r="F229" s="157" t="s">
        <v>5001</v>
      </c>
      <c r="G229" s="157">
        <v>4</v>
      </c>
      <c r="H229" s="157" t="s">
        <v>1182</v>
      </c>
      <c r="I229" s="157" t="s">
        <v>1183</v>
      </c>
      <c r="J229" s="157" t="s">
        <v>2685</v>
      </c>
      <c r="K229" s="156" t="s">
        <v>5826</v>
      </c>
      <c r="L229" s="157" t="s">
        <v>499</v>
      </c>
      <c r="M229" s="1"/>
      <c r="N229" s="1"/>
      <c r="O229" s="113"/>
      <c r="P229" s="1"/>
      <c r="Q229"/>
      <c r="R229"/>
      <c r="S229"/>
      <c r="T229"/>
      <c r="U229"/>
      <c r="V229"/>
      <c r="W229"/>
      <c r="X229"/>
      <c r="Y229"/>
      <c r="Z229"/>
      <c r="AA229"/>
      <c r="AB229" s="1" t="str">
        <f>IF(基本情報登録!$D$10="","",IF(基本情報登録!$D$10='登録データ（女）'!F229,1,0))</f>
        <v/>
      </c>
      <c r="AC229"/>
    </row>
    <row r="230" spans="1:29">
      <c r="A230" s="157">
        <v>228</v>
      </c>
      <c r="B230" s="157" t="s">
        <v>1184</v>
      </c>
      <c r="C230" s="157" t="s">
        <v>1185</v>
      </c>
      <c r="D230" s="156"/>
      <c r="E230" s="156"/>
      <c r="F230" s="157" t="s">
        <v>5001</v>
      </c>
      <c r="G230" s="157">
        <v>4</v>
      </c>
      <c r="H230" s="157" t="s">
        <v>1032</v>
      </c>
      <c r="I230" s="157" t="s">
        <v>1186</v>
      </c>
      <c r="J230" s="157" t="s">
        <v>3830</v>
      </c>
      <c r="K230" s="156" t="s">
        <v>5827</v>
      </c>
      <c r="L230" s="157" t="s">
        <v>499</v>
      </c>
      <c r="M230" s="1"/>
      <c r="N230" s="1"/>
      <c r="O230" s="113"/>
      <c r="P230" s="1"/>
      <c r="Q230"/>
      <c r="R230"/>
      <c r="S230"/>
      <c r="T230"/>
      <c r="U230"/>
      <c r="V230"/>
      <c r="W230"/>
      <c r="X230"/>
      <c r="Y230"/>
      <c r="Z230"/>
      <c r="AA230"/>
      <c r="AB230" s="1" t="str">
        <f>IF(基本情報登録!$D$10="","",IF(基本情報登録!$D$10='登録データ（女）'!F230,1,0))</f>
        <v/>
      </c>
      <c r="AC230"/>
    </row>
    <row r="231" spans="1:29">
      <c r="A231" s="157">
        <v>229</v>
      </c>
      <c r="B231" s="157" t="s">
        <v>1209</v>
      </c>
      <c r="C231" s="157" t="s">
        <v>1210</v>
      </c>
      <c r="D231" s="156"/>
      <c r="E231" s="156"/>
      <c r="F231" s="157" t="s">
        <v>5001</v>
      </c>
      <c r="G231" s="157">
        <v>4</v>
      </c>
      <c r="H231" s="157" t="s">
        <v>1211</v>
      </c>
      <c r="I231" s="157" t="s">
        <v>628</v>
      </c>
      <c r="J231" s="157" t="s">
        <v>3694</v>
      </c>
      <c r="K231" s="156" t="s">
        <v>5828</v>
      </c>
      <c r="L231" s="157" t="s">
        <v>499</v>
      </c>
      <c r="M231" s="1"/>
      <c r="N231" s="1"/>
      <c r="O231" s="113"/>
      <c r="P231" s="1"/>
      <c r="Q231"/>
      <c r="R231"/>
      <c r="S231"/>
      <c r="T231"/>
      <c r="U231"/>
      <c r="V231"/>
      <c r="W231"/>
      <c r="X231"/>
      <c r="Y231"/>
      <c r="Z231"/>
      <c r="AA231"/>
      <c r="AB231" s="1" t="str">
        <f>IF(基本情報登録!$D$10="","",IF(基本情報登録!$D$10='登録データ（女）'!F231,1,0))</f>
        <v/>
      </c>
      <c r="AC231"/>
    </row>
    <row r="232" spans="1:29">
      <c r="A232" s="157">
        <v>230</v>
      </c>
      <c r="B232" s="157" t="s">
        <v>2090</v>
      </c>
      <c r="C232" s="157" t="s">
        <v>2091</v>
      </c>
      <c r="D232" s="156"/>
      <c r="E232" s="156"/>
      <c r="F232" s="157" t="s">
        <v>5001</v>
      </c>
      <c r="G232" s="157">
        <v>3</v>
      </c>
      <c r="H232" s="157" t="s">
        <v>1846</v>
      </c>
      <c r="I232" s="157" t="s">
        <v>2187</v>
      </c>
      <c r="J232" s="157" t="s">
        <v>3717</v>
      </c>
      <c r="K232" s="156" t="s">
        <v>5829</v>
      </c>
      <c r="L232" s="157" t="s">
        <v>499</v>
      </c>
      <c r="M232" s="1"/>
      <c r="N232" s="1"/>
      <c r="O232" s="113"/>
      <c r="P232" s="1"/>
      <c r="Q232"/>
      <c r="R232"/>
      <c r="S232"/>
      <c r="T232"/>
      <c r="U232"/>
      <c r="V232"/>
      <c r="W232"/>
      <c r="X232"/>
      <c r="Y232"/>
      <c r="Z232"/>
      <c r="AA232"/>
      <c r="AB232" s="1" t="str">
        <f>IF(基本情報登録!$D$10="","",IF(基本情報登録!$D$10='登録データ（女）'!F232,1,0))</f>
        <v/>
      </c>
      <c r="AC232"/>
    </row>
    <row r="233" spans="1:29">
      <c r="A233" s="157">
        <v>231</v>
      </c>
      <c r="B233" s="157" t="s">
        <v>2134</v>
      </c>
      <c r="C233" s="157" t="s">
        <v>2135</v>
      </c>
      <c r="D233" s="156"/>
      <c r="E233" s="156"/>
      <c r="F233" s="157" t="s">
        <v>5001</v>
      </c>
      <c r="G233" s="157">
        <v>3</v>
      </c>
      <c r="H233" s="157" t="s">
        <v>1768</v>
      </c>
      <c r="I233" s="157" t="s">
        <v>2193</v>
      </c>
      <c r="J233" s="157" t="s">
        <v>3991</v>
      </c>
      <c r="K233" s="156" t="s">
        <v>5830</v>
      </c>
      <c r="L233" s="157" t="s">
        <v>499</v>
      </c>
      <c r="M233" s="1"/>
      <c r="N233" s="1"/>
      <c r="O233" s="113"/>
      <c r="P233" s="1"/>
      <c r="Q233"/>
      <c r="R233"/>
      <c r="S233"/>
      <c r="T233"/>
      <c r="U233"/>
      <c r="V233"/>
      <c r="W233"/>
      <c r="X233"/>
      <c r="Y233"/>
      <c r="Z233"/>
      <c r="AA233"/>
      <c r="AB233" s="1" t="str">
        <f>IF(基本情報登録!$D$10="","",IF(基本情報登録!$D$10='登録データ（女）'!F233,1,0))</f>
        <v/>
      </c>
      <c r="AC233"/>
    </row>
    <row r="234" spans="1:29">
      <c r="A234" s="157">
        <v>232</v>
      </c>
      <c r="B234" s="157" t="s">
        <v>2136</v>
      </c>
      <c r="C234" s="157" t="s">
        <v>2137</v>
      </c>
      <c r="D234" s="156"/>
      <c r="E234" s="156"/>
      <c r="F234" s="157" t="s">
        <v>5001</v>
      </c>
      <c r="G234" s="157">
        <v>3</v>
      </c>
      <c r="H234" s="157" t="s">
        <v>1887</v>
      </c>
      <c r="I234" s="157" t="s">
        <v>2194</v>
      </c>
      <c r="J234" s="157" t="s">
        <v>3686</v>
      </c>
      <c r="K234" s="156" t="s">
        <v>5831</v>
      </c>
      <c r="L234" s="157" t="s">
        <v>499</v>
      </c>
      <c r="M234" s="1"/>
      <c r="N234" s="1"/>
      <c r="O234" s="113"/>
      <c r="P234" s="1"/>
      <c r="Q234"/>
      <c r="R234"/>
      <c r="S234"/>
      <c r="T234"/>
      <c r="U234"/>
      <c r="V234"/>
      <c r="W234"/>
      <c r="X234"/>
      <c r="Y234"/>
      <c r="Z234"/>
      <c r="AA234"/>
      <c r="AB234" s="1" t="str">
        <f>IF(基本情報登録!$D$10="","",IF(基本情報登録!$D$10='登録データ（女）'!F234,1,0))</f>
        <v/>
      </c>
      <c r="AC234"/>
    </row>
    <row r="235" spans="1:29">
      <c r="A235" s="157">
        <v>233</v>
      </c>
      <c r="B235" s="157" t="s">
        <v>2092</v>
      </c>
      <c r="C235" s="157" t="s">
        <v>2093</v>
      </c>
      <c r="D235" s="156"/>
      <c r="E235" s="156"/>
      <c r="F235" s="157" t="s">
        <v>5001</v>
      </c>
      <c r="G235" s="157">
        <v>3</v>
      </c>
      <c r="H235" s="157" t="s">
        <v>2094</v>
      </c>
      <c r="I235" s="157" t="s">
        <v>571</v>
      </c>
      <c r="J235" s="157" t="s">
        <v>3717</v>
      </c>
      <c r="K235" s="156" t="s">
        <v>5832</v>
      </c>
      <c r="L235" s="157" t="s">
        <v>499</v>
      </c>
      <c r="M235" s="1"/>
      <c r="N235" s="1"/>
      <c r="O235" s="113"/>
      <c r="P235" s="1"/>
      <c r="Q235"/>
      <c r="R235"/>
      <c r="S235"/>
      <c r="T235"/>
      <c r="U235"/>
      <c r="V235"/>
      <c r="W235"/>
      <c r="X235"/>
      <c r="Y235"/>
      <c r="Z235"/>
      <c r="AA235"/>
      <c r="AB235" s="1" t="str">
        <f>IF(基本情報登録!$D$10="","",IF(基本情報登録!$D$10='登録データ（女）'!F235,1,0))</f>
        <v/>
      </c>
      <c r="AC235"/>
    </row>
    <row r="236" spans="1:29">
      <c r="A236" s="157">
        <v>234</v>
      </c>
      <c r="B236" s="157" t="s">
        <v>6783</v>
      </c>
      <c r="C236" s="157" t="s">
        <v>4002</v>
      </c>
      <c r="D236" s="156"/>
      <c r="E236" s="156"/>
      <c r="F236" s="157" t="s">
        <v>5001</v>
      </c>
      <c r="G236" s="157">
        <v>2</v>
      </c>
      <c r="H236" s="157" t="s">
        <v>3454</v>
      </c>
      <c r="I236" s="157" t="s">
        <v>6784</v>
      </c>
      <c r="J236" s="157" t="s">
        <v>4003</v>
      </c>
      <c r="K236" s="156" t="s">
        <v>5833</v>
      </c>
      <c r="L236" s="157" t="s">
        <v>499</v>
      </c>
      <c r="M236" s="1"/>
      <c r="N236" s="1"/>
      <c r="O236" s="113"/>
      <c r="P236" s="1"/>
      <c r="Q236"/>
      <c r="R236"/>
      <c r="S236"/>
      <c r="T236"/>
      <c r="U236"/>
      <c r="V236"/>
      <c r="W236"/>
      <c r="X236"/>
      <c r="Y236"/>
      <c r="Z236"/>
      <c r="AA236"/>
      <c r="AB236" s="1" t="str">
        <f>IF(基本情報登録!$D$10="","",IF(基本情報登録!$D$10='登録データ（女）'!F236,1,0))</f>
        <v/>
      </c>
      <c r="AC236"/>
    </row>
    <row r="237" spans="1:29">
      <c r="A237" s="157">
        <v>235</v>
      </c>
      <c r="B237" s="157" t="s">
        <v>3995</v>
      </c>
      <c r="C237" s="157" t="s">
        <v>3996</v>
      </c>
      <c r="D237" s="156"/>
      <c r="E237" s="156"/>
      <c r="F237" s="157" t="s">
        <v>5001</v>
      </c>
      <c r="G237" s="157">
        <v>2</v>
      </c>
      <c r="H237" s="157" t="s">
        <v>3997</v>
      </c>
      <c r="I237" s="157" t="s">
        <v>3998</v>
      </c>
      <c r="J237" s="157" t="s">
        <v>3999</v>
      </c>
      <c r="K237" s="156" t="s">
        <v>5834</v>
      </c>
      <c r="L237" s="157" t="s">
        <v>499</v>
      </c>
      <c r="M237" s="1"/>
      <c r="N237" s="1"/>
      <c r="O237" s="113"/>
      <c r="P237" s="1"/>
      <c r="Q237"/>
      <c r="R237"/>
      <c r="S237"/>
      <c r="T237"/>
      <c r="U237"/>
      <c r="V237"/>
      <c r="W237"/>
      <c r="X237"/>
      <c r="Y237"/>
      <c r="Z237"/>
      <c r="AA237"/>
      <c r="AB237" s="1" t="str">
        <f>IF(基本情報登録!$D$10="","",IF(基本情報登録!$D$10='登録データ（女）'!F237,1,0))</f>
        <v/>
      </c>
      <c r="AC237"/>
    </row>
    <row r="238" spans="1:29">
      <c r="A238" s="157">
        <v>236</v>
      </c>
      <c r="B238" s="157" t="s">
        <v>1212</v>
      </c>
      <c r="C238" s="157" t="s">
        <v>6785</v>
      </c>
      <c r="D238" s="156"/>
      <c r="E238" s="156"/>
      <c r="F238" s="157" t="s">
        <v>5001</v>
      </c>
      <c r="G238" s="157">
        <v>4</v>
      </c>
      <c r="H238" s="157" t="s">
        <v>3992</v>
      </c>
      <c r="I238" s="157" t="s">
        <v>3993</v>
      </c>
      <c r="J238" s="157" t="s">
        <v>3994</v>
      </c>
      <c r="K238" s="156" t="s">
        <v>5835</v>
      </c>
      <c r="L238" s="157" t="s">
        <v>499</v>
      </c>
      <c r="M238" s="1"/>
      <c r="N238" s="1"/>
      <c r="O238" s="113"/>
      <c r="P238" s="1"/>
      <c r="Q238"/>
      <c r="R238"/>
      <c r="S238"/>
      <c r="T238"/>
      <c r="U238"/>
      <c r="V238"/>
      <c r="W238"/>
      <c r="X238"/>
      <c r="Y238"/>
      <c r="Z238"/>
      <c r="AA238"/>
      <c r="AB238" s="1" t="str">
        <f>IF(基本情報登録!$D$10="","",IF(基本情報登録!$D$10='登録データ（女）'!F238,1,0))</f>
        <v/>
      </c>
      <c r="AC238"/>
    </row>
    <row r="239" spans="1:29">
      <c r="A239" s="157">
        <v>237</v>
      </c>
      <c r="B239" s="157" t="s">
        <v>3987</v>
      </c>
      <c r="C239" s="157" t="s">
        <v>3988</v>
      </c>
      <c r="D239" s="156"/>
      <c r="E239" s="156"/>
      <c r="F239" s="157" t="s">
        <v>5001</v>
      </c>
      <c r="G239" s="157">
        <v>2</v>
      </c>
      <c r="H239" s="157" t="s">
        <v>2806</v>
      </c>
      <c r="I239" s="157" t="s">
        <v>3989</v>
      </c>
      <c r="J239" s="157" t="s">
        <v>3990</v>
      </c>
      <c r="K239" s="156" t="s">
        <v>5836</v>
      </c>
      <c r="L239" s="157" t="s">
        <v>499</v>
      </c>
      <c r="M239" s="1"/>
      <c r="N239" s="1"/>
      <c r="O239" s="113"/>
      <c r="P239" s="1"/>
      <c r="Q239"/>
      <c r="R239"/>
      <c r="S239"/>
      <c r="T239"/>
      <c r="U239"/>
      <c r="V239"/>
      <c r="W239"/>
      <c r="X239"/>
      <c r="Y239"/>
      <c r="Z239"/>
      <c r="AA239"/>
      <c r="AB239" s="1" t="str">
        <f>IF(基本情報登録!$D$10="","",IF(基本情報登録!$D$10='登録データ（女）'!F239,1,0))</f>
        <v/>
      </c>
      <c r="AC239"/>
    </row>
    <row r="240" spans="1:29">
      <c r="A240" s="157">
        <v>238</v>
      </c>
      <c r="B240" s="157" t="s">
        <v>4000</v>
      </c>
      <c r="C240" s="157" t="s">
        <v>4001</v>
      </c>
      <c r="D240" s="156"/>
      <c r="E240" s="156"/>
      <c r="F240" s="157" t="s">
        <v>5001</v>
      </c>
      <c r="G240" s="157">
        <v>2</v>
      </c>
      <c r="H240" s="157" t="s">
        <v>2671</v>
      </c>
      <c r="I240" s="157" t="s">
        <v>2469</v>
      </c>
      <c r="J240" s="157" t="s">
        <v>3914</v>
      </c>
      <c r="K240" s="156" t="s">
        <v>5837</v>
      </c>
      <c r="L240" s="157" t="s">
        <v>499</v>
      </c>
      <c r="M240" s="1"/>
      <c r="N240" s="1"/>
      <c r="O240" s="113"/>
      <c r="P240" s="1"/>
      <c r="Q240"/>
      <c r="R240"/>
      <c r="S240"/>
      <c r="T240"/>
      <c r="U240"/>
      <c r="V240"/>
      <c r="W240"/>
      <c r="X240"/>
      <c r="Y240"/>
      <c r="Z240"/>
      <c r="AA240"/>
      <c r="AB240" s="1" t="str">
        <f>IF(基本情報登録!$D$10="","",IF(基本情報登録!$D$10='登録データ（女）'!F240,1,0))</f>
        <v/>
      </c>
      <c r="AC240"/>
    </row>
    <row r="241" spans="1:29">
      <c r="A241" s="157">
        <v>239</v>
      </c>
      <c r="B241" s="157" t="s">
        <v>6786</v>
      </c>
      <c r="C241" s="157" t="s">
        <v>6787</v>
      </c>
      <c r="D241" s="156"/>
      <c r="E241" s="156"/>
      <c r="F241" s="157" t="s">
        <v>5002</v>
      </c>
      <c r="G241" s="157">
        <v>3</v>
      </c>
      <c r="H241" s="157" t="s">
        <v>2215</v>
      </c>
      <c r="I241" s="157" t="s">
        <v>6788</v>
      </c>
      <c r="J241" s="157" t="s">
        <v>6789</v>
      </c>
      <c r="K241" s="156" t="s">
        <v>5838</v>
      </c>
      <c r="L241" s="157" t="s">
        <v>499</v>
      </c>
      <c r="M241" s="1"/>
      <c r="N241" s="1"/>
      <c r="O241" s="113"/>
      <c r="P241" s="1"/>
      <c r="Q241"/>
      <c r="R241"/>
      <c r="S241"/>
      <c r="T241"/>
      <c r="U241"/>
      <c r="V241"/>
      <c r="W241"/>
      <c r="X241"/>
      <c r="Y241"/>
      <c r="Z241"/>
      <c r="AA241"/>
      <c r="AB241" s="1" t="str">
        <f>IF(基本情報登録!$D$10="","",IF(基本情報登録!$D$10='登録データ（女）'!F241,1,0))</f>
        <v/>
      </c>
      <c r="AC241"/>
    </row>
    <row r="242" spans="1:29">
      <c r="A242" s="157">
        <v>240</v>
      </c>
      <c r="B242" s="157" t="s">
        <v>2146</v>
      </c>
      <c r="C242" s="157" t="s">
        <v>2147</v>
      </c>
      <c r="D242" s="156"/>
      <c r="E242" s="156"/>
      <c r="F242" s="157" t="s">
        <v>5002</v>
      </c>
      <c r="G242" s="157">
        <v>3</v>
      </c>
      <c r="H242" s="157" t="s">
        <v>2148</v>
      </c>
      <c r="I242" s="157" t="s">
        <v>2197</v>
      </c>
      <c r="J242" s="157" t="s">
        <v>2757</v>
      </c>
      <c r="K242" s="156" t="s">
        <v>5839</v>
      </c>
      <c r="L242" s="157" t="s">
        <v>499</v>
      </c>
      <c r="M242" s="1"/>
      <c r="N242" s="1"/>
      <c r="O242" s="113"/>
      <c r="P242" s="1"/>
      <c r="Q242"/>
      <c r="R242"/>
      <c r="S242"/>
      <c r="T242"/>
      <c r="U242"/>
      <c r="V242"/>
      <c r="W242"/>
      <c r="X242"/>
      <c r="Y242"/>
      <c r="Z242"/>
      <c r="AA242"/>
      <c r="AB242" s="1" t="str">
        <f>IF(基本情報登録!$D$10="","",IF(基本情報登録!$D$10='登録データ（女）'!F242,1,0))</f>
        <v/>
      </c>
      <c r="AC242"/>
    </row>
    <row r="243" spans="1:29">
      <c r="A243" s="157">
        <v>241</v>
      </c>
      <c r="B243" s="157" t="s">
        <v>6790</v>
      </c>
      <c r="C243" s="157" t="s">
        <v>6791</v>
      </c>
      <c r="D243" s="156"/>
      <c r="E243" s="156"/>
      <c r="F243" s="157" t="s">
        <v>7</v>
      </c>
      <c r="G243" s="157">
        <v>3</v>
      </c>
      <c r="H243" s="157" t="s">
        <v>1811</v>
      </c>
      <c r="I243" s="125" t="s">
        <v>6792</v>
      </c>
      <c r="J243" s="125" t="s">
        <v>4053</v>
      </c>
      <c r="K243" s="156" t="s">
        <v>5840</v>
      </c>
      <c r="L243" s="157" t="s">
        <v>499</v>
      </c>
      <c r="M243" s="1"/>
      <c r="N243" s="1"/>
      <c r="O243" s="113"/>
      <c r="P243" s="1"/>
      <c r="Q243"/>
      <c r="R243"/>
      <c r="S243"/>
      <c r="T243"/>
      <c r="U243"/>
      <c r="V243"/>
      <c r="W243"/>
      <c r="X243"/>
      <c r="Y243"/>
      <c r="Z243"/>
      <c r="AA243"/>
      <c r="AB243" s="1" t="str">
        <f>IF(基本情報登録!$D$10="","",IF(基本情報登録!$D$10='登録データ（女）'!F243,1,0))</f>
        <v/>
      </c>
      <c r="AC243"/>
    </row>
    <row r="244" spans="1:29">
      <c r="A244" s="157">
        <v>242</v>
      </c>
      <c r="B244" s="157" t="s">
        <v>6793</v>
      </c>
      <c r="C244" s="157" t="s">
        <v>6794</v>
      </c>
      <c r="D244" s="156"/>
      <c r="E244" s="156"/>
      <c r="F244" s="157" t="s">
        <v>7</v>
      </c>
      <c r="G244" s="157">
        <v>1</v>
      </c>
      <c r="H244" s="157" t="s">
        <v>5132</v>
      </c>
      <c r="I244" s="125" t="s">
        <v>5390</v>
      </c>
      <c r="J244" s="125" t="s">
        <v>4102</v>
      </c>
      <c r="K244" s="156" t="s">
        <v>5841</v>
      </c>
      <c r="L244" s="157" t="s">
        <v>499</v>
      </c>
      <c r="M244" s="1"/>
      <c r="N244" s="1"/>
      <c r="O244" s="113"/>
      <c r="P244" s="1"/>
      <c r="Q244"/>
      <c r="R244"/>
      <c r="S244"/>
      <c r="T244"/>
      <c r="U244"/>
      <c r="V244"/>
      <c r="W244"/>
      <c r="X244"/>
      <c r="Y244"/>
      <c r="Z244"/>
      <c r="AA244"/>
      <c r="AB244" s="1" t="str">
        <f>IF(基本情報登録!$D$10="","",IF(基本情報登録!$D$10='登録データ（女）'!F244,1,0))</f>
        <v/>
      </c>
      <c r="AC244"/>
    </row>
    <row r="245" spans="1:29">
      <c r="A245" s="157">
        <v>243</v>
      </c>
      <c r="B245" s="157" t="s">
        <v>6795</v>
      </c>
      <c r="C245" s="157" t="s">
        <v>6796</v>
      </c>
      <c r="D245" s="156"/>
      <c r="E245" s="156"/>
      <c r="F245" s="157" t="s">
        <v>7</v>
      </c>
      <c r="G245" s="157">
        <v>1</v>
      </c>
      <c r="H245" s="157" t="s">
        <v>5131</v>
      </c>
      <c r="I245" s="125" t="s">
        <v>3200</v>
      </c>
      <c r="J245" s="125" t="s">
        <v>6797</v>
      </c>
      <c r="K245" s="156" t="s">
        <v>5842</v>
      </c>
      <c r="L245" s="157" t="s">
        <v>499</v>
      </c>
      <c r="M245" s="1"/>
      <c r="N245" s="1"/>
      <c r="O245" s="113"/>
      <c r="P245" s="1"/>
      <c r="Q245"/>
      <c r="R245"/>
      <c r="S245"/>
      <c r="T245"/>
      <c r="U245"/>
      <c r="V245"/>
      <c r="W245"/>
      <c r="X245"/>
      <c r="Y245"/>
      <c r="Z245"/>
      <c r="AA245"/>
      <c r="AB245" s="1" t="str">
        <f>IF(基本情報登録!$D$10="","",IF(基本情報登録!$D$10='登録データ（女）'!F245,1,0))</f>
        <v/>
      </c>
      <c r="AC245"/>
    </row>
    <row r="246" spans="1:29">
      <c r="A246" s="157">
        <v>244</v>
      </c>
      <c r="B246" s="157" t="s">
        <v>4019</v>
      </c>
      <c r="C246" s="157" t="s">
        <v>4020</v>
      </c>
      <c r="D246" s="156"/>
      <c r="E246" s="156"/>
      <c r="F246" s="157" t="s">
        <v>7</v>
      </c>
      <c r="G246" s="157">
        <v>2</v>
      </c>
      <c r="H246" s="157" t="s">
        <v>3473</v>
      </c>
      <c r="I246" s="125" t="s">
        <v>4021</v>
      </c>
      <c r="J246" s="125" t="s">
        <v>4022</v>
      </c>
      <c r="K246" s="156" t="s">
        <v>5843</v>
      </c>
      <c r="L246" s="157" t="s">
        <v>499</v>
      </c>
      <c r="M246" s="1"/>
      <c r="N246" s="1"/>
      <c r="O246" s="113"/>
      <c r="P246" s="1"/>
      <c r="Q246"/>
      <c r="R246"/>
      <c r="S246"/>
      <c r="T246"/>
      <c r="U246"/>
      <c r="V246"/>
      <c r="W246"/>
      <c r="X246"/>
      <c r="Y246"/>
      <c r="Z246"/>
      <c r="AA246"/>
      <c r="AB246" s="1" t="str">
        <f>IF(基本情報登録!$D$10="","",IF(基本情報登録!$D$10='登録データ（女）'!F246,1,0))</f>
        <v/>
      </c>
      <c r="AC246"/>
    </row>
    <row r="247" spans="1:29">
      <c r="A247" s="157">
        <v>245</v>
      </c>
      <c r="B247" s="157" t="s">
        <v>2057</v>
      </c>
      <c r="C247" s="157" t="s">
        <v>4014</v>
      </c>
      <c r="D247" s="156"/>
      <c r="E247" s="156"/>
      <c r="F247" s="157" t="s">
        <v>7</v>
      </c>
      <c r="G247" s="157">
        <v>3</v>
      </c>
      <c r="H247" s="157" t="s">
        <v>1736</v>
      </c>
      <c r="I247" s="125" t="s">
        <v>6798</v>
      </c>
      <c r="J247" s="125" t="s">
        <v>3839</v>
      </c>
      <c r="K247" s="156" t="s">
        <v>5844</v>
      </c>
      <c r="L247" s="157" t="s">
        <v>499</v>
      </c>
      <c r="M247" s="1"/>
      <c r="N247" s="1"/>
      <c r="O247" s="113"/>
      <c r="P247" s="1"/>
      <c r="Q247"/>
      <c r="R247"/>
      <c r="S247"/>
      <c r="T247"/>
      <c r="U247"/>
      <c r="V247"/>
      <c r="W247"/>
      <c r="X247"/>
      <c r="Y247"/>
      <c r="Z247"/>
      <c r="AA247"/>
      <c r="AB247" s="1" t="str">
        <f>IF(基本情報登録!$D$10="","",IF(基本情報登録!$D$10='登録データ（女）'!F247,1,0))</f>
        <v/>
      </c>
      <c r="AC247"/>
    </row>
    <row r="248" spans="1:29">
      <c r="A248" s="157">
        <v>246</v>
      </c>
      <c r="B248" s="157" t="s">
        <v>6799</v>
      </c>
      <c r="C248" s="157" t="s">
        <v>4013</v>
      </c>
      <c r="D248" s="156"/>
      <c r="E248" s="156"/>
      <c r="F248" s="157" t="s">
        <v>7</v>
      </c>
      <c r="G248" s="157">
        <v>3</v>
      </c>
      <c r="H248" s="157" t="s">
        <v>1855</v>
      </c>
      <c r="I248" s="125" t="s">
        <v>1151</v>
      </c>
      <c r="J248" s="125" t="s">
        <v>6800</v>
      </c>
      <c r="K248" s="156" t="s">
        <v>5845</v>
      </c>
      <c r="L248" s="157" t="s">
        <v>499</v>
      </c>
      <c r="M248" s="1"/>
      <c r="N248" s="1"/>
      <c r="O248" s="113"/>
      <c r="P248" s="1"/>
      <c r="Q248"/>
      <c r="R248"/>
      <c r="S248"/>
      <c r="T248"/>
      <c r="U248"/>
      <c r="V248"/>
      <c r="W248"/>
      <c r="X248"/>
      <c r="Y248"/>
      <c r="Z248"/>
      <c r="AA248"/>
      <c r="AB248" s="1" t="str">
        <f>IF(基本情報登録!$D$10="","",IF(基本情報登録!$D$10='登録データ（女）'!F248,1,0))</f>
        <v/>
      </c>
      <c r="AC248"/>
    </row>
    <row r="249" spans="1:29">
      <c r="A249" s="157">
        <v>247</v>
      </c>
      <c r="B249" s="157" t="s">
        <v>4023</v>
      </c>
      <c r="C249" s="157" t="s">
        <v>4024</v>
      </c>
      <c r="D249" s="156"/>
      <c r="E249" s="156"/>
      <c r="F249" s="157" t="s">
        <v>7</v>
      </c>
      <c r="G249" s="157">
        <v>2</v>
      </c>
      <c r="H249" s="157" t="s">
        <v>4025</v>
      </c>
      <c r="I249" s="125" t="s">
        <v>1149</v>
      </c>
      <c r="J249" s="125" t="s">
        <v>4026</v>
      </c>
      <c r="K249" s="156" t="s">
        <v>5846</v>
      </c>
      <c r="L249" s="157" t="s">
        <v>499</v>
      </c>
      <c r="M249" s="1"/>
      <c r="N249" s="1"/>
      <c r="O249" s="113"/>
      <c r="P249" s="1"/>
      <c r="Q249"/>
      <c r="R249"/>
      <c r="S249"/>
      <c r="T249"/>
      <c r="U249"/>
      <c r="V249"/>
      <c r="W249"/>
      <c r="X249"/>
      <c r="Y249"/>
      <c r="Z249"/>
      <c r="AA249"/>
      <c r="AB249" s="1" t="str">
        <f>IF(基本情報登録!$D$10="","",IF(基本情報登録!$D$10='登録データ（女）'!F249,1,0))</f>
        <v/>
      </c>
      <c r="AC249"/>
    </row>
    <row r="250" spans="1:29">
      <c r="A250" s="157">
        <v>248</v>
      </c>
      <c r="B250" s="157" t="s">
        <v>6801</v>
      </c>
      <c r="C250" s="157" t="s">
        <v>6802</v>
      </c>
      <c r="D250" s="156"/>
      <c r="E250" s="156"/>
      <c r="F250" s="157" t="s">
        <v>7</v>
      </c>
      <c r="G250" s="157">
        <v>1</v>
      </c>
      <c r="H250" s="157" t="s">
        <v>5156</v>
      </c>
      <c r="I250" s="125" t="s">
        <v>2185</v>
      </c>
      <c r="J250" s="125" t="s">
        <v>3836</v>
      </c>
      <c r="K250" s="156" t="s">
        <v>5847</v>
      </c>
      <c r="L250" s="157" t="s">
        <v>499</v>
      </c>
      <c r="M250" s="1"/>
      <c r="N250" s="1"/>
      <c r="O250" s="113"/>
      <c r="P250" s="1"/>
      <c r="Q250"/>
      <c r="R250"/>
      <c r="S250"/>
      <c r="T250"/>
      <c r="U250"/>
      <c r="V250"/>
      <c r="W250"/>
      <c r="X250"/>
      <c r="Y250"/>
      <c r="Z250"/>
      <c r="AA250"/>
      <c r="AB250" s="1" t="str">
        <f>IF(基本情報登録!$D$10="","",IF(基本情報登録!$D$10='登録データ（女）'!F250,1,0))</f>
        <v/>
      </c>
      <c r="AC250"/>
    </row>
    <row r="251" spans="1:29">
      <c r="A251" s="157">
        <v>249</v>
      </c>
      <c r="B251" s="157" t="s">
        <v>6803</v>
      </c>
      <c r="C251" s="157" t="s">
        <v>6804</v>
      </c>
      <c r="D251" s="156"/>
      <c r="E251" s="156"/>
      <c r="F251" s="157" t="s">
        <v>7</v>
      </c>
      <c r="G251" s="157">
        <v>1</v>
      </c>
      <c r="H251" s="157" t="s">
        <v>5204</v>
      </c>
      <c r="I251" s="125" t="s">
        <v>500</v>
      </c>
      <c r="J251" s="125" t="s">
        <v>3715</v>
      </c>
      <c r="K251" s="156" t="s">
        <v>5848</v>
      </c>
      <c r="L251" s="157" t="s">
        <v>499</v>
      </c>
      <c r="M251" s="1"/>
      <c r="N251" s="1"/>
      <c r="O251" s="113"/>
      <c r="P251" s="1"/>
      <c r="Q251"/>
      <c r="R251"/>
      <c r="S251"/>
      <c r="T251"/>
      <c r="U251"/>
      <c r="V251"/>
      <c r="W251"/>
      <c r="X251"/>
      <c r="Y251"/>
      <c r="Z251"/>
      <c r="AA251"/>
      <c r="AB251" s="1" t="str">
        <f>IF(基本情報登録!$D$10="","",IF(基本情報登録!$D$10='登録データ（女）'!F251,1,0))</f>
        <v/>
      </c>
      <c r="AC251"/>
    </row>
    <row r="252" spans="1:29">
      <c r="A252" s="157">
        <v>250</v>
      </c>
      <c r="B252" s="157" t="s">
        <v>6805</v>
      </c>
      <c r="C252" s="157" t="s">
        <v>6806</v>
      </c>
      <c r="D252" s="156"/>
      <c r="E252" s="156"/>
      <c r="F252" s="157" t="s">
        <v>7</v>
      </c>
      <c r="G252" s="157">
        <v>1</v>
      </c>
      <c r="H252" s="157" t="s">
        <v>6807</v>
      </c>
      <c r="I252" s="125" t="s">
        <v>5495</v>
      </c>
      <c r="J252" s="125" t="s">
        <v>3838</v>
      </c>
      <c r="K252" s="156" t="s">
        <v>5849</v>
      </c>
      <c r="L252" s="157" t="s">
        <v>499</v>
      </c>
      <c r="M252" s="1"/>
      <c r="N252" s="1"/>
      <c r="O252" s="113"/>
      <c r="P252" s="1"/>
      <c r="Q252"/>
      <c r="R252"/>
      <c r="S252"/>
      <c r="T252"/>
      <c r="U252"/>
      <c r="V252"/>
      <c r="W252"/>
      <c r="X252"/>
      <c r="Y252"/>
      <c r="Z252"/>
      <c r="AA252"/>
      <c r="AB252" s="1" t="str">
        <f>IF(基本情報登録!$D$10="","",IF(基本情報登録!$D$10='登録データ（女）'!F252,1,0))</f>
        <v/>
      </c>
      <c r="AC252"/>
    </row>
    <row r="253" spans="1:29">
      <c r="A253" s="157">
        <v>251</v>
      </c>
      <c r="B253" s="157" t="s">
        <v>4015</v>
      </c>
      <c r="C253" s="157" t="s">
        <v>4016</v>
      </c>
      <c r="D253" s="156"/>
      <c r="E253" s="156"/>
      <c r="F253" s="157" t="s">
        <v>7</v>
      </c>
      <c r="G253" s="157">
        <v>2</v>
      </c>
      <c r="H253" s="157" t="s">
        <v>4017</v>
      </c>
      <c r="I253" s="125" t="s">
        <v>4018</v>
      </c>
      <c r="J253" s="125" t="s">
        <v>3708</v>
      </c>
      <c r="K253" s="156" t="s">
        <v>5850</v>
      </c>
      <c r="L253" s="157" t="s">
        <v>499</v>
      </c>
      <c r="M253" s="1"/>
      <c r="N253" s="1"/>
      <c r="O253" s="113"/>
      <c r="P253" s="1"/>
      <c r="Q253"/>
      <c r="R253"/>
      <c r="S253"/>
      <c r="T253"/>
      <c r="U253"/>
      <c r="V253"/>
      <c r="W253"/>
      <c r="X253"/>
      <c r="Y253"/>
      <c r="Z253"/>
      <c r="AA253"/>
      <c r="AB253" s="1" t="str">
        <f>IF(基本情報登録!$D$10="","",IF(基本情報登録!$D$10='登録データ（女）'!F253,1,0))</f>
        <v/>
      </c>
      <c r="AC253"/>
    </row>
    <row r="254" spans="1:29">
      <c r="A254" s="157">
        <v>252</v>
      </c>
      <c r="B254" s="157" t="s">
        <v>6808</v>
      </c>
      <c r="C254" s="157" t="s">
        <v>6809</v>
      </c>
      <c r="D254" s="156"/>
      <c r="E254" s="156"/>
      <c r="F254" s="157" t="s">
        <v>5000</v>
      </c>
      <c r="G254" s="157">
        <v>1</v>
      </c>
      <c r="H254" s="157" t="s">
        <v>5094</v>
      </c>
      <c r="I254" s="125" t="s">
        <v>6810</v>
      </c>
      <c r="J254" s="125" t="s">
        <v>4123</v>
      </c>
      <c r="K254" s="156" t="s">
        <v>5851</v>
      </c>
      <c r="L254" s="157" t="s">
        <v>499</v>
      </c>
      <c r="M254" s="1"/>
      <c r="N254" s="1"/>
      <c r="O254" s="113"/>
      <c r="P254" s="1"/>
      <c r="Q254"/>
      <c r="R254"/>
      <c r="S254"/>
      <c r="T254"/>
      <c r="U254"/>
      <c r="V254"/>
      <c r="W254"/>
      <c r="X254"/>
      <c r="Y254"/>
      <c r="Z254"/>
      <c r="AA254"/>
      <c r="AB254" s="1" t="str">
        <f>IF(基本情報登録!$D$10="","",IF(基本情報登録!$D$10='登録データ（女）'!F254,1,0))</f>
        <v/>
      </c>
      <c r="AC254"/>
    </row>
    <row r="255" spans="1:29">
      <c r="A255" s="157">
        <v>253</v>
      </c>
      <c r="B255" s="157" t="s">
        <v>6811</v>
      </c>
      <c r="C255" s="157" t="s">
        <v>6812</v>
      </c>
      <c r="D255" s="156"/>
      <c r="E255" s="156"/>
      <c r="F255" s="157" t="s">
        <v>69</v>
      </c>
      <c r="G255" s="157" t="s">
        <v>5118</v>
      </c>
      <c r="H255" s="157" t="s">
        <v>5169</v>
      </c>
      <c r="I255" s="125" t="s">
        <v>6813</v>
      </c>
      <c r="J255" s="125" t="s">
        <v>6814</v>
      </c>
      <c r="K255" s="156" t="s">
        <v>5852</v>
      </c>
      <c r="L255" s="157" t="s">
        <v>499</v>
      </c>
      <c r="M255" s="1"/>
      <c r="N255" s="1"/>
      <c r="O255" s="113"/>
      <c r="P255" s="1"/>
      <c r="Q255"/>
      <c r="R255"/>
      <c r="S255"/>
      <c r="T255"/>
      <c r="U255"/>
      <c r="V255"/>
      <c r="W255"/>
      <c r="X255"/>
      <c r="Y255"/>
      <c r="Z255"/>
      <c r="AA255"/>
      <c r="AB255" s="1" t="str">
        <f>IF(基本情報登録!$D$10="","",IF(基本情報登録!$D$10='登録データ（女）'!F255,1,0))</f>
        <v/>
      </c>
      <c r="AC255"/>
    </row>
    <row r="256" spans="1:29">
      <c r="A256" s="157">
        <v>254</v>
      </c>
      <c r="B256" s="157" t="s">
        <v>6815</v>
      </c>
      <c r="C256" s="157" t="s">
        <v>6816</v>
      </c>
      <c r="D256" s="156"/>
      <c r="E256" s="156"/>
      <c r="F256" s="157" t="s">
        <v>69</v>
      </c>
      <c r="G256" s="157" t="s">
        <v>5118</v>
      </c>
      <c r="H256" s="157" t="s">
        <v>5149</v>
      </c>
      <c r="I256" s="125" t="s">
        <v>2478</v>
      </c>
      <c r="J256" s="125" t="s">
        <v>501</v>
      </c>
      <c r="K256" s="156" t="s">
        <v>5853</v>
      </c>
      <c r="L256" s="157" t="s">
        <v>499</v>
      </c>
      <c r="M256" s="1"/>
      <c r="N256" s="1"/>
      <c r="O256" s="113"/>
      <c r="P256" s="1"/>
      <c r="Q256"/>
      <c r="R256"/>
      <c r="S256"/>
      <c r="T256"/>
      <c r="U256"/>
      <c r="V256"/>
      <c r="W256"/>
      <c r="X256"/>
      <c r="Y256"/>
      <c r="Z256"/>
      <c r="AA256"/>
      <c r="AB256" s="1" t="str">
        <f>IF(基本情報登録!$D$10="","",IF(基本情報登録!$D$10='登録データ（女）'!F256,1,0))</f>
        <v/>
      </c>
      <c r="AC256"/>
    </row>
    <row r="257" spans="1:29">
      <c r="A257" s="157">
        <v>255</v>
      </c>
      <c r="B257" s="157" t="s">
        <v>4129</v>
      </c>
      <c r="C257" s="157" t="s">
        <v>4130</v>
      </c>
      <c r="D257" s="156"/>
      <c r="E257" s="156"/>
      <c r="F257" s="157" t="s">
        <v>42</v>
      </c>
      <c r="G257" s="157">
        <v>2</v>
      </c>
      <c r="H257" s="157" t="s">
        <v>3384</v>
      </c>
      <c r="I257" s="125" t="s">
        <v>2661</v>
      </c>
      <c r="J257" s="125" t="s">
        <v>3819</v>
      </c>
      <c r="K257" s="156" t="s">
        <v>5854</v>
      </c>
      <c r="L257" s="157" t="s">
        <v>499</v>
      </c>
      <c r="M257" s="1"/>
      <c r="N257" s="1"/>
      <c r="O257" s="113"/>
      <c r="P257" s="1"/>
      <c r="Q257"/>
      <c r="R257"/>
      <c r="S257"/>
      <c r="T257"/>
      <c r="U257"/>
      <c r="V257"/>
      <c r="W257"/>
      <c r="X257"/>
      <c r="Y257"/>
      <c r="Z257"/>
      <c r="AA257"/>
      <c r="AB257" s="1" t="str">
        <f>IF(基本情報登録!$D$10="","",IF(基本情報登録!$D$10='登録データ（女）'!F257,1,0))</f>
        <v/>
      </c>
      <c r="AC257"/>
    </row>
    <row r="258" spans="1:29">
      <c r="A258" s="157">
        <v>256</v>
      </c>
      <c r="B258" s="157" t="s">
        <v>6817</v>
      </c>
      <c r="C258" s="157" t="s">
        <v>6818</v>
      </c>
      <c r="D258" s="156"/>
      <c r="E258" s="156"/>
      <c r="F258" s="157" t="s">
        <v>1711</v>
      </c>
      <c r="G258" s="157" t="s">
        <v>5118</v>
      </c>
      <c r="H258" s="157" t="s">
        <v>5218</v>
      </c>
      <c r="I258" s="125" t="s">
        <v>613</v>
      </c>
      <c r="J258" s="125" t="s">
        <v>4132</v>
      </c>
      <c r="K258" s="156" t="s">
        <v>5855</v>
      </c>
      <c r="L258" s="157" t="s">
        <v>499</v>
      </c>
      <c r="M258" s="1"/>
      <c r="N258" s="1"/>
      <c r="O258" s="113"/>
      <c r="P258" s="1"/>
      <c r="Q258"/>
      <c r="R258"/>
      <c r="S258"/>
      <c r="T258"/>
      <c r="U258"/>
      <c r="V258"/>
      <c r="W258"/>
      <c r="X258"/>
      <c r="Y258"/>
      <c r="Z258"/>
      <c r="AA258"/>
      <c r="AB258" s="1" t="str">
        <f>IF(基本情報登録!$D$10="","",IF(基本情報登録!$D$10='登録データ（女）'!F258,1,0))</f>
        <v/>
      </c>
      <c r="AC258"/>
    </row>
    <row r="259" spans="1:29">
      <c r="A259" s="157">
        <v>257</v>
      </c>
      <c r="B259" s="157" t="s">
        <v>4004</v>
      </c>
      <c r="C259" s="157" t="s">
        <v>4005</v>
      </c>
      <c r="D259" s="156"/>
      <c r="E259" s="156"/>
      <c r="F259" s="157" t="s">
        <v>5006</v>
      </c>
      <c r="G259" s="157">
        <v>2</v>
      </c>
      <c r="H259" s="157" t="s">
        <v>4006</v>
      </c>
      <c r="I259" s="125" t="s">
        <v>4007</v>
      </c>
      <c r="J259" s="125" t="s">
        <v>4008</v>
      </c>
      <c r="K259" s="156" t="s">
        <v>5856</v>
      </c>
      <c r="L259" s="157" t="s">
        <v>499</v>
      </c>
      <c r="M259" s="1"/>
      <c r="N259" s="1"/>
      <c r="O259" s="113"/>
      <c r="P259" s="1"/>
      <c r="Q259"/>
      <c r="R259"/>
      <c r="S259"/>
      <c r="T259"/>
      <c r="U259"/>
      <c r="V259"/>
      <c r="W259"/>
      <c r="X259"/>
      <c r="Y259"/>
      <c r="Z259"/>
      <c r="AA259"/>
      <c r="AB259" s="1" t="str">
        <f>IF(基本情報登録!$D$10="","",IF(基本情報登録!$D$10='登録データ（女）'!F259,1,0))</f>
        <v/>
      </c>
      <c r="AC259"/>
    </row>
    <row r="260" spans="1:29">
      <c r="A260" s="157">
        <v>258</v>
      </c>
      <c r="B260" s="157" t="s">
        <v>4029</v>
      </c>
      <c r="C260" s="157" t="s">
        <v>4030</v>
      </c>
      <c r="D260" s="156"/>
      <c r="E260" s="156"/>
      <c r="F260" s="157" t="s">
        <v>5006</v>
      </c>
      <c r="G260" s="157">
        <v>2</v>
      </c>
      <c r="H260" s="157" t="s">
        <v>2325</v>
      </c>
      <c r="I260" s="125" t="s">
        <v>1083</v>
      </c>
      <c r="J260" s="125" t="s">
        <v>4031</v>
      </c>
      <c r="K260" s="156" t="s">
        <v>5857</v>
      </c>
      <c r="L260" s="157" t="s">
        <v>499</v>
      </c>
      <c r="M260" s="1"/>
      <c r="N260" s="1"/>
      <c r="O260" s="113"/>
      <c r="P260" s="1"/>
      <c r="Q260"/>
      <c r="R260"/>
      <c r="S260"/>
      <c r="T260"/>
      <c r="U260"/>
      <c r="V260"/>
      <c r="W260"/>
      <c r="X260"/>
      <c r="Y260"/>
      <c r="Z260"/>
      <c r="AA260"/>
      <c r="AB260" s="1" t="str">
        <f>IF(基本情報登録!$D$10="","",IF(基本情報登録!$D$10='登録データ（女）'!F260,1,0))</f>
        <v/>
      </c>
      <c r="AC260"/>
    </row>
    <row r="261" spans="1:29">
      <c r="A261" s="157">
        <v>259</v>
      </c>
      <c r="B261" s="157" t="s">
        <v>6819</v>
      </c>
      <c r="C261" s="157" t="s">
        <v>6820</v>
      </c>
      <c r="D261" s="156"/>
      <c r="E261" s="156"/>
      <c r="F261" s="157" t="s">
        <v>4997</v>
      </c>
      <c r="G261" s="157">
        <v>1</v>
      </c>
      <c r="H261" s="157" t="s">
        <v>5251</v>
      </c>
      <c r="I261" s="125" t="s">
        <v>5310</v>
      </c>
      <c r="J261" s="125" t="s">
        <v>6821</v>
      </c>
      <c r="K261" s="156" t="s">
        <v>5858</v>
      </c>
      <c r="L261" s="157" t="s">
        <v>499</v>
      </c>
      <c r="M261" s="1"/>
      <c r="N261" s="1"/>
      <c r="O261" s="113"/>
      <c r="P261" s="1"/>
      <c r="Q261"/>
      <c r="R261"/>
      <c r="S261"/>
      <c r="T261"/>
      <c r="U261"/>
      <c r="V261"/>
      <c r="W261"/>
      <c r="X261"/>
      <c r="Y261"/>
      <c r="Z261"/>
      <c r="AA261"/>
      <c r="AB261" s="1" t="str">
        <f>IF(基本情報登録!$D$10="","",IF(基本情報登録!$D$10='登録データ（女）'!F261,1,0))</f>
        <v/>
      </c>
      <c r="AC261"/>
    </row>
    <row r="262" spans="1:29">
      <c r="A262" s="157">
        <v>260</v>
      </c>
      <c r="B262" s="157" t="s">
        <v>6822</v>
      </c>
      <c r="C262" s="157" t="s">
        <v>6823</v>
      </c>
      <c r="D262" s="156"/>
      <c r="E262" s="156"/>
      <c r="F262" s="157" t="s">
        <v>5008</v>
      </c>
      <c r="G262" s="157">
        <v>2</v>
      </c>
      <c r="H262" s="157" t="s">
        <v>3401</v>
      </c>
      <c r="I262" s="125" t="s">
        <v>543</v>
      </c>
      <c r="J262" s="125" t="s">
        <v>3823</v>
      </c>
      <c r="K262" s="156" t="s">
        <v>5859</v>
      </c>
      <c r="L262" s="157" t="s">
        <v>499</v>
      </c>
      <c r="M262" s="1"/>
      <c r="N262" s="1"/>
      <c r="O262" s="113"/>
      <c r="P262" s="1"/>
      <c r="Q262"/>
      <c r="R262"/>
      <c r="S262"/>
      <c r="T262"/>
      <c r="U262"/>
      <c r="V262"/>
      <c r="W262"/>
      <c r="X262"/>
      <c r="Y262"/>
      <c r="Z262"/>
      <c r="AA262"/>
      <c r="AB262" s="1" t="str">
        <f>IF(基本情報登録!$D$10="","",IF(基本情報登録!$D$10='登録データ（女）'!F262,1,0))</f>
        <v/>
      </c>
      <c r="AC262"/>
    </row>
    <row r="263" spans="1:29">
      <c r="A263" s="157">
        <v>261</v>
      </c>
      <c r="B263" s="157" t="s">
        <v>6824</v>
      </c>
      <c r="C263" s="157" t="s">
        <v>6825</v>
      </c>
      <c r="D263" s="156"/>
      <c r="E263" s="156"/>
      <c r="F263" s="157" t="s">
        <v>4991</v>
      </c>
      <c r="G263" s="157">
        <v>1</v>
      </c>
      <c r="H263" s="157" t="s">
        <v>5130</v>
      </c>
      <c r="I263" s="125" t="s">
        <v>512</v>
      </c>
      <c r="J263" s="125" t="s">
        <v>3820</v>
      </c>
      <c r="K263" s="156" t="s">
        <v>5860</v>
      </c>
      <c r="L263" s="157" t="s">
        <v>499</v>
      </c>
      <c r="M263" s="1"/>
      <c r="N263" s="1"/>
      <c r="O263" s="113"/>
      <c r="P263" s="1"/>
      <c r="Q263"/>
      <c r="R263"/>
      <c r="S263"/>
      <c r="T263"/>
      <c r="U263"/>
      <c r="V263"/>
      <c r="W263"/>
      <c r="X263"/>
      <c r="Y263"/>
      <c r="Z263"/>
      <c r="AA263"/>
      <c r="AB263" s="1" t="str">
        <f>IF(基本情報登録!$D$10="","",IF(基本情報登録!$D$10='登録データ（女）'!F263,1,0))</f>
        <v/>
      </c>
      <c r="AC263"/>
    </row>
    <row r="264" spans="1:29">
      <c r="A264" s="157">
        <v>262</v>
      </c>
      <c r="B264" s="157" t="s">
        <v>6826</v>
      </c>
      <c r="C264" s="157" t="s">
        <v>6827</v>
      </c>
      <c r="D264" s="156"/>
      <c r="E264" s="156"/>
      <c r="F264" s="157" t="s">
        <v>4989</v>
      </c>
      <c r="G264" s="157">
        <v>1</v>
      </c>
      <c r="H264" s="157" t="s">
        <v>6828</v>
      </c>
      <c r="I264" s="125" t="s">
        <v>3245</v>
      </c>
      <c r="J264" s="125" t="s">
        <v>3808</v>
      </c>
      <c r="K264" s="156" t="s">
        <v>5861</v>
      </c>
      <c r="L264" s="157" t="s">
        <v>499</v>
      </c>
      <c r="M264" s="1"/>
      <c r="N264" s="1"/>
      <c r="O264" s="113"/>
      <c r="P264" s="1"/>
      <c r="Q264"/>
      <c r="R264"/>
      <c r="S264"/>
      <c r="T264"/>
      <c r="U264"/>
      <c r="V264"/>
      <c r="W264"/>
      <c r="X264"/>
      <c r="Y264"/>
      <c r="Z264"/>
      <c r="AA264"/>
      <c r="AB264" s="1" t="str">
        <f>IF(基本情報登録!$D$10="","",IF(基本情報登録!$D$10='登録データ（女）'!F264,1,0))</f>
        <v/>
      </c>
      <c r="AC264"/>
    </row>
    <row r="265" spans="1:29">
      <c r="A265" s="157">
        <v>263</v>
      </c>
      <c r="B265" s="157" t="s">
        <v>6829</v>
      </c>
      <c r="C265" s="157" t="s">
        <v>6830</v>
      </c>
      <c r="D265" s="156"/>
      <c r="E265" s="156"/>
      <c r="F265" s="157" t="s">
        <v>4989</v>
      </c>
      <c r="G265" s="157">
        <v>1</v>
      </c>
      <c r="H265" s="157" t="s">
        <v>6831</v>
      </c>
      <c r="I265" s="125" t="s">
        <v>3573</v>
      </c>
      <c r="J265" s="125" t="s">
        <v>6832</v>
      </c>
      <c r="K265" s="156" t="s">
        <v>5862</v>
      </c>
      <c r="L265" s="157" t="s">
        <v>499</v>
      </c>
      <c r="M265" s="1"/>
      <c r="N265" s="1"/>
      <c r="O265" s="113"/>
      <c r="P265" s="1"/>
      <c r="Q265"/>
      <c r="R265"/>
      <c r="S265"/>
      <c r="T265"/>
      <c r="U265"/>
      <c r="V265"/>
      <c r="W265"/>
      <c r="X265"/>
      <c r="Y265"/>
      <c r="Z265"/>
      <c r="AA265"/>
      <c r="AB265" s="1" t="str">
        <f>IF(基本情報登録!$D$10="","",IF(基本情報登録!$D$10='登録データ（女）'!F265,1,0))</f>
        <v/>
      </c>
      <c r="AC265"/>
    </row>
    <row r="266" spans="1:29">
      <c r="A266" s="157">
        <v>264</v>
      </c>
      <c r="B266" s="157" t="s">
        <v>6833</v>
      </c>
      <c r="C266" s="157" t="s">
        <v>6834</v>
      </c>
      <c r="D266" s="156"/>
      <c r="E266" s="156"/>
      <c r="F266" s="157" t="s">
        <v>4989</v>
      </c>
      <c r="G266" s="157">
        <v>1</v>
      </c>
      <c r="H266" s="157" t="s">
        <v>6835</v>
      </c>
      <c r="I266" s="125" t="s">
        <v>543</v>
      </c>
      <c r="J266" s="125" t="s">
        <v>3739</v>
      </c>
      <c r="K266" s="156" t="s">
        <v>5863</v>
      </c>
      <c r="L266" s="157" t="s">
        <v>499</v>
      </c>
      <c r="M266" s="1"/>
      <c r="N266" s="1"/>
      <c r="O266" s="113"/>
      <c r="P266" s="1"/>
      <c r="Q266"/>
      <c r="R266"/>
      <c r="S266"/>
      <c r="T266"/>
      <c r="U266"/>
      <c r="V266"/>
      <c r="W266"/>
      <c r="X266"/>
      <c r="Y266"/>
      <c r="Z266"/>
      <c r="AA266"/>
      <c r="AB266" s="1" t="str">
        <f>IF(基本情報登録!$D$10="","",IF(基本情報登録!$D$10='登録データ（女）'!F266,1,0))</f>
        <v/>
      </c>
      <c r="AC266"/>
    </row>
    <row r="267" spans="1:29">
      <c r="A267" s="157">
        <v>265</v>
      </c>
      <c r="B267" s="157" t="s">
        <v>6836</v>
      </c>
      <c r="C267" s="157" t="s">
        <v>6837</v>
      </c>
      <c r="D267" s="156"/>
      <c r="E267" s="156"/>
      <c r="F267" s="157" t="s">
        <v>4989</v>
      </c>
      <c r="G267" s="157">
        <v>1</v>
      </c>
      <c r="H267" s="157" t="s">
        <v>6838</v>
      </c>
      <c r="I267" s="125" t="s">
        <v>5280</v>
      </c>
      <c r="J267" s="125" t="s">
        <v>6839</v>
      </c>
      <c r="K267" s="156" t="s">
        <v>5864</v>
      </c>
      <c r="L267" s="157" t="s">
        <v>499</v>
      </c>
      <c r="M267" s="1"/>
      <c r="N267" s="1"/>
      <c r="O267" s="113"/>
      <c r="P267" s="1"/>
      <c r="Q267"/>
      <c r="R267"/>
      <c r="S267"/>
      <c r="T267"/>
      <c r="U267"/>
      <c r="V267"/>
      <c r="W267"/>
      <c r="X267"/>
      <c r="Y267"/>
      <c r="Z267"/>
      <c r="AA267"/>
      <c r="AB267" s="1" t="str">
        <f>IF(基本情報登録!$D$10="","",IF(基本情報登録!$D$10='登録データ（女）'!F267,1,0))</f>
        <v/>
      </c>
      <c r="AC267"/>
    </row>
    <row r="268" spans="1:29">
      <c r="A268" s="157">
        <v>266</v>
      </c>
      <c r="B268" s="157" t="s">
        <v>6840</v>
      </c>
      <c r="C268" s="157" t="s">
        <v>6841</v>
      </c>
      <c r="D268" s="156"/>
      <c r="E268" s="156"/>
      <c r="F268" s="157" t="s">
        <v>4989</v>
      </c>
      <c r="G268" s="157">
        <v>1</v>
      </c>
      <c r="H268" s="157" t="s">
        <v>5129</v>
      </c>
      <c r="I268" s="125" t="s">
        <v>505</v>
      </c>
      <c r="J268" s="125" t="s">
        <v>4128</v>
      </c>
      <c r="K268" s="156" t="s">
        <v>5865</v>
      </c>
      <c r="L268" s="157" t="s">
        <v>499</v>
      </c>
      <c r="M268" s="1"/>
      <c r="N268" s="1"/>
      <c r="O268" s="113"/>
      <c r="P268" s="1"/>
      <c r="Q268"/>
      <c r="R268"/>
      <c r="S268"/>
      <c r="T268"/>
      <c r="U268"/>
      <c r="V268"/>
      <c r="W268"/>
      <c r="X268"/>
      <c r="Y268"/>
      <c r="Z268"/>
      <c r="AA268"/>
      <c r="AB268" s="1" t="str">
        <f>IF(基本情報登録!$D$10="","",IF(基本情報登録!$D$10='登録データ（女）'!F268,1,0))</f>
        <v/>
      </c>
      <c r="AC268"/>
    </row>
    <row r="269" spans="1:29">
      <c r="A269" s="157">
        <v>267</v>
      </c>
      <c r="B269" s="157" t="s">
        <v>6842</v>
      </c>
      <c r="C269" s="157" t="s">
        <v>6843</v>
      </c>
      <c r="D269" s="156"/>
      <c r="E269" s="156"/>
      <c r="F269" s="157" t="s">
        <v>4989</v>
      </c>
      <c r="G269" s="157">
        <v>1</v>
      </c>
      <c r="H269" s="157" t="s">
        <v>5226</v>
      </c>
      <c r="I269" s="125" t="s">
        <v>6844</v>
      </c>
      <c r="J269" s="125" t="s">
        <v>3928</v>
      </c>
      <c r="K269" s="156" t="s">
        <v>5866</v>
      </c>
      <c r="L269" s="157" t="s">
        <v>499</v>
      </c>
      <c r="M269" s="1"/>
      <c r="N269" s="1"/>
      <c r="O269" s="113"/>
      <c r="P269" s="1"/>
      <c r="Q269"/>
      <c r="R269"/>
      <c r="S269"/>
      <c r="T269"/>
      <c r="U269"/>
      <c r="V269"/>
      <c r="W269"/>
      <c r="X269"/>
      <c r="Y269"/>
      <c r="Z269"/>
      <c r="AA269"/>
      <c r="AB269" s="1" t="str">
        <f>IF(基本情報登録!$D$10="","",IF(基本情報登録!$D$10='登録データ（女）'!F269,1,0))</f>
        <v/>
      </c>
      <c r="AC269"/>
    </row>
    <row r="270" spans="1:29">
      <c r="A270" s="157">
        <v>268</v>
      </c>
      <c r="B270" s="157" t="s">
        <v>6845</v>
      </c>
      <c r="C270" s="157" t="s">
        <v>6846</v>
      </c>
      <c r="D270" s="156"/>
      <c r="E270" s="156"/>
      <c r="F270" s="157" t="s">
        <v>4986</v>
      </c>
      <c r="G270" s="157">
        <v>1</v>
      </c>
      <c r="H270" s="157" t="s">
        <v>5128</v>
      </c>
      <c r="I270" s="125" t="s">
        <v>6847</v>
      </c>
      <c r="J270" s="125" t="s">
        <v>6848</v>
      </c>
      <c r="K270" s="156" t="s">
        <v>5867</v>
      </c>
      <c r="L270" s="157" t="s">
        <v>499</v>
      </c>
      <c r="M270" s="1"/>
      <c r="N270" s="1"/>
      <c r="O270" s="113"/>
      <c r="P270" s="1"/>
      <c r="Q270"/>
      <c r="R270"/>
      <c r="S270"/>
      <c r="T270"/>
      <c r="U270"/>
      <c r="V270"/>
      <c r="W270"/>
      <c r="X270"/>
      <c r="Y270"/>
      <c r="Z270"/>
      <c r="AA270"/>
      <c r="AB270" s="1" t="str">
        <f>IF(基本情報登録!$D$10="","",IF(基本情報登録!$D$10='登録データ（女）'!F270,1,0))</f>
        <v/>
      </c>
      <c r="AC270"/>
    </row>
    <row r="271" spans="1:29">
      <c r="A271" s="157">
        <v>269</v>
      </c>
      <c r="B271" s="157" t="s">
        <v>6849</v>
      </c>
      <c r="C271" s="157" t="s">
        <v>6850</v>
      </c>
      <c r="D271" s="156"/>
      <c r="E271" s="156"/>
      <c r="F271" s="157" t="s">
        <v>4986</v>
      </c>
      <c r="G271" s="157">
        <v>1</v>
      </c>
      <c r="H271" s="157" t="s">
        <v>5229</v>
      </c>
      <c r="I271" s="125" t="s">
        <v>2444</v>
      </c>
      <c r="J271" s="125" t="s">
        <v>6851</v>
      </c>
      <c r="K271" s="156" t="s">
        <v>5868</v>
      </c>
      <c r="L271" s="157" t="s">
        <v>499</v>
      </c>
      <c r="M271" s="1"/>
      <c r="N271" s="1"/>
      <c r="O271" s="113"/>
      <c r="P271" s="1"/>
      <c r="Q271"/>
      <c r="R271"/>
      <c r="S271"/>
      <c r="T271"/>
      <c r="U271"/>
      <c r="V271"/>
      <c r="W271"/>
      <c r="X271"/>
      <c r="Y271"/>
      <c r="Z271"/>
      <c r="AA271"/>
      <c r="AB271" s="1" t="str">
        <f>IF(基本情報登録!$D$10="","",IF(基本情報登録!$D$10='登録データ（女）'!F271,1,0))</f>
        <v/>
      </c>
      <c r="AC271"/>
    </row>
    <row r="272" spans="1:29">
      <c r="A272" s="157">
        <v>270</v>
      </c>
      <c r="B272" s="157" t="s">
        <v>6852</v>
      </c>
      <c r="C272" s="157" t="s">
        <v>6853</v>
      </c>
      <c r="D272" s="156"/>
      <c r="E272" s="156"/>
      <c r="F272" s="157" t="s">
        <v>4986</v>
      </c>
      <c r="G272" s="157">
        <v>3</v>
      </c>
      <c r="H272" s="157" t="s">
        <v>1767</v>
      </c>
      <c r="I272" s="125" t="s">
        <v>6854</v>
      </c>
      <c r="J272" s="125" t="s">
        <v>6855</v>
      </c>
      <c r="K272" s="156" t="s">
        <v>5869</v>
      </c>
      <c r="L272" s="157" t="s">
        <v>499</v>
      </c>
      <c r="M272" s="1"/>
      <c r="N272" s="1"/>
      <c r="O272" s="113"/>
      <c r="P272" s="1"/>
      <c r="Q272"/>
      <c r="R272"/>
      <c r="S272"/>
      <c r="T272"/>
      <c r="U272"/>
      <c r="V272"/>
      <c r="W272"/>
      <c r="X272"/>
      <c r="Y272"/>
      <c r="Z272"/>
      <c r="AA272"/>
      <c r="AB272" s="1" t="str">
        <f>IF(基本情報登録!$D$10="","",IF(基本情報登録!$D$10='登録データ（女）'!F272,1,0))</f>
        <v/>
      </c>
      <c r="AC272"/>
    </row>
    <row r="273" spans="1:29">
      <c r="A273" s="157">
        <v>271</v>
      </c>
      <c r="B273" s="157" t="s">
        <v>6856</v>
      </c>
      <c r="C273" s="157" t="s">
        <v>6857</v>
      </c>
      <c r="D273" s="156"/>
      <c r="E273" s="156"/>
      <c r="F273" s="157" t="s">
        <v>5001</v>
      </c>
      <c r="G273" s="157">
        <v>1</v>
      </c>
      <c r="H273" s="157" t="s">
        <v>5146</v>
      </c>
      <c r="I273" s="125" t="s">
        <v>6858</v>
      </c>
      <c r="J273" s="125" t="s">
        <v>4049</v>
      </c>
      <c r="K273" s="156" t="s">
        <v>5870</v>
      </c>
      <c r="L273" s="157" t="s">
        <v>499</v>
      </c>
      <c r="M273" s="1"/>
      <c r="N273" s="1"/>
      <c r="O273" s="113"/>
      <c r="P273" s="1"/>
      <c r="Q273"/>
      <c r="R273"/>
      <c r="S273"/>
      <c r="T273"/>
      <c r="U273"/>
      <c r="V273"/>
      <c r="W273"/>
      <c r="X273"/>
      <c r="Y273"/>
      <c r="Z273"/>
      <c r="AA273"/>
      <c r="AB273" s="1" t="str">
        <f>IF(基本情報登録!$D$10="","",IF(基本情報登録!$D$10='登録データ（女）'!F273,1,0))</f>
        <v/>
      </c>
      <c r="AC273"/>
    </row>
    <row r="274" spans="1:29">
      <c r="A274" s="157">
        <v>272</v>
      </c>
      <c r="B274" s="157" t="s">
        <v>6859</v>
      </c>
      <c r="C274" s="157" t="s">
        <v>6860</v>
      </c>
      <c r="D274" s="156"/>
      <c r="E274" s="156"/>
      <c r="F274" s="157" t="s">
        <v>5001</v>
      </c>
      <c r="G274" s="157">
        <v>1</v>
      </c>
      <c r="H274" s="157" t="s">
        <v>5226</v>
      </c>
      <c r="I274" s="125" t="s">
        <v>2520</v>
      </c>
      <c r="J274" s="125" t="s">
        <v>6861</v>
      </c>
      <c r="K274" s="156" t="s">
        <v>5871</v>
      </c>
      <c r="L274" s="157" t="s">
        <v>499</v>
      </c>
      <c r="M274" s="1"/>
      <c r="N274" s="1"/>
      <c r="O274" s="113"/>
      <c r="P274" s="1"/>
      <c r="Q274"/>
      <c r="R274"/>
      <c r="S274"/>
      <c r="T274"/>
      <c r="U274"/>
      <c r="V274"/>
      <c r="W274"/>
      <c r="X274"/>
      <c r="Y274"/>
      <c r="Z274"/>
      <c r="AA274"/>
      <c r="AB274" s="1" t="str">
        <f>IF(基本情報登録!$D$10="","",IF(基本情報登録!$D$10='登録データ（女）'!F274,1,0))</f>
        <v/>
      </c>
      <c r="AC274"/>
    </row>
    <row r="275" spans="1:29">
      <c r="A275" s="157">
        <v>273</v>
      </c>
      <c r="B275" s="157" t="s">
        <v>6862</v>
      </c>
      <c r="C275" s="157" t="s">
        <v>6863</v>
      </c>
      <c r="D275" s="156"/>
      <c r="E275" s="156"/>
      <c r="F275" s="157" t="s">
        <v>5001</v>
      </c>
      <c r="G275" s="157">
        <v>1</v>
      </c>
      <c r="H275" s="157" t="s">
        <v>5087</v>
      </c>
      <c r="I275" s="125" t="s">
        <v>6864</v>
      </c>
      <c r="J275" s="125" t="s">
        <v>4003</v>
      </c>
      <c r="K275" s="156" t="s">
        <v>5872</v>
      </c>
      <c r="L275" s="157" t="s">
        <v>499</v>
      </c>
      <c r="M275" s="1"/>
      <c r="N275" s="1"/>
      <c r="O275" s="113"/>
      <c r="P275" s="1"/>
      <c r="Q275"/>
      <c r="R275"/>
      <c r="S275"/>
      <c r="T275"/>
      <c r="U275"/>
      <c r="V275"/>
      <c r="W275"/>
      <c r="X275"/>
      <c r="Y275"/>
      <c r="Z275"/>
      <c r="AA275"/>
      <c r="AB275" s="1" t="str">
        <f>IF(基本情報登録!$D$10="","",IF(基本情報登録!$D$10='登録データ（女）'!F275,1,0))</f>
        <v/>
      </c>
      <c r="AC275"/>
    </row>
    <row r="276" spans="1:29">
      <c r="A276" s="157">
        <v>274</v>
      </c>
      <c r="B276" s="157" t="s">
        <v>1964</v>
      </c>
      <c r="C276" s="157" t="s">
        <v>1965</v>
      </c>
      <c r="D276" s="156"/>
      <c r="E276" s="156"/>
      <c r="F276" s="157" t="s">
        <v>5011</v>
      </c>
      <c r="G276" s="157">
        <v>4</v>
      </c>
      <c r="H276" s="157" t="s">
        <v>660</v>
      </c>
      <c r="I276" s="125" t="s">
        <v>636</v>
      </c>
      <c r="J276" s="125" t="s">
        <v>3755</v>
      </c>
      <c r="K276" s="156" t="s">
        <v>5873</v>
      </c>
      <c r="L276" s="157" t="s">
        <v>499</v>
      </c>
      <c r="M276" s="1"/>
      <c r="N276" s="1"/>
      <c r="O276" s="113"/>
      <c r="P276" s="1"/>
      <c r="Q276"/>
      <c r="R276"/>
      <c r="S276"/>
      <c r="T276"/>
      <c r="U276"/>
      <c r="V276"/>
      <c r="W276"/>
      <c r="X276"/>
      <c r="Y276"/>
      <c r="Z276"/>
      <c r="AA276"/>
      <c r="AB276" s="1" t="str">
        <f>IF(基本情報登録!$D$10="","",IF(基本情報登録!$D$10='登録データ（女）'!F276,1,0))</f>
        <v/>
      </c>
      <c r="AC276"/>
    </row>
    <row r="277" spans="1:29">
      <c r="A277" s="157">
        <v>275</v>
      </c>
      <c r="B277" s="157" t="s">
        <v>4035</v>
      </c>
      <c r="C277" s="157" t="s">
        <v>4036</v>
      </c>
      <c r="D277" s="156"/>
      <c r="E277" s="156"/>
      <c r="F277" s="157" t="s">
        <v>5011</v>
      </c>
      <c r="G277" s="157">
        <v>3</v>
      </c>
      <c r="H277" s="157" t="s">
        <v>4037</v>
      </c>
      <c r="I277" s="125" t="s">
        <v>1163</v>
      </c>
      <c r="J277" s="125" t="s">
        <v>4038</v>
      </c>
      <c r="K277" s="156" t="s">
        <v>5874</v>
      </c>
      <c r="L277" s="157" t="s">
        <v>499</v>
      </c>
      <c r="M277" s="1"/>
      <c r="N277" s="1"/>
      <c r="O277" s="113"/>
      <c r="P277" s="1"/>
      <c r="Q277"/>
      <c r="R277"/>
      <c r="S277"/>
      <c r="T277"/>
      <c r="U277"/>
      <c r="V277"/>
      <c r="W277"/>
      <c r="X277"/>
      <c r="Y277"/>
      <c r="Z277"/>
      <c r="AA277"/>
      <c r="AB277" s="1" t="str">
        <f>IF(基本情報登録!$D$10="","",IF(基本情報登録!$D$10='登録データ（女）'!F277,1,0))</f>
        <v/>
      </c>
      <c r="AC277"/>
    </row>
    <row r="278" spans="1:29">
      <c r="A278" s="157">
        <v>276</v>
      </c>
      <c r="B278" s="157" t="s">
        <v>4039</v>
      </c>
      <c r="C278" s="157" t="s">
        <v>4040</v>
      </c>
      <c r="D278" s="156"/>
      <c r="E278" s="156"/>
      <c r="F278" s="157" t="s">
        <v>5011</v>
      </c>
      <c r="G278" s="157">
        <v>3</v>
      </c>
      <c r="H278" s="157" t="s">
        <v>1891</v>
      </c>
      <c r="I278" s="125" t="s">
        <v>4041</v>
      </c>
      <c r="J278" s="125" t="s">
        <v>2599</v>
      </c>
      <c r="K278" s="156" t="s">
        <v>5875</v>
      </c>
      <c r="L278" s="157" t="s">
        <v>499</v>
      </c>
      <c r="M278" s="1"/>
      <c r="N278" s="1"/>
      <c r="O278" s="113"/>
      <c r="P278" s="1"/>
      <c r="Q278"/>
      <c r="R278"/>
      <c r="S278"/>
      <c r="T278"/>
      <c r="U278"/>
      <c r="V278"/>
      <c r="W278"/>
      <c r="X278"/>
      <c r="Y278"/>
      <c r="Z278"/>
      <c r="AA278"/>
      <c r="AB278" s="1" t="str">
        <f>IF(基本情報登録!$D$10="","",IF(基本情報登録!$D$10='登録データ（女）'!F278,1,0))</f>
        <v/>
      </c>
      <c r="AC278"/>
    </row>
    <row r="279" spans="1:29">
      <c r="A279" s="157">
        <v>277</v>
      </c>
      <c r="B279" s="157" t="s">
        <v>3895</v>
      </c>
      <c r="C279" s="157" t="s">
        <v>1966</v>
      </c>
      <c r="D279" s="156"/>
      <c r="E279" s="156"/>
      <c r="F279" s="157" t="s">
        <v>5011</v>
      </c>
      <c r="G279" s="157">
        <v>4</v>
      </c>
      <c r="H279" s="157" t="s">
        <v>1967</v>
      </c>
      <c r="I279" s="125" t="s">
        <v>2164</v>
      </c>
      <c r="J279" s="125" t="s">
        <v>3896</v>
      </c>
      <c r="K279" s="156" t="s">
        <v>5876</v>
      </c>
      <c r="L279" s="157" t="s">
        <v>499</v>
      </c>
      <c r="M279" s="1"/>
      <c r="N279" s="1"/>
      <c r="O279" s="113"/>
      <c r="P279" s="1"/>
      <c r="Q279"/>
      <c r="R279"/>
      <c r="S279"/>
      <c r="T279"/>
      <c r="U279"/>
      <c r="V279"/>
      <c r="W279"/>
      <c r="X279"/>
      <c r="Y279"/>
      <c r="Z279"/>
      <c r="AA279"/>
      <c r="AB279" s="1" t="str">
        <f>IF(基本情報登録!$D$10="","",IF(基本情報登録!$D$10='登録データ（女）'!F279,1,0))</f>
        <v/>
      </c>
      <c r="AC279"/>
    </row>
    <row r="280" spans="1:29">
      <c r="A280" s="157">
        <v>278</v>
      </c>
      <c r="B280" s="157" t="s">
        <v>4150</v>
      </c>
      <c r="C280" s="157" t="s">
        <v>4151</v>
      </c>
      <c r="D280" s="156"/>
      <c r="E280" s="156"/>
      <c r="F280" s="157" t="s">
        <v>5011</v>
      </c>
      <c r="G280" s="157">
        <v>2</v>
      </c>
      <c r="H280" s="157" t="s">
        <v>2965</v>
      </c>
      <c r="I280" s="125" t="s">
        <v>567</v>
      </c>
      <c r="J280" s="125" t="s">
        <v>2440</v>
      </c>
      <c r="K280" s="156" t="s">
        <v>5877</v>
      </c>
      <c r="L280" s="157" t="s">
        <v>499</v>
      </c>
      <c r="M280" s="1"/>
      <c r="N280" s="1"/>
      <c r="O280" s="113"/>
      <c r="P280" s="1"/>
      <c r="Q280"/>
      <c r="R280"/>
      <c r="S280"/>
      <c r="T280"/>
      <c r="U280"/>
      <c r="V280"/>
      <c r="W280"/>
      <c r="X280"/>
      <c r="Y280"/>
      <c r="Z280"/>
      <c r="AA280"/>
      <c r="AB280" s="1" t="str">
        <f>IF(基本情報登録!$D$10="","",IF(基本情報登録!$D$10='登録データ（女）'!F280,1,0))</f>
        <v/>
      </c>
      <c r="AC280"/>
    </row>
    <row r="281" spans="1:29">
      <c r="A281" s="157">
        <v>279</v>
      </c>
      <c r="B281" s="157" t="s">
        <v>4042</v>
      </c>
      <c r="C281" s="157" t="s">
        <v>4043</v>
      </c>
      <c r="D281" s="156"/>
      <c r="E281" s="156"/>
      <c r="F281" s="157" t="s">
        <v>5011</v>
      </c>
      <c r="G281" s="157">
        <v>2</v>
      </c>
      <c r="H281" s="157" t="s">
        <v>4044</v>
      </c>
      <c r="I281" s="125" t="s">
        <v>568</v>
      </c>
      <c r="J281" s="125" t="s">
        <v>4045</v>
      </c>
      <c r="K281" s="156" t="s">
        <v>5878</v>
      </c>
      <c r="L281" s="157" t="s">
        <v>499</v>
      </c>
      <c r="M281" s="1"/>
      <c r="N281" s="1"/>
      <c r="O281" s="113"/>
      <c r="P281" s="1"/>
      <c r="Q281"/>
      <c r="R281"/>
      <c r="S281"/>
      <c r="T281"/>
      <c r="U281"/>
      <c r="V281"/>
      <c r="W281"/>
      <c r="X281"/>
      <c r="Y281"/>
      <c r="Z281"/>
      <c r="AA281"/>
      <c r="AB281" s="1" t="str">
        <f>IF(基本情報登録!$D$10="","",IF(基本情報登録!$D$10='登録データ（女）'!F281,1,0))</f>
        <v/>
      </c>
      <c r="AC281"/>
    </row>
    <row r="282" spans="1:29">
      <c r="A282" s="157">
        <v>280</v>
      </c>
      <c r="B282" s="157" t="s">
        <v>4046</v>
      </c>
      <c r="C282" s="157" t="s">
        <v>4047</v>
      </c>
      <c r="D282" s="156"/>
      <c r="E282" s="156"/>
      <c r="F282" s="157" t="s">
        <v>5011</v>
      </c>
      <c r="G282" s="157">
        <v>2</v>
      </c>
      <c r="H282" s="157" t="s">
        <v>4048</v>
      </c>
      <c r="I282" s="125" t="s">
        <v>2171</v>
      </c>
      <c r="J282" s="125" t="s">
        <v>4049</v>
      </c>
      <c r="K282" s="156" t="s">
        <v>5879</v>
      </c>
      <c r="L282" s="157" t="s">
        <v>499</v>
      </c>
      <c r="M282" s="1"/>
      <c r="N282" s="1"/>
      <c r="O282" s="113"/>
      <c r="P282" s="1"/>
      <c r="Q282"/>
      <c r="R282"/>
      <c r="S282"/>
      <c r="T282"/>
      <c r="U282"/>
      <c r="V282"/>
      <c r="W282"/>
      <c r="X282"/>
      <c r="Y282"/>
      <c r="Z282"/>
      <c r="AA282"/>
      <c r="AB282" s="1" t="str">
        <f>IF(基本情報登録!$D$10="","",IF(基本情報登録!$D$10='登録データ（女）'!F282,1,0))</f>
        <v/>
      </c>
      <c r="AC282"/>
    </row>
    <row r="283" spans="1:29">
      <c r="A283" s="157">
        <v>281</v>
      </c>
      <c r="B283" s="157" t="s">
        <v>483</v>
      </c>
      <c r="C283" s="157" t="s">
        <v>484</v>
      </c>
      <c r="D283" s="156"/>
      <c r="E283" s="156"/>
      <c r="F283" s="157" t="s">
        <v>5011</v>
      </c>
      <c r="G283" s="157">
        <v>5</v>
      </c>
      <c r="H283" s="157" t="s">
        <v>441</v>
      </c>
      <c r="I283" s="125" t="s">
        <v>1101</v>
      </c>
      <c r="J283" s="125" t="s">
        <v>3817</v>
      </c>
      <c r="K283" s="156" t="s">
        <v>5880</v>
      </c>
      <c r="L283" s="157" t="s">
        <v>499</v>
      </c>
      <c r="M283" s="1"/>
      <c r="N283" s="1"/>
      <c r="O283" s="113"/>
      <c r="P283" s="1"/>
      <c r="Q283"/>
      <c r="R283"/>
      <c r="S283"/>
      <c r="T283"/>
      <c r="U283"/>
      <c r="V283"/>
      <c r="W283"/>
      <c r="X283"/>
      <c r="Y283"/>
      <c r="Z283"/>
      <c r="AA283"/>
      <c r="AB283" s="1" t="str">
        <f>IF(基本情報登録!$D$10="","",IF(基本情報登録!$D$10='登録データ（女）'!F283,1,0))</f>
        <v/>
      </c>
      <c r="AC283"/>
    </row>
    <row r="284" spans="1:29">
      <c r="A284" s="157">
        <v>282</v>
      </c>
      <c r="B284" s="157" t="s">
        <v>2046</v>
      </c>
      <c r="C284" s="157" t="s">
        <v>445</v>
      </c>
      <c r="D284" s="156"/>
      <c r="E284" s="156"/>
      <c r="F284" s="157" t="s">
        <v>5011</v>
      </c>
      <c r="G284" s="157">
        <v>6</v>
      </c>
      <c r="H284" s="157" t="s">
        <v>3897</v>
      </c>
      <c r="I284" s="125" t="s">
        <v>639</v>
      </c>
      <c r="J284" s="125" t="s">
        <v>3898</v>
      </c>
      <c r="K284" s="156" t="s">
        <v>5881</v>
      </c>
      <c r="L284" s="157" t="s">
        <v>499</v>
      </c>
      <c r="M284" s="1"/>
      <c r="N284" s="1"/>
      <c r="O284" s="113"/>
      <c r="P284" s="1"/>
      <c r="Q284"/>
      <c r="R284"/>
      <c r="S284"/>
      <c r="T284"/>
      <c r="U284"/>
      <c r="V284"/>
      <c r="W284"/>
      <c r="X284"/>
      <c r="Y284"/>
      <c r="Z284"/>
      <c r="AA284"/>
      <c r="AB284" s="1" t="str">
        <f>IF(基本情報登録!$D$10="","",IF(基本情報登録!$D$10='登録データ（女）'!F284,1,0))</f>
        <v/>
      </c>
      <c r="AC284"/>
    </row>
    <row r="285" spans="1:29">
      <c r="A285" s="157">
        <v>283</v>
      </c>
      <c r="B285" s="157" t="s">
        <v>481</v>
      </c>
      <c r="C285" s="157" t="s">
        <v>482</v>
      </c>
      <c r="D285" s="156"/>
      <c r="E285" s="156"/>
      <c r="F285" s="157" t="s">
        <v>5011</v>
      </c>
      <c r="G285" s="157">
        <v>5</v>
      </c>
      <c r="H285" s="157" t="s">
        <v>407</v>
      </c>
      <c r="I285" s="125" t="s">
        <v>6865</v>
      </c>
      <c r="J285" s="125" t="s">
        <v>3809</v>
      </c>
      <c r="K285" s="156" t="s">
        <v>5882</v>
      </c>
      <c r="L285" s="157" t="s">
        <v>499</v>
      </c>
      <c r="M285" s="1"/>
      <c r="N285" s="1"/>
      <c r="O285" s="113"/>
      <c r="P285" s="1"/>
      <c r="Q285"/>
      <c r="R285"/>
      <c r="S285"/>
      <c r="T285"/>
      <c r="U285"/>
      <c r="V285"/>
      <c r="W285"/>
      <c r="X285"/>
      <c r="Y285"/>
      <c r="Z285"/>
      <c r="AA285"/>
      <c r="AB285" s="1" t="str">
        <f>IF(基本情報登録!$D$10="","",IF(基本情報登録!$D$10='登録データ（女）'!F285,1,0))</f>
        <v/>
      </c>
      <c r="AC285"/>
    </row>
    <row r="286" spans="1:29">
      <c r="A286" s="157">
        <v>284</v>
      </c>
      <c r="B286" s="157" t="s">
        <v>1968</v>
      </c>
      <c r="C286" s="157" t="s">
        <v>1969</v>
      </c>
      <c r="D286" s="156"/>
      <c r="E286" s="156"/>
      <c r="F286" s="157" t="s">
        <v>5011</v>
      </c>
      <c r="G286" s="157">
        <v>4</v>
      </c>
      <c r="H286" s="157" t="s">
        <v>1970</v>
      </c>
      <c r="I286" s="125" t="s">
        <v>746</v>
      </c>
      <c r="J286" s="125" t="s">
        <v>3907</v>
      </c>
      <c r="K286" s="156" t="s">
        <v>5883</v>
      </c>
      <c r="L286" s="157" t="s">
        <v>499</v>
      </c>
      <c r="M286" s="1"/>
      <c r="N286" s="1"/>
      <c r="O286" s="113"/>
      <c r="P286" s="1"/>
      <c r="Q286"/>
      <c r="R286"/>
      <c r="S286"/>
      <c r="T286"/>
      <c r="U286"/>
      <c r="V286"/>
      <c r="W286"/>
      <c r="X286"/>
      <c r="Y286"/>
      <c r="Z286"/>
      <c r="AA286"/>
      <c r="AB286" s="1" t="str">
        <f>IF(基本情報登録!$D$10="","",IF(基本情報登録!$D$10='登録データ（女）'!F286,1,0))</f>
        <v/>
      </c>
      <c r="AC286"/>
    </row>
    <row r="287" spans="1:29">
      <c r="A287" s="157">
        <v>285</v>
      </c>
      <c r="B287" s="157" t="s">
        <v>4142</v>
      </c>
      <c r="C287" s="157" t="s">
        <v>4143</v>
      </c>
      <c r="D287" s="156"/>
      <c r="E287" s="156"/>
      <c r="F287" s="157" t="s">
        <v>5011</v>
      </c>
      <c r="G287" s="157">
        <v>2</v>
      </c>
      <c r="H287" s="157" t="s">
        <v>1840</v>
      </c>
      <c r="I287" s="125" t="s">
        <v>535</v>
      </c>
      <c r="J287" s="125" t="s">
        <v>2442</v>
      </c>
      <c r="K287" s="156" t="s">
        <v>5884</v>
      </c>
      <c r="L287" s="157" t="s">
        <v>499</v>
      </c>
      <c r="M287" s="1"/>
      <c r="N287" s="1"/>
      <c r="O287" s="113"/>
      <c r="P287" s="1"/>
      <c r="Q287"/>
      <c r="R287"/>
      <c r="S287"/>
      <c r="T287"/>
      <c r="U287"/>
      <c r="V287"/>
      <c r="W287"/>
      <c r="X287"/>
      <c r="Y287"/>
      <c r="Z287"/>
      <c r="AA287"/>
      <c r="AB287" s="1" t="str">
        <f>IF(基本情報登録!$D$10="","",IF(基本情報登録!$D$10='登録データ（女）'!F287,1,0))</f>
        <v/>
      </c>
      <c r="AC287"/>
    </row>
    <row r="288" spans="1:29">
      <c r="A288" s="157">
        <v>286</v>
      </c>
      <c r="B288" s="157" t="s">
        <v>3911</v>
      </c>
      <c r="C288" s="157" t="s">
        <v>3912</v>
      </c>
      <c r="D288" s="156"/>
      <c r="E288" s="156"/>
      <c r="F288" s="157" t="s">
        <v>5011</v>
      </c>
      <c r="G288" s="157">
        <v>3</v>
      </c>
      <c r="H288" s="157" t="s">
        <v>1833</v>
      </c>
      <c r="I288" s="125" t="s">
        <v>2733</v>
      </c>
      <c r="J288" s="125" t="s">
        <v>3707</v>
      </c>
      <c r="K288" s="156" t="s">
        <v>5885</v>
      </c>
      <c r="L288" s="157" t="s">
        <v>499</v>
      </c>
      <c r="M288" s="1"/>
      <c r="N288" s="1"/>
      <c r="O288" s="113"/>
      <c r="P288" s="1"/>
      <c r="Q288"/>
      <c r="R288"/>
      <c r="S288"/>
      <c r="T288"/>
      <c r="U288"/>
      <c r="V288"/>
      <c r="W288"/>
      <c r="X288"/>
      <c r="Y288"/>
      <c r="Z288"/>
      <c r="AA288"/>
      <c r="AB288" s="1" t="str">
        <f>IF(基本情報登録!$D$10="","",IF(基本情報登録!$D$10='登録データ（女）'!F288,1,0))</f>
        <v/>
      </c>
      <c r="AC288"/>
    </row>
    <row r="289" spans="1:29">
      <c r="A289" s="157">
        <v>287</v>
      </c>
      <c r="B289" s="157" t="s">
        <v>446</v>
      </c>
      <c r="C289" s="157" t="s">
        <v>447</v>
      </c>
      <c r="D289" s="156"/>
      <c r="E289" s="156"/>
      <c r="F289" s="157" t="s">
        <v>5011</v>
      </c>
      <c r="G289" s="157">
        <v>6</v>
      </c>
      <c r="H289" s="157" t="s">
        <v>3899</v>
      </c>
      <c r="I289" s="125" t="s">
        <v>1099</v>
      </c>
      <c r="J289" s="125" t="s">
        <v>3900</v>
      </c>
      <c r="K289" s="156" t="s">
        <v>5886</v>
      </c>
      <c r="L289" s="157" t="s">
        <v>499</v>
      </c>
      <c r="M289" s="1"/>
      <c r="N289" s="1"/>
      <c r="O289" s="113"/>
      <c r="P289" s="1"/>
      <c r="Q289"/>
      <c r="R289"/>
      <c r="S289"/>
      <c r="T289"/>
      <c r="U289"/>
      <c r="V289"/>
      <c r="W289"/>
      <c r="X289"/>
      <c r="Y289"/>
      <c r="Z289"/>
      <c r="AA289"/>
      <c r="AB289" s="1" t="str">
        <f>IF(基本情報登録!$D$10="","",IF(基本情報登録!$D$10='登録データ（女）'!F289,1,0))</f>
        <v/>
      </c>
      <c r="AC289"/>
    </row>
    <row r="290" spans="1:29">
      <c r="A290" s="157">
        <v>288</v>
      </c>
      <c r="B290" s="157" t="s">
        <v>485</v>
      </c>
      <c r="C290" s="157" t="s">
        <v>3901</v>
      </c>
      <c r="D290" s="156"/>
      <c r="E290" s="156"/>
      <c r="F290" s="157" t="s">
        <v>5011</v>
      </c>
      <c r="G290" s="157">
        <v>5</v>
      </c>
      <c r="H290" s="157" t="s">
        <v>486</v>
      </c>
      <c r="I290" s="125" t="s">
        <v>1100</v>
      </c>
      <c r="J290" s="125" t="s">
        <v>3718</v>
      </c>
      <c r="K290" s="156" t="s">
        <v>5887</v>
      </c>
      <c r="L290" s="157" t="s">
        <v>499</v>
      </c>
      <c r="M290" s="1"/>
      <c r="N290" s="1"/>
      <c r="O290" s="113"/>
      <c r="P290" s="1"/>
      <c r="Q290"/>
      <c r="R290"/>
      <c r="S290"/>
      <c r="T290"/>
      <c r="U290"/>
      <c r="V290"/>
      <c r="W290"/>
      <c r="X290"/>
      <c r="Y290"/>
      <c r="Z290"/>
      <c r="AA290"/>
      <c r="AB290" s="1" t="str">
        <f>IF(基本情報登録!$D$10="","",IF(基本情報登録!$D$10='登録データ（女）'!F290,1,0))</f>
        <v/>
      </c>
      <c r="AC290"/>
    </row>
    <row r="291" spans="1:29">
      <c r="A291" s="157">
        <v>289</v>
      </c>
      <c r="B291" s="157" t="s">
        <v>2047</v>
      </c>
      <c r="C291" s="157" t="s">
        <v>2048</v>
      </c>
      <c r="D291" s="156"/>
      <c r="E291" s="156"/>
      <c r="F291" s="157" t="s">
        <v>5011</v>
      </c>
      <c r="G291" s="157">
        <v>4</v>
      </c>
      <c r="H291" s="157" t="s">
        <v>324</v>
      </c>
      <c r="I291" s="125" t="s">
        <v>1163</v>
      </c>
      <c r="J291" s="125" t="s">
        <v>3717</v>
      </c>
      <c r="K291" s="156" t="s">
        <v>5888</v>
      </c>
      <c r="L291" s="157" t="s">
        <v>499</v>
      </c>
      <c r="M291" s="1"/>
      <c r="N291" s="1"/>
      <c r="O291" s="113"/>
      <c r="P291" s="1"/>
      <c r="Q291"/>
      <c r="R291"/>
      <c r="S291"/>
      <c r="T291"/>
      <c r="U291"/>
      <c r="V291"/>
      <c r="W291"/>
      <c r="X291"/>
      <c r="Y291"/>
      <c r="Z291"/>
      <c r="AA291"/>
      <c r="AB291" s="1" t="str">
        <f>IF(基本情報登録!$D$10="","",IF(基本情報登録!$D$10='登録データ（女）'!F291,1,0))</f>
        <v/>
      </c>
      <c r="AC291"/>
    </row>
    <row r="292" spans="1:29">
      <c r="A292" s="157">
        <v>290</v>
      </c>
      <c r="B292" s="157" t="s">
        <v>2049</v>
      </c>
      <c r="C292" s="157" t="s">
        <v>2050</v>
      </c>
      <c r="D292" s="156"/>
      <c r="E292" s="156"/>
      <c r="F292" s="157" t="s">
        <v>5011</v>
      </c>
      <c r="G292" s="157">
        <v>4</v>
      </c>
      <c r="H292" s="157" t="s">
        <v>3902</v>
      </c>
      <c r="I292" s="125" t="s">
        <v>505</v>
      </c>
      <c r="J292" s="125" t="s">
        <v>3903</v>
      </c>
      <c r="K292" s="156" t="s">
        <v>5889</v>
      </c>
      <c r="L292" s="157" t="s">
        <v>499</v>
      </c>
      <c r="M292" s="1"/>
      <c r="N292" s="1"/>
      <c r="O292" s="113"/>
      <c r="P292" s="1"/>
      <c r="Q292"/>
      <c r="R292"/>
      <c r="S292"/>
      <c r="T292"/>
      <c r="U292"/>
      <c r="V292"/>
      <c r="W292"/>
      <c r="X292"/>
      <c r="Y292"/>
      <c r="Z292"/>
      <c r="AA292"/>
      <c r="AB292" s="1" t="str">
        <f>IF(基本情報登録!$D$10="","",IF(基本情報登録!$D$10='登録データ（女）'!F292,1,0))</f>
        <v/>
      </c>
      <c r="AC292"/>
    </row>
    <row r="293" spans="1:29">
      <c r="A293" s="157">
        <v>291</v>
      </c>
      <c r="B293" s="157" t="s">
        <v>2051</v>
      </c>
      <c r="C293" s="157" t="s">
        <v>2052</v>
      </c>
      <c r="D293" s="156"/>
      <c r="E293" s="156"/>
      <c r="F293" s="157" t="s">
        <v>5011</v>
      </c>
      <c r="G293" s="157">
        <v>3</v>
      </c>
      <c r="H293" s="157" t="s">
        <v>322</v>
      </c>
      <c r="I293" s="125" t="s">
        <v>6866</v>
      </c>
      <c r="J293" s="125" t="s">
        <v>3904</v>
      </c>
      <c r="K293" s="156" t="s">
        <v>5890</v>
      </c>
      <c r="L293" s="157" t="s">
        <v>499</v>
      </c>
      <c r="M293" s="1"/>
      <c r="N293" s="1"/>
      <c r="O293" s="113"/>
      <c r="P293" s="1"/>
      <c r="Q293"/>
      <c r="R293"/>
      <c r="S293"/>
      <c r="T293"/>
      <c r="U293"/>
      <c r="V293"/>
      <c r="W293"/>
      <c r="X293"/>
      <c r="Y293"/>
      <c r="Z293"/>
      <c r="AA293"/>
      <c r="AB293" s="1" t="str">
        <f>IF(基本情報登録!$D$10="","",IF(基本情報登録!$D$10='登録データ（女）'!F293,1,0))</f>
        <v/>
      </c>
      <c r="AC293"/>
    </row>
    <row r="294" spans="1:29">
      <c r="A294" s="157">
        <v>292</v>
      </c>
      <c r="B294" s="157" t="s">
        <v>2055</v>
      </c>
      <c r="C294" s="157" t="s">
        <v>2056</v>
      </c>
      <c r="D294" s="156"/>
      <c r="E294" s="156"/>
      <c r="F294" s="157" t="s">
        <v>5011</v>
      </c>
      <c r="G294" s="157">
        <v>4</v>
      </c>
      <c r="H294" s="157" t="s">
        <v>480</v>
      </c>
      <c r="I294" s="125" t="s">
        <v>561</v>
      </c>
      <c r="J294" s="125" t="s">
        <v>3906</v>
      </c>
      <c r="K294" s="156" t="s">
        <v>5891</v>
      </c>
      <c r="L294" s="157" t="s">
        <v>499</v>
      </c>
      <c r="M294" s="1"/>
      <c r="N294" s="1"/>
      <c r="O294" s="113"/>
      <c r="P294" s="1"/>
      <c r="Q294"/>
      <c r="R294"/>
      <c r="S294"/>
      <c r="T294"/>
      <c r="U294"/>
      <c r="V294"/>
      <c r="W294"/>
      <c r="X294"/>
      <c r="Y294"/>
      <c r="Z294"/>
      <c r="AA294"/>
      <c r="AB294" s="1" t="str">
        <f>IF(基本情報登録!$D$10="","",IF(基本情報登録!$D$10='登録データ（女）'!F294,1,0))</f>
        <v/>
      </c>
      <c r="AC294"/>
    </row>
    <row r="295" spans="1:29">
      <c r="A295" s="157">
        <v>293</v>
      </c>
      <c r="B295" s="157" t="s">
        <v>3908</v>
      </c>
      <c r="C295" s="157" t="s">
        <v>3909</v>
      </c>
      <c r="D295" s="156"/>
      <c r="E295" s="156"/>
      <c r="F295" s="157" t="s">
        <v>5011</v>
      </c>
      <c r="G295" s="157">
        <v>3</v>
      </c>
      <c r="H295" s="157" t="s">
        <v>349</v>
      </c>
      <c r="I295" s="125" t="s">
        <v>3910</v>
      </c>
      <c r="J295" s="125" t="s">
        <v>2785</v>
      </c>
      <c r="K295" s="156" t="s">
        <v>5892</v>
      </c>
      <c r="L295" s="157" t="s">
        <v>499</v>
      </c>
      <c r="M295" s="1"/>
      <c r="N295" s="1"/>
      <c r="O295" s="113"/>
      <c r="P295" s="1"/>
      <c r="Q295"/>
      <c r="R295"/>
      <c r="S295"/>
      <c r="T295"/>
      <c r="U295"/>
      <c r="V295"/>
      <c r="W295"/>
      <c r="X295"/>
      <c r="Y295"/>
      <c r="Z295"/>
      <c r="AA295"/>
      <c r="AB295" s="1" t="str">
        <f>IF(基本情報登録!$D$10="","",IF(基本情報登録!$D$10='登録データ（女）'!F295,1,0))</f>
        <v/>
      </c>
      <c r="AC295"/>
    </row>
    <row r="296" spans="1:29">
      <c r="A296" s="156">
        <v>294</v>
      </c>
      <c r="B296" s="156" t="s">
        <v>4133</v>
      </c>
      <c r="C296" s="156" t="s">
        <v>4134</v>
      </c>
      <c r="D296" s="156"/>
      <c r="E296" s="156"/>
      <c r="F296" s="157" t="s">
        <v>5011</v>
      </c>
      <c r="G296" s="156">
        <v>2</v>
      </c>
      <c r="H296" s="156" t="s">
        <v>4135</v>
      </c>
      <c r="I296" s="125" t="s">
        <v>4136</v>
      </c>
      <c r="J296" s="125" t="s">
        <v>4125</v>
      </c>
      <c r="K296" s="156" t="s">
        <v>5893</v>
      </c>
      <c r="L296" s="156" t="s">
        <v>499</v>
      </c>
      <c r="M296" s="1"/>
      <c r="N296" s="1"/>
      <c r="O296" s="113"/>
      <c r="P296" s="1"/>
      <c r="Q296"/>
      <c r="R296"/>
      <c r="S296"/>
      <c r="T296"/>
      <c r="U296"/>
      <c r="V296"/>
      <c r="W296"/>
      <c r="X296"/>
      <c r="Y296"/>
      <c r="Z296"/>
      <c r="AA296"/>
      <c r="AB296" s="1" t="str">
        <f>IF(基本情報登録!$D$10="","",IF(基本情報登録!$D$10='登録データ（女）'!F296,1,0))</f>
        <v/>
      </c>
      <c r="AC296"/>
    </row>
    <row r="297" spans="1:29">
      <c r="A297" s="156">
        <v>295</v>
      </c>
      <c r="B297" s="156" t="s">
        <v>4137</v>
      </c>
      <c r="C297" s="156" t="s">
        <v>4138</v>
      </c>
      <c r="D297" s="156"/>
      <c r="E297" s="156"/>
      <c r="F297" s="157" t="s">
        <v>5011</v>
      </c>
      <c r="G297" s="156">
        <v>2</v>
      </c>
      <c r="H297" s="156" t="s">
        <v>4139</v>
      </c>
      <c r="I297" s="125" t="s">
        <v>4140</v>
      </c>
      <c r="J297" s="125" t="s">
        <v>4141</v>
      </c>
      <c r="K297" s="156" t="s">
        <v>5894</v>
      </c>
      <c r="L297" s="156" t="s">
        <v>499</v>
      </c>
      <c r="M297" s="1"/>
      <c r="N297" s="1"/>
      <c r="O297" s="113"/>
      <c r="P297" s="1"/>
      <c r="Q297"/>
      <c r="R297"/>
      <c r="S297"/>
      <c r="T297"/>
      <c r="U297"/>
      <c r="V297"/>
      <c r="W297"/>
      <c r="X297"/>
      <c r="Y297"/>
      <c r="Z297"/>
      <c r="AA297"/>
      <c r="AB297" s="1" t="str">
        <f>IF(基本情報登録!$D$10="","",IF(基本情報登録!$D$10='登録データ（女）'!F297,1,0))</f>
        <v/>
      </c>
      <c r="AC297"/>
    </row>
    <row r="298" spans="1:29">
      <c r="A298" s="156">
        <v>296</v>
      </c>
      <c r="B298" s="156" t="s">
        <v>2053</v>
      </c>
      <c r="C298" s="156" t="s">
        <v>2054</v>
      </c>
      <c r="D298" s="156"/>
      <c r="E298" s="156"/>
      <c r="F298" s="157" t="s">
        <v>5011</v>
      </c>
      <c r="G298" s="156">
        <v>4</v>
      </c>
      <c r="H298" s="156" t="s">
        <v>371</v>
      </c>
      <c r="I298" s="125" t="s">
        <v>6867</v>
      </c>
      <c r="J298" s="125" t="s">
        <v>3905</v>
      </c>
      <c r="K298" s="156" t="s">
        <v>5895</v>
      </c>
      <c r="L298" s="156" t="s">
        <v>499</v>
      </c>
      <c r="M298" s="1"/>
      <c r="N298" s="1"/>
      <c r="O298" s="113"/>
      <c r="P298" s="1"/>
      <c r="Q298"/>
      <c r="R298"/>
      <c r="S298"/>
      <c r="T298"/>
      <c r="U298"/>
      <c r="V298"/>
      <c r="W298"/>
      <c r="X298"/>
      <c r="Y298"/>
      <c r="Z298"/>
      <c r="AA298"/>
      <c r="AB298" s="1" t="str">
        <f>IF(基本情報登録!$D$10="","",IF(基本情報登録!$D$10='登録データ（女）'!F298,1,0))</f>
        <v/>
      </c>
      <c r="AC298"/>
    </row>
    <row r="299" spans="1:29">
      <c r="A299" s="156">
        <v>297</v>
      </c>
      <c r="B299" s="156" t="s">
        <v>6868</v>
      </c>
      <c r="C299" s="156" t="s">
        <v>6869</v>
      </c>
      <c r="D299" s="156"/>
      <c r="E299" s="156"/>
      <c r="F299" s="157" t="s">
        <v>5011</v>
      </c>
      <c r="G299" s="156">
        <v>5</v>
      </c>
      <c r="H299" s="156" t="s">
        <v>6870</v>
      </c>
      <c r="I299" s="125" t="s">
        <v>6871</v>
      </c>
      <c r="J299" s="125" t="s">
        <v>6872</v>
      </c>
      <c r="K299" s="156" t="s">
        <v>5896</v>
      </c>
      <c r="L299" s="156" t="s">
        <v>499</v>
      </c>
      <c r="M299" s="1"/>
      <c r="N299" s="1"/>
      <c r="O299" s="113"/>
      <c r="P299" s="1"/>
      <c r="Q299"/>
      <c r="R299"/>
      <c r="S299"/>
      <c r="T299"/>
      <c r="U299"/>
      <c r="V299"/>
      <c r="W299"/>
      <c r="X299"/>
      <c r="Y299"/>
      <c r="Z299"/>
      <c r="AA299"/>
      <c r="AB299" s="1" t="str">
        <f>IF(基本情報登録!$D$10="","",IF(基本情報登録!$D$10='登録データ（女）'!F299,1,0))</f>
        <v/>
      </c>
      <c r="AC299"/>
    </row>
    <row r="300" spans="1:29">
      <c r="A300" s="156">
        <v>298</v>
      </c>
      <c r="B300" s="156" t="s">
        <v>2228</v>
      </c>
      <c r="C300" s="156" t="s">
        <v>2229</v>
      </c>
      <c r="D300" s="156"/>
      <c r="E300" s="156"/>
      <c r="F300" s="157" t="s">
        <v>46</v>
      </c>
      <c r="G300" s="156">
        <v>3</v>
      </c>
      <c r="H300" s="156" t="s">
        <v>1847</v>
      </c>
      <c r="I300" s="125" t="s">
        <v>2232</v>
      </c>
      <c r="J300" s="125" t="s">
        <v>2233</v>
      </c>
      <c r="K300" s="156" t="s">
        <v>5897</v>
      </c>
      <c r="L300" s="156" t="s">
        <v>499</v>
      </c>
      <c r="M300" s="1"/>
      <c r="N300" s="1"/>
      <c r="O300" s="113"/>
      <c r="P300" s="1"/>
      <c r="Q300"/>
      <c r="R300"/>
      <c r="S300"/>
      <c r="T300"/>
      <c r="U300"/>
      <c r="V300"/>
      <c r="W300"/>
      <c r="X300"/>
      <c r="Y300"/>
      <c r="Z300"/>
      <c r="AA300"/>
      <c r="AB300" s="1" t="str">
        <f>IF(基本情報登録!$D$10="","",IF(基本情報登録!$D$10='登録データ（女）'!F300,1,0))</f>
        <v/>
      </c>
      <c r="AC300"/>
    </row>
    <row r="301" spans="1:29">
      <c r="A301" s="156">
        <v>299</v>
      </c>
      <c r="B301" s="156" t="s">
        <v>2226</v>
      </c>
      <c r="C301" s="156" t="s">
        <v>2227</v>
      </c>
      <c r="D301" s="156"/>
      <c r="E301" s="156"/>
      <c r="F301" s="157" t="s">
        <v>46</v>
      </c>
      <c r="G301" s="156">
        <v>3</v>
      </c>
      <c r="H301" s="156" t="s">
        <v>1742</v>
      </c>
      <c r="I301" s="125" t="s">
        <v>2230</v>
      </c>
      <c r="J301" s="125" t="s">
        <v>2231</v>
      </c>
      <c r="K301" s="156" t="s">
        <v>5898</v>
      </c>
      <c r="L301" s="156" t="s">
        <v>499</v>
      </c>
      <c r="M301" s="1"/>
      <c r="N301" s="1"/>
      <c r="O301" s="113"/>
      <c r="P301" s="1"/>
      <c r="Q301"/>
      <c r="R301"/>
      <c r="S301"/>
      <c r="T301"/>
      <c r="U301"/>
      <c r="V301"/>
      <c r="W301"/>
      <c r="X301"/>
      <c r="Y301"/>
      <c r="Z301"/>
      <c r="AA301"/>
      <c r="AB301" s="1" t="str">
        <f>IF(基本情報登録!$D$10="","",IF(基本情報登録!$D$10='登録データ（女）'!F301,1,0))</f>
        <v/>
      </c>
      <c r="AC301"/>
    </row>
    <row r="302" spans="1:29">
      <c r="A302" s="156">
        <v>300</v>
      </c>
      <c r="B302" s="156" t="s">
        <v>6873</v>
      </c>
      <c r="C302" s="156" t="s">
        <v>6874</v>
      </c>
      <c r="D302" s="156"/>
      <c r="E302" s="156"/>
      <c r="F302" s="157" t="s">
        <v>40</v>
      </c>
      <c r="G302" s="156">
        <v>1</v>
      </c>
      <c r="H302" s="156" t="s">
        <v>6875</v>
      </c>
      <c r="I302" s="156" t="s">
        <v>2316</v>
      </c>
      <c r="J302" s="156" t="s">
        <v>6876</v>
      </c>
      <c r="K302" s="156" t="s">
        <v>5899</v>
      </c>
      <c r="L302" s="156" t="s">
        <v>499</v>
      </c>
      <c r="M302" s="1"/>
      <c r="N302" s="1"/>
      <c r="O302" s="113"/>
      <c r="P302" s="1"/>
      <c r="Q302"/>
      <c r="R302"/>
      <c r="S302"/>
      <c r="T302"/>
      <c r="U302"/>
      <c r="V302"/>
      <c r="W302"/>
      <c r="X302"/>
      <c r="Y302"/>
      <c r="Z302"/>
      <c r="AA302"/>
      <c r="AB302" s="1" t="str">
        <f>IF(基本情報登録!$D$10="","",IF(基本情報登録!$D$10='登録データ（女）'!F302,1,0))</f>
        <v/>
      </c>
      <c r="AC302"/>
    </row>
    <row r="303" spans="1:29">
      <c r="A303" s="156">
        <v>301</v>
      </c>
      <c r="B303" s="156" t="s">
        <v>6877</v>
      </c>
      <c r="C303" s="156" t="s">
        <v>6878</v>
      </c>
      <c r="D303" s="156"/>
      <c r="E303" s="156"/>
      <c r="F303" s="157" t="s">
        <v>40</v>
      </c>
      <c r="G303" s="156">
        <v>1</v>
      </c>
      <c r="H303" s="156" t="s">
        <v>6879</v>
      </c>
      <c r="I303" s="156" t="s">
        <v>3065</v>
      </c>
      <c r="J303" s="156" t="s">
        <v>1913</v>
      </c>
      <c r="K303" s="156" t="s">
        <v>5900</v>
      </c>
      <c r="L303" s="156" t="s">
        <v>499</v>
      </c>
      <c r="M303" s="1"/>
      <c r="N303" s="1"/>
      <c r="O303" s="113"/>
      <c r="P303" s="1"/>
      <c r="Q303"/>
      <c r="R303"/>
      <c r="S303"/>
      <c r="T303"/>
      <c r="U303"/>
      <c r="V303"/>
      <c r="W303"/>
      <c r="X303"/>
      <c r="Y303"/>
      <c r="Z303"/>
      <c r="AA303"/>
      <c r="AB303" s="1" t="str">
        <f>IF(基本情報登録!$D$10="","",IF(基本情報登録!$D$10='登録データ（女）'!F303,1,0))</f>
        <v/>
      </c>
      <c r="AC303"/>
    </row>
    <row r="304" spans="1:29">
      <c r="A304" s="156">
        <v>302</v>
      </c>
      <c r="B304" s="156" t="s">
        <v>6880</v>
      </c>
      <c r="C304" s="156" t="s">
        <v>6881</v>
      </c>
      <c r="D304" s="156"/>
      <c r="E304" s="156"/>
      <c r="F304" s="157" t="s">
        <v>40</v>
      </c>
      <c r="G304" s="156">
        <v>1</v>
      </c>
      <c r="H304" s="156" t="s">
        <v>5139</v>
      </c>
      <c r="I304" s="156" t="s">
        <v>6882</v>
      </c>
      <c r="J304" s="156" t="s">
        <v>2665</v>
      </c>
      <c r="K304" s="156" t="s">
        <v>5901</v>
      </c>
      <c r="L304" s="156" t="s">
        <v>499</v>
      </c>
      <c r="M304" s="1"/>
      <c r="N304" s="1"/>
      <c r="O304" s="113"/>
      <c r="P304" s="1"/>
      <c r="Q304"/>
      <c r="R304"/>
      <c r="S304"/>
      <c r="T304"/>
      <c r="U304"/>
      <c r="V304"/>
      <c r="W304"/>
      <c r="X304"/>
      <c r="Y304"/>
      <c r="Z304"/>
      <c r="AA304"/>
      <c r="AB304" s="1" t="str">
        <f>IF(基本情報登録!$D$10="","",IF(基本情報登録!$D$10='登録データ（女）'!F304,1,0))</f>
        <v/>
      </c>
      <c r="AC304"/>
    </row>
    <row r="305" spans="1:29">
      <c r="A305" s="156">
        <v>303</v>
      </c>
      <c r="B305" s="156" t="s">
        <v>6883</v>
      </c>
      <c r="C305" s="156" t="s">
        <v>6884</v>
      </c>
      <c r="D305" s="156"/>
      <c r="E305" s="156"/>
      <c r="F305" s="157" t="s">
        <v>65</v>
      </c>
      <c r="G305" s="156">
        <v>1</v>
      </c>
      <c r="H305" s="156" t="s">
        <v>5114</v>
      </c>
      <c r="I305" s="156" t="s">
        <v>527</v>
      </c>
      <c r="J305" s="156" t="s">
        <v>6885</v>
      </c>
      <c r="K305" s="156" t="s">
        <v>5902</v>
      </c>
      <c r="L305" s="156" t="s">
        <v>499</v>
      </c>
      <c r="M305" s="1"/>
      <c r="N305" s="1"/>
      <c r="O305" s="113"/>
      <c r="P305" s="1"/>
      <c r="Q305"/>
      <c r="R305"/>
      <c r="S305"/>
      <c r="T305"/>
      <c r="U305"/>
      <c r="V305"/>
      <c r="W305"/>
      <c r="X305"/>
      <c r="Y305"/>
      <c r="Z305"/>
      <c r="AA305"/>
      <c r="AB305" s="1" t="str">
        <f>IF(基本情報登録!$D$10="","",IF(基本情報登録!$D$10='登録データ（女）'!F305,1,0))</f>
        <v/>
      </c>
      <c r="AC305"/>
    </row>
    <row r="306" spans="1:29">
      <c r="A306" s="157">
        <v>304</v>
      </c>
      <c r="B306" s="157" t="s">
        <v>6886</v>
      </c>
      <c r="C306" s="157" t="s">
        <v>6887</v>
      </c>
      <c r="D306" s="156"/>
      <c r="E306" s="156"/>
      <c r="F306" s="157" t="s">
        <v>65</v>
      </c>
      <c r="G306" s="157">
        <v>1</v>
      </c>
      <c r="H306" s="157" t="s">
        <v>5147</v>
      </c>
      <c r="I306" s="156" t="s">
        <v>6778</v>
      </c>
      <c r="J306" s="156" t="s">
        <v>3934</v>
      </c>
      <c r="K306" s="156" t="s">
        <v>5903</v>
      </c>
      <c r="L306" s="157" t="s">
        <v>499</v>
      </c>
      <c r="M306" s="1"/>
      <c r="N306" s="1"/>
      <c r="O306" s="113"/>
      <c r="P306" s="1"/>
      <c r="Q306"/>
      <c r="R306"/>
      <c r="S306"/>
      <c r="T306"/>
      <c r="U306"/>
      <c r="V306"/>
      <c r="W306"/>
      <c r="X306"/>
      <c r="Y306"/>
      <c r="Z306"/>
      <c r="AA306"/>
      <c r="AB306" s="1" t="str">
        <f>IF(基本情報登録!$D$10="","",IF(基本情報登録!$D$10='登録データ（女）'!F306,1,0))</f>
        <v/>
      </c>
      <c r="AC306"/>
    </row>
    <row r="307" spans="1:29">
      <c r="A307" s="156">
        <v>305</v>
      </c>
      <c r="B307" s="157" t="s">
        <v>6888</v>
      </c>
      <c r="C307" s="157" t="s">
        <v>6889</v>
      </c>
      <c r="D307" s="156"/>
      <c r="E307" s="156"/>
      <c r="F307" s="157" t="s">
        <v>65</v>
      </c>
      <c r="G307" s="157">
        <v>1</v>
      </c>
      <c r="H307" s="157" t="s">
        <v>6890</v>
      </c>
      <c r="I307" s="156" t="s">
        <v>2887</v>
      </c>
      <c r="J307" s="156" t="s">
        <v>5329</v>
      </c>
      <c r="K307" s="156" t="s">
        <v>5904</v>
      </c>
      <c r="L307" s="157" t="s">
        <v>499</v>
      </c>
      <c r="M307" s="1"/>
      <c r="N307" s="1"/>
      <c r="O307" s="113"/>
      <c r="P307" s="1"/>
      <c r="Q307"/>
      <c r="R307"/>
      <c r="S307"/>
      <c r="T307"/>
      <c r="U307"/>
      <c r="V307"/>
      <c r="W307"/>
      <c r="X307"/>
      <c r="Y307"/>
      <c r="Z307"/>
      <c r="AA307"/>
      <c r="AB307" s="1" t="str">
        <f>IF(基本情報登録!$D$10="","",IF(基本情報登録!$D$10='登録データ（女）'!F307,1,0))</f>
        <v/>
      </c>
      <c r="AC307"/>
    </row>
    <row r="308" spans="1:29">
      <c r="A308" s="156">
        <v>306</v>
      </c>
      <c r="B308" s="157" t="s">
        <v>6891</v>
      </c>
      <c r="C308" s="157" t="s">
        <v>6892</v>
      </c>
      <c r="D308" s="156"/>
      <c r="E308" s="156"/>
      <c r="F308" s="157" t="s">
        <v>65</v>
      </c>
      <c r="G308" s="157">
        <v>1</v>
      </c>
      <c r="H308" s="157" t="s">
        <v>6893</v>
      </c>
      <c r="I308" s="156" t="s">
        <v>6894</v>
      </c>
      <c r="J308" s="156" t="s">
        <v>6895</v>
      </c>
      <c r="K308" s="156" t="s">
        <v>5905</v>
      </c>
      <c r="L308" s="157" t="s">
        <v>499</v>
      </c>
      <c r="M308" s="1"/>
      <c r="N308" s="1"/>
      <c r="O308" s="113"/>
      <c r="P308" s="1"/>
      <c r="Q308"/>
      <c r="R308"/>
      <c r="S308"/>
      <c r="T308"/>
      <c r="U308"/>
      <c r="V308"/>
      <c r="W308"/>
      <c r="X308"/>
      <c r="Y308"/>
      <c r="Z308"/>
      <c r="AA308"/>
      <c r="AB308" s="1" t="str">
        <f>IF(基本情報登録!$D$10="","",IF(基本情報登録!$D$10='登録データ（女）'!F308,1,0))</f>
        <v/>
      </c>
      <c r="AC308"/>
    </row>
    <row r="309" spans="1:29">
      <c r="A309" s="157">
        <v>307</v>
      </c>
      <c r="B309" s="157" t="s">
        <v>6896</v>
      </c>
      <c r="C309" s="157" t="s">
        <v>6897</v>
      </c>
      <c r="D309" s="156"/>
      <c r="E309" s="156"/>
      <c r="F309" s="157" t="s">
        <v>65</v>
      </c>
      <c r="G309" s="157">
        <v>1</v>
      </c>
      <c r="H309" s="157" t="s">
        <v>5270</v>
      </c>
      <c r="I309" s="156" t="s">
        <v>547</v>
      </c>
      <c r="J309" s="156" t="s">
        <v>4123</v>
      </c>
      <c r="K309" s="156" t="s">
        <v>5906</v>
      </c>
      <c r="L309" s="157" t="s">
        <v>499</v>
      </c>
      <c r="M309" s="1"/>
      <c r="N309" s="1"/>
      <c r="O309" s="113"/>
      <c r="P309" s="1"/>
      <c r="Q309"/>
      <c r="R309"/>
      <c r="S309"/>
      <c r="T309"/>
      <c r="U309"/>
      <c r="V309"/>
      <c r="W309"/>
      <c r="X309"/>
      <c r="Y309"/>
      <c r="Z309"/>
      <c r="AA309"/>
      <c r="AB309" s="1" t="str">
        <f>IF(基本情報登録!$D$10="","",IF(基本情報登録!$D$10='登録データ（女）'!F309,1,0))</f>
        <v/>
      </c>
      <c r="AC309"/>
    </row>
    <row r="310" spans="1:29">
      <c r="A310" s="156">
        <v>308</v>
      </c>
      <c r="B310" s="157" t="s">
        <v>1115</v>
      </c>
      <c r="C310" s="157" t="s">
        <v>1116</v>
      </c>
      <c r="D310" s="156"/>
      <c r="E310" s="156"/>
      <c r="F310" s="157" t="s">
        <v>26</v>
      </c>
      <c r="G310" s="157" t="s">
        <v>333</v>
      </c>
      <c r="H310" s="157" t="s">
        <v>377</v>
      </c>
      <c r="I310" s="156" t="s">
        <v>1044</v>
      </c>
      <c r="J310" s="156" t="s">
        <v>3918</v>
      </c>
      <c r="K310" s="156" t="s">
        <v>5907</v>
      </c>
      <c r="L310" s="157" t="s">
        <v>499</v>
      </c>
      <c r="M310" s="1"/>
      <c r="N310" s="1"/>
      <c r="O310" s="113"/>
      <c r="P310" s="1"/>
      <c r="Q310"/>
      <c r="R310"/>
      <c r="S310"/>
      <c r="T310"/>
      <c r="U310"/>
      <c r="V310"/>
      <c r="W310"/>
      <c r="X310"/>
      <c r="Y310"/>
      <c r="Z310"/>
      <c r="AA310"/>
      <c r="AB310" s="1" t="str">
        <f>IF(基本情報登録!$D$10="","",IF(基本情報登録!$D$10='登録データ（女）'!F310,1,0))</f>
        <v/>
      </c>
      <c r="AC310"/>
    </row>
    <row r="311" spans="1:29">
      <c r="A311" s="156">
        <v>309</v>
      </c>
      <c r="B311" s="157" t="s">
        <v>6898</v>
      </c>
      <c r="C311" s="157" t="s">
        <v>6899</v>
      </c>
      <c r="D311" s="156"/>
      <c r="E311" s="156"/>
      <c r="F311" s="157" t="s">
        <v>26</v>
      </c>
      <c r="G311" s="157">
        <v>2</v>
      </c>
      <c r="H311" s="157" t="s">
        <v>1767</v>
      </c>
      <c r="I311" s="156" t="s">
        <v>629</v>
      </c>
      <c r="J311" s="156" t="s">
        <v>3808</v>
      </c>
      <c r="K311" s="156" t="s">
        <v>5908</v>
      </c>
      <c r="L311" s="157" t="s">
        <v>499</v>
      </c>
      <c r="M311" s="1"/>
      <c r="N311" s="1"/>
      <c r="O311" s="113"/>
      <c r="P311" s="1"/>
      <c r="Q311"/>
      <c r="R311"/>
      <c r="S311"/>
      <c r="T311"/>
      <c r="U311"/>
      <c r="V311"/>
      <c r="W311"/>
      <c r="X311"/>
      <c r="Y311"/>
      <c r="Z311"/>
      <c r="AA311"/>
      <c r="AB311" s="1" t="str">
        <f>IF(基本情報登録!$D$10="","",IF(基本情報登録!$D$10='登録データ（女）'!F311,1,0))</f>
        <v/>
      </c>
      <c r="AC311"/>
    </row>
    <row r="312" spans="1:29">
      <c r="A312" s="157">
        <v>310</v>
      </c>
      <c r="B312" s="157" t="s">
        <v>6900</v>
      </c>
      <c r="C312" s="157" t="s">
        <v>6901</v>
      </c>
      <c r="D312" s="156"/>
      <c r="E312" s="156"/>
      <c r="F312" s="157" t="s">
        <v>26</v>
      </c>
      <c r="G312" s="157">
        <v>1</v>
      </c>
      <c r="H312" s="157" t="s">
        <v>6902</v>
      </c>
      <c r="I312" s="156" t="s">
        <v>2933</v>
      </c>
      <c r="J312" s="156" t="s">
        <v>6903</v>
      </c>
      <c r="K312" s="156" t="s">
        <v>5909</v>
      </c>
      <c r="L312" s="157" t="s">
        <v>499</v>
      </c>
      <c r="M312" s="1"/>
      <c r="N312" s="1"/>
      <c r="O312" s="113"/>
      <c r="P312" s="1"/>
      <c r="Q312"/>
      <c r="R312"/>
      <c r="S312"/>
      <c r="T312"/>
      <c r="U312"/>
      <c r="V312"/>
      <c r="W312"/>
      <c r="X312"/>
      <c r="Y312"/>
      <c r="Z312"/>
      <c r="AA312"/>
      <c r="AB312" s="1" t="str">
        <f>IF(基本情報登録!$D$10="","",IF(基本情報登録!$D$10='登録データ（女）'!F312,1,0))</f>
        <v/>
      </c>
      <c r="AC312"/>
    </row>
    <row r="313" spans="1:29">
      <c r="A313" s="156">
        <v>311</v>
      </c>
      <c r="B313" s="157" t="s">
        <v>6904</v>
      </c>
      <c r="C313" s="157" t="s">
        <v>6905</v>
      </c>
      <c r="D313" s="156"/>
      <c r="E313" s="156"/>
      <c r="F313" s="157" t="s">
        <v>11</v>
      </c>
      <c r="G313" s="157">
        <v>1</v>
      </c>
      <c r="H313" s="157" t="s">
        <v>6738</v>
      </c>
      <c r="I313" s="156" t="s">
        <v>604</v>
      </c>
      <c r="J313" s="156" t="s">
        <v>6906</v>
      </c>
      <c r="K313" s="156" t="s">
        <v>5910</v>
      </c>
      <c r="L313" s="157" t="s">
        <v>499</v>
      </c>
      <c r="M313" s="1"/>
      <c r="N313" s="1"/>
      <c r="O313" s="113"/>
      <c r="P313" s="1"/>
      <c r="Q313"/>
      <c r="R313"/>
      <c r="S313"/>
      <c r="T313"/>
      <c r="U313"/>
      <c r="V313"/>
      <c r="W313"/>
      <c r="X313"/>
      <c r="Y313"/>
      <c r="Z313"/>
      <c r="AA313"/>
      <c r="AB313" s="1" t="str">
        <f>IF(基本情報登録!$D$10="","",IF(基本情報登録!$D$10='登録データ（女）'!F313,1,0))</f>
        <v/>
      </c>
      <c r="AC313"/>
    </row>
    <row r="314" spans="1:29">
      <c r="A314" s="156">
        <v>312</v>
      </c>
      <c r="B314" s="156" t="s">
        <v>6907</v>
      </c>
      <c r="C314" s="156" t="s">
        <v>6908</v>
      </c>
      <c r="D314" s="156"/>
      <c r="E314" s="156"/>
      <c r="F314" s="156" t="s">
        <v>11</v>
      </c>
      <c r="G314" s="156">
        <v>1</v>
      </c>
      <c r="H314" s="156" t="s">
        <v>5242</v>
      </c>
      <c r="I314" s="156" t="s">
        <v>6909</v>
      </c>
      <c r="J314" s="156" t="s">
        <v>2231</v>
      </c>
      <c r="K314" s="156" t="s">
        <v>5911</v>
      </c>
      <c r="L314" s="156" t="s">
        <v>3373</v>
      </c>
      <c r="M314" s="1"/>
      <c r="N314" s="1"/>
      <c r="O314" s="113"/>
      <c r="P314" s="1"/>
      <c r="Q314"/>
      <c r="R314"/>
      <c r="S314"/>
      <c r="T314"/>
      <c r="U314"/>
      <c r="V314"/>
      <c r="W314"/>
      <c r="X314"/>
      <c r="Y314"/>
      <c r="Z314"/>
      <c r="AA314"/>
      <c r="AB314" s="1" t="str">
        <f>IF(基本情報登録!$D$10="","",IF(基本情報登録!$D$10='登録データ（女）'!F314,1,0))</f>
        <v/>
      </c>
      <c r="AC314"/>
    </row>
    <row r="315" spans="1:29">
      <c r="A315" s="156">
        <v>313</v>
      </c>
      <c r="B315" s="156" t="s">
        <v>2153</v>
      </c>
      <c r="C315" s="156" t="s">
        <v>2154</v>
      </c>
      <c r="D315" s="156"/>
      <c r="E315" s="156"/>
      <c r="F315" s="156" t="s">
        <v>11</v>
      </c>
      <c r="G315" s="156">
        <v>3</v>
      </c>
      <c r="H315" s="156" t="s">
        <v>2155</v>
      </c>
      <c r="I315" s="156" t="s">
        <v>539</v>
      </c>
      <c r="J315" s="156" t="s">
        <v>3922</v>
      </c>
      <c r="K315" s="156" t="s">
        <v>5912</v>
      </c>
      <c r="L315" s="156" t="s">
        <v>3373</v>
      </c>
      <c r="M315" s="1"/>
      <c r="N315" s="1"/>
      <c r="O315" s="113"/>
      <c r="P315" s="1"/>
      <c r="Q315"/>
      <c r="R315"/>
      <c r="S315"/>
      <c r="T315"/>
      <c r="U315"/>
      <c r="V315"/>
      <c r="W315"/>
      <c r="X315"/>
      <c r="Y315"/>
      <c r="Z315"/>
      <c r="AA315"/>
      <c r="AB315" s="1" t="str">
        <f>IF(基本情報登録!$D$10="","",IF(基本情報登録!$D$10='登録データ（女）'!F315,1,0))</f>
        <v/>
      </c>
      <c r="AC315"/>
    </row>
    <row r="316" spans="1:29">
      <c r="A316" s="156">
        <v>314</v>
      </c>
      <c r="B316" s="156" t="s">
        <v>6910</v>
      </c>
      <c r="C316" s="156" t="s">
        <v>6911</v>
      </c>
      <c r="D316" s="156"/>
      <c r="E316" s="156"/>
      <c r="F316" s="156" t="s">
        <v>11</v>
      </c>
      <c r="G316" s="156">
        <v>1</v>
      </c>
      <c r="H316" s="156" t="s">
        <v>5140</v>
      </c>
      <c r="I316" s="156" t="s">
        <v>6912</v>
      </c>
      <c r="J316" s="156" t="s">
        <v>6913</v>
      </c>
      <c r="K316" s="156" t="s">
        <v>5913</v>
      </c>
      <c r="L316" s="156" t="s">
        <v>3373</v>
      </c>
      <c r="M316" s="1"/>
      <c r="N316" s="1"/>
      <c r="O316" s="113"/>
      <c r="P316" s="1"/>
      <c r="Q316"/>
      <c r="R316"/>
      <c r="S316"/>
      <c r="T316"/>
      <c r="U316"/>
      <c r="V316"/>
      <c r="W316"/>
      <c r="X316"/>
      <c r="Y316"/>
      <c r="Z316"/>
      <c r="AA316"/>
      <c r="AB316" s="1" t="str">
        <f>IF(基本情報登録!$D$10="","",IF(基本情報登録!$D$10='登録データ（女）'!F316,1,0))</f>
        <v/>
      </c>
      <c r="AC316"/>
    </row>
    <row r="317" spans="1:29">
      <c r="A317" s="156">
        <v>315</v>
      </c>
      <c r="B317" s="156" t="s">
        <v>6914</v>
      </c>
      <c r="C317" s="156" t="s">
        <v>6915</v>
      </c>
      <c r="D317" s="156"/>
      <c r="E317" s="156"/>
      <c r="F317" s="156" t="s">
        <v>11</v>
      </c>
      <c r="G317" s="156">
        <v>1</v>
      </c>
      <c r="H317" s="156" t="s">
        <v>6916</v>
      </c>
      <c r="I317" s="156" t="s">
        <v>2773</v>
      </c>
      <c r="J317" s="156" t="s">
        <v>5329</v>
      </c>
      <c r="K317" s="156" t="s">
        <v>5914</v>
      </c>
      <c r="L317" s="156" t="s">
        <v>3373</v>
      </c>
      <c r="M317" s="1"/>
      <c r="N317" s="1"/>
      <c r="O317" s="113"/>
      <c r="P317" s="1"/>
      <c r="Q317"/>
      <c r="R317"/>
      <c r="S317"/>
      <c r="T317"/>
      <c r="U317"/>
      <c r="V317"/>
      <c r="W317"/>
      <c r="X317"/>
      <c r="Y317"/>
      <c r="Z317"/>
      <c r="AA317"/>
      <c r="AB317" s="1" t="str">
        <f>IF(基本情報登録!$D$10="","",IF(基本情報登録!$D$10='登録データ（女）'!F317,1,0))</f>
        <v/>
      </c>
      <c r="AC317"/>
    </row>
    <row r="318" spans="1:29">
      <c r="A318" s="156">
        <v>316</v>
      </c>
      <c r="B318" s="156" t="s">
        <v>2099</v>
      </c>
      <c r="C318" s="156" t="s">
        <v>2100</v>
      </c>
      <c r="D318" s="156"/>
      <c r="E318" s="156"/>
      <c r="F318" s="156" t="s">
        <v>11</v>
      </c>
      <c r="G318" s="156">
        <v>3</v>
      </c>
      <c r="H318" s="156" t="s">
        <v>2101</v>
      </c>
      <c r="I318" s="156" t="s">
        <v>2188</v>
      </c>
      <c r="J318" s="156" t="s">
        <v>3685</v>
      </c>
      <c r="K318" s="156" t="s">
        <v>5915</v>
      </c>
      <c r="L318" s="156" t="s">
        <v>3373</v>
      </c>
      <c r="M318" s="1"/>
      <c r="N318" s="1"/>
      <c r="O318" s="113"/>
      <c r="P318" s="1"/>
      <c r="Q318"/>
      <c r="R318"/>
      <c r="S318"/>
      <c r="T318"/>
      <c r="U318"/>
      <c r="V318"/>
      <c r="W318"/>
      <c r="X318"/>
      <c r="Y318"/>
      <c r="Z318"/>
      <c r="AA318"/>
      <c r="AB318" s="1" t="str">
        <f>IF(基本情報登録!$D$10="","",IF(基本情報登録!$D$10='登録データ（女）'!F318,1,0))</f>
        <v/>
      </c>
      <c r="AC318"/>
    </row>
    <row r="319" spans="1:29">
      <c r="A319" s="156">
        <v>317</v>
      </c>
      <c r="B319" s="156" t="s">
        <v>6917</v>
      </c>
      <c r="C319" s="156" t="s">
        <v>6918</v>
      </c>
      <c r="D319" s="156"/>
      <c r="E319" s="156"/>
      <c r="F319" s="156" t="s">
        <v>101</v>
      </c>
      <c r="G319" s="156">
        <v>1</v>
      </c>
      <c r="H319" s="156" t="s">
        <v>5070</v>
      </c>
      <c r="I319" s="156" t="s">
        <v>6919</v>
      </c>
      <c r="J319" s="156" t="s">
        <v>3757</v>
      </c>
      <c r="K319" s="156" t="s">
        <v>5916</v>
      </c>
      <c r="L319" s="156" t="s">
        <v>3373</v>
      </c>
      <c r="M319" s="1"/>
      <c r="N319" s="1"/>
      <c r="O319" s="113"/>
      <c r="P319" s="1"/>
      <c r="Q319"/>
      <c r="R319"/>
      <c r="S319"/>
      <c r="T319"/>
      <c r="U319"/>
      <c r="V319"/>
      <c r="W319"/>
      <c r="X319"/>
      <c r="Y319"/>
      <c r="Z319"/>
      <c r="AA319"/>
      <c r="AB319" s="1" t="str">
        <f>IF(基本情報登録!$D$10="","",IF(基本情報登録!$D$10='登録データ（女）'!F319,1,0))</f>
        <v/>
      </c>
      <c r="AC319"/>
    </row>
    <row r="320" spans="1:29">
      <c r="A320" s="156">
        <v>318</v>
      </c>
      <c r="B320" s="156" t="s">
        <v>6920</v>
      </c>
      <c r="C320" s="156" t="s">
        <v>1148</v>
      </c>
      <c r="D320" s="156"/>
      <c r="E320" s="156"/>
      <c r="F320" s="156" t="s">
        <v>101</v>
      </c>
      <c r="G320" s="156">
        <v>1</v>
      </c>
      <c r="H320" s="156" t="s">
        <v>5272</v>
      </c>
      <c r="I320" s="156" t="s">
        <v>519</v>
      </c>
      <c r="J320" s="156" t="s">
        <v>2440</v>
      </c>
      <c r="K320" s="156" t="s">
        <v>5917</v>
      </c>
      <c r="L320" s="156" t="s">
        <v>3373</v>
      </c>
      <c r="M320" s="1"/>
      <c r="N320" s="1"/>
      <c r="O320" s="113"/>
      <c r="P320" s="1"/>
      <c r="Q320"/>
      <c r="R320"/>
      <c r="S320"/>
      <c r="T320"/>
      <c r="U320"/>
      <c r="V320"/>
      <c r="W320"/>
      <c r="X320"/>
      <c r="Y320"/>
      <c r="Z320"/>
      <c r="AA320"/>
      <c r="AB320" s="1" t="str">
        <f>IF(基本情報登録!$D$10="","",IF(基本情報登録!$D$10='登録データ（女）'!F320,1,0))</f>
        <v/>
      </c>
      <c r="AC320"/>
    </row>
    <row r="321" spans="1:29">
      <c r="A321" s="156">
        <v>319</v>
      </c>
      <c r="B321" s="156" t="s">
        <v>6921</v>
      </c>
      <c r="C321" s="156" t="s">
        <v>6922</v>
      </c>
      <c r="D321" s="156"/>
      <c r="E321" s="156"/>
      <c r="F321" s="156" t="s">
        <v>28</v>
      </c>
      <c r="G321" s="156">
        <v>1</v>
      </c>
      <c r="H321" s="156" t="s">
        <v>6775</v>
      </c>
      <c r="I321" s="156" t="s">
        <v>6923</v>
      </c>
      <c r="J321" s="156" t="s">
        <v>2440</v>
      </c>
      <c r="K321" s="156" t="s">
        <v>5918</v>
      </c>
      <c r="L321" s="156" t="s">
        <v>3373</v>
      </c>
      <c r="M321" s="1"/>
      <c r="N321" s="1"/>
      <c r="O321" s="113"/>
      <c r="P321" s="1"/>
      <c r="Q321"/>
      <c r="R321"/>
      <c r="S321"/>
      <c r="T321"/>
      <c r="U321"/>
      <c r="V321"/>
      <c r="W321"/>
      <c r="X321"/>
      <c r="Y321"/>
      <c r="Z321"/>
      <c r="AA321"/>
      <c r="AB321" s="1" t="str">
        <f>IF(基本情報登録!$D$10="","",IF(基本情報登録!$D$10='登録データ（女）'!F321,1,0))</f>
        <v/>
      </c>
      <c r="AC321"/>
    </row>
    <row r="322" spans="1:29">
      <c r="A322" s="156">
        <v>320</v>
      </c>
      <c r="B322" s="156" t="s">
        <v>6924</v>
      </c>
      <c r="C322" s="156" t="s">
        <v>6925</v>
      </c>
      <c r="D322" s="156"/>
      <c r="E322" s="156"/>
      <c r="F322" s="156" t="s">
        <v>28</v>
      </c>
      <c r="G322" s="156">
        <v>1</v>
      </c>
      <c r="H322" s="156" t="s">
        <v>6838</v>
      </c>
      <c r="I322" s="156" t="s">
        <v>3232</v>
      </c>
      <c r="J322" s="156" t="s">
        <v>3933</v>
      </c>
      <c r="K322" s="156" t="s">
        <v>5919</v>
      </c>
      <c r="L322" s="156" t="s">
        <v>3373</v>
      </c>
      <c r="M322" s="1"/>
      <c r="N322" s="1"/>
      <c r="O322" s="113"/>
      <c r="P322" s="1"/>
      <c r="Q322"/>
      <c r="R322"/>
      <c r="S322"/>
      <c r="T322"/>
      <c r="U322"/>
      <c r="V322"/>
      <c r="W322"/>
      <c r="X322"/>
      <c r="Y322"/>
      <c r="Z322"/>
      <c r="AA322"/>
      <c r="AB322" s="1" t="str">
        <f>IF(基本情報登録!$D$10="","",IF(基本情報登録!$D$10='登録データ（女）'!F322,1,0))</f>
        <v/>
      </c>
      <c r="AC322"/>
    </row>
    <row r="323" spans="1:29">
      <c r="A323" s="156">
        <v>321</v>
      </c>
      <c r="B323" s="156" t="s">
        <v>6926</v>
      </c>
      <c r="C323" s="156" t="s">
        <v>6927</v>
      </c>
      <c r="D323" s="156"/>
      <c r="E323" s="156"/>
      <c r="F323" s="156" t="s">
        <v>5013</v>
      </c>
      <c r="G323" s="156">
        <v>1</v>
      </c>
      <c r="H323" s="156" t="s">
        <v>5100</v>
      </c>
      <c r="I323" s="156" t="s">
        <v>3020</v>
      </c>
      <c r="J323" s="156" t="s">
        <v>4049</v>
      </c>
      <c r="K323" s="156" t="s">
        <v>5920</v>
      </c>
      <c r="L323" s="156" t="s">
        <v>3373</v>
      </c>
      <c r="M323" s="1"/>
      <c r="N323" s="1"/>
      <c r="O323" s="113"/>
      <c r="P323" s="1"/>
      <c r="Q323"/>
      <c r="R323"/>
      <c r="S323"/>
      <c r="T323"/>
      <c r="U323"/>
      <c r="V323"/>
      <c r="W323"/>
      <c r="X323"/>
      <c r="Y323"/>
      <c r="Z323"/>
      <c r="AA323"/>
      <c r="AB323" s="1" t="str">
        <f>IF(基本情報登録!$D$10="","",IF(基本情報登録!$D$10='登録データ（女）'!F323,1,0))</f>
        <v/>
      </c>
      <c r="AC323"/>
    </row>
    <row r="324" spans="1:29">
      <c r="A324" s="156">
        <v>322</v>
      </c>
      <c r="B324" s="156" t="s">
        <v>6928</v>
      </c>
      <c r="C324" s="156" t="s">
        <v>6929</v>
      </c>
      <c r="D324" s="156"/>
      <c r="E324" s="156"/>
      <c r="F324" s="156" t="s">
        <v>5014</v>
      </c>
      <c r="G324" s="156">
        <v>1</v>
      </c>
      <c r="H324" s="156" t="s">
        <v>6930</v>
      </c>
      <c r="I324" s="156" t="s">
        <v>6931</v>
      </c>
      <c r="J324" s="156" t="s">
        <v>6932</v>
      </c>
      <c r="K324" s="156" t="s">
        <v>5921</v>
      </c>
      <c r="L324" s="156" t="s">
        <v>3373</v>
      </c>
      <c r="M324" s="1"/>
      <c r="N324" s="1"/>
      <c r="O324" s="113"/>
      <c r="P324" s="1"/>
      <c r="Q324"/>
      <c r="R324"/>
      <c r="S324"/>
      <c r="T324"/>
      <c r="U324"/>
      <c r="V324"/>
      <c r="W324"/>
      <c r="X324"/>
      <c r="Y324"/>
      <c r="Z324"/>
      <c r="AA324"/>
      <c r="AB324" s="1" t="str">
        <f>IF(基本情報登録!$D$10="","",IF(基本情報登録!$D$10='登録データ（女）'!F324,1,0))</f>
        <v/>
      </c>
      <c r="AC324"/>
    </row>
    <row r="325" spans="1:29">
      <c r="A325" s="156">
        <v>323</v>
      </c>
      <c r="B325" s="156" t="s">
        <v>6933</v>
      </c>
      <c r="C325" s="156" t="s">
        <v>4100</v>
      </c>
      <c r="D325" s="156"/>
      <c r="E325" s="156"/>
      <c r="F325" s="156" t="s">
        <v>5015</v>
      </c>
      <c r="G325" s="156">
        <v>3</v>
      </c>
      <c r="H325" s="156" t="s">
        <v>1124</v>
      </c>
      <c r="I325" s="156" t="s">
        <v>4101</v>
      </c>
      <c r="J325" s="156" t="s">
        <v>4102</v>
      </c>
      <c r="K325" s="156" t="s">
        <v>5922</v>
      </c>
      <c r="L325" s="156" t="s">
        <v>3373</v>
      </c>
      <c r="M325" s="1"/>
      <c r="N325" s="1"/>
      <c r="O325" s="113"/>
      <c r="P325" s="1"/>
      <c r="Q325"/>
      <c r="R325"/>
      <c r="S325"/>
      <c r="T325"/>
      <c r="U325"/>
      <c r="V325"/>
      <c r="W325"/>
      <c r="X325"/>
      <c r="Y325"/>
      <c r="Z325"/>
      <c r="AA325"/>
      <c r="AB325" s="1" t="str">
        <f>IF(基本情報登録!$D$10="","",IF(基本情報登録!$D$10='登録データ（女）'!F325,1,0))</f>
        <v/>
      </c>
      <c r="AC325"/>
    </row>
    <row r="326" spans="1:29">
      <c r="A326" s="156">
        <v>324</v>
      </c>
      <c r="B326" s="156" t="s">
        <v>4097</v>
      </c>
      <c r="C326" s="156" t="s">
        <v>4098</v>
      </c>
      <c r="D326" s="156"/>
      <c r="E326" s="156"/>
      <c r="F326" s="156" t="s">
        <v>5015</v>
      </c>
      <c r="G326" s="156">
        <v>3</v>
      </c>
      <c r="H326" s="156" t="s">
        <v>4099</v>
      </c>
      <c r="I326" s="156" t="s">
        <v>3248</v>
      </c>
      <c r="J326" s="156" t="s">
        <v>3830</v>
      </c>
      <c r="K326" s="156" t="s">
        <v>5923</v>
      </c>
      <c r="L326" s="156" t="s">
        <v>3373</v>
      </c>
      <c r="M326" s="1"/>
      <c r="N326" s="1"/>
      <c r="O326" s="113"/>
      <c r="P326" s="1"/>
      <c r="Q326"/>
      <c r="R326"/>
      <c r="S326"/>
      <c r="T326"/>
      <c r="U326"/>
      <c r="V326"/>
      <c r="W326"/>
      <c r="X326"/>
      <c r="Y326"/>
      <c r="Z326"/>
      <c r="AA326"/>
      <c r="AB326" s="1" t="str">
        <f>IF(基本情報登録!$D$10="","",IF(基本情報登録!$D$10='登録データ（女）'!F326,1,0))</f>
        <v/>
      </c>
      <c r="AC326"/>
    </row>
    <row r="327" spans="1:29">
      <c r="A327" s="156">
        <v>325</v>
      </c>
      <c r="B327" s="156" t="s">
        <v>4093</v>
      </c>
      <c r="C327" s="156" t="s">
        <v>4094</v>
      </c>
      <c r="D327" s="156"/>
      <c r="E327" s="156"/>
      <c r="F327" s="156" t="s">
        <v>5015</v>
      </c>
      <c r="G327" s="156">
        <v>4</v>
      </c>
      <c r="H327" s="156" t="s">
        <v>693</v>
      </c>
      <c r="I327" s="156" t="s">
        <v>4095</v>
      </c>
      <c r="J327" s="156" t="s">
        <v>4096</v>
      </c>
      <c r="K327" s="156" t="s">
        <v>5924</v>
      </c>
      <c r="L327" s="156" t="s">
        <v>3373</v>
      </c>
      <c r="M327" s="1"/>
      <c r="N327" s="1"/>
      <c r="O327" s="113"/>
      <c r="P327" s="1"/>
      <c r="Q327"/>
      <c r="R327"/>
      <c r="S327"/>
      <c r="T327"/>
      <c r="U327"/>
      <c r="V327"/>
      <c r="W327"/>
      <c r="X327"/>
      <c r="Y327"/>
      <c r="Z327"/>
      <c r="AA327"/>
      <c r="AB327" s="1" t="str">
        <f>IF(基本情報登録!$D$10="","",IF(基本情報登録!$D$10='登録データ（女）'!F327,1,0))</f>
        <v/>
      </c>
      <c r="AC327"/>
    </row>
    <row r="328" spans="1:29">
      <c r="A328" s="156">
        <v>326</v>
      </c>
      <c r="B328" s="156" t="s">
        <v>4088</v>
      </c>
      <c r="C328" s="156" t="s">
        <v>4089</v>
      </c>
      <c r="D328" s="156"/>
      <c r="E328" s="156"/>
      <c r="F328" s="156" t="s">
        <v>5015</v>
      </c>
      <c r="G328" s="156">
        <v>2</v>
      </c>
      <c r="H328" s="156" t="s">
        <v>4090</v>
      </c>
      <c r="I328" s="156" t="s">
        <v>4091</v>
      </c>
      <c r="J328" s="156" t="s">
        <v>4092</v>
      </c>
      <c r="K328" s="156" t="s">
        <v>5925</v>
      </c>
      <c r="L328" s="156" t="s">
        <v>3373</v>
      </c>
      <c r="M328" s="1"/>
      <c r="N328" s="1"/>
      <c r="O328" s="113"/>
      <c r="P328" s="1"/>
      <c r="Q328"/>
      <c r="R328"/>
      <c r="S328"/>
      <c r="T328"/>
      <c r="U328"/>
      <c r="V328"/>
      <c r="W328"/>
      <c r="X328"/>
      <c r="Y328"/>
      <c r="Z328"/>
      <c r="AA328"/>
      <c r="AB328" s="1" t="str">
        <f>IF(基本情報登録!$D$10="","",IF(基本情報登録!$D$10='登録データ（女）'!F328,1,0))</f>
        <v/>
      </c>
      <c r="AC328"/>
    </row>
    <row r="329" spans="1:29">
      <c r="A329" s="156">
        <v>327</v>
      </c>
      <c r="B329" s="156" t="s">
        <v>6934</v>
      </c>
      <c r="C329" s="156" t="s">
        <v>6935</v>
      </c>
      <c r="D329" s="156"/>
      <c r="E329" s="156"/>
      <c r="F329" s="156" t="s">
        <v>30</v>
      </c>
      <c r="G329" s="156">
        <v>1</v>
      </c>
      <c r="H329" s="156" t="s">
        <v>5272</v>
      </c>
      <c r="I329" s="156" t="s">
        <v>6936</v>
      </c>
      <c r="J329" s="156" t="s">
        <v>6861</v>
      </c>
      <c r="K329" s="156" t="s">
        <v>5926</v>
      </c>
      <c r="L329" s="156" t="s">
        <v>3373</v>
      </c>
      <c r="M329" s="1"/>
      <c r="N329" s="1"/>
      <c r="O329" s="113"/>
      <c r="P329" s="1"/>
      <c r="Q329"/>
      <c r="R329"/>
      <c r="S329"/>
      <c r="T329"/>
      <c r="U329"/>
      <c r="V329"/>
      <c r="W329"/>
      <c r="X329"/>
      <c r="Y329"/>
      <c r="Z329"/>
      <c r="AA329"/>
      <c r="AB329" s="1" t="str">
        <f>IF(基本情報登録!$D$10="","",IF(基本情報登録!$D$10='登録データ（女）'!F329,1,0))</f>
        <v/>
      </c>
      <c r="AC329"/>
    </row>
    <row r="330" spans="1:29">
      <c r="A330" s="156">
        <v>328</v>
      </c>
      <c r="B330" s="156" t="s">
        <v>6937</v>
      </c>
      <c r="C330" s="156" t="s">
        <v>6938</v>
      </c>
      <c r="D330" s="156"/>
      <c r="E330" s="156"/>
      <c r="F330" s="156" t="s">
        <v>30</v>
      </c>
      <c r="G330" s="156">
        <v>1</v>
      </c>
      <c r="H330" s="156" t="s">
        <v>6939</v>
      </c>
      <c r="I330" s="156" t="s">
        <v>551</v>
      </c>
      <c r="J330" s="156" t="s">
        <v>6940</v>
      </c>
      <c r="K330" s="156" t="s">
        <v>5927</v>
      </c>
      <c r="L330" s="156" t="s">
        <v>3373</v>
      </c>
      <c r="M330" s="1"/>
      <c r="N330" s="1"/>
      <c r="O330" s="113"/>
      <c r="P330" s="1"/>
      <c r="Q330"/>
      <c r="R330"/>
      <c r="S330"/>
      <c r="T330"/>
      <c r="U330"/>
      <c r="V330"/>
      <c r="W330"/>
      <c r="X330"/>
      <c r="Y330"/>
      <c r="Z330"/>
      <c r="AA330"/>
      <c r="AB330" s="1" t="str">
        <f>IF(基本情報登録!$D$10="","",IF(基本情報登録!$D$10='登録データ（女）'!F330,1,0))</f>
        <v/>
      </c>
      <c r="AC330"/>
    </row>
    <row r="331" spans="1:29">
      <c r="A331" s="156">
        <v>329</v>
      </c>
      <c r="B331" s="156" t="s">
        <v>6941</v>
      </c>
      <c r="C331" s="156" t="s">
        <v>6942</v>
      </c>
      <c r="D331" s="156"/>
      <c r="E331" s="156"/>
      <c r="F331" s="156" t="s">
        <v>6943</v>
      </c>
      <c r="G331" s="156">
        <v>1</v>
      </c>
      <c r="H331" s="156" t="s">
        <v>5222</v>
      </c>
      <c r="I331" s="156" t="s">
        <v>6944</v>
      </c>
      <c r="J331" s="156" t="s">
        <v>6876</v>
      </c>
      <c r="K331" s="156" t="s">
        <v>5928</v>
      </c>
      <c r="L331" s="156" t="s">
        <v>3373</v>
      </c>
      <c r="M331" s="1"/>
      <c r="N331" s="1"/>
      <c r="O331" s="113"/>
      <c r="P331" s="1"/>
      <c r="Q331"/>
      <c r="R331"/>
      <c r="S331"/>
      <c r="T331"/>
      <c r="U331"/>
      <c r="V331"/>
      <c r="W331"/>
      <c r="X331"/>
      <c r="Y331"/>
      <c r="Z331"/>
      <c r="AA331"/>
      <c r="AB331" s="1" t="str">
        <f>IF(基本情報登録!$D$10="","",IF(基本情報登録!$D$10='登録データ（女）'!F331,1,0))</f>
        <v/>
      </c>
      <c r="AC331"/>
    </row>
    <row r="332" spans="1:29">
      <c r="A332" s="156">
        <v>330</v>
      </c>
      <c r="B332" s="156" t="s">
        <v>6945</v>
      </c>
      <c r="C332" s="156" t="s">
        <v>6946</v>
      </c>
      <c r="D332" s="156"/>
      <c r="E332" s="156"/>
      <c r="F332" s="156" t="s">
        <v>5017</v>
      </c>
      <c r="G332" s="156">
        <v>1</v>
      </c>
      <c r="H332" s="156" t="s">
        <v>5049</v>
      </c>
      <c r="I332" s="156" t="s">
        <v>6947</v>
      </c>
      <c r="J332" s="156" t="s">
        <v>6948</v>
      </c>
      <c r="K332" s="156" t="s">
        <v>5929</v>
      </c>
      <c r="L332" s="156" t="s">
        <v>3373</v>
      </c>
      <c r="M332" s="1"/>
      <c r="N332" s="1"/>
      <c r="O332" s="113"/>
      <c r="P332" s="1"/>
      <c r="Q332"/>
      <c r="R332"/>
      <c r="S332"/>
      <c r="T332"/>
      <c r="U332"/>
      <c r="V332"/>
      <c r="W332"/>
      <c r="X332"/>
      <c r="Y332"/>
      <c r="Z332"/>
      <c r="AA332"/>
      <c r="AB332" s="1" t="str">
        <f>IF(基本情報登録!$D$10="","",IF(基本情報登録!$D$10='登録データ（女）'!F332,1,0))</f>
        <v/>
      </c>
      <c r="AC332"/>
    </row>
    <row r="333" spans="1:29">
      <c r="A333" s="156">
        <v>331</v>
      </c>
      <c r="B333" s="156" t="s">
        <v>6949</v>
      </c>
      <c r="C333" s="156" t="s">
        <v>6950</v>
      </c>
      <c r="D333" s="156"/>
      <c r="E333" s="156"/>
      <c r="F333" s="156" t="s">
        <v>5017</v>
      </c>
      <c r="G333" s="156">
        <v>1</v>
      </c>
      <c r="H333" s="156" t="s">
        <v>5042</v>
      </c>
      <c r="I333" s="156" t="s">
        <v>2700</v>
      </c>
      <c r="J333" s="156" t="s">
        <v>6951</v>
      </c>
      <c r="K333" s="156" t="s">
        <v>5930</v>
      </c>
      <c r="L333" s="156" t="s">
        <v>3373</v>
      </c>
      <c r="M333" s="1"/>
      <c r="N333" s="1"/>
      <c r="O333" s="113"/>
      <c r="P333" s="1"/>
      <c r="Q333"/>
      <c r="R333"/>
      <c r="S333"/>
      <c r="T333"/>
      <c r="U333"/>
      <c r="V333"/>
      <c r="W333"/>
      <c r="X333"/>
      <c r="Y333"/>
      <c r="Z333"/>
      <c r="AA333"/>
      <c r="AB333" s="1" t="str">
        <f>IF(基本情報登録!$D$10="","",IF(基本情報登録!$D$10='登録データ（女）'!F333,1,0))</f>
        <v/>
      </c>
      <c r="AC333"/>
    </row>
    <row r="334" spans="1:29">
      <c r="A334" s="156">
        <v>332</v>
      </c>
      <c r="B334" s="156" t="s">
        <v>6952</v>
      </c>
      <c r="C334" s="156" t="s">
        <v>6953</v>
      </c>
      <c r="D334" s="156"/>
      <c r="E334" s="156"/>
      <c r="F334" s="156" t="s">
        <v>5017</v>
      </c>
      <c r="G334" s="156">
        <v>1</v>
      </c>
      <c r="H334" s="156" t="s">
        <v>5176</v>
      </c>
      <c r="I334" s="156" t="s">
        <v>2741</v>
      </c>
      <c r="J334" s="156" t="s">
        <v>3783</v>
      </c>
      <c r="K334" s="156" t="s">
        <v>5931</v>
      </c>
      <c r="L334" s="156" t="s">
        <v>499</v>
      </c>
      <c r="M334" s="1"/>
      <c r="N334" s="1"/>
      <c r="O334" s="113"/>
      <c r="P334" s="1"/>
      <c r="Q334"/>
      <c r="R334"/>
      <c r="S334"/>
      <c r="T334"/>
      <c r="U334"/>
      <c r="V334"/>
      <c r="W334"/>
      <c r="X334"/>
      <c r="Y334"/>
      <c r="Z334"/>
      <c r="AA334"/>
      <c r="AB334" s="1" t="str">
        <f>IF(基本情報登録!$D$10="","",IF(基本情報登録!$D$10='登録データ（女）'!F334,1,0))</f>
        <v/>
      </c>
      <c r="AC334"/>
    </row>
    <row r="335" spans="1:29">
      <c r="A335" s="156">
        <v>333</v>
      </c>
      <c r="B335" s="156" t="s">
        <v>6954</v>
      </c>
      <c r="C335" s="156" t="s">
        <v>6955</v>
      </c>
      <c r="D335" s="156"/>
      <c r="E335" s="156"/>
      <c r="F335" s="156" t="s">
        <v>5017</v>
      </c>
      <c r="G335" s="156">
        <v>1</v>
      </c>
      <c r="H335" s="156" t="s">
        <v>5253</v>
      </c>
      <c r="I335" s="156" t="s">
        <v>568</v>
      </c>
      <c r="J335" s="156" t="s">
        <v>3810</v>
      </c>
      <c r="K335" s="156" t="s">
        <v>5932</v>
      </c>
      <c r="L335" s="156" t="s">
        <v>499</v>
      </c>
      <c r="M335" s="1"/>
      <c r="N335" s="1"/>
      <c r="O335" s="113"/>
      <c r="P335" s="1"/>
      <c r="Q335"/>
      <c r="R335"/>
      <c r="S335"/>
      <c r="T335"/>
      <c r="U335"/>
      <c r="V335"/>
      <c r="W335"/>
      <c r="X335"/>
      <c r="Y335"/>
      <c r="Z335"/>
      <c r="AA335"/>
      <c r="AB335" s="1" t="str">
        <f>IF(基本情報登録!$D$10="","",IF(基本情報登録!$D$10='登録データ（女）'!F335,1,0))</f>
        <v/>
      </c>
      <c r="AC335"/>
    </row>
    <row r="336" spans="1:29">
      <c r="A336" s="156">
        <v>334</v>
      </c>
      <c r="B336" s="156" t="s">
        <v>6956</v>
      </c>
      <c r="C336" s="156" t="s">
        <v>6957</v>
      </c>
      <c r="D336" s="156"/>
      <c r="E336" s="156"/>
      <c r="F336" s="156" t="s">
        <v>5016</v>
      </c>
      <c r="G336" s="156">
        <v>1</v>
      </c>
      <c r="H336" s="156" t="s">
        <v>6711</v>
      </c>
      <c r="I336" s="156" t="s">
        <v>6958</v>
      </c>
      <c r="J336" s="156" t="s">
        <v>6959</v>
      </c>
      <c r="K336" s="156" t="s">
        <v>5933</v>
      </c>
      <c r="L336" s="156" t="s">
        <v>499</v>
      </c>
      <c r="M336" s="1"/>
      <c r="N336" s="1"/>
      <c r="O336" s="113"/>
      <c r="P336" s="1"/>
      <c r="Q336"/>
      <c r="R336"/>
      <c r="S336"/>
      <c r="T336"/>
      <c r="U336"/>
      <c r="V336"/>
      <c r="W336"/>
      <c r="X336"/>
      <c r="Y336"/>
      <c r="Z336"/>
      <c r="AA336"/>
      <c r="AB336" s="1" t="str">
        <f>IF(基本情報登録!$D$10="","",IF(基本情報登録!$D$10='登録データ（女）'!F336,1,0))</f>
        <v/>
      </c>
      <c r="AC336"/>
    </row>
    <row r="337" spans="1:29">
      <c r="A337" s="156">
        <v>335</v>
      </c>
      <c r="B337" s="156" t="s">
        <v>6960</v>
      </c>
      <c r="C337" s="156" t="s">
        <v>6961</v>
      </c>
      <c r="D337" s="156"/>
      <c r="E337" s="156"/>
      <c r="F337" s="156" t="s">
        <v>5016</v>
      </c>
      <c r="G337" s="156">
        <v>1</v>
      </c>
      <c r="H337" s="156" t="s">
        <v>3342</v>
      </c>
      <c r="I337" s="156" t="s">
        <v>2735</v>
      </c>
      <c r="J337" s="156" t="s">
        <v>6962</v>
      </c>
      <c r="K337" s="156" t="s">
        <v>5934</v>
      </c>
      <c r="L337" s="156" t="s">
        <v>499</v>
      </c>
      <c r="M337" s="1"/>
      <c r="N337" s="1"/>
      <c r="O337" s="113"/>
      <c r="P337" s="1"/>
      <c r="Q337"/>
      <c r="R337"/>
      <c r="S337"/>
      <c r="T337"/>
      <c r="U337"/>
      <c r="V337"/>
      <c r="W337"/>
      <c r="X337"/>
      <c r="Y337"/>
      <c r="Z337"/>
      <c r="AA337"/>
      <c r="AB337" s="1" t="str">
        <f>IF(基本情報登録!$D$10="","",IF(基本情報登録!$D$10='登録データ（女）'!F337,1,0))</f>
        <v/>
      </c>
      <c r="AC337"/>
    </row>
    <row r="338" spans="1:29">
      <c r="A338" s="156">
        <v>336</v>
      </c>
      <c r="B338" s="156" t="s">
        <v>6963</v>
      </c>
      <c r="C338" s="156" t="s">
        <v>6964</v>
      </c>
      <c r="D338" s="156"/>
      <c r="E338" s="156"/>
      <c r="F338" s="156" t="s">
        <v>5016</v>
      </c>
      <c r="G338" s="156">
        <v>1</v>
      </c>
      <c r="H338" s="156" t="s">
        <v>3198</v>
      </c>
      <c r="I338" s="156" t="s">
        <v>591</v>
      </c>
      <c r="J338" s="156" t="s">
        <v>2665</v>
      </c>
      <c r="K338" s="156" t="s">
        <v>5935</v>
      </c>
      <c r="L338" s="156" t="s">
        <v>499</v>
      </c>
      <c r="M338" s="1"/>
      <c r="N338" s="1"/>
      <c r="O338" s="113"/>
      <c r="P338" s="1"/>
      <c r="Q338"/>
      <c r="R338"/>
      <c r="S338"/>
      <c r="T338"/>
      <c r="U338"/>
      <c r="V338"/>
      <c r="W338"/>
      <c r="X338"/>
      <c r="Y338"/>
      <c r="Z338"/>
      <c r="AA338"/>
      <c r="AB338" s="1" t="str">
        <f>IF(基本情報登録!$D$10="","",IF(基本情報登録!$D$10='登録データ（女）'!F338,1,0))</f>
        <v/>
      </c>
      <c r="AC338"/>
    </row>
    <row r="339" spans="1:29">
      <c r="A339" s="156">
        <v>337</v>
      </c>
      <c r="B339" s="156" t="s">
        <v>6965</v>
      </c>
      <c r="C339" s="156" t="s">
        <v>6966</v>
      </c>
      <c r="D339" s="156"/>
      <c r="E339" s="156"/>
      <c r="F339" s="156" t="s">
        <v>5020</v>
      </c>
      <c r="G339" s="156">
        <v>1</v>
      </c>
      <c r="H339" s="156" t="s">
        <v>5174</v>
      </c>
      <c r="I339" s="156" t="s">
        <v>617</v>
      </c>
      <c r="J339" s="156" t="s">
        <v>2236</v>
      </c>
      <c r="K339" s="156" t="s">
        <v>5936</v>
      </c>
      <c r="L339" s="156" t="s">
        <v>499</v>
      </c>
      <c r="M339" s="1"/>
      <c r="N339" s="1"/>
      <c r="O339" s="113"/>
      <c r="P339" s="1"/>
      <c r="Q339"/>
      <c r="R339"/>
      <c r="S339"/>
      <c r="T339"/>
      <c r="U339"/>
      <c r="V339"/>
      <c r="W339"/>
      <c r="X339"/>
      <c r="Y339"/>
      <c r="Z339"/>
      <c r="AA339"/>
      <c r="AB339" s="1" t="str">
        <f>IF(基本情報登録!$D$10="","",IF(基本情報登録!$D$10='登録データ（女）'!F339,1,0))</f>
        <v/>
      </c>
      <c r="AC339"/>
    </row>
    <row r="340" spans="1:29">
      <c r="A340" s="156">
        <v>338</v>
      </c>
      <c r="B340" s="156" t="s">
        <v>6967</v>
      </c>
      <c r="C340" s="156" t="s">
        <v>6968</v>
      </c>
      <c r="D340" s="156"/>
      <c r="E340" s="156"/>
      <c r="F340" s="156" t="s">
        <v>6969</v>
      </c>
      <c r="G340" s="156">
        <v>1</v>
      </c>
      <c r="H340" s="156" t="s">
        <v>6970</v>
      </c>
      <c r="I340" s="156" t="s">
        <v>6971</v>
      </c>
      <c r="J340" s="156" t="s">
        <v>2665</v>
      </c>
      <c r="K340" s="156" t="s">
        <v>5937</v>
      </c>
      <c r="L340" s="156" t="s">
        <v>499</v>
      </c>
      <c r="M340" s="1"/>
      <c r="N340" s="1"/>
      <c r="O340" s="113"/>
      <c r="P340" s="1"/>
      <c r="Q340"/>
      <c r="R340"/>
      <c r="S340"/>
      <c r="T340"/>
      <c r="U340"/>
      <c r="V340"/>
      <c r="W340"/>
      <c r="X340"/>
      <c r="Y340"/>
      <c r="Z340"/>
      <c r="AA340"/>
      <c r="AB340" s="1" t="str">
        <f>IF(基本情報登録!$D$10="","",IF(基本情報登録!$D$10='登録データ（女）'!F340,1,0))</f>
        <v/>
      </c>
      <c r="AC340"/>
    </row>
    <row r="341" spans="1:29">
      <c r="A341" s="156">
        <v>339</v>
      </c>
      <c r="B341" s="156" t="s">
        <v>6972</v>
      </c>
      <c r="C341" s="156" t="s">
        <v>6973</v>
      </c>
      <c r="D341" s="156"/>
      <c r="E341" s="156"/>
      <c r="F341" s="156" t="s">
        <v>4999</v>
      </c>
      <c r="G341" s="156">
        <v>1</v>
      </c>
      <c r="H341" s="156" t="s">
        <v>5164</v>
      </c>
      <c r="I341" s="156" t="s">
        <v>535</v>
      </c>
      <c r="J341" s="156" t="s">
        <v>3783</v>
      </c>
      <c r="K341" s="156" t="s">
        <v>5938</v>
      </c>
      <c r="L341" s="156" t="s">
        <v>499</v>
      </c>
      <c r="M341" s="1"/>
      <c r="N341" s="1"/>
      <c r="O341" s="113"/>
      <c r="P341" s="1"/>
      <c r="Q341"/>
      <c r="R341"/>
      <c r="S341"/>
      <c r="T341"/>
      <c r="U341"/>
      <c r="V341"/>
      <c r="W341"/>
      <c r="X341"/>
      <c r="Y341"/>
      <c r="Z341"/>
      <c r="AA341"/>
      <c r="AB341" s="1" t="str">
        <f>IF(基本情報登録!$D$10="","",IF(基本情報登録!$D$10='登録データ（女）'!F341,1,0))</f>
        <v/>
      </c>
      <c r="AC341"/>
    </row>
    <row r="342" spans="1:29">
      <c r="A342" s="156">
        <v>340</v>
      </c>
      <c r="B342" s="156" t="s">
        <v>6974</v>
      </c>
      <c r="C342" s="156" t="s">
        <v>6975</v>
      </c>
      <c r="D342" s="156"/>
      <c r="E342" s="156"/>
      <c r="F342" s="156" t="s">
        <v>4997</v>
      </c>
      <c r="G342" s="156">
        <v>1</v>
      </c>
      <c r="H342" s="156" t="s">
        <v>5110</v>
      </c>
      <c r="I342" s="156" t="s">
        <v>6976</v>
      </c>
      <c r="J342" s="156" t="s">
        <v>3826</v>
      </c>
      <c r="K342" s="156" t="s">
        <v>5939</v>
      </c>
      <c r="L342" s="156" t="s">
        <v>499</v>
      </c>
      <c r="M342" s="1"/>
      <c r="N342" s="1"/>
      <c r="O342" s="113"/>
      <c r="P342" s="1"/>
      <c r="Q342"/>
      <c r="R342"/>
      <c r="S342"/>
      <c r="T342"/>
      <c r="U342"/>
      <c r="V342"/>
      <c r="W342"/>
      <c r="X342"/>
      <c r="Y342"/>
      <c r="Z342"/>
      <c r="AA342"/>
      <c r="AB342" s="1" t="str">
        <f>IF(基本情報登録!$D$10="","",IF(基本情報登録!$D$10='登録データ（女）'!F342,1,0))</f>
        <v/>
      </c>
      <c r="AC342"/>
    </row>
    <row r="343" spans="1:29">
      <c r="A343" s="156">
        <v>341</v>
      </c>
      <c r="B343" s="156" t="s">
        <v>6977</v>
      </c>
      <c r="C343" s="156" t="s">
        <v>6978</v>
      </c>
      <c r="D343" s="156"/>
      <c r="E343" s="156"/>
      <c r="F343" s="156" t="s">
        <v>4997</v>
      </c>
      <c r="G343" s="156">
        <v>1</v>
      </c>
      <c r="H343" s="156" t="s">
        <v>6979</v>
      </c>
      <c r="I343" s="156" t="s">
        <v>6980</v>
      </c>
      <c r="J343" s="156" t="s">
        <v>6861</v>
      </c>
      <c r="K343" s="156" t="s">
        <v>5940</v>
      </c>
      <c r="L343" s="156" t="s">
        <v>499</v>
      </c>
      <c r="M343" s="1"/>
      <c r="N343" s="1"/>
      <c r="O343" s="113"/>
      <c r="P343" s="1"/>
      <c r="Q343"/>
      <c r="R343"/>
      <c r="S343"/>
      <c r="T343"/>
      <c r="U343"/>
      <c r="V343"/>
      <c r="W343"/>
      <c r="X343"/>
      <c r="Y343"/>
      <c r="Z343"/>
      <c r="AA343"/>
      <c r="AB343" s="1" t="str">
        <f>IF(基本情報登録!$D$10="","",IF(基本情報登録!$D$10='登録データ（女）'!F343,1,0))</f>
        <v/>
      </c>
      <c r="AC343"/>
    </row>
    <row r="344" spans="1:29">
      <c r="A344" s="156">
        <v>342</v>
      </c>
      <c r="B344" s="156" t="s">
        <v>4119</v>
      </c>
      <c r="C344" s="156" t="s">
        <v>4120</v>
      </c>
      <c r="D344" s="156"/>
      <c r="E344" s="156"/>
      <c r="F344" s="156" t="s">
        <v>5038</v>
      </c>
      <c r="G344" s="156">
        <v>2</v>
      </c>
      <c r="H344" s="156" t="s">
        <v>4121</v>
      </c>
      <c r="I344" s="156" t="s">
        <v>4122</v>
      </c>
      <c r="J344" s="156" t="s">
        <v>4123</v>
      </c>
      <c r="K344" s="156" t="s">
        <v>5941</v>
      </c>
      <c r="L344" s="156" t="s">
        <v>499</v>
      </c>
      <c r="M344" s="1"/>
      <c r="N344" s="1"/>
      <c r="O344" s="113"/>
      <c r="P344" s="1"/>
      <c r="Q344"/>
      <c r="R344"/>
      <c r="S344"/>
      <c r="T344"/>
      <c r="U344"/>
      <c r="V344"/>
      <c r="W344"/>
      <c r="X344"/>
      <c r="Y344"/>
      <c r="Z344"/>
      <c r="AA344"/>
      <c r="AB344" s="1" t="str">
        <f>IF(基本情報登録!$D$10="","",IF(基本情報登録!$D$10='登録データ（女）'!F344,1,0))</f>
        <v/>
      </c>
      <c r="AC344"/>
    </row>
    <row r="345" spans="1:29">
      <c r="A345" s="156">
        <v>343</v>
      </c>
      <c r="B345" s="156" t="s">
        <v>4115</v>
      </c>
      <c r="C345" s="156" t="s">
        <v>4116</v>
      </c>
      <c r="D345" s="156"/>
      <c r="E345" s="156"/>
      <c r="F345" s="156" t="s">
        <v>5038</v>
      </c>
      <c r="G345" s="156">
        <v>2</v>
      </c>
      <c r="H345" s="156" t="s">
        <v>4117</v>
      </c>
      <c r="I345" s="156" t="s">
        <v>4118</v>
      </c>
      <c r="J345" s="156" t="s">
        <v>2599</v>
      </c>
      <c r="K345" s="156" t="s">
        <v>5942</v>
      </c>
      <c r="L345" s="156" t="s">
        <v>499</v>
      </c>
      <c r="M345" s="1"/>
      <c r="N345" s="1"/>
      <c r="O345" s="113"/>
      <c r="P345" s="1"/>
      <c r="Q345"/>
      <c r="R345"/>
      <c r="S345"/>
      <c r="T345"/>
      <c r="U345"/>
      <c r="V345"/>
      <c r="W345"/>
      <c r="X345"/>
      <c r="Y345"/>
      <c r="Z345"/>
      <c r="AA345"/>
      <c r="AB345" s="1" t="str">
        <f>IF(基本情報登録!$D$10="","",IF(基本情報登録!$D$10='登録データ（女）'!F345,1,0))</f>
        <v/>
      </c>
      <c r="AC345"/>
    </row>
    <row r="346" spans="1:29">
      <c r="A346" s="156">
        <v>344</v>
      </c>
      <c r="B346" s="156" t="s">
        <v>6981</v>
      </c>
      <c r="C346" s="156" t="s">
        <v>6982</v>
      </c>
      <c r="D346" s="156"/>
      <c r="E346" s="156"/>
      <c r="F346" s="156" t="s">
        <v>6983</v>
      </c>
      <c r="G346" s="156">
        <v>1</v>
      </c>
      <c r="H346" s="156" t="s">
        <v>5049</v>
      </c>
      <c r="I346" s="156" t="s">
        <v>567</v>
      </c>
      <c r="J346" s="156" t="s">
        <v>3715</v>
      </c>
      <c r="K346" s="156" t="s">
        <v>5943</v>
      </c>
      <c r="L346" s="156" t="s">
        <v>499</v>
      </c>
      <c r="M346" s="1"/>
      <c r="N346" s="1"/>
      <c r="O346" s="113"/>
      <c r="P346" s="1"/>
      <c r="Q346"/>
      <c r="R346"/>
      <c r="S346"/>
      <c r="T346"/>
      <c r="U346"/>
      <c r="V346"/>
      <c r="W346"/>
      <c r="X346"/>
      <c r="Y346"/>
      <c r="Z346"/>
      <c r="AA346"/>
      <c r="AB346" s="1" t="str">
        <f>IF(基本情報登録!$D$10="","",IF(基本情報登録!$D$10='登録データ（女）'!F346,1,0))</f>
        <v/>
      </c>
      <c r="AC346"/>
    </row>
    <row r="347" spans="1:29">
      <c r="A347" s="156">
        <v>345</v>
      </c>
      <c r="B347" s="156" t="s">
        <v>4144</v>
      </c>
      <c r="C347" s="156" t="s">
        <v>4145</v>
      </c>
      <c r="D347" s="156"/>
      <c r="E347" s="156"/>
      <c r="F347" s="156" t="s">
        <v>6984</v>
      </c>
      <c r="G347" s="156">
        <v>2</v>
      </c>
      <c r="H347" s="156" t="s">
        <v>2648</v>
      </c>
      <c r="I347" s="156" t="s">
        <v>4146</v>
      </c>
      <c r="J347" s="156" t="s">
        <v>3845</v>
      </c>
      <c r="K347" s="156" t="s">
        <v>5944</v>
      </c>
      <c r="L347" s="156" t="s">
        <v>499</v>
      </c>
      <c r="M347" s="1"/>
      <c r="N347" s="1"/>
      <c r="O347" s="113"/>
      <c r="P347" s="1"/>
      <c r="Q347"/>
      <c r="R347"/>
      <c r="S347"/>
      <c r="T347"/>
      <c r="U347"/>
      <c r="V347"/>
      <c r="W347"/>
      <c r="X347"/>
      <c r="Y347"/>
      <c r="Z347"/>
      <c r="AA347"/>
      <c r="AB347" s="1" t="str">
        <f>IF(基本情報登録!$D$10="","",IF(基本情報登録!$D$10='登録データ（女）'!F347,1,0))</f>
        <v/>
      </c>
      <c r="AC347"/>
    </row>
    <row r="348" spans="1:29">
      <c r="A348" s="156">
        <v>346</v>
      </c>
      <c r="B348" s="156" t="s">
        <v>6985</v>
      </c>
      <c r="C348" s="156" t="s">
        <v>6986</v>
      </c>
      <c r="D348" s="156"/>
      <c r="E348" s="156"/>
      <c r="F348" s="156" t="s">
        <v>4993</v>
      </c>
      <c r="G348" s="156">
        <v>1</v>
      </c>
      <c r="H348" s="156" t="s">
        <v>5215</v>
      </c>
      <c r="I348" s="156" t="s">
        <v>6987</v>
      </c>
      <c r="J348" s="156" t="s">
        <v>3898</v>
      </c>
      <c r="K348" s="156" t="s">
        <v>5945</v>
      </c>
      <c r="L348" s="156" t="s">
        <v>499</v>
      </c>
      <c r="M348" s="1"/>
      <c r="N348" s="1"/>
      <c r="O348" s="113"/>
      <c r="P348" s="1"/>
      <c r="Q348"/>
      <c r="R348"/>
      <c r="S348"/>
      <c r="T348"/>
      <c r="U348"/>
      <c r="V348"/>
      <c r="W348"/>
      <c r="X348"/>
      <c r="Y348"/>
      <c r="Z348"/>
      <c r="AA348"/>
      <c r="AB348" s="1" t="str">
        <f>IF(基本情報登録!$D$10="","",IF(基本情報登録!$D$10='登録データ（女）'!F348,1,0))</f>
        <v/>
      </c>
      <c r="AC348"/>
    </row>
    <row r="349" spans="1:29">
      <c r="A349" s="156">
        <v>347</v>
      </c>
      <c r="B349" s="156" t="s">
        <v>6988</v>
      </c>
      <c r="C349" s="156" t="s">
        <v>6989</v>
      </c>
      <c r="D349" s="156"/>
      <c r="E349" s="156"/>
      <c r="F349" s="156" t="s">
        <v>4993</v>
      </c>
      <c r="G349" s="156">
        <v>1</v>
      </c>
      <c r="H349" s="156" t="s">
        <v>5237</v>
      </c>
      <c r="I349" s="156" t="s">
        <v>1089</v>
      </c>
      <c r="J349" s="156" t="s">
        <v>3716</v>
      </c>
      <c r="K349" s="156" t="s">
        <v>5946</v>
      </c>
      <c r="L349" s="156" t="s">
        <v>499</v>
      </c>
      <c r="M349" s="1"/>
      <c r="N349" s="1"/>
      <c r="O349" s="113"/>
      <c r="P349" s="1"/>
      <c r="Q349"/>
      <c r="R349"/>
      <c r="S349"/>
      <c r="T349"/>
      <c r="U349"/>
      <c r="V349"/>
      <c r="W349"/>
      <c r="X349"/>
      <c r="Y349"/>
      <c r="Z349"/>
      <c r="AA349"/>
      <c r="AB349" s="1" t="str">
        <f>IF(基本情報登録!$D$10="","",IF(基本情報登録!$D$10='登録データ（女）'!F349,1,0))</f>
        <v/>
      </c>
      <c r="AC349"/>
    </row>
    <row r="350" spans="1:29">
      <c r="A350" s="156">
        <v>348</v>
      </c>
      <c r="B350" s="156" t="s">
        <v>6990</v>
      </c>
      <c r="C350" s="156" t="s">
        <v>6991</v>
      </c>
      <c r="D350" s="156"/>
      <c r="E350" s="156"/>
      <c r="F350" s="156" t="s">
        <v>4993</v>
      </c>
      <c r="G350" s="156">
        <v>1</v>
      </c>
      <c r="H350" s="156" t="s">
        <v>5131</v>
      </c>
      <c r="I350" s="156" t="s">
        <v>6992</v>
      </c>
      <c r="J350" s="156" t="s">
        <v>3894</v>
      </c>
      <c r="K350" s="156" t="s">
        <v>5947</v>
      </c>
      <c r="L350" s="156" t="s">
        <v>499</v>
      </c>
      <c r="M350" s="1"/>
      <c r="N350" s="1"/>
      <c r="O350" s="113"/>
      <c r="P350" s="1"/>
      <c r="Q350"/>
      <c r="R350"/>
      <c r="S350"/>
      <c r="T350"/>
      <c r="U350"/>
      <c r="V350"/>
      <c r="W350"/>
      <c r="X350"/>
      <c r="Y350"/>
      <c r="Z350"/>
      <c r="AA350"/>
      <c r="AB350" s="1" t="str">
        <f>IF(基本情報登録!$D$10="","",IF(基本情報登録!$D$10='登録データ（女）'!F350,1,0))</f>
        <v/>
      </c>
      <c r="AC350"/>
    </row>
    <row r="351" spans="1:29">
      <c r="A351" s="156">
        <v>349</v>
      </c>
      <c r="B351" s="156" t="s">
        <v>6993</v>
      </c>
      <c r="C351" s="156" t="s">
        <v>6994</v>
      </c>
      <c r="D351" s="156"/>
      <c r="E351" s="156"/>
      <c r="F351" s="156" t="s">
        <v>4993</v>
      </c>
      <c r="G351" s="156">
        <v>1</v>
      </c>
      <c r="H351" s="156" t="s">
        <v>5168</v>
      </c>
      <c r="I351" s="156" t="s">
        <v>6995</v>
      </c>
      <c r="J351" s="156" t="s">
        <v>4128</v>
      </c>
      <c r="K351" s="156" t="s">
        <v>5948</v>
      </c>
      <c r="L351" s="156" t="s">
        <v>499</v>
      </c>
      <c r="M351" s="1"/>
      <c r="N351" s="1"/>
      <c r="O351" s="113"/>
      <c r="P351" s="1"/>
      <c r="Q351"/>
      <c r="R351"/>
      <c r="S351"/>
      <c r="T351"/>
      <c r="U351"/>
      <c r="V351"/>
      <c r="W351"/>
      <c r="X351"/>
      <c r="Y351"/>
      <c r="Z351"/>
      <c r="AA351"/>
      <c r="AB351" s="1" t="str">
        <f>IF(基本情報登録!$D$10="","",IF(基本情報登録!$D$10='登録データ（女）'!F351,1,0))</f>
        <v/>
      </c>
      <c r="AC351"/>
    </row>
    <row r="352" spans="1:29">
      <c r="A352" s="156">
        <v>350</v>
      </c>
      <c r="B352" s="156" t="s">
        <v>4083</v>
      </c>
      <c r="C352" s="156" t="s">
        <v>4084</v>
      </c>
      <c r="D352" s="156"/>
      <c r="E352" s="156"/>
      <c r="F352" s="156" t="s">
        <v>4993</v>
      </c>
      <c r="G352" s="156">
        <v>6</v>
      </c>
      <c r="H352" s="156" t="s">
        <v>4085</v>
      </c>
      <c r="I352" s="156" t="s">
        <v>617</v>
      </c>
      <c r="J352" s="156" t="s">
        <v>3755</v>
      </c>
      <c r="K352" s="156" t="s">
        <v>5949</v>
      </c>
      <c r="L352" s="156" t="s">
        <v>499</v>
      </c>
      <c r="M352" s="1"/>
      <c r="N352" s="1"/>
      <c r="O352" s="113"/>
      <c r="P352" s="1"/>
      <c r="Q352"/>
      <c r="R352"/>
      <c r="S352"/>
      <c r="T352"/>
      <c r="U352"/>
      <c r="V352"/>
      <c r="W352"/>
      <c r="X352"/>
      <c r="Y352"/>
      <c r="Z352"/>
      <c r="AA352"/>
      <c r="AB352" s="1" t="str">
        <f>IF(基本情報登録!$D$10="","",IF(基本情報登録!$D$10='登録データ（女）'!F352,1,0))</f>
        <v/>
      </c>
      <c r="AC352"/>
    </row>
    <row r="353" spans="1:29">
      <c r="A353" s="156">
        <v>351</v>
      </c>
      <c r="B353" s="156" t="s">
        <v>6996</v>
      </c>
      <c r="C353" s="156" t="s">
        <v>6997</v>
      </c>
      <c r="D353" s="156"/>
      <c r="E353" s="156"/>
      <c r="F353" s="156" t="s">
        <v>4993</v>
      </c>
      <c r="G353" s="156">
        <v>1</v>
      </c>
      <c r="H353" s="156" t="s">
        <v>6998</v>
      </c>
      <c r="I353" s="156" t="s">
        <v>602</v>
      </c>
      <c r="J353" s="156" t="s">
        <v>6999</v>
      </c>
      <c r="K353" s="156" t="s">
        <v>5950</v>
      </c>
      <c r="L353" s="156" t="s">
        <v>499</v>
      </c>
      <c r="M353" s="1"/>
      <c r="N353" s="1"/>
      <c r="O353" s="113"/>
      <c r="P353" s="1"/>
      <c r="Q353"/>
      <c r="R353"/>
      <c r="S353"/>
      <c r="T353"/>
      <c r="U353"/>
      <c r="V353"/>
      <c r="W353"/>
      <c r="X353"/>
      <c r="Y353"/>
      <c r="Z353"/>
      <c r="AA353"/>
      <c r="AB353" s="1" t="str">
        <f>IF(基本情報登録!$D$10="","",IF(基本情報登録!$D$10='登録データ（女）'!F353,1,0))</f>
        <v/>
      </c>
      <c r="AC353"/>
    </row>
    <row r="354" spans="1:29">
      <c r="A354" s="156">
        <v>352</v>
      </c>
      <c r="B354" s="156" t="s">
        <v>7000</v>
      </c>
      <c r="C354" s="156" t="s">
        <v>7001</v>
      </c>
      <c r="D354" s="156"/>
      <c r="E354" s="156"/>
      <c r="F354" s="156" t="s">
        <v>4993</v>
      </c>
      <c r="G354" s="156">
        <v>1</v>
      </c>
      <c r="H354" s="156" t="s">
        <v>7002</v>
      </c>
      <c r="I354" s="156" t="s">
        <v>2569</v>
      </c>
      <c r="J354" s="156" t="s">
        <v>4027</v>
      </c>
      <c r="K354" s="156" t="s">
        <v>5951</v>
      </c>
      <c r="L354" s="156" t="s">
        <v>499</v>
      </c>
      <c r="M354" s="1"/>
      <c r="N354" s="1"/>
      <c r="O354" s="113"/>
      <c r="P354" s="1"/>
      <c r="Q354"/>
      <c r="R354"/>
      <c r="S354"/>
      <c r="T354"/>
      <c r="U354"/>
      <c r="V354"/>
      <c r="W354"/>
      <c r="X354"/>
      <c r="Y354"/>
      <c r="Z354"/>
      <c r="AA354"/>
      <c r="AB354" s="1" t="str">
        <f>IF(基本情報登録!$D$10="","",IF(基本情報登録!$D$10='登録データ（女）'!F354,1,0))</f>
        <v/>
      </c>
      <c r="AC354"/>
    </row>
    <row r="355" spans="1:29">
      <c r="A355" s="156">
        <v>353</v>
      </c>
      <c r="B355" s="156" t="s">
        <v>7003</v>
      </c>
      <c r="C355" s="156" t="s">
        <v>7004</v>
      </c>
      <c r="D355" s="156"/>
      <c r="E355" s="156"/>
      <c r="F355" s="156" t="s">
        <v>4993</v>
      </c>
      <c r="G355" s="156">
        <v>1</v>
      </c>
      <c r="H355" s="156" t="s">
        <v>2910</v>
      </c>
      <c r="I355" s="156" t="s">
        <v>600</v>
      </c>
      <c r="J355" s="156" t="s">
        <v>6708</v>
      </c>
      <c r="K355" s="156" t="s">
        <v>5952</v>
      </c>
      <c r="L355" s="156" t="s">
        <v>499</v>
      </c>
      <c r="M355" s="1"/>
      <c r="N355" s="1"/>
      <c r="O355" s="113"/>
      <c r="P355" s="1"/>
      <c r="Q355"/>
      <c r="R355"/>
      <c r="S355"/>
      <c r="T355"/>
      <c r="U355"/>
      <c r="V355"/>
      <c r="W355"/>
      <c r="X355"/>
      <c r="Y355"/>
      <c r="Z355"/>
      <c r="AA355"/>
      <c r="AB355" s="1" t="str">
        <f>IF(基本情報登録!$D$10="","",IF(基本情報登録!$D$10='登録データ（女）'!F355,1,0))</f>
        <v/>
      </c>
      <c r="AC355"/>
    </row>
    <row r="356" spans="1:29">
      <c r="A356" s="156">
        <v>354</v>
      </c>
      <c r="B356" s="156" t="s">
        <v>7005</v>
      </c>
      <c r="C356" s="156" t="s">
        <v>7006</v>
      </c>
      <c r="D356" s="156"/>
      <c r="E356" s="156"/>
      <c r="F356" s="156" t="s">
        <v>5034</v>
      </c>
      <c r="G356" s="156">
        <v>1</v>
      </c>
      <c r="H356" s="156" t="s">
        <v>7007</v>
      </c>
      <c r="I356" s="156" t="s">
        <v>579</v>
      </c>
      <c r="J356" s="156" t="s">
        <v>2509</v>
      </c>
      <c r="K356" s="156" t="s">
        <v>5953</v>
      </c>
      <c r="L356" s="156" t="s">
        <v>499</v>
      </c>
      <c r="M356" s="1"/>
      <c r="N356" s="1"/>
      <c r="O356" s="113"/>
      <c r="P356" s="1"/>
      <c r="Q356"/>
      <c r="R356"/>
      <c r="S356"/>
      <c r="T356"/>
      <c r="U356"/>
      <c r="V356"/>
      <c r="W356"/>
      <c r="X356"/>
      <c r="Y356"/>
      <c r="Z356"/>
      <c r="AA356"/>
      <c r="AB356" s="1" t="str">
        <f>IF(基本情報登録!$D$10="","",IF(基本情報登録!$D$10='登録データ（女）'!F356,1,0))</f>
        <v/>
      </c>
      <c r="AC356"/>
    </row>
    <row r="357" spans="1:29">
      <c r="A357" s="156">
        <v>355</v>
      </c>
      <c r="B357" s="156" t="s">
        <v>7008</v>
      </c>
      <c r="C357" s="156" t="s">
        <v>7009</v>
      </c>
      <c r="D357" s="156"/>
      <c r="E357" s="156"/>
      <c r="F357" s="156" t="s">
        <v>7010</v>
      </c>
      <c r="G357" s="156">
        <v>1</v>
      </c>
      <c r="H357" s="156" t="s">
        <v>7011</v>
      </c>
      <c r="I357" s="156" t="s">
        <v>5446</v>
      </c>
      <c r="J357" s="156" t="s">
        <v>7012</v>
      </c>
      <c r="K357" s="156" t="s">
        <v>5954</v>
      </c>
      <c r="L357" s="156" t="s">
        <v>499</v>
      </c>
      <c r="M357" s="1"/>
      <c r="N357" s="1"/>
      <c r="O357" s="113"/>
      <c r="P357" s="1"/>
      <c r="Q357"/>
      <c r="R357"/>
      <c r="S357"/>
      <c r="T357"/>
      <c r="U357"/>
      <c r="V357"/>
      <c r="W357"/>
      <c r="X357"/>
      <c r="Y357"/>
      <c r="Z357"/>
      <c r="AA357"/>
      <c r="AB357" s="1" t="str">
        <f>IF(基本情報登録!$D$10="","",IF(基本情報登録!$D$10='登録データ（女）'!F357,1,0))</f>
        <v/>
      </c>
      <c r="AC357"/>
    </row>
    <row r="358" spans="1:29">
      <c r="A358" s="156">
        <v>356</v>
      </c>
      <c r="B358" s="156" t="s">
        <v>7013</v>
      </c>
      <c r="C358" s="156" t="s">
        <v>7014</v>
      </c>
      <c r="D358" s="156"/>
      <c r="E358" s="156"/>
      <c r="F358" s="156" t="s">
        <v>6983</v>
      </c>
      <c r="G358" s="156">
        <v>1</v>
      </c>
      <c r="H358" s="156" t="s">
        <v>5173</v>
      </c>
      <c r="I358" s="156" t="s">
        <v>7015</v>
      </c>
      <c r="J358" s="156" t="s">
        <v>4125</v>
      </c>
      <c r="K358" s="156" t="s">
        <v>5955</v>
      </c>
      <c r="L358" s="156" t="s">
        <v>499</v>
      </c>
      <c r="M358" s="1"/>
      <c r="N358" s="1"/>
      <c r="O358" s="113"/>
      <c r="P358" s="1"/>
      <c r="Q358"/>
      <c r="R358"/>
      <c r="S358"/>
      <c r="T358"/>
      <c r="U358"/>
      <c r="V358"/>
      <c r="W358"/>
      <c r="X358"/>
      <c r="Y358"/>
      <c r="Z358"/>
      <c r="AA358"/>
      <c r="AB358" s="1" t="str">
        <f>IF(基本情報登録!$D$10="","",IF(基本情報登録!$D$10='登録データ（女）'!F358,1,0))</f>
        <v/>
      </c>
      <c r="AC358"/>
    </row>
    <row r="359" spans="1:29">
      <c r="A359" s="156">
        <v>357</v>
      </c>
      <c r="B359" s="156" t="s">
        <v>7016</v>
      </c>
      <c r="C359" s="156" t="s">
        <v>7017</v>
      </c>
      <c r="D359" s="156"/>
      <c r="E359" s="156"/>
      <c r="F359" s="156" t="s">
        <v>4994</v>
      </c>
      <c r="G359" s="156">
        <v>1</v>
      </c>
      <c r="H359" s="156" t="s">
        <v>2568</v>
      </c>
      <c r="I359" s="156" t="s">
        <v>7018</v>
      </c>
      <c r="J359" s="156" t="s">
        <v>7019</v>
      </c>
      <c r="K359" s="156" t="s">
        <v>5956</v>
      </c>
      <c r="L359" s="156" t="s">
        <v>499</v>
      </c>
      <c r="M359" s="1"/>
      <c r="N359" s="1"/>
      <c r="O359" s="113"/>
      <c r="P359" s="1"/>
      <c r="Q359"/>
      <c r="R359"/>
      <c r="S359"/>
      <c r="T359"/>
      <c r="U359"/>
      <c r="V359"/>
      <c r="W359"/>
      <c r="X359"/>
      <c r="Y359"/>
      <c r="Z359"/>
      <c r="AA359"/>
      <c r="AB359" s="1" t="str">
        <f>IF(基本情報登録!$D$10="","",IF(基本情報登録!$D$10='登録データ（女）'!F359,1,0))</f>
        <v/>
      </c>
      <c r="AC359"/>
    </row>
    <row r="360" spans="1:29">
      <c r="A360" s="156">
        <v>358</v>
      </c>
      <c r="B360" s="156" t="s">
        <v>7020</v>
      </c>
      <c r="C360" s="156" t="s">
        <v>7021</v>
      </c>
      <c r="D360" s="156"/>
      <c r="E360" s="156"/>
      <c r="F360" s="156" t="s">
        <v>4997</v>
      </c>
      <c r="G360" s="156">
        <v>1</v>
      </c>
      <c r="H360" s="156" t="s">
        <v>6939</v>
      </c>
      <c r="I360" s="156" t="s">
        <v>7022</v>
      </c>
      <c r="J360" s="156" t="s">
        <v>2757</v>
      </c>
      <c r="K360" s="156" t="s">
        <v>5957</v>
      </c>
      <c r="L360" s="156" t="s">
        <v>499</v>
      </c>
      <c r="M360" s="1"/>
      <c r="N360" s="1"/>
      <c r="O360" s="113"/>
      <c r="P360" s="1"/>
      <c r="Q360"/>
      <c r="R360"/>
      <c r="S360"/>
      <c r="T360"/>
      <c r="U360"/>
      <c r="V360"/>
      <c r="W360"/>
      <c r="X360"/>
      <c r="Y360"/>
      <c r="Z360"/>
      <c r="AA360"/>
      <c r="AB360" s="1" t="str">
        <f>IF(基本情報登録!$D$10="","",IF(基本情報登録!$D$10='登録データ（女）'!F360,1,0))</f>
        <v/>
      </c>
      <c r="AC360"/>
    </row>
    <row r="361" spans="1:29">
      <c r="A361" s="156">
        <v>359</v>
      </c>
      <c r="B361" s="151" t="s">
        <v>7270</v>
      </c>
      <c r="C361" s="151" t="s">
        <v>7277</v>
      </c>
      <c r="D361" s="151"/>
      <c r="E361" s="151"/>
      <c r="F361" s="151" t="s">
        <v>5022</v>
      </c>
      <c r="G361" s="151">
        <v>4</v>
      </c>
      <c r="H361" s="151" t="s">
        <v>7284</v>
      </c>
      <c r="I361" s="151" t="s">
        <v>2216</v>
      </c>
      <c r="J361" s="151" t="s">
        <v>501</v>
      </c>
      <c r="K361" s="156" t="s">
        <v>5958</v>
      </c>
      <c r="L361" s="156" t="s">
        <v>499</v>
      </c>
      <c r="M361" s="1"/>
      <c r="N361" s="1"/>
      <c r="O361" s="113"/>
      <c r="P361" s="1"/>
      <c r="Q361"/>
      <c r="R361"/>
      <c r="S361"/>
      <c r="T361"/>
      <c r="U361"/>
      <c r="V361"/>
      <c r="W361"/>
      <c r="X361"/>
      <c r="Y361"/>
      <c r="Z361"/>
      <c r="AA361"/>
      <c r="AB361" s="1" t="str">
        <f>IF(基本情報登録!$D$10="","",IF(基本情報登録!$D$10='登録データ（女）'!F361,1,0))</f>
        <v/>
      </c>
      <c r="AC361"/>
    </row>
    <row r="362" spans="1:29">
      <c r="A362" s="156">
        <v>360</v>
      </c>
      <c r="B362" s="151" t="s">
        <v>7271</v>
      </c>
      <c r="C362" s="151" t="s">
        <v>7278</v>
      </c>
      <c r="D362" s="151"/>
      <c r="E362" s="151"/>
      <c r="F362" s="151" t="s">
        <v>5022</v>
      </c>
      <c r="G362" s="151">
        <v>4</v>
      </c>
      <c r="H362" s="151" t="s">
        <v>745</v>
      </c>
      <c r="I362" s="151" t="s">
        <v>1106</v>
      </c>
      <c r="J362" s="151" t="s">
        <v>7286</v>
      </c>
      <c r="K362" s="156" t="s">
        <v>5959</v>
      </c>
      <c r="L362" s="156" t="s">
        <v>499</v>
      </c>
      <c r="M362" s="1"/>
      <c r="N362" s="1"/>
      <c r="O362" s="113"/>
      <c r="P362" s="1"/>
      <c r="Q362"/>
      <c r="R362"/>
      <c r="S362"/>
      <c r="T362"/>
      <c r="U362"/>
      <c r="V362"/>
      <c r="W362"/>
      <c r="X362"/>
      <c r="Y362"/>
      <c r="Z362"/>
      <c r="AA362"/>
      <c r="AB362" s="1" t="str">
        <f>IF(基本情報登録!$D$10="","",IF(基本情報登録!$D$10='登録データ（女）'!F362,1,0))</f>
        <v/>
      </c>
      <c r="AC362"/>
    </row>
    <row r="363" spans="1:29">
      <c r="A363" s="156">
        <v>361</v>
      </c>
      <c r="B363" s="151" t="s">
        <v>7272</v>
      </c>
      <c r="C363" s="151" t="s">
        <v>7279</v>
      </c>
      <c r="D363" s="151"/>
      <c r="E363" s="151"/>
      <c r="F363" s="151" t="s">
        <v>7244</v>
      </c>
      <c r="G363" s="151">
        <v>1</v>
      </c>
      <c r="H363" s="151" t="s">
        <v>3300</v>
      </c>
      <c r="I363" s="151" t="s">
        <v>6733</v>
      </c>
      <c r="J363" s="151" t="s">
        <v>2785</v>
      </c>
      <c r="K363" s="156" t="s">
        <v>5960</v>
      </c>
      <c r="L363" s="156" t="s">
        <v>499</v>
      </c>
      <c r="M363" s="1"/>
      <c r="N363" s="1"/>
      <c r="O363" s="113"/>
      <c r="P363" s="1"/>
      <c r="Q363"/>
      <c r="R363"/>
      <c r="S363"/>
      <c r="T363"/>
      <c r="U363"/>
      <c r="V363"/>
      <c r="W363"/>
      <c r="X363"/>
      <c r="Y363"/>
      <c r="Z363"/>
      <c r="AA363"/>
      <c r="AB363" s="1" t="str">
        <f>IF(基本情報登録!$D$10="","",IF(基本情報登録!$D$10='登録データ（女）'!F363,1,0))</f>
        <v/>
      </c>
      <c r="AC363"/>
    </row>
    <row r="364" spans="1:29">
      <c r="A364" s="156">
        <v>362</v>
      </c>
      <c r="B364" s="151" t="s">
        <v>7273</v>
      </c>
      <c r="C364" s="151" t="s">
        <v>7280</v>
      </c>
      <c r="D364" s="151"/>
      <c r="E364" s="151"/>
      <c r="F364" s="151" t="s">
        <v>7244</v>
      </c>
      <c r="G364" s="151">
        <v>1</v>
      </c>
      <c r="H364" s="151" t="s">
        <v>2821</v>
      </c>
      <c r="I364" s="151" t="s">
        <v>4160</v>
      </c>
      <c r="J364" s="151" t="s">
        <v>7287</v>
      </c>
      <c r="K364" s="156" t="s">
        <v>5961</v>
      </c>
      <c r="L364" s="156" t="s">
        <v>499</v>
      </c>
      <c r="M364" s="1"/>
      <c r="N364" s="1"/>
      <c r="O364" s="113"/>
      <c r="P364" s="1"/>
      <c r="Q364"/>
      <c r="R364"/>
      <c r="S364"/>
      <c r="T364"/>
      <c r="U364"/>
      <c r="V364"/>
      <c r="W364"/>
      <c r="X364"/>
      <c r="Y364"/>
      <c r="Z364"/>
      <c r="AA364"/>
      <c r="AB364" s="1" t="str">
        <f>IF(基本情報登録!$D$10="","",IF(基本情報登録!$D$10='登録データ（女）'!F364,1,0))</f>
        <v/>
      </c>
      <c r="AC364"/>
    </row>
    <row r="365" spans="1:29">
      <c r="A365" s="156">
        <v>363</v>
      </c>
      <c r="B365" s="151" t="s">
        <v>7274</v>
      </c>
      <c r="C365" s="151" t="s">
        <v>7281</v>
      </c>
      <c r="D365" s="151"/>
      <c r="E365" s="151"/>
      <c r="F365" s="151" t="s">
        <v>7245</v>
      </c>
      <c r="G365" s="151">
        <v>1</v>
      </c>
      <c r="H365" s="151" t="s">
        <v>5082</v>
      </c>
      <c r="I365" s="151" t="s">
        <v>603</v>
      </c>
      <c r="J365" s="151" t="s">
        <v>2236</v>
      </c>
      <c r="K365" s="156" t="s">
        <v>5962</v>
      </c>
      <c r="L365" s="156" t="s">
        <v>499</v>
      </c>
      <c r="M365" s="1"/>
      <c r="N365" s="1"/>
      <c r="O365" s="113"/>
      <c r="P365" s="1"/>
      <c r="Q365"/>
      <c r="R365"/>
      <c r="S365"/>
      <c r="T365"/>
      <c r="U365"/>
      <c r="V365"/>
      <c r="W365"/>
      <c r="X365"/>
      <c r="Y365"/>
      <c r="Z365"/>
      <c r="AA365"/>
      <c r="AB365" s="1" t="str">
        <f>IF(基本情報登録!$D$10="","",IF(基本情報登録!$D$10='登録データ（女）'!F365,1,0))</f>
        <v/>
      </c>
      <c r="AC365"/>
    </row>
    <row r="366" spans="1:29">
      <c r="A366" s="156">
        <v>364</v>
      </c>
      <c r="B366" s="151" t="s">
        <v>7275</v>
      </c>
      <c r="C366" s="151" t="s">
        <v>7282</v>
      </c>
      <c r="D366" s="151"/>
      <c r="E366" s="151"/>
      <c r="F366" s="151" t="s">
        <v>7245</v>
      </c>
      <c r="G366" s="151">
        <v>1</v>
      </c>
      <c r="H366" s="151" t="s">
        <v>7285</v>
      </c>
      <c r="I366" s="151" t="s">
        <v>611</v>
      </c>
      <c r="J366" s="151" t="s">
        <v>3777</v>
      </c>
      <c r="K366" s="156" t="s">
        <v>5963</v>
      </c>
      <c r="L366" s="156" t="s">
        <v>499</v>
      </c>
      <c r="M366" s="1"/>
      <c r="N366" s="1"/>
      <c r="O366" s="113"/>
      <c r="P366" s="1"/>
      <c r="Q366"/>
      <c r="R366"/>
      <c r="S366"/>
      <c r="T366"/>
      <c r="U366"/>
      <c r="V366"/>
      <c r="W366"/>
      <c r="X366"/>
      <c r="Y366"/>
      <c r="Z366"/>
      <c r="AA366"/>
      <c r="AB366" s="1" t="str">
        <f>IF(基本情報登録!$D$10="","",IF(基本情報登録!$D$10='登録データ（女）'!F366,1,0))</f>
        <v/>
      </c>
      <c r="AC366"/>
    </row>
    <row r="367" spans="1:29">
      <c r="A367" s="156">
        <v>365</v>
      </c>
      <c r="B367" s="151" t="s">
        <v>7276</v>
      </c>
      <c r="C367" s="151" t="s">
        <v>7283</v>
      </c>
      <c r="D367" s="151"/>
      <c r="E367" s="151"/>
      <c r="F367" s="151" t="s">
        <v>7245</v>
      </c>
      <c r="G367" s="151">
        <v>1</v>
      </c>
      <c r="H367" s="151" t="s">
        <v>5171</v>
      </c>
      <c r="I367" s="151" t="s">
        <v>4171</v>
      </c>
      <c r="J367" s="151" t="s">
        <v>3913</v>
      </c>
      <c r="K367" s="156" t="s">
        <v>5964</v>
      </c>
      <c r="L367" s="156" t="s">
        <v>499</v>
      </c>
      <c r="M367" s="1"/>
      <c r="N367" s="1"/>
      <c r="O367" s="113"/>
      <c r="P367" s="1"/>
      <c r="Q367"/>
      <c r="R367"/>
      <c r="S367"/>
      <c r="T367"/>
      <c r="U367"/>
      <c r="V367"/>
      <c r="W367"/>
      <c r="X367"/>
      <c r="Y367"/>
      <c r="Z367"/>
      <c r="AA367"/>
      <c r="AB367" s="1" t="str">
        <f>IF(基本情報登録!$D$10="","",IF(基本情報登録!$D$10='登録データ（女）'!F367,1,0))</f>
        <v/>
      </c>
      <c r="AC367"/>
    </row>
    <row r="368" spans="1:29">
      <c r="A368" s="156">
        <v>366</v>
      </c>
      <c r="B368" s="151" t="s">
        <v>7335</v>
      </c>
      <c r="C368" s="151" t="s">
        <v>7337</v>
      </c>
      <c r="D368" s="151"/>
      <c r="E368" s="151"/>
      <c r="F368" s="151" t="s">
        <v>5021</v>
      </c>
      <c r="G368" s="151">
        <v>2</v>
      </c>
      <c r="H368" s="151" t="s">
        <v>3956</v>
      </c>
      <c r="I368" s="151" t="s">
        <v>2597</v>
      </c>
      <c r="J368" s="151" t="s">
        <v>3819</v>
      </c>
      <c r="K368" s="156" t="s">
        <v>5965</v>
      </c>
      <c r="L368" s="156" t="s">
        <v>499</v>
      </c>
      <c r="M368" s="1"/>
      <c r="N368" s="1"/>
      <c r="O368" s="113"/>
      <c r="P368" s="1"/>
      <c r="Q368"/>
      <c r="R368"/>
      <c r="S368"/>
      <c r="T368"/>
      <c r="U368"/>
      <c r="V368"/>
      <c r="W368"/>
      <c r="X368"/>
      <c r="Y368"/>
      <c r="Z368"/>
      <c r="AA368"/>
      <c r="AB368" s="1" t="str">
        <f>IF(基本情報登録!$D$10="","",IF(基本情報登録!$D$10='登録データ（女）'!F368,1,0))</f>
        <v/>
      </c>
      <c r="AC368"/>
    </row>
    <row r="369" spans="1:29">
      <c r="A369" s="156">
        <v>367</v>
      </c>
      <c r="B369" s="151" t="s">
        <v>7340</v>
      </c>
      <c r="C369" s="151" t="s">
        <v>7338</v>
      </c>
      <c r="D369" s="151"/>
      <c r="E369" s="151"/>
      <c r="F369" s="151" t="s">
        <v>7341</v>
      </c>
      <c r="G369" s="151">
        <v>1</v>
      </c>
      <c r="H369" s="151" t="s">
        <v>6939</v>
      </c>
      <c r="I369" s="151" t="s">
        <v>5433</v>
      </c>
      <c r="J369" s="151" t="s">
        <v>7342</v>
      </c>
      <c r="K369" s="156" t="s">
        <v>5966</v>
      </c>
      <c r="L369" s="156" t="s">
        <v>499</v>
      </c>
      <c r="M369" s="1"/>
      <c r="N369" s="1"/>
      <c r="O369" s="113"/>
      <c r="P369" s="1"/>
      <c r="Q369"/>
      <c r="R369"/>
      <c r="S369"/>
      <c r="T369"/>
      <c r="U369"/>
      <c r="V369"/>
      <c r="W369"/>
      <c r="X369"/>
      <c r="Y369"/>
      <c r="Z369"/>
      <c r="AA369"/>
      <c r="AB369" s="1" t="str">
        <f>IF(基本情報登録!$D$10="","",IF(基本情報登録!$D$10='登録データ（女）'!F369,1,0))</f>
        <v/>
      </c>
      <c r="AC369"/>
    </row>
    <row r="370" spans="1:29">
      <c r="A370" s="156">
        <v>368</v>
      </c>
      <c r="B370" s="151" t="s">
        <v>7336</v>
      </c>
      <c r="C370" s="151" t="s">
        <v>7339</v>
      </c>
      <c r="D370" s="151"/>
      <c r="E370" s="151"/>
      <c r="F370" s="151" t="s">
        <v>5013</v>
      </c>
      <c r="G370" s="151">
        <v>1</v>
      </c>
      <c r="H370" s="151" t="s">
        <v>5130</v>
      </c>
      <c r="I370" s="151" t="s">
        <v>7343</v>
      </c>
      <c r="J370" s="151" t="s">
        <v>7344</v>
      </c>
      <c r="K370" s="156" t="s">
        <v>5967</v>
      </c>
      <c r="L370" s="156" t="s">
        <v>499</v>
      </c>
      <c r="M370" s="1"/>
      <c r="N370" s="1"/>
      <c r="O370" s="113"/>
      <c r="P370" s="1"/>
      <c r="Q370"/>
      <c r="R370"/>
      <c r="S370"/>
      <c r="T370"/>
      <c r="U370"/>
      <c r="V370"/>
      <c r="W370"/>
      <c r="X370"/>
      <c r="Y370"/>
      <c r="Z370"/>
      <c r="AA370"/>
      <c r="AB370" s="1" t="str">
        <f>IF(基本情報登録!$D$10="","",IF(基本情報登録!$D$10='登録データ（女）'!F370,1,0))</f>
        <v/>
      </c>
      <c r="AC370"/>
    </row>
    <row r="371" spans="1:29">
      <c r="A371" s="151">
        <v>369</v>
      </c>
      <c r="B371" s="156" t="s">
        <v>7417</v>
      </c>
      <c r="C371" s="156" t="s">
        <v>7418</v>
      </c>
      <c r="D371" s="151"/>
      <c r="E371" s="151"/>
      <c r="F371" s="156" t="s">
        <v>5035</v>
      </c>
      <c r="G371" s="156">
        <v>4</v>
      </c>
      <c r="H371" s="156" t="s">
        <v>7419</v>
      </c>
      <c r="I371" s="156" t="s">
        <v>7420</v>
      </c>
      <c r="J371" s="156" t="s">
        <v>7421</v>
      </c>
      <c r="K371" s="156" t="s">
        <v>5968</v>
      </c>
      <c r="L371" s="156" t="s">
        <v>499</v>
      </c>
      <c r="M371" s="1"/>
      <c r="N371" s="1"/>
      <c r="O371" s="113"/>
      <c r="P371" s="1"/>
      <c r="Q371"/>
      <c r="R371"/>
      <c r="S371"/>
      <c r="T371"/>
      <c r="U371"/>
      <c r="V371"/>
      <c r="W371"/>
      <c r="X371"/>
      <c r="Y371"/>
      <c r="Z371"/>
      <c r="AA371"/>
      <c r="AB371" s="1" t="str">
        <f>IF(基本情報登録!$D$10="","",IF(基本情報登録!$D$10='登録データ（女）'!F371,1,0))</f>
        <v/>
      </c>
      <c r="AC371"/>
    </row>
    <row r="372" spans="1:29">
      <c r="A372" s="156">
        <v>370</v>
      </c>
      <c r="B372" s="156" t="s">
        <v>7422</v>
      </c>
      <c r="C372" s="156" t="s">
        <v>7423</v>
      </c>
      <c r="D372" s="151"/>
      <c r="E372" s="151"/>
      <c r="F372" s="156" t="s">
        <v>7402</v>
      </c>
      <c r="G372" s="156">
        <v>3</v>
      </c>
      <c r="H372" s="156" t="s">
        <v>2022</v>
      </c>
      <c r="I372" s="156" t="s">
        <v>3136</v>
      </c>
      <c r="J372" s="156" t="s">
        <v>7424</v>
      </c>
      <c r="K372" s="156" t="s">
        <v>5969</v>
      </c>
      <c r="L372" s="156" t="s">
        <v>499</v>
      </c>
      <c r="M372" s="1"/>
      <c r="N372" s="1"/>
      <c r="O372" s="113"/>
      <c r="P372" s="1"/>
      <c r="Q372"/>
      <c r="R372"/>
      <c r="S372"/>
      <c r="T372"/>
      <c r="U372"/>
      <c r="V372"/>
      <c r="W372"/>
      <c r="X372"/>
      <c r="Y372"/>
      <c r="Z372"/>
      <c r="AA372"/>
      <c r="AB372" s="1" t="str">
        <f>IF(基本情報登録!$D$10="","",IF(基本情報登録!$D$10='登録データ（女）'!F372,1,0))</f>
        <v/>
      </c>
      <c r="AC372"/>
    </row>
    <row r="373" spans="1:29">
      <c r="A373" s="151">
        <v>371</v>
      </c>
      <c r="B373" s="151" t="s">
        <v>7425</v>
      </c>
      <c r="C373" s="151" t="s">
        <v>7427</v>
      </c>
      <c r="F373" s="151" t="s">
        <v>42</v>
      </c>
      <c r="G373" s="151">
        <v>1</v>
      </c>
      <c r="H373" s="156" t="s">
        <v>7428</v>
      </c>
      <c r="I373" s="151" t="s">
        <v>7426</v>
      </c>
      <c r="J373" s="151" t="s">
        <v>3703</v>
      </c>
      <c r="K373" s="156" t="s">
        <v>5970</v>
      </c>
      <c r="L373" s="156" t="s">
        <v>499</v>
      </c>
      <c r="M373" s="1"/>
      <c r="N373" s="1"/>
      <c r="O373" s="113"/>
      <c r="P373" s="1"/>
      <c r="Q373"/>
      <c r="R373"/>
      <c r="S373"/>
      <c r="T373"/>
      <c r="U373"/>
      <c r="V373"/>
      <c r="W373"/>
      <c r="X373"/>
      <c r="Y373"/>
      <c r="Z373"/>
      <c r="AA373"/>
      <c r="AB373" s="1" t="str">
        <f>IF(基本情報登録!$D$10="","",IF(基本情報登録!$D$10='登録データ（女）'!#REF!,1,0))</f>
        <v/>
      </c>
      <c r="AC373"/>
    </row>
    <row r="374" spans="1:29">
      <c r="A374" s="151"/>
      <c r="B374" s="151"/>
      <c r="C374" s="151"/>
      <c r="D374" s="151"/>
      <c r="E374" s="151"/>
      <c r="F374" s="151"/>
      <c r="G374" s="151"/>
      <c r="H374" s="151"/>
      <c r="I374" s="151"/>
      <c r="J374" s="151"/>
      <c r="K374" s="151"/>
      <c r="L374" s="151"/>
      <c r="M374" s="1"/>
      <c r="N374" s="1"/>
      <c r="O374" s="113"/>
      <c r="P374" s="1"/>
      <c r="Q374"/>
      <c r="R374"/>
      <c r="S374"/>
      <c r="T374"/>
      <c r="U374"/>
      <c r="V374"/>
      <c r="W374"/>
      <c r="X374"/>
      <c r="Y374"/>
      <c r="Z374"/>
      <c r="AA374"/>
      <c r="AB374" s="1" t="str">
        <f>IF(基本情報登録!$D$10="","",IF(基本情報登録!$D$10='登録データ（女）'!F374,1,0))</f>
        <v/>
      </c>
      <c r="AC374"/>
    </row>
    <row r="375" spans="1:29">
      <c r="A375" s="151"/>
      <c r="B375" s="151"/>
      <c r="C375" s="151"/>
      <c r="D375" s="151"/>
      <c r="E375" s="151"/>
      <c r="F375" s="151"/>
      <c r="G375" s="151"/>
      <c r="H375" s="151"/>
      <c r="I375" s="151"/>
      <c r="J375" s="151"/>
      <c r="K375" s="151"/>
      <c r="L375" s="151"/>
      <c r="M375" s="1"/>
      <c r="N375" s="1"/>
      <c r="O375" s="113"/>
      <c r="P375" s="1"/>
      <c r="Q375"/>
      <c r="R375"/>
      <c r="S375"/>
      <c r="T375"/>
      <c r="U375"/>
      <c r="V375"/>
      <c r="W375"/>
      <c r="X375"/>
      <c r="Y375"/>
      <c r="Z375"/>
      <c r="AA375"/>
      <c r="AB375" s="1" t="str">
        <f>IF(基本情報登録!$D$10="","",IF(基本情報登録!$D$10='登録データ（女）'!F375,1,0))</f>
        <v/>
      </c>
      <c r="AC375"/>
    </row>
    <row r="376" spans="1:29">
      <c r="A376" s="151"/>
      <c r="B376" s="151"/>
      <c r="C376" s="151"/>
      <c r="D376" s="151"/>
      <c r="E376" s="151"/>
      <c r="F376" s="151"/>
      <c r="G376" s="151"/>
      <c r="H376" s="151"/>
      <c r="I376" s="151"/>
      <c r="J376" s="151"/>
      <c r="K376" s="151"/>
      <c r="L376" s="151"/>
      <c r="M376" s="1"/>
      <c r="N376" s="1"/>
      <c r="O376" s="113"/>
      <c r="P376" s="1"/>
      <c r="Q376"/>
      <c r="R376"/>
      <c r="S376"/>
      <c r="T376"/>
      <c r="U376"/>
      <c r="V376"/>
      <c r="W376"/>
      <c r="X376"/>
      <c r="Y376"/>
      <c r="Z376"/>
      <c r="AA376"/>
      <c r="AB376" s="1" t="str">
        <f>IF(基本情報登録!$D$10="","",IF(基本情報登録!$D$10='登録データ（女）'!F376,1,0))</f>
        <v/>
      </c>
      <c r="AC376"/>
    </row>
    <row r="377" spans="1:29">
      <c r="A377" s="151"/>
      <c r="B377" s="151"/>
      <c r="C377" s="151"/>
      <c r="D377" s="151"/>
      <c r="E377" s="151"/>
      <c r="F377" s="151"/>
      <c r="G377" s="151"/>
      <c r="H377" s="151"/>
      <c r="I377" s="151"/>
      <c r="J377" s="151"/>
      <c r="K377" s="151"/>
      <c r="L377" s="151"/>
      <c r="M377" s="1"/>
      <c r="N377" s="1"/>
      <c r="O377" s="113"/>
      <c r="P377" s="1"/>
      <c r="Q377"/>
      <c r="R377"/>
      <c r="S377"/>
      <c r="T377"/>
      <c r="U377"/>
      <c r="V377"/>
      <c r="W377"/>
      <c r="X377"/>
      <c r="Y377"/>
      <c r="Z377"/>
      <c r="AA377"/>
      <c r="AB377" s="1" t="str">
        <f>IF(基本情報登録!$D$10="","",IF(基本情報登録!$D$10='登録データ（女）'!F377,1,0))</f>
        <v/>
      </c>
      <c r="AC377"/>
    </row>
    <row r="378" spans="1:29">
      <c r="A378" s="151"/>
      <c r="B378" s="151"/>
      <c r="C378" s="151"/>
      <c r="D378" s="151"/>
      <c r="E378" s="151"/>
      <c r="F378" s="151"/>
      <c r="G378" s="151"/>
      <c r="H378" s="151"/>
      <c r="I378" s="151"/>
      <c r="J378" s="151"/>
      <c r="K378" s="151"/>
      <c r="L378" s="151"/>
      <c r="M378" s="1"/>
      <c r="N378" s="1"/>
      <c r="O378" s="113"/>
      <c r="P378" s="1"/>
      <c r="Q378"/>
      <c r="R378"/>
      <c r="S378"/>
      <c r="T378"/>
      <c r="U378"/>
      <c r="V378"/>
      <c r="W378"/>
      <c r="X378"/>
      <c r="Y378"/>
      <c r="Z378"/>
      <c r="AA378"/>
      <c r="AB378" s="1" t="str">
        <f>IF(基本情報登録!$D$10="","",IF(基本情報登録!$D$10='登録データ（女）'!F378,1,0))</f>
        <v/>
      </c>
      <c r="AC378"/>
    </row>
    <row r="379" spans="1:29">
      <c r="A379" s="151"/>
      <c r="B379" s="151"/>
      <c r="C379" s="151"/>
      <c r="D379" s="151"/>
      <c r="E379" s="151"/>
      <c r="F379" s="151"/>
      <c r="G379" s="151"/>
      <c r="H379" s="151"/>
      <c r="I379" s="151"/>
      <c r="J379" s="151"/>
      <c r="K379" s="151"/>
      <c r="L379" s="151"/>
      <c r="M379" s="1"/>
      <c r="N379" s="1"/>
      <c r="O379" s="113"/>
      <c r="P379" s="1"/>
      <c r="Q379"/>
      <c r="R379"/>
      <c r="S379"/>
      <c r="T379"/>
      <c r="U379"/>
      <c r="V379"/>
      <c r="W379"/>
      <c r="X379"/>
      <c r="Y379"/>
      <c r="Z379"/>
      <c r="AA379"/>
      <c r="AB379" s="1" t="str">
        <f>IF(基本情報登録!$D$10="","",IF(基本情報登録!$D$10='登録データ（女）'!F379,1,0))</f>
        <v/>
      </c>
      <c r="AC379"/>
    </row>
    <row r="380" spans="1:29">
      <c r="A380" s="151"/>
      <c r="B380" s="151"/>
      <c r="C380" s="151"/>
      <c r="D380" s="151"/>
      <c r="E380" s="151"/>
      <c r="F380" s="151"/>
      <c r="G380" s="151"/>
      <c r="H380" s="151"/>
      <c r="I380" s="151"/>
      <c r="J380" s="151"/>
      <c r="K380" s="151"/>
      <c r="L380" s="151"/>
      <c r="M380" s="1"/>
      <c r="N380" s="1"/>
      <c r="O380" s="113"/>
      <c r="P380" s="1"/>
      <c r="Q380"/>
      <c r="R380"/>
      <c r="S380"/>
      <c r="T380"/>
      <c r="U380"/>
      <c r="V380"/>
      <c r="W380"/>
      <c r="X380"/>
      <c r="Y380"/>
      <c r="Z380"/>
      <c r="AA380"/>
      <c r="AB380" s="1" t="str">
        <f>IF(基本情報登録!$D$10="","",IF(基本情報登録!$D$10='登録データ（女）'!F380,1,0))</f>
        <v/>
      </c>
      <c r="AC380"/>
    </row>
    <row r="381" spans="1:29">
      <c r="A381" s="153"/>
      <c r="B381" s="152"/>
      <c r="C381" s="152"/>
      <c r="D381" s="152"/>
      <c r="E381" s="152"/>
      <c r="F381" s="152"/>
      <c r="G381" s="152"/>
      <c r="H381" s="152"/>
      <c r="I381" s="123"/>
      <c r="J381" s="123"/>
      <c r="K381" s="123"/>
      <c r="L381" s="123"/>
      <c r="M381" s="1"/>
      <c r="N381" s="1"/>
      <c r="O381" s="113"/>
      <c r="P381" s="1"/>
      <c r="Q381"/>
      <c r="R381"/>
      <c r="S381"/>
      <c r="T381"/>
      <c r="U381"/>
      <c r="V381"/>
      <c r="W381"/>
      <c r="X381"/>
      <c r="Y381"/>
      <c r="Z381"/>
      <c r="AA381"/>
      <c r="AB381" s="1" t="str">
        <f>IF(基本情報登録!$D$10="","",IF(基本情報登録!$D$10='登録データ（女）'!F381,1,0))</f>
        <v/>
      </c>
      <c r="AC381"/>
    </row>
    <row r="382" spans="1:29">
      <c r="A382" s="153"/>
      <c r="B382" s="152"/>
      <c r="C382" s="152"/>
      <c r="D382" s="152"/>
      <c r="E382" s="152"/>
      <c r="F382" s="152"/>
      <c r="G382" s="152"/>
      <c r="H382" s="152"/>
      <c r="I382" s="123"/>
      <c r="J382" s="123"/>
      <c r="K382" s="123"/>
      <c r="L382" s="123"/>
      <c r="M382" s="1"/>
      <c r="N382" s="1"/>
      <c r="O382" s="113"/>
      <c r="P382" s="1"/>
      <c r="Q382"/>
      <c r="R382"/>
      <c r="S382"/>
      <c r="T382"/>
      <c r="U382"/>
      <c r="V382"/>
      <c r="W382"/>
      <c r="X382"/>
      <c r="Y382"/>
      <c r="Z382"/>
      <c r="AA382"/>
      <c r="AB382" s="1" t="str">
        <f>IF(基本情報登録!$D$10="","",IF(基本情報登録!$D$10='登録データ（女）'!F382,1,0))</f>
        <v/>
      </c>
      <c r="AC382"/>
    </row>
    <row r="383" spans="1:29">
      <c r="A383" s="153"/>
      <c r="B383" s="152"/>
      <c r="C383" s="152"/>
      <c r="D383" s="152"/>
      <c r="E383" s="152"/>
      <c r="F383" s="152"/>
      <c r="G383" s="152"/>
      <c r="H383" s="152"/>
      <c r="I383" s="123"/>
      <c r="J383" s="123"/>
      <c r="K383" s="123"/>
      <c r="L383" s="123"/>
      <c r="M383" s="1"/>
      <c r="N383" s="1"/>
      <c r="O383" s="113"/>
      <c r="P383" s="1"/>
      <c r="Q383"/>
      <c r="R383"/>
      <c r="S383"/>
      <c r="T383"/>
      <c r="U383"/>
      <c r="V383"/>
      <c r="W383"/>
      <c r="X383"/>
      <c r="Y383"/>
      <c r="Z383"/>
      <c r="AA383"/>
      <c r="AB383" s="1" t="str">
        <f>IF(基本情報登録!$D$10="","",IF(基本情報登録!$D$10='登録データ（女）'!F383,1,0))</f>
        <v/>
      </c>
      <c r="AC383"/>
    </row>
    <row r="384" spans="1:29">
      <c r="A384" s="153"/>
      <c r="B384" s="152"/>
      <c r="C384" s="152"/>
      <c r="D384" s="152"/>
      <c r="E384" s="152"/>
      <c r="F384" s="152"/>
      <c r="G384" s="152"/>
      <c r="H384" s="152"/>
      <c r="I384" s="123"/>
      <c r="J384" s="123"/>
      <c r="K384" s="123"/>
      <c r="L384" s="123"/>
      <c r="M384" s="1"/>
      <c r="N384" s="1"/>
      <c r="O384" s="113"/>
      <c r="P384" s="1"/>
      <c r="Q384"/>
      <c r="R384"/>
      <c r="S384"/>
      <c r="T384"/>
      <c r="U384"/>
      <c r="V384"/>
      <c r="W384"/>
      <c r="X384"/>
      <c r="Y384"/>
      <c r="Z384"/>
      <c r="AA384"/>
      <c r="AB384" s="1" t="str">
        <f>IF(基本情報登録!$D$10="","",IF(基本情報登録!$D$10='登録データ（女）'!F384,1,0))</f>
        <v/>
      </c>
      <c r="AC384"/>
    </row>
    <row r="385" spans="1:29">
      <c r="A385" s="153"/>
      <c r="B385" s="152"/>
      <c r="C385" s="152"/>
      <c r="D385" s="152"/>
      <c r="E385" s="152"/>
      <c r="F385" s="152"/>
      <c r="G385" s="152"/>
      <c r="H385" s="152"/>
      <c r="I385" s="123"/>
      <c r="J385" s="123"/>
      <c r="K385" s="123"/>
      <c r="L385" s="123"/>
      <c r="M385" s="1"/>
      <c r="N385" s="1"/>
      <c r="O385" s="113"/>
      <c r="P385" s="1"/>
      <c r="Q385"/>
      <c r="R385"/>
      <c r="S385"/>
      <c r="T385"/>
      <c r="U385"/>
      <c r="V385"/>
      <c r="W385"/>
      <c r="X385"/>
      <c r="Y385"/>
      <c r="Z385"/>
      <c r="AA385"/>
      <c r="AB385" s="1" t="str">
        <f>IF(基本情報登録!$D$10="","",IF(基本情報登録!$D$10='登録データ（女）'!F385,1,0))</f>
        <v/>
      </c>
      <c r="AC385"/>
    </row>
    <row r="386" spans="1:29">
      <c r="A386" s="153"/>
      <c r="B386" s="152"/>
      <c r="C386" s="152"/>
      <c r="D386" s="152"/>
      <c r="E386" s="152"/>
      <c r="F386" s="152"/>
      <c r="G386" s="152"/>
      <c r="H386" s="152"/>
      <c r="I386" s="123"/>
      <c r="J386" s="123"/>
      <c r="K386" s="123"/>
      <c r="L386" s="123"/>
      <c r="M386" s="1"/>
      <c r="N386" s="1"/>
      <c r="O386" s="113"/>
      <c r="P386" s="1"/>
      <c r="Q386"/>
      <c r="R386"/>
      <c r="S386"/>
      <c r="T386"/>
      <c r="U386"/>
      <c r="V386"/>
      <c r="W386"/>
      <c r="X386"/>
      <c r="Y386"/>
      <c r="Z386"/>
      <c r="AA386"/>
      <c r="AB386" s="1" t="str">
        <f>IF(基本情報登録!$D$10="","",IF(基本情報登録!$D$10='登録データ（女）'!F386,1,0))</f>
        <v/>
      </c>
      <c r="AC386"/>
    </row>
    <row r="387" spans="1:29">
      <c r="A387" s="153"/>
      <c r="B387" s="152"/>
      <c r="C387" s="152"/>
      <c r="D387" s="152"/>
      <c r="E387" s="152"/>
      <c r="F387" s="152"/>
      <c r="G387" s="152"/>
      <c r="H387" s="152"/>
      <c r="I387" s="123"/>
      <c r="J387" s="123"/>
      <c r="K387" s="123"/>
      <c r="L387" s="123"/>
      <c r="M387" s="1"/>
      <c r="N387" s="1"/>
      <c r="O387" s="113"/>
      <c r="P387" s="1"/>
      <c r="Q387"/>
      <c r="R387"/>
      <c r="S387"/>
      <c r="T387"/>
      <c r="U387"/>
      <c r="V387"/>
      <c r="W387"/>
      <c r="X387"/>
      <c r="Y387"/>
      <c r="Z387"/>
      <c r="AA387"/>
      <c r="AB387" s="1" t="str">
        <f>IF(基本情報登録!$D$10="","",IF(基本情報登録!$D$10='登録データ（女）'!F387,1,0))</f>
        <v/>
      </c>
      <c r="AC387"/>
    </row>
    <row r="388" spans="1:29">
      <c r="A388" s="153"/>
      <c r="B388" s="152"/>
      <c r="C388" s="152"/>
      <c r="D388" s="152"/>
      <c r="E388" s="152"/>
      <c r="F388" s="152"/>
      <c r="G388" s="152"/>
      <c r="H388" s="152"/>
      <c r="I388" s="123"/>
      <c r="J388" s="123"/>
      <c r="K388" s="123"/>
      <c r="L388" s="123"/>
      <c r="M388" s="1"/>
      <c r="N388" s="1"/>
      <c r="O388" s="113"/>
      <c r="P388" s="1"/>
      <c r="Q388"/>
      <c r="R388"/>
      <c r="S388"/>
      <c r="T388"/>
      <c r="U388"/>
      <c r="V388"/>
      <c r="W388"/>
      <c r="X388"/>
      <c r="Y388"/>
      <c r="Z388"/>
      <c r="AA388"/>
      <c r="AB388" s="1" t="str">
        <f>IF(基本情報登録!$D$10="","",IF(基本情報登録!$D$10='登録データ（女）'!F388,1,0))</f>
        <v/>
      </c>
      <c r="AC388"/>
    </row>
    <row r="389" spans="1:29">
      <c r="A389" s="153"/>
      <c r="B389" s="152"/>
      <c r="C389" s="152"/>
      <c r="D389" s="152"/>
      <c r="E389" s="152"/>
      <c r="F389" s="152"/>
      <c r="G389" s="152"/>
      <c r="H389" s="152"/>
      <c r="I389" s="123"/>
      <c r="J389" s="123"/>
      <c r="K389" s="123"/>
      <c r="L389" s="123"/>
      <c r="M389" s="1"/>
      <c r="N389" s="1"/>
      <c r="O389" s="113"/>
      <c r="P389" s="1"/>
      <c r="Q389"/>
      <c r="R389"/>
      <c r="S389"/>
      <c r="T389"/>
      <c r="U389"/>
      <c r="V389"/>
      <c r="W389"/>
      <c r="X389"/>
      <c r="Y389"/>
      <c r="Z389"/>
      <c r="AA389"/>
      <c r="AB389" s="1" t="str">
        <f>IF(基本情報登録!$D$10="","",IF(基本情報登録!$D$10='登録データ（女）'!F389,1,0))</f>
        <v/>
      </c>
      <c r="AC389"/>
    </row>
    <row r="390" spans="1:29">
      <c r="A390" s="153"/>
      <c r="B390" s="152"/>
      <c r="C390" s="152"/>
      <c r="D390" s="152"/>
      <c r="E390" s="152"/>
      <c r="F390" s="152"/>
      <c r="G390" s="152"/>
      <c r="H390" s="152"/>
      <c r="I390" s="123"/>
      <c r="J390" s="123"/>
      <c r="K390" s="123"/>
      <c r="L390" s="123"/>
      <c r="M390" s="1"/>
      <c r="N390" s="1"/>
      <c r="O390" s="113"/>
      <c r="P390" s="1"/>
      <c r="Q390"/>
      <c r="R390"/>
      <c r="S390"/>
      <c r="T390"/>
      <c r="U390"/>
      <c r="V390"/>
      <c r="W390"/>
      <c r="X390"/>
      <c r="Y390"/>
      <c r="Z390"/>
      <c r="AA390"/>
      <c r="AB390" s="1" t="str">
        <f>IF(基本情報登録!$D$10="","",IF(基本情報登録!$D$10='登録データ（女）'!F390,1,0))</f>
        <v/>
      </c>
      <c r="AC390"/>
    </row>
    <row r="391" spans="1:29">
      <c r="A391" s="153"/>
      <c r="B391" s="152"/>
      <c r="C391" s="152"/>
      <c r="D391" s="152"/>
      <c r="E391" s="152"/>
      <c r="F391" s="152"/>
      <c r="G391" s="152"/>
      <c r="H391" s="152"/>
      <c r="I391" s="123"/>
      <c r="J391" s="123"/>
      <c r="K391" s="123"/>
      <c r="L391" s="123"/>
      <c r="M391" s="1"/>
      <c r="N391" s="1"/>
      <c r="O391" s="113"/>
      <c r="P391" s="1"/>
      <c r="Q391"/>
      <c r="R391"/>
      <c r="S391"/>
      <c r="T391"/>
      <c r="U391"/>
      <c r="V391"/>
      <c r="W391"/>
      <c r="X391"/>
      <c r="Y391"/>
      <c r="Z391"/>
      <c r="AA391"/>
      <c r="AB391" s="1" t="str">
        <f>IF(基本情報登録!$D$10="","",IF(基本情報登録!$D$10='登録データ（女）'!F391,1,0))</f>
        <v/>
      </c>
      <c r="AC391"/>
    </row>
    <row r="392" spans="1:29">
      <c r="A392" s="153"/>
      <c r="B392" s="152"/>
      <c r="C392" s="152"/>
      <c r="D392" s="152"/>
      <c r="E392" s="152"/>
      <c r="F392" s="152"/>
      <c r="G392" s="152"/>
      <c r="H392" s="152"/>
      <c r="I392" s="123"/>
      <c r="J392" s="123"/>
      <c r="K392" s="123"/>
      <c r="L392" s="123"/>
      <c r="M392" s="1"/>
      <c r="N392" s="1"/>
      <c r="O392" s="113"/>
      <c r="P392" s="1"/>
      <c r="Q392"/>
      <c r="R392"/>
      <c r="S392"/>
      <c r="T392"/>
      <c r="U392"/>
      <c r="V392"/>
      <c r="W392"/>
      <c r="X392"/>
      <c r="Y392"/>
      <c r="Z392"/>
      <c r="AA392"/>
      <c r="AB392" s="1" t="str">
        <f>IF(基本情報登録!$D$10="","",IF(基本情報登録!$D$10='登録データ（女）'!F392,1,0))</f>
        <v/>
      </c>
      <c r="AC392"/>
    </row>
    <row r="393" spans="1:29">
      <c r="A393" s="153"/>
      <c r="B393" s="152"/>
      <c r="C393" s="152"/>
      <c r="D393" s="152"/>
      <c r="E393" s="152"/>
      <c r="F393" s="152"/>
      <c r="G393" s="152"/>
      <c r="H393" s="152"/>
      <c r="I393" s="123"/>
      <c r="J393" s="123"/>
      <c r="K393" s="123"/>
      <c r="L393" s="123"/>
      <c r="M393" s="1"/>
      <c r="N393" s="1"/>
      <c r="O393" s="113"/>
      <c r="P393" s="1"/>
      <c r="Q393"/>
      <c r="R393"/>
      <c r="S393"/>
      <c r="T393"/>
      <c r="U393"/>
      <c r="V393"/>
      <c r="W393"/>
      <c r="X393"/>
      <c r="Y393"/>
      <c r="Z393"/>
      <c r="AA393"/>
      <c r="AB393" s="1" t="str">
        <f>IF(基本情報登録!$D$10="","",IF(基本情報登録!$D$10='登録データ（女）'!F393,1,0))</f>
        <v/>
      </c>
      <c r="AC393"/>
    </row>
    <row r="394" spans="1:29">
      <c r="A394" s="153"/>
      <c r="B394" s="152"/>
      <c r="C394" s="152"/>
      <c r="D394" s="152"/>
      <c r="E394" s="152"/>
      <c r="F394" s="152"/>
      <c r="G394" s="152"/>
      <c r="H394" s="152"/>
      <c r="I394" s="123"/>
      <c r="J394" s="123"/>
      <c r="K394" s="123"/>
      <c r="L394" s="123"/>
      <c r="M394" s="1"/>
      <c r="N394" s="1"/>
      <c r="O394" s="113"/>
      <c r="P394" s="1"/>
      <c r="Q394"/>
      <c r="R394"/>
      <c r="S394"/>
      <c r="T394"/>
      <c r="U394"/>
      <c r="V394"/>
      <c r="W394"/>
      <c r="X394"/>
      <c r="Y394"/>
      <c r="Z394"/>
      <c r="AA394"/>
      <c r="AB394" s="1" t="str">
        <f>IF(基本情報登録!$D$10="","",IF(基本情報登録!$D$10='登録データ（女）'!F394,1,0))</f>
        <v/>
      </c>
      <c r="AC394"/>
    </row>
    <row r="395" spans="1:29">
      <c r="A395" s="152"/>
      <c r="B395" s="152"/>
      <c r="C395" s="152"/>
      <c r="D395" s="152"/>
      <c r="E395" s="152"/>
      <c r="F395" s="152"/>
      <c r="G395" s="152"/>
      <c r="H395" s="152"/>
      <c r="I395" s="123"/>
      <c r="J395" s="123"/>
      <c r="K395" s="123"/>
      <c r="L395" s="123"/>
      <c r="M395" s="1"/>
      <c r="N395" s="1"/>
      <c r="O395" s="113"/>
      <c r="P395" s="1"/>
      <c r="Q395"/>
      <c r="R395"/>
      <c r="S395"/>
      <c r="T395"/>
      <c r="U395"/>
      <c r="V395"/>
      <c r="W395"/>
      <c r="X395"/>
      <c r="Y395"/>
      <c r="Z395"/>
      <c r="AA395"/>
      <c r="AB395" s="1" t="str">
        <f>IF(基本情報登録!$D$10="","",IF(基本情報登録!$D$10='登録データ（女）'!F395,1,0))</f>
        <v/>
      </c>
      <c r="AC395"/>
    </row>
    <row r="396" spans="1:29">
      <c r="A396" s="152"/>
      <c r="B396" s="152"/>
      <c r="C396" s="152"/>
      <c r="D396" s="152"/>
      <c r="E396" s="152"/>
      <c r="F396" s="152"/>
      <c r="G396" s="152"/>
      <c r="H396" s="152"/>
      <c r="I396" s="123"/>
      <c r="J396" s="123"/>
      <c r="K396" s="123"/>
      <c r="L396" s="123"/>
      <c r="M396" s="1"/>
      <c r="N396" s="1"/>
      <c r="O396" s="113"/>
      <c r="P396" s="1"/>
      <c r="Q396"/>
      <c r="R396"/>
      <c r="S396"/>
      <c r="T396"/>
      <c r="U396"/>
      <c r="V396"/>
      <c r="W396"/>
      <c r="X396"/>
      <c r="Y396"/>
      <c r="Z396"/>
      <c r="AA396"/>
      <c r="AB396" s="1" t="str">
        <f>IF(基本情報登録!$D$10="","",IF(基本情報登録!$D$10='登録データ（女）'!F396,1,0))</f>
        <v/>
      </c>
      <c r="AC396"/>
    </row>
    <row r="397" spans="1:29">
      <c r="A397" s="152"/>
      <c r="B397" s="152"/>
      <c r="C397" s="152"/>
      <c r="D397" s="152"/>
      <c r="E397" s="152"/>
      <c r="F397" s="152"/>
      <c r="G397" s="152"/>
      <c r="H397" s="152"/>
      <c r="I397" s="123"/>
      <c r="J397" s="123"/>
      <c r="K397" s="123"/>
      <c r="L397" s="123"/>
      <c r="M397" s="1"/>
      <c r="N397" s="1"/>
      <c r="O397" s="113"/>
      <c r="P397" s="1"/>
      <c r="Q397"/>
      <c r="R397"/>
      <c r="S397"/>
      <c r="T397"/>
      <c r="U397"/>
      <c r="V397"/>
      <c r="W397"/>
      <c r="X397"/>
      <c r="Y397"/>
      <c r="Z397"/>
      <c r="AA397"/>
      <c r="AB397" s="1" t="str">
        <f>IF(基本情報登録!$D$10="","",IF(基本情報登録!$D$10='登録データ（女）'!F397,1,0))</f>
        <v/>
      </c>
      <c r="AC397"/>
    </row>
    <row r="398" spans="1:29">
      <c r="A398" s="152"/>
      <c r="B398" s="152"/>
      <c r="C398" s="152"/>
      <c r="D398" s="152"/>
      <c r="E398" s="152"/>
      <c r="F398" s="152"/>
      <c r="G398" s="152"/>
      <c r="H398" s="152"/>
      <c r="I398" s="123"/>
      <c r="J398" s="123"/>
      <c r="K398" s="123"/>
      <c r="L398" s="123"/>
      <c r="M398" s="1"/>
      <c r="N398" s="1"/>
      <c r="O398" s="113"/>
      <c r="P398" s="1"/>
      <c r="Q398"/>
      <c r="R398"/>
      <c r="S398"/>
      <c r="T398"/>
      <c r="U398"/>
      <c r="V398"/>
      <c r="W398"/>
      <c r="X398"/>
      <c r="Y398"/>
      <c r="Z398"/>
      <c r="AA398"/>
      <c r="AB398" s="1" t="str">
        <f>IF(基本情報登録!$D$10="","",IF(基本情報登録!$D$10='登録データ（女）'!F398,1,0))</f>
        <v/>
      </c>
      <c r="AC398"/>
    </row>
    <row r="399" spans="1:29">
      <c r="A399" s="152"/>
      <c r="B399" s="152"/>
      <c r="C399" s="152"/>
      <c r="D399" s="152"/>
      <c r="E399" s="152"/>
      <c r="F399" s="152"/>
      <c r="G399" s="152"/>
      <c r="H399" s="152"/>
      <c r="I399" s="123"/>
      <c r="J399" s="123"/>
      <c r="K399" s="123"/>
      <c r="L399" s="123"/>
      <c r="M399" s="1"/>
      <c r="N399" s="1"/>
      <c r="O399" s="113"/>
      <c r="P399" s="1"/>
      <c r="Q399"/>
      <c r="R399"/>
      <c r="S399"/>
      <c r="T399"/>
      <c r="U399"/>
      <c r="V399"/>
      <c r="W399"/>
      <c r="X399"/>
      <c r="Y399"/>
      <c r="Z399"/>
      <c r="AA399"/>
      <c r="AB399" s="1" t="str">
        <f>IF(基本情報登録!$D$10="","",IF(基本情報登録!$D$10='登録データ（女）'!F399,1,0))</f>
        <v/>
      </c>
      <c r="AC399"/>
    </row>
    <row r="400" spans="1:29">
      <c r="A400" s="152"/>
      <c r="B400" s="152"/>
      <c r="C400" s="152"/>
      <c r="D400" s="152"/>
      <c r="E400" s="152"/>
      <c r="F400" s="152"/>
      <c r="G400" s="152"/>
      <c r="H400" s="152"/>
      <c r="I400" s="123"/>
      <c r="J400" s="123"/>
      <c r="K400" s="123"/>
      <c r="L400" s="123"/>
      <c r="M400" s="1"/>
      <c r="N400" s="1"/>
      <c r="O400" s="113"/>
      <c r="P400" s="1"/>
      <c r="Q400"/>
      <c r="R400"/>
      <c r="S400"/>
      <c r="T400"/>
      <c r="U400"/>
      <c r="V400"/>
      <c r="W400"/>
      <c r="X400"/>
      <c r="Y400"/>
      <c r="Z400"/>
      <c r="AA400"/>
      <c r="AB400" s="1" t="str">
        <f>IF(基本情報登録!$D$10="","",IF(基本情報登録!$D$10='登録データ（女）'!F400,1,0))</f>
        <v/>
      </c>
      <c r="AC400"/>
    </row>
    <row r="401" spans="1:29">
      <c r="A401" s="152"/>
      <c r="B401" s="152"/>
      <c r="C401" s="152"/>
      <c r="D401" s="152"/>
      <c r="E401" s="152"/>
      <c r="F401" s="152"/>
      <c r="G401" s="152"/>
      <c r="H401" s="152"/>
      <c r="I401" s="123"/>
      <c r="J401" s="123"/>
      <c r="K401" s="123"/>
      <c r="L401" s="123"/>
      <c r="M401" s="1"/>
      <c r="N401" s="1"/>
      <c r="O401" s="113"/>
      <c r="P401" s="1"/>
      <c r="Q401"/>
      <c r="R401"/>
      <c r="S401"/>
      <c r="T401"/>
      <c r="U401"/>
      <c r="V401"/>
      <c r="W401"/>
      <c r="X401"/>
      <c r="Y401"/>
      <c r="Z401"/>
      <c r="AA401"/>
      <c r="AB401" s="1" t="str">
        <f>IF(基本情報登録!$D$10="","",IF(基本情報登録!$D$10='登録データ（女）'!F401,1,0))</f>
        <v/>
      </c>
      <c r="AC401"/>
    </row>
    <row r="402" spans="1:29">
      <c r="A402" s="152"/>
      <c r="B402" s="152"/>
      <c r="C402" s="152"/>
      <c r="D402" s="152"/>
      <c r="E402" s="152"/>
      <c r="F402" s="152"/>
      <c r="G402" s="152"/>
      <c r="H402" s="152"/>
      <c r="I402" s="123"/>
      <c r="J402" s="123"/>
      <c r="K402" s="123"/>
      <c r="L402" s="123"/>
      <c r="M402" s="1"/>
      <c r="N402" s="1"/>
      <c r="O402" s="113"/>
      <c r="P402" s="1"/>
      <c r="Q402"/>
      <c r="R402"/>
      <c r="S402"/>
      <c r="T402"/>
      <c r="U402"/>
      <c r="V402"/>
      <c r="W402"/>
      <c r="X402"/>
      <c r="Y402"/>
      <c r="Z402"/>
      <c r="AA402"/>
      <c r="AB402" s="1" t="str">
        <f>IF(基本情報登録!$D$10="","",IF(基本情報登録!$D$10='登録データ（女）'!F402,1,0))</f>
        <v/>
      </c>
      <c r="AC402"/>
    </row>
    <row r="403" spans="1:29">
      <c r="A403" s="152"/>
      <c r="B403" s="152"/>
      <c r="C403" s="152"/>
      <c r="D403" s="152"/>
      <c r="E403" s="152"/>
      <c r="F403" s="152"/>
      <c r="G403" s="152"/>
      <c r="H403" s="152"/>
      <c r="I403" s="123"/>
      <c r="J403" s="123"/>
      <c r="K403" s="123"/>
      <c r="L403" s="123"/>
      <c r="M403" s="1"/>
      <c r="N403" s="1"/>
      <c r="O403" s="113"/>
      <c r="P403" s="1"/>
      <c r="Q403"/>
      <c r="R403"/>
      <c r="S403"/>
      <c r="T403"/>
      <c r="U403"/>
      <c r="V403"/>
      <c r="W403"/>
      <c r="X403"/>
      <c r="Y403"/>
      <c r="Z403"/>
      <c r="AA403"/>
      <c r="AB403" s="1" t="str">
        <f>IF(基本情報登録!$D$10="","",IF(基本情報登録!$D$10='登録データ（女）'!F403,1,0))</f>
        <v/>
      </c>
      <c r="AC403"/>
    </row>
    <row r="404" spans="1:29">
      <c r="A404" s="152"/>
      <c r="B404" s="152"/>
      <c r="C404" s="152"/>
      <c r="D404" s="152"/>
      <c r="E404" s="152"/>
      <c r="F404" s="152"/>
      <c r="G404" s="152"/>
      <c r="H404" s="152"/>
      <c r="I404" s="123"/>
      <c r="J404" s="123"/>
      <c r="K404" s="123"/>
      <c r="L404" s="123"/>
      <c r="M404" s="1"/>
      <c r="N404" s="1"/>
      <c r="O404" s="113"/>
      <c r="P404" s="1"/>
      <c r="Q404"/>
      <c r="R404"/>
      <c r="S404"/>
      <c r="T404"/>
      <c r="U404"/>
      <c r="V404"/>
      <c r="W404"/>
      <c r="X404"/>
      <c r="Y404"/>
      <c r="Z404"/>
      <c r="AA404"/>
      <c r="AB404" s="1" t="str">
        <f>IF(基本情報登録!$D$10="","",IF(基本情報登録!$D$10='登録データ（女）'!F404,1,0))</f>
        <v/>
      </c>
      <c r="AC404"/>
    </row>
    <row r="405" spans="1:29">
      <c r="A405" s="152"/>
      <c r="B405" s="152"/>
      <c r="C405" s="152"/>
      <c r="D405" s="152"/>
      <c r="E405" s="152"/>
      <c r="F405" s="152"/>
      <c r="G405" s="152"/>
      <c r="H405" s="152"/>
      <c r="I405" s="123"/>
      <c r="J405" s="123"/>
      <c r="K405" s="123"/>
      <c r="L405" s="123"/>
      <c r="M405" s="1"/>
      <c r="N405" s="1"/>
      <c r="O405" s="113"/>
      <c r="P405" s="1"/>
      <c r="Q405"/>
      <c r="R405"/>
      <c r="S405"/>
      <c r="T405"/>
      <c r="U405"/>
      <c r="V405"/>
      <c r="W405"/>
      <c r="X405"/>
      <c r="Y405"/>
      <c r="Z405"/>
      <c r="AA405"/>
      <c r="AB405" s="1" t="str">
        <f>IF(基本情報登録!$D$10="","",IF(基本情報登録!$D$10='登録データ（女）'!F405,1,0))</f>
        <v/>
      </c>
      <c r="AC405"/>
    </row>
    <row r="406" spans="1:29">
      <c r="A406" s="152"/>
      <c r="B406" s="152"/>
      <c r="C406" s="152"/>
      <c r="D406" s="152"/>
      <c r="E406" s="152"/>
      <c r="F406" s="152"/>
      <c r="G406" s="152"/>
      <c r="H406" s="152"/>
      <c r="I406" s="123"/>
      <c r="J406" s="123"/>
      <c r="K406" s="123"/>
      <c r="L406" s="123"/>
      <c r="M406" s="1"/>
      <c r="N406" s="1"/>
      <c r="O406" s="113"/>
      <c r="P406" s="1"/>
      <c r="Q406"/>
      <c r="R406"/>
      <c r="S406"/>
      <c r="T406"/>
      <c r="U406"/>
      <c r="V406"/>
      <c r="W406"/>
      <c r="X406"/>
      <c r="Y406"/>
      <c r="Z406"/>
      <c r="AA406"/>
      <c r="AB406" s="1" t="str">
        <f>IF(基本情報登録!$D$10="","",IF(基本情報登録!$D$10='登録データ（女）'!F406,1,0))</f>
        <v/>
      </c>
      <c r="AC406"/>
    </row>
    <row r="407" spans="1:29">
      <c r="A407" s="152"/>
      <c r="B407" s="152"/>
      <c r="C407" s="152"/>
      <c r="D407" s="152"/>
      <c r="E407" s="152"/>
      <c r="F407" s="152"/>
      <c r="G407" s="152"/>
      <c r="H407" s="152"/>
      <c r="I407" s="123"/>
      <c r="J407" s="123"/>
      <c r="K407" s="123"/>
      <c r="L407" s="123"/>
      <c r="M407" s="1"/>
      <c r="N407" s="1"/>
      <c r="O407" s="113"/>
      <c r="P407" s="1"/>
      <c r="Q407"/>
      <c r="R407"/>
      <c r="S407"/>
      <c r="T407"/>
      <c r="U407"/>
      <c r="V407"/>
      <c r="W407"/>
      <c r="X407"/>
      <c r="Y407"/>
      <c r="Z407"/>
      <c r="AA407"/>
      <c r="AB407" s="1" t="str">
        <f>IF(基本情報登録!$D$10="","",IF(基本情報登録!$D$10='登録データ（女）'!F407,1,0))</f>
        <v/>
      </c>
      <c r="AC407"/>
    </row>
    <row r="408" spans="1:29">
      <c r="A408" s="152"/>
      <c r="B408" s="152"/>
      <c r="C408" s="152"/>
      <c r="D408" s="152"/>
      <c r="E408" s="152"/>
      <c r="F408" s="152"/>
      <c r="G408" s="152"/>
      <c r="H408" s="152"/>
      <c r="I408" s="123"/>
      <c r="J408" s="123"/>
      <c r="K408" s="123"/>
      <c r="L408" s="123"/>
      <c r="M408" s="1"/>
      <c r="N408" s="1"/>
      <c r="O408" s="113"/>
      <c r="P408" s="1"/>
      <c r="Q408"/>
      <c r="R408"/>
      <c r="S408"/>
      <c r="T408"/>
      <c r="U408"/>
      <c r="V408"/>
      <c r="W408"/>
      <c r="X408"/>
      <c r="Y408"/>
      <c r="Z408"/>
      <c r="AA408"/>
      <c r="AB408" s="1" t="str">
        <f>IF(基本情報登録!$D$10="","",IF(基本情報登録!$D$10='登録データ（女）'!F408,1,0))</f>
        <v/>
      </c>
      <c r="AC408"/>
    </row>
    <row r="409" spans="1:29">
      <c r="A409" s="152"/>
      <c r="B409" s="152"/>
      <c r="C409" s="152"/>
      <c r="D409" s="152"/>
      <c r="E409" s="152"/>
      <c r="F409" s="152"/>
      <c r="G409" s="152"/>
      <c r="H409" s="152"/>
      <c r="I409" s="123"/>
      <c r="J409" s="123"/>
      <c r="K409" s="123"/>
      <c r="L409" s="123"/>
      <c r="M409" s="1"/>
      <c r="N409" s="1"/>
      <c r="O409" s="113"/>
      <c r="P409" s="1"/>
      <c r="Q409"/>
      <c r="R409"/>
      <c r="S409"/>
      <c r="T409"/>
      <c r="U409"/>
      <c r="V409"/>
      <c r="W409"/>
      <c r="X409"/>
      <c r="Y409"/>
      <c r="Z409"/>
      <c r="AA409"/>
      <c r="AB409" s="1" t="str">
        <f>IF(基本情報登録!$D$10="","",IF(基本情報登録!$D$10='登録データ（女）'!F409,1,0))</f>
        <v/>
      </c>
      <c r="AC409"/>
    </row>
    <row r="410" spans="1:29">
      <c r="A410" s="152"/>
      <c r="B410" s="152"/>
      <c r="C410" s="152"/>
      <c r="D410" s="152"/>
      <c r="E410" s="152"/>
      <c r="F410" s="152"/>
      <c r="G410" s="152"/>
      <c r="H410" s="152"/>
      <c r="I410" s="123"/>
      <c r="J410" s="123"/>
      <c r="K410" s="123"/>
      <c r="L410" s="123"/>
      <c r="M410" s="1"/>
      <c r="N410" s="1"/>
      <c r="O410" s="113"/>
      <c r="P410" s="1"/>
      <c r="Q410"/>
      <c r="R410"/>
      <c r="S410"/>
      <c r="T410"/>
      <c r="U410"/>
      <c r="V410"/>
      <c r="W410"/>
      <c r="X410"/>
      <c r="Y410"/>
      <c r="Z410"/>
      <c r="AA410"/>
      <c r="AB410" s="1" t="str">
        <f>IF(基本情報登録!$D$10="","",IF(基本情報登録!$D$10='登録データ（女）'!F410,1,0))</f>
        <v/>
      </c>
      <c r="AC410"/>
    </row>
    <row r="411" spans="1:29">
      <c r="A411" s="152"/>
      <c r="B411" s="152"/>
      <c r="C411" s="152"/>
      <c r="D411" s="152"/>
      <c r="E411" s="152"/>
      <c r="F411" s="152"/>
      <c r="G411" s="152"/>
      <c r="H411" s="152"/>
      <c r="I411" s="123"/>
      <c r="J411" s="123"/>
      <c r="K411" s="123"/>
      <c r="L411" s="123"/>
      <c r="M411" s="1"/>
      <c r="N411" s="1"/>
      <c r="O411" s="113"/>
      <c r="P411" s="1"/>
      <c r="Q411"/>
      <c r="R411"/>
      <c r="S411"/>
      <c r="T411"/>
      <c r="U411"/>
      <c r="V411"/>
      <c r="W411"/>
      <c r="X411"/>
      <c r="Y411"/>
      <c r="Z411"/>
      <c r="AA411"/>
      <c r="AB411" s="1" t="str">
        <f>IF(基本情報登録!$D$10="","",IF(基本情報登録!$D$10='登録データ（女）'!F411,1,0))</f>
        <v/>
      </c>
      <c r="AC411"/>
    </row>
    <row r="412" spans="1:29">
      <c r="A412" s="152"/>
      <c r="B412" s="152"/>
      <c r="C412" s="152"/>
      <c r="D412" s="152"/>
      <c r="E412" s="152"/>
      <c r="F412" s="152"/>
      <c r="G412" s="152"/>
      <c r="H412" s="152"/>
      <c r="I412" s="123"/>
      <c r="J412" s="123"/>
      <c r="K412" s="123"/>
      <c r="L412" s="123"/>
      <c r="M412" s="1"/>
      <c r="N412" s="1"/>
      <c r="O412" s="113"/>
      <c r="P412" s="1"/>
      <c r="Q412"/>
      <c r="R412"/>
      <c r="S412"/>
      <c r="T412"/>
      <c r="U412"/>
      <c r="V412"/>
      <c r="W412"/>
      <c r="X412"/>
      <c r="Y412"/>
      <c r="Z412"/>
      <c r="AA412"/>
      <c r="AB412" s="1" t="str">
        <f>IF(基本情報登録!$D$10="","",IF(基本情報登録!$D$10='登録データ（女）'!F412,1,0))</f>
        <v/>
      </c>
      <c r="AC412"/>
    </row>
    <row r="413" spans="1:29">
      <c r="A413" s="152"/>
      <c r="B413" s="152"/>
      <c r="C413" s="152"/>
      <c r="D413" s="152"/>
      <c r="E413" s="152"/>
      <c r="F413" s="152"/>
      <c r="G413" s="152"/>
      <c r="H413" s="152"/>
      <c r="I413" s="123"/>
      <c r="J413" s="123"/>
      <c r="K413" s="123"/>
      <c r="L413" s="123"/>
      <c r="M413" s="1"/>
      <c r="N413" s="1"/>
      <c r="O413" s="113"/>
      <c r="P413" s="1"/>
      <c r="Q413"/>
      <c r="R413"/>
      <c r="S413"/>
      <c r="T413"/>
      <c r="U413"/>
      <c r="V413"/>
      <c r="W413"/>
      <c r="X413"/>
      <c r="Y413"/>
      <c r="Z413"/>
      <c r="AA413"/>
      <c r="AB413" s="1" t="str">
        <f>IF(基本情報登録!$D$10="","",IF(基本情報登録!$D$10='登録データ（女）'!F413,1,0))</f>
        <v/>
      </c>
      <c r="AC413"/>
    </row>
    <row r="414" spans="1:29">
      <c r="A414" s="152"/>
      <c r="B414" s="152"/>
      <c r="C414" s="152"/>
      <c r="D414" s="152"/>
      <c r="E414" s="152"/>
      <c r="F414" s="152"/>
      <c r="G414" s="152"/>
      <c r="H414" s="152"/>
      <c r="I414" s="123"/>
      <c r="J414" s="123"/>
      <c r="K414" s="123"/>
      <c r="L414" s="123"/>
      <c r="M414" s="1"/>
      <c r="N414" s="1"/>
      <c r="O414" s="113"/>
      <c r="P414" s="1"/>
      <c r="Q414"/>
      <c r="R414"/>
      <c r="S414"/>
      <c r="T414"/>
      <c r="U414"/>
      <c r="V414"/>
      <c r="W414"/>
      <c r="X414"/>
      <c r="Y414"/>
      <c r="Z414"/>
      <c r="AA414"/>
      <c r="AB414" s="1" t="str">
        <f>IF(基本情報登録!$D$10="","",IF(基本情報登録!$D$10='登録データ（女）'!F414,1,0))</f>
        <v/>
      </c>
      <c r="AC414"/>
    </row>
    <row r="415" spans="1:29">
      <c r="A415" s="152"/>
      <c r="B415" s="152"/>
      <c r="C415" s="152"/>
      <c r="D415" s="152"/>
      <c r="E415" s="152"/>
      <c r="F415" s="152"/>
      <c r="G415" s="152"/>
      <c r="H415" s="152"/>
      <c r="I415" s="123"/>
      <c r="J415" s="123"/>
      <c r="K415" s="123"/>
      <c r="L415" s="123"/>
      <c r="M415" s="1"/>
      <c r="N415" s="1"/>
      <c r="O415" s="113"/>
      <c r="P415" s="1"/>
      <c r="Q415"/>
      <c r="R415"/>
      <c r="S415"/>
      <c r="T415"/>
      <c r="U415"/>
      <c r="V415"/>
      <c r="W415"/>
      <c r="X415"/>
      <c r="Y415"/>
      <c r="Z415"/>
      <c r="AA415"/>
      <c r="AB415" s="1" t="str">
        <f>IF(基本情報登録!$D$10="","",IF(基本情報登録!$D$10='登録データ（女）'!F415,1,0))</f>
        <v/>
      </c>
      <c r="AC415"/>
    </row>
    <row r="416" spans="1:29">
      <c r="A416" s="152"/>
      <c r="B416" s="152"/>
      <c r="C416" s="152"/>
      <c r="D416" s="152"/>
      <c r="E416" s="152"/>
      <c r="F416" s="152"/>
      <c r="G416" s="152"/>
      <c r="H416" s="152"/>
      <c r="I416" s="123"/>
      <c r="J416" s="123"/>
      <c r="K416" s="123"/>
      <c r="L416" s="123"/>
      <c r="M416" s="1"/>
      <c r="N416" s="1"/>
      <c r="O416" s="113"/>
      <c r="P416" s="1"/>
      <c r="Q416"/>
      <c r="R416"/>
      <c r="S416"/>
      <c r="T416"/>
      <c r="U416"/>
      <c r="V416"/>
      <c r="W416"/>
      <c r="X416"/>
      <c r="Y416"/>
      <c r="Z416"/>
      <c r="AA416"/>
      <c r="AB416" s="1" t="str">
        <f>IF(基本情報登録!$D$10="","",IF(基本情報登録!$D$10='登録データ（女）'!F416,1,0))</f>
        <v/>
      </c>
      <c r="AC416"/>
    </row>
    <row r="417" spans="1:29">
      <c r="A417" s="152"/>
      <c r="B417" s="152"/>
      <c r="C417" s="152"/>
      <c r="D417" s="152"/>
      <c r="E417" s="152"/>
      <c r="F417" s="152"/>
      <c r="G417" s="152"/>
      <c r="H417" s="152"/>
      <c r="I417" s="123"/>
      <c r="J417" s="123"/>
      <c r="K417" s="123"/>
      <c r="L417" s="123"/>
      <c r="M417" s="1"/>
      <c r="N417" s="1"/>
      <c r="O417" s="113"/>
      <c r="P417" s="1"/>
      <c r="Q417"/>
      <c r="R417"/>
      <c r="S417"/>
      <c r="T417"/>
      <c r="U417"/>
      <c r="V417"/>
      <c r="W417"/>
      <c r="X417"/>
      <c r="Y417"/>
      <c r="Z417"/>
      <c r="AA417"/>
      <c r="AB417" s="1" t="str">
        <f>IF(基本情報登録!$D$10="","",IF(基本情報登録!$D$10='登録データ（女）'!F417,1,0))</f>
        <v/>
      </c>
      <c r="AC417"/>
    </row>
    <row r="418" spans="1:29">
      <c r="A418" s="152"/>
      <c r="B418" s="152"/>
      <c r="C418" s="152"/>
      <c r="D418" s="152"/>
      <c r="E418" s="152"/>
      <c r="F418" s="152"/>
      <c r="G418" s="152"/>
      <c r="H418" s="152"/>
      <c r="I418" s="123"/>
      <c r="J418" s="123"/>
      <c r="K418" s="123"/>
      <c r="L418" s="123"/>
      <c r="M418" s="1"/>
      <c r="N418" s="1"/>
      <c r="O418" s="113"/>
      <c r="P418" s="1"/>
      <c r="Q418"/>
      <c r="R418"/>
      <c r="S418"/>
      <c r="T418"/>
      <c r="U418"/>
      <c r="V418"/>
      <c r="W418"/>
      <c r="X418"/>
      <c r="Y418"/>
      <c r="Z418"/>
      <c r="AA418"/>
      <c r="AB418" s="1" t="str">
        <f>IF(基本情報登録!$D$10="","",IF(基本情報登録!$D$10='登録データ（女）'!F418,1,0))</f>
        <v/>
      </c>
      <c r="AC418"/>
    </row>
    <row r="419" spans="1:29">
      <c r="A419" s="152"/>
      <c r="B419" s="152"/>
      <c r="C419" s="152"/>
      <c r="D419" s="152"/>
      <c r="E419" s="152"/>
      <c r="F419" s="152"/>
      <c r="G419" s="152"/>
      <c r="H419" s="152"/>
      <c r="I419" s="123"/>
      <c r="J419" s="123"/>
      <c r="K419" s="123"/>
      <c r="L419" s="123"/>
      <c r="M419" s="1"/>
      <c r="N419" s="1"/>
      <c r="O419" s="113"/>
      <c r="P419" s="1"/>
      <c r="Q419"/>
      <c r="R419"/>
      <c r="S419"/>
      <c r="T419"/>
      <c r="U419"/>
      <c r="V419"/>
      <c r="W419"/>
      <c r="X419"/>
      <c r="Y419"/>
      <c r="Z419"/>
      <c r="AA419"/>
      <c r="AB419" s="1" t="str">
        <f>IF(基本情報登録!$D$10="","",IF(基本情報登録!$D$10='登録データ（女）'!F419,1,0))</f>
        <v/>
      </c>
      <c r="AC419"/>
    </row>
    <row r="420" spans="1:29">
      <c r="A420" s="152"/>
      <c r="B420" s="152"/>
      <c r="C420" s="152"/>
      <c r="D420" s="152"/>
      <c r="E420" s="152"/>
      <c r="F420" s="152"/>
      <c r="G420" s="152"/>
      <c r="H420" s="152"/>
      <c r="I420" s="123"/>
      <c r="J420" s="123"/>
      <c r="K420" s="123"/>
      <c r="L420" s="123"/>
      <c r="M420" s="1"/>
      <c r="N420" s="1"/>
      <c r="O420" s="113"/>
      <c r="P420" s="1"/>
      <c r="Q420"/>
      <c r="R420"/>
      <c r="S420"/>
      <c r="T420"/>
      <c r="U420"/>
      <c r="V420"/>
      <c r="W420"/>
      <c r="X420"/>
      <c r="Y420"/>
      <c r="Z420"/>
      <c r="AA420"/>
      <c r="AB420" s="1" t="str">
        <f>IF(基本情報登録!$D$10="","",IF(基本情報登録!$D$10='登録データ（女）'!F420,1,0))</f>
        <v/>
      </c>
      <c r="AC420"/>
    </row>
    <row r="421" spans="1:29">
      <c r="A421" s="152"/>
      <c r="B421" s="152"/>
      <c r="C421" s="152"/>
      <c r="D421" s="152"/>
      <c r="E421" s="152"/>
      <c r="F421" s="152"/>
      <c r="G421" s="152"/>
      <c r="H421" s="152"/>
      <c r="I421" s="123"/>
      <c r="J421" s="123"/>
      <c r="K421" s="123"/>
      <c r="L421" s="123"/>
      <c r="M421" s="1"/>
      <c r="N421" s="1"/>
      <c r="O421" s="113"/>
      <c r="P421" s="1"/>
      <c r="Q421"/>
      <c r="R421"/>
      <c r="S421"/>
      <c r="T421"/>
      <c r="U421"/>
      <c r="V421"/>
      <c r="W421"/>
      <c r="X421"/>
      <c r="Y421"/>
      <c r="Z421"/>
      <c r="AA421"/>
      <c r="AB421" s="1" t="str">
        <f>IF(基本情報登録!$D$10="","",IF(基本情報登録!$D$10='登録データ（女）'!F421,1,0))</f>
        <v/>
      </c>
      <c r="AC421"/>
    </row>
    <row r="422" spans="1:29">
      <c r="A422" s="152"/>
      <c r="B422" s="152"/>
      <c r="C422" s="152"/>
      <c r="D422" s="152"/>
      <c r="E422" s="152"/>
      <c r="F422" s="152"/>
      <c r="G422" s="152"/>
      <c r="H422" s="152"/>
      <c r="I422" s="123"/>
      <c r="J422" s="123"/>
      <c r="K422" s="123"/>
      <c r="L422" s="123"/>
      <c r="M422" s="1"/>
      <c r="N422" s="1"/>
      <c r="O422" s="113"/>
      <c r="P422" s="1"/>
      <c r="Q422"/>
      <c r="R422"/>
      <c r="S422"/>
      <c r="T422"/>
      <c r="U422"/>
      <c r="V422"/>
      <c r="W422"/>
      <c r="X422"/>
      <c r="Y422"/>
      <c r="Z422"/>
      <c r="AA422"/>
      <c r="AB422" s="1" t="str">
        <f>IF(基本情報登録!$D$10="","",IF(基本情報登録!$D$10='登録データ（女）'!F422,1,0))</f>
        <v/>
      </c>
      <c r="AC422"/>
    </row>
    <row r="423" spans="1:29">
      <c r="A423" s="152"/>
      <c r="B423" s="152"/>
      <c r="C423" s="152"/>
      <c r="D423" s="152"/>
      <c r="E423" s="152"/>
      <c r="F423" s="152"/>
      <c r="G423" s="152"/>
      <c r="H423" s="152"/>
      <c r="I423" s="123"/>
      <c r="J423" s="123"/>
      <c r="K423" s="123"/>
      <c r="L423" s="123"/>
      <c r="M423" s="1"/>
      <c r="N423" s="1"/>
      <c r="O423" s="113"/>
      <c r="P423" s="1"/>
      <c r="Q423"/>
      <c r="R423"/>
      <c r="S423"/>
      <c r="T423"/>
      <c r="U423"/>
      <c r="V423"/>
      <c r="W423"/>
      <c r="X423"/>
      <c r="Y423"/>
      <c r="Z423"/>
      <c r="AA423"/>
      <c r="AB423" s="1" t="str">
        <f>IF(基本情報登録!$D$10="","",IF(基本情報登録!$D$10='登録データ（女）'!F423,1,0))</f>
        <v/>
      </c>
      <c r="AC423"/>
    </row>
    <row r="424" spans="1:29">
      <c r="A424" s="152"/>
      <c r="B424" s="152"/>
      <c r="C424" s="152"/>
      <c r="D424" s="152"/>
      <c r="E424" s="152"/>
      <c r="F424" s="152"/>
      <c r="G424" s="152"/>
      <c r="H424" s="152"/>
      <c r="I424" s="123"/>
      <c r="J424" s="123"/>
      <c r="K424" s="123"/>
      <c r="L424" s="123"/>
      <c r="M424" s="1"/>
      <c r="N424" s="1"/>
      <c r="O424" s="113"/>
      <c r="P424" s="1"/>
      <c r="Q424"/>
      <c r="R424"/>
      <c r="S424"/>
      <c r="T424"/>
      <c r="U424"/>
      <c r="V424"/>
      <c r="W424"/>
      <c r="X424"/>
      <c r="Y424"/>
      <c r="Z424"/>
      <c r="AA424"/>
      <c r="AB424" s="1" t="str">
        <f>IF(基本情報登録!$D$10="","",IF(基本情報登録!$D$10='登録データ（女）'!F424,1,0))</f>
        <v/>
      </c>
      <c r="AC424"/>
    </row>
    <row r="425" spans="1:29">
      <c r="A425" s="152"/>
      <c r="B425" s="152"/>
      <c r="C425" s="152"/>
      <c r="D425" s="152"/>
      <c r="E425" s="152"/>
      <c r="F425" s="152"/>
      <c r="G425" s="152"/>
      <c r="H425" s="152"/>
      <c r="I425" s="123"/>
      <c r="J425" s="123"/>
      <c r="K425" s="123"/>
      <c r="L425" s="123"/>
      <c r="M425" s="1"/>
      <c r="N425" s="1"/>
      <c r="O425" s="113"/>
      <c r="P425" s="1"/>
      <c r="Q425"/>
      <c r="R425"/>
      <c r="S425"/>
      <c r="T425"/>
      <c r="U425"/>
      <c r="V425"/>
      <c r="W425"/>
      <c r="X425"/>
      <c r="Y425"/>
      <c r="Z425"/>
      <c r="AA425"/>
      <c r="AB425" s="1" t="str">
        <f>IF(基本情報登録!$D$10="","",IF(基本情報登録!$D$10='登録データ（女）'!F425,1,0))</f>
        <v/>
      </c>
      <c r="AC425"/>
    </row>
    <row r="426" spans="1:29">
      <c r="A426" s="152"/>
      <c r="B426" s="152"/>
      <c r="C426" s="152"/>
      <c r="D426" s="152"/>
      <c r="E426" s="152"/>
      <c r="F426" s="152"/>
      <c r="G426" s="152"/>
      <c r="H426" s="152"/>
      <c r="I426" s="123"/>
      <c r="J426" s="123"/>
      <c r="K426" s="123"/>
      <c r="L426" s="123"/>
      <c r="M426" s="1"/>
      <c r="N426" s="1"/>
      <c r="O426" s="113"/>
      <c r="P426" s="1"/>
      <c r="Q426"/>
      <c r="R426"/>
      <c r="S426"/>
      <c r="T426"/>
      <c r="U426"/>
      <c r="V426"/>
      <c r="W426"/>
      <c r="X426"/>
      <c r="Y426"/>
      <c r="Z426"/>
      <c r="AA426"/>
      <c r="AB426" s="1" t="str">
        <f>IF(基本情報登録!$D$10="","",IF(基本情報登録!$D$10='登録データ（女）'!F426,1,0))</f>
        <v/>
      </c>
      <c r="AC426"/>
    </row>
    <row r="427" spans="1:29">
      <c r="A427" s="152"/>
      <c r="B427" s="152"/>
      <c r="C427" s="152"/>
      <c r="D427" s="152"/>
      <c r="E427" s="152"/>
      <c r="F427" s="152"/>
      <c r="G427" s="152"/>
      <c r="H427" s="152"/>
      <c r="I427" s="123"/>
      <c r="J427" s="123"/>
      <c r="K427" s="123"/>
      <c r="L427" s="123"/>
      <c r="M427" s="1"/>
      <c r="N427" s="1"/>
      <c r="O427" s="113"/>
      <c r="P427" s="1"/>
      <c r="Q427"/>
      <c r="R427"/>
      <c r="S427"/>
      <c r="T427"/>
      <c r="U427"/>
      <c r="V427"/>
      <c r="W427"/>
      <c r="X427"/>
      <c r="Y427"/>
      <c r="Z427"/>
      <c r="AA427"/>
      <c r="AB427" s="1" t="str">
        <f>IF(基本情報登録!$D$10="","",IF(基本情報登録!$D$10='登録データ（女）'!F427,1,0))</f>
        <v/>
      </c>
      <c r="AC427"/>
    </row>
    <row r="428" spans="1:29">
      <c r="A428" s="152"/>
      <c r="B428" s="152"/>
      <c r="C428" s="152"/>
      <c r="D428" s="152"/>
      <c r="E428" s="152"/>
      <c r="F428" s="152"/>
      <c r="G428" s="152"/>
      <c r="H428" s="152"/>
      <c r="I428" s="123"/>
      <c r="J428" s="123"/>
      <c r="K428" s="123"/>
      <c r="L428" s="123"/>
      <c r="M428" s="1"/>
      <c r="N428" s="1"/>
      <c r="O428" s="113"/>
      <c r="P428" s="1"/>
      <c r="Q428"/>
      <c r="R428"/>
      <c r="S428"/>
      <c r="T428"/>
      <c r="U428"/>
      <c r="V428"/>
      <c r="W428"/>
      <c r="X428"/>
      <c r="Y428"/>
      <c r="Z428"/>
      <c r="AA428"/>
      <c r="AB428" s="1" t="str">
        <f>IF(基本情報登録!$D$10="","",IF(基本情報登録!$D$10='登録データ（女）'!F428,1,0))</f>
        <v/>
      </c>
      <c r="AC428"/>
    </row>
    <row r="429" spans="1:29">
      <c r="A429" s="152"/>
      <c r="B429" s="152"/>
      <c r="C429" s="152"/>
      <c r="D429" s="152"/>
      <c r="E429" s="152"/>
      <c r="F429" s="152"/>
      <c r="G429" s="152"/>
      <c r="H429" s="152"/>
      <c r="I429" s="123"/>
      <c r="J429" s="123"/>
      <c r="K429" s="123"/>
      <c r="L429" s="123"/>
      <c r="M429" s="1"/>
      <c r="N429" s="1"/>
      <c r="O429" s="113"/>
      <c r="P429" s="1"/>
      <c r="Q429"/>
      <c r="R429"/>
      <c r="S429"/>
      <c r="T429"/>
      <c r="U429"/>
      <c r="V429"/>
      <c r="W429"/>
      <c r="X429"/>
      <c r="Y429"/>
      <c r="Z429"/>
      <c r="AA429"/>
      <c r="AB429" s="1" t="str">
        <f>IF(基本情報登録!$D$10="","",IF(基本情報登録!$D$10='登録データ（女）'!F429,1,0))</f>
        <v/>
      </c>
      <c r="AC429"/>
    </row>
    <row r="430" spans="1:29">
      <c r="A430" s="152"/>
      <c r="B430" s="152"/>
      <c r="C430" s="152"/>
      <c r="D430" s="152"/>
      <c r="E430" s="152"/>
      <c r="F430" s="152"/>
      <c r="G430" s="152"/>
      <c r="H430" s="152"/>
      <c r="I430" s="123"/>
      <c r="J430" s="123"/>
      <c r="K430" s="123"/>
      <c r="L430" s="123"/>
      <c r="M430" s="1"/>
      <c r="N430" s="1"/>
      <c r="O430" s="113"/>
      <c r="P430" s="1"/>
      <c r="Q430"/>
      <c r="R430"/>
      <c r="S430"/>
      <c r="T430"/>
      <c r="U430"/>
      <c r="V430"/>
      <c r="W430"/>
      <c r="X430"/>
      <c r="Y430"/>
      <c r="Z430"/>
      <c r="AA430"/>
      <c r="AB430" s="1" t="str">
        <f>IF(基本情報登録!$D$10="","",IF(基本情報登録!$D$10='登録データ（女）'!F430,1,0))</f>
        <v/>
      </c>
      <c r="AC430"/>
    </row>
    <row r="431" spans="1:29">
      <c r="A431" s="152"/>
      <c r="B431" s="152"/>
      <c r="C431" s="152"/>
      <c r="D431" s="152"/>
      <c r="E431" s="152"/>
      <c r="F431" s="152"/>
      <c r="G431" s="152"/>
      <c r="H431" s="152"/>
      <c r="I431" s="123"/>
      <c r="J431" s="123"/>
      <c r="K431" s="123"/>
      <c r="L431" s="123"/>
      <c r="M431" s="1"/>
      <c r="N431" s="1"/>
      <c r="O431" s="113"/>
      <c r="P431" s="1"/>
      <c r="Q431"/>
      <c r="R431"/>
      <c r="S431"/>
      <c r="T431"/>
      <c r="U431"/>
      <c r="V431"/>
      <c r="W431"/>
      <c r="X431"/>
      <c r="Y431"/>
      <c r="Z431"/>
      <c r="AA431"/>
      <c r="AB431" s="1" t="str">
        <f>IF(基本情報登録!$D$10="","",IF(基本情報登録!$D$10='登録データ（女）'!F431,1,0))</f>
        <v/>
      </c>
      <c r="AC431"/>
    </row>
    <row r="432" spans="1:29">
      <c r="A432" s="152"/>
      <c r="B432" s="152"/>
      <c r="C432" s="152"/>
      <c r="D432" s="152"/>
      <c r="E432" s="152"/>
      <c r="F432" s="152"/>
      <c r="G432" s="152"/>
      <c r="H432" s="152"/>
      <c r="I432" s="123"/>
      <c r="J432" s="123"/>
      <c r="K432" s="123"/>
      <c r="L432" s="123"/>
      <c r="M432" s="1"/>
      <c r="N432" s="1"/>
      <c r="O432" s="113"/>
      <c r="P432" s="1"/>
      <c r="Q432"/>
      <c r="R432"/>
      <c r="S432"/>
      <c r="T432"/>
      <c r="U432"/>
      <c r="V432"/>
      <c r="W432"/>
      <c r="X432"/>
      <c r="Y432"/>
      <c r="Z432"/>
      <c r="AA432"/>
      <c r="AB432" s="1" t="str">
        <f>IF(基本情報登録!$D$10="","",IF(基本情報登録!$D$10='登録データ（女）'!F432,1,0))</f>
        <v/>
      </c>
      <c r="AC432"/>
    </row>
    <row r="433" spans="1:29">
      <c r="A433" s="152"/>
      <c r="B433" s="152"/>
      <c r="C433" s="152"/>
      <c r="D433" s="152"/>
      <c r="E433" s="152"/>
      <c r="F433" s="152"/>
      <c r="G433" s="152"/>
      <c r="H433" s="152"/>
      <c r="I433" s="123"/>
      <c r="J433" s="123"/>
      <c r="K433" s="123"/>
      <c r="L433" s="123"/>
      <c r="M433" s="1"/>
      <c r="N433" s="1"/>
      <c r="O433" s="113"/>
      <c r="P433" s="1"/>
      <c r="Q433"/>
      <c r="R433"/>
      <c r="S433"/>
      <c r="T433"/>
      <c r="U433"/>
      <c r="V433"/>
      <c r="W433"/>
      <c r="X433"/>
      <c r="Y433"/>
      <c r="Z433"/>
      <c r="AA433"/>
      <c r="AB433" s="1" t="str">
        <f>IF(基本情報登録!$D$10="","",IF(基本情報登録!$D$10='登録データ（女）'!F433,1,0))</f>
        <v/>
      </c>
      <c r="AC433"/>
    </row>
    <row r="434" spans="1:29">
      <c r="A434" s="152"/>
      <c r="B434" s="152"/>
      <c r="C434" s="152"/>
      <c r="D434" s="152"/>
      <c r="E434" s="152"/>
      <c r="F434" s="152"/>
      <c r="G434" s="152"/>
      <c r="H434" s="152"/>
      <c r="I434" s="123"/>
      <c r="J434" s="123"/>
      <c r="K434" s="123"/>
      <c r="L434" s="123"/>
      <c r="M434" s="1"/>
      <c r="N434" s="1"/>
      <c r="O434" s="113"/>
      <c r="P434" s="1"/>
      <c r="Q434"/>
      <c r="R434"/>
      <c r="S434"/>
      <c r="T434"/>
      <c r="U434"/>
      <c r="V434"/>
      <c r="W434"/>
      <c r="X434"/>
      <c r="Y434"/>
      <c r="Z434"/>
      <c r="AA434"/>
      <c r="AB434" s="1" t="str">
        <f>IF(基本情報登録!$D$10="","",IF(基本情報登録!$D$10='登録データ（女）'!F434,1,0))</f>
        <v/>
      </c>
      <c r="AC434"/>
    </row>
    <row r="435" spans="1:29">
      <c r="A435" s="152"/>
      <c r="B435" s="152"/>
      <c r="C435" s="152"/>
      <c r="D435" s="152"/>
      <c r="E435" s="152"/>
      <c r="F435" s="152"/>
      <c r="G435" s="152"/>
      <c r="H435" s="152"/>
      <c r="I435" s="123"/>
      <c r="J435" s="123"/>
      <c r="K435" s="123"/>
      <c r="L435" s="123"/>
      <c r="M435" s="1"/>
      <c r="N435" s="1"/>
      <c r="O435" s="113"/>
      <c r="P435" s="1"/>
      <c r="Q435"/>
      <c r="R435"/>
      <c r="S435"/>
      <c r="T435"/>
      <c r="U435"/>
      <c r="V435"/>
      <c r="W435"/>
      <c r="X435"/>
      <c r="Y435"/>
      <c r="Z435"/>
      <c r="AA435"/>
      <c r="AB435" s="1" t="str">
        <f>IF(基本情報登録!$D$10="","",IF(基本情報登録!$D$10='登録データ（女）'!F435,1,0))</f>
        <v/>
      </c>
      <c r="AC435"/>
    </row>
    <row r="436" spans="1:29">
      <c r="A436" s="152"/>
      <c r="B436" s="152"/>
      <c r="C436" s="152"/>
      <c r="D436" s="152"/>
      <c r="E436" s="152"/>
      <c r="F436" s="152"/>
      <c r="G436" s="152"/>
      <c r="H436" s="152"/>
      <c r="I436" s="123"/>
      <c r="J436" s="123"/>
      <c r="K436" s="123"/>
      <c r="L436" s="123"/>
      <c r="M436" s="1"/>
      <c r="N436" s="1"/>
      <c r="O436" s="113"/>
      <c r="P436" s="1"/>
      <c r="Q436"/>
      <c r="R436"/>
      <c r="S436"/>
      <c r="T436"/>
      <c r="U436"/>
      <c r="V436"/>
      <c r="W436"/>
      <c r="X436"/>
      <c r="Y436"/>
      <c r="Z436"/>
      <c r="AA436"/>
      <c r="AB436" s="1" t="str">
        <f>IF(基本情報登録!$D$10="","",IF(基本情報登録!$D$10='登録データ（女）'!F436,1,0))</f>
        <v/>
      </c>
      <c r="AC436"/>
    </row>
    <row r="437" spans="1:29">
      <c r="A437" s="154"/>
      <c r="B437" s="135"/>
      <c r="C437" s="135"/>
      <c r="D437" s="135"/>
      <c r="E437" s="135"/>
      <c r="F437" s="135"/>
      <c r="G437" s="135"/>
      <c r="H437" s="135"/>
      <c r="I437" s="123"/>
      <c r="J437" s="123"/>
      <c r="K437" s="123"/>
      <c r="L437" s="123"/>
      <c r="M437" s="1"/>
      <c r="N437" s="1"/>
      <c r="O437" s="113"/>
      <c r="P437" s="1"/>
      <c r="Q437"/>
      <c r="R437"/>
      <c r="S437"/>
      <c r="T437"/>
      <c r="U437"/>
      <c r="V437"/>
      <c r="W437"/>
      <c r="X437"/>
      <c r="Y437"/>
      <c r="Z437"/>
      <c r="AA437"/>
      <c r="AB437" s="1" t="str">
        <f>IF(基本情報登録!$D$10="","",IF(基本情報登録!$D$10='登録データ（女）'!F437,1,0))</f>
        <v/>
      </c>
      <c r="AC437"/>
    </row>
    <row r="438" spans="1:29">
      <c r="A438" s="154"/>
      <c r="B438" s="135"/>
      <c r="C438" s="135"/>
      <c r="D438" s="135"/>
      <c r="E438" s="135"/>
      <c r="F438" s="135"/>
      <c r="G438" s="135"/>
      <c r="H438" s="135"/>
      <c r="I438" s="123"/>
      <c r="J438" s="123"/>
      <c r="K438" s="123"/>
      <c r="L438" s="123"/>
      <c r="M438" s="1"/>
      <c r="N438" s="1"/>
      <c r="O438" s="113"/>
      <c r="P438" s="1"/>
      <c r="Q438"/>
      <c r="R438"/>
      <c r="S438"/>
      <c r="T438"/>
      <c r="U438"/>
      <c r="V438"/>
      <c r="W438"/>
      <c r="X438"/>
      <c r="Y438"/>
      <c r="Z438"/>
      <c r="AA438"/>
      <c r="AB438" s="1" t="str">
        <f>IF(基本情報登録!$D$10="","",IF(基本情報登録!$D$10='登録データ（女）'!F438,1,0))</f>
        <v/>
      </c>
      <c r="AC438"/>
    </row>
    <row r="439" spans="1:29">
      <c r="A439" s="154"/>
      <c r="B439" s="135"/>
      <c r="C439" s="135"/>
      <c r="D439" s="135"/>
      <c r="E439" s="135"/>
      <c r="F439" s="135"/>
      <c r="G439" s="135"/>
      <c r="H439" s="135"/>
      <c r="I439" s="123"/>
      <c r="J439" s="123"/>
      <c r="K439" s="123"/>
      <c r="L439" s="123"/>
      <c r="M439" s="1"/>
      <c r="N439" s="1"/>
      <c r="O439" s="113"/>
      <c r="P439" s="1"/>
      <c r="Q439"/>
      <c r="R439"/>
      <c r="S439"/>
      <c r="T439"/>
      <c r="U439"/>
      <c r="V439"/>
      <c r="W439"/>
      <c r="X439"/>
      <c r="Y439"/>
      <c r="Z439"/>
      <c r="AA439"/>
      <c r="AB439" s="1" t="str">
        <f>IF(基本情報登録!$D$10="","",IF(基本情報登録!$D$10='登録データ（女）'!F439,1,0))</f>
        <v/>
      </c>
      <c r="AC439"/>
    </row>
    <row r="440" spans="1:29">
      <c r="A440" s="154"/>
      <c r="B440" s="135"/>
      <c r="C440" s="135"/>
      <c r="D440" s="135"/>
      <c r="E440" s="135"/>
      <c r="F440" s="135"/>
      <c r="G440" s="135"/>
      <c r="H440" s="135"/>
      <c r="I440" s="123"/>
      <c r="J440" s="123"/>
      <c r="K440" s="123"/>
      <c r="L440" s="123"/>
      <c r="M440" s="1"/>
      <c r="N440" s="1"/>
      <c r="O440" s="113"/>
      <c r="P440" s="1"/>
      <c r="Q440"/>
      <c r="R440"/>
      <c r="S440"/>
      <c r="T440"/>
      <c r="U440"/>
      <c r="V440"/>
      <c r="W440"/>
      <c r="X440"/>
      <c r="Y440"/>
      <c r="Z440"/>
      <c r="AA440"/>
      <c r="AB440" s="1" t="str">
        <f>IF(基本情報登録!$D$10="","",IF(基本情報登録!$D$10='登録データ（女）'!F440,1,0))</f>
        <v/>
      </c>
      <c r="AC440"/>
    </row>
    <row r="441" spans="1:29">
      <c r="A441" s="154"/>
      <c r="B441" s="135"/>
      <c r="C441" s="135"/>
      <c r="D441" s="135"/>
      <c r="E441" s="135"/>
      <c r="F441" s="135"/>
      <c r="G441" s="135"/>
      <c r="H441" s="135"/>
      <c r="I441" s="123"/>
      <c r="J441" s="123"/>
      <c r="K441" s="123"/>
      <c r="L441" s="123"/>
      <c r="M441" s="1"/>
      <c r="N441" s="1"/>
      <c r="O441" s="113"/>
      <c r="P441" s="1"/>
      <c r="Q441"/>
      <c r="R441"/>
      <c r="S441"/>
      <c r="T441"/>
      <c r="U441"/>
      <c r="V441"/>
      <c r="W441"/>
      <c r="X441"/>
      <c r="Y441"/>
      <c r="Z441"/>
      <c r="AA441"/>
      <c r="AB441" s="1" t="str">
        <f>IF(基本情報登録!$D$10="","",IF(基本情報登録!$D$10='登録データ（女）'!F441,1,0))</f>
        <v/>
      </c>
      <c r="AC441"/>
    </row>
    <row r="442" spans="1:29">
      <c r="A442" s="154"/>
      <c r="B442" s="135"/>
      <c r="C442" s="135"/>
      <c r="D442" s="135"/>
      <c r="E442" s="135"/>
      <c r="F442" s="135"/>
      <c r="G442" s="135"/>
      <c r="H442" s="135"/>
      <c r="I442" s="123"/>
      <c r="J442" s="123"/>
      <c r="K442" s="123"/>
      <c r="L442" s="123"/>
      <c r="M442" s="1"/>
      <c r="N442" s="1"/>
      <c r="O442" s="113"/>
      <c r="P442" s="1"/>
      <c r="Q442"/>
      <c r="R442"/>
      <c r="S442"/>
      <c r="T442"/>
      <c r="U442"/>
      <c r="V442"/>
      <c r="W442"/>
      <c r="X442"/>
      <c r="Y442"/>
      <c r="Z442"/>
      <c r="AA442"/>
      <c r="AB442" s="1" t="str">
        <f>IF(基本情報登録!$D$10="","",IF(基本情報登録!$D$10='登録データ（女）'!F442,1,0))</f>
        <v/>
      </c>
      <c r="AC442"/>
    </row>
    <row r="443" spans="1:29">
      <c r="A443" s="154"/>
      <c r="B443" s="135"/>
      <c r="C443" s="135"/>
      <c r="D443" s="135"/>
      <c r="E443" s="135"/>
      <c r="F443" s="135"/>
      <c r="G443" s="135"/>
      <c r="H443" s="135"/>
      <c r="I443" s="123"/>
      <c r="J443" s="123"/>
      <c r="K443" s="123"/>
      <c r="L443" s="123"/>
      <c r="M443" s="1"/>
      <c r="N443" s="1"/>
      <c r="O443" s="113"/>
      <c r="P443" s="1"/>
      <c r="Q443"/>
      <c r="R443"/>
      <c r="S443"/>
      <c r="T443"/>
      <c r="U443"/>
      <c r="V443"/>
      <c r="W443"/>
      <c r="X443"/>
      <c r="Y443"/>
      <c r="Z443"/>
      <c r="AA443"/>
      <c r="AB443" s="1" t="str">
        <f>IF(基本情報登録!$D$10="","",IF(基本情報登録!$D$10='登録データ（女）'!F443,1,0))</f>
        <v/>
      </c>
      <c r="AC443"/>
    </row>
    <row r="444" spans="1:29">
      <c r="A444" s="154"/>
      <c r="B444" s="135"/>
      <c r="C444" s="135"/>
      <c r="D444" s="135"/>
      <c r="E444" s="135"/>
      <c r="F444" s="135"/>
      <c r="G444" s="135"/>
      <c r="H444" s="135"/>
      <c r="I444" s="123"/>
      <c r="J444" s="123"/>
      <c r="K444" s="123"/>
      <c r="L444" s="123"/>
      <c r="M444" s="1"/>
      <c r="N444" s="1"/>
      <c r="O444" s="113"/>
      <c r="P444" s="1"/>
      <c r="Q444"/>
      <c r="R444"/>
      <c r="S444"/>
      <c r="T444"/>
      <c r="U444"/>
      <c r="V444"/>
      <c r="W444"/>
      <c r="X444"/>
      <c r="Y444"/>
      <c r="Z444"/>
      <c r="AA444"/>
      <c r="AB444" s="1" t="str">
        <f>IF(基本情報登録!$D$10="","",IF(基本情報登録!$D$10='登録データ（女）'!F444,1,0))</f>
        <v/>
      </c>
      <c r="AC444"/>
    </row>
    <row r="445" spans="1:29">
      <c r="A445" s="154"/>
      <c r="B445" s="135"/>
      <c r="C445" s="135"/>
      <c r="D445" s="135"/>
      <c r="E445" s="135"/>
      <c r="F445" s="135"/>
      <c r="G445" s="135"/>
      <c r="H445" s="135"/>
      <c r="I445" s="123"/>
      <c r="J445" s="123"/>
      <c r="K445" s="123"/>
      <c r="L445" s="123"/>
      <c r="M445" s="1"/>
      <c r="N445" s="1"/>
      <c r="O445" s="113"/>
      <c r="P445" s="1"/>
      <c r="Q445"/>
      <c r="R445"/>
      <c r="S445"/>
      <c r="T445"/>
      <c r="U445"/>
      <c r="V445"/>
      <c r="W445"/>
      <c r="X445"/>
      <c r="Y445"/>
      <c r="Z445"/>
      <c r="AA445"/>
      <c r="AB445" s="1" t="str">
        <f>IF(基本情報登録!$D$10="","",IF(基本情報登録!$D$10='登録データ（女）'!F445,1,0))</f>
        <v/>
      </c>
      <c r="AC445"/>
    </row>
    <row r="446" spans="1:29">
      <c r="A446" s="154"/>
      <c r="B446" s="135"/>
      <c r="C446" s="135"/>
      <c r="D446" s="135"/>
      <c r="E446" s="135"/>
      <c r="F446" s="135"/>
      <c r="G446" s="135"/>
      <c r="H446" s="135"/>
      <c r="I446" s="123"/>
      <c r="J446" s="123"/>
      <c r="K446" s="123"/>
      <c r="L446" s="123"/>
      <c r="M446" s="1"/>
      <c r="N446" s="1"/>
      <c r="O446" s="113"/>
      <c r="P446" s="1"/>
      <c r="Q446"/>
      <c r="R446"/>
      <c r="S446"/>
      <c r="T446"/>
      <c r="U446"/>
      <c r="V446"/>
      <c r="W446"/>
      <c r="X446"/>
      <c r="Y446"/>
      <c r="Z446"/>
      <c r="AA446"/>
      <c r="AB446" s="1" t="str">
        <f>IF(基本情報登録!$D$10="","",IF(基本情報登録!$D$10='登録データ（女）'!F446,1,0))</f>
        <v/>
      </c>
      <c r="AC446"/>
    </row>
    <row r="447" spans="1:29">
      <c r="A447" s="154"/>
      <c r="B447" s="135"/>
      <c r="C447" s="135"/>
      <c r="D447" s="135"/>
      <c r="E447" s="135"/>
      <c r="F447" s="135"/>
      <c r="G447" s="135"/>
      <c r="H447" s="135"/>
      <c r="I447" s="123"/>
      <c r="J447" s="123"/>
      <c r="K447" s="123"/>
      <c r="L447" s="123"/>
      <c r="M447" s="1"/>
      <c r="N447" s="1"/>
      <c r="O447" s="113"/>
      <c r="P447" s="1"/>
      <c r="Q447"/>
      <c r="R447"/>
      <c r="S447"/>
      <c r="T447"/>
      <c r="U447"/>
      <c r="V447"/>
      <c r="W447"/>
      <c r="X447"/>
      <c r="Y447"/>
      <c r="Z447"/>
      <c r="AA447"/>
      <c r="AB447" s="1" t="str">
        <f>IF(基本情報登録!$D$10="","",IF(基本情報登録!$D$10='登録データ（女）'!F447,1,0))</f>
        <v/>
      </c>
      <c r="AC447"/>
    </row>
    <row r="448" spans="1:29">
      <c r="A448" s="154"/>
      <c r="B448" s="135"/>
      <c r="C448" s="135"/>
      <c r="D448" s="135"/>
      <c r="E448" s="135"/>
      <c r="F448" s="135"/>
      <c r="G448" s="135"/>
      <c r="H448" s="135"/>
      <c r="I448" s="123"/>
      <c r="J448" s="123"/>
      <c r="K448" s="123"/>
      <c r="L448" s="123"/>
      <c r="M448" s="1"/>
      <c r="N448" s="1"/>
      <c r="O448" s="113"/>
      <c r="P448" s="1"/>
      <c r="Q448"/>
      <c r="R448"/>
      <c r="S448"/>
      <c r="T448"/>
      <c r="U448"/>
      <c r="V448"/>
      <c r="W448"/>
      <c r="X448"/>
      <c r="Y448"/>
      <c r="Z448"/>
      <c r="AA448"/>
      <c r="AB448" s="1" t="str">
        <f>IF(基本情報登録!$D$10="","",IF(基本情報登録!$D$10='登録データ（女）'!F448,1,0))</f>
        <v/>
      </c>
      <c r="AC448"/>
    </row>
    <row r="449" spans="1:29">
      <c r="A449" s="154"/>
      <c r="B449" s="135"/>
      <c r="C449" s="135"/>
      <c r="D449" s="135"/>
      <c r="E449" s="135"/>
      <c r="F449" s="135"/>
      <c r="G449" s="135"/>
      <c r="H449" s="135"/>
      <c r="I449" s="123"/>
      <c r="J449" s="123"/>
      <c r="K449" s="123"/>
      <c r="L449" s="123"/>
      <c r="M449" s="1"/>
      <c r="N449" s="1"/>
      <c r="O449" s="113"/>
      <c r="P449" s="1"/>
      <c r="Q449"/>
      <c r="R449"/>
      <c r="S449"/>
      <c r="T449"/>
      <c r="U449"/>
      <c r="V449"/>
      <c r="W449"/>
      <c r="X449"/>
      <c r="Y449"/>
      <c r="Z449"/>
      <c r="AA449"/>
      <c r="AB449" s="1" t="str">
        <f>IF(基本情報登録!$D$10="","",IF(基本情報登録!$D$10='登録データ（女）'!F449,1,0))</f>
        <v/>
      </c>
      <c r="AC449"/>
    </row>
    <row r="450" spans="1:29">
      <c r="A450" s="154"/>
      <c r="B450" s="135"/>
      <c r="C450" s="135"/>
      <c r="D450" s="135"/>
      <c r="E450" s="135"/>
      <c r="F450" s="135"/>
      <c r="G450" s="135"/>
      <c r="H450" s="135"/>
      <c r="I450" s="123"/>
      <c r="J450" s="123"/>
      <c r="K450" s="123"/>
      <c r="L450" s="123"/>
      <c r="M450" s="1"/>
      <c r="N450" s="1"/>
      <c r="O450" s="113"/>
      <c r="P450" s="1"/>
      <c r="Q450"/>
      <c r="R450"/>
      <c r="S450"/>
      <c r="T450"/>
      <c r="U450"/>
      <c r="V450"/>
      <c r="W450"/>
      <c r="X450"/>
      <c r="Y450"/>
      <c r="Z450"/>
      <c r="AA450"/>
      <c r="AB450" s="1" t="str">
        <f>IF(基本情報登録!$D$10="","",IF(基本情報登録!$D$10='登録データ（女）'!F450,1,0))</f>
        <v/>
      </c>
      <c r="AC450"/>
    </row>
    <row r="451" spans="1:29">
      <c r="A451" s="154"/>
      <c r="B451" s="135"/>
      <c r="C451" s="135"/>
      <c r="D451" s="135"/>
      <c r="E451" s="135"/>
      <c r="F451" s="135"/>
      <c r="G451" s="135"/>
      <c r="H451" s="135"/>
      <c r="I451" s="123"/>
      <c r="J451" s="123"/>
      <c r="K451" s="123"/>
      <c r="L451" s="123"/>
      <c r="M451" s="1"/>
      <c r="N451" s="1"/>
      <c r="O451" s="113"/>
      <c r="P451" s="1"/>
      <c r="Q451"/>
      <c r="R451"/>
      <c r="S451"/>
      <c r="T451"/>
      <c r="U451"/>
      <c r="V451"/>
      <c r="W451"/>
      <c r="X451"/>
      <c r="Y451"/>
      <c r="Z451"/>
      <c r="AA451"/>
      <c r="AB451" s="1" t="str">
        <f>IF(基本情報登録!$D$10="","",IF(基本情報登録!$D$10='登録データ（女）'!F451,1,0))</f>
        <v/>
      </c>
      <c r="AC451"/>
    </row>
    <row r="452" spans="1:29">
      <c r="A452" s="154"/>
      <c r="B452" s="135"/>
      <c r="C452" s="135"/>
      <c r="D452" s="135"/>
      <c r="E452" s="135"/>
      <c r="F452" s="135"/>
      <c r="G452" s="135"/>
      <c r="H452" s="135"/>
      <c r="I452" s="123"/>
      <c r="J452" s="123"/>
      <c r="K452" s="123"/>
      <c r="L452" s="123"/>
      <c r="M452" s="1"/>
      <c r="N452" s="1"/>
      <c r="O452" s="113"/>
      <c r="P452" s="1"/>
      <c r="Q452"/>
      <c r="R452"/>
      <c r="S452"/>
      <c r="T452"/>
      <c r="U452"/>
      <c r="V452"/>
      <c r="W452"/>
      <c r="X452"/>
      <c r="Y452"/>
      <c r="Z452"/>
      <c r="AA452"/>
      <c r="AB452" s="1" t="str">
        <f>IF(基本情報登録!$D$10="","",IF(基本情報登録!$D$10='登録データ（女）'!F452,1,0))</f>
        <v/>
      </c>
      <c r="AC452"/>
    </row>
    <row r="453" spans="1:29">
      <c r="A453" s="154"/>
      <c r="B453" s="135"/>
      <c r="C453" s="135"/>
      <c r="D453" s="135"/>
      <c r="E453" s="135"/>
      <c r="F453" s="135"/>
      <c r="G453" s="135"/>
      <c r="H453" s="135"/>
      <c r="I453" s="123"/>
      <c r="J453" s="123"/>
      <c r="K453" s="123"/>
      <c r="L453" s="123"/>
      <c r="M453" s="1"/>
      <c r="N453" s="1"/>
      <c r="O453" s="113"/>
      <c r="P453" s="1"/>
      <c r="Q453"/>
      <c r="R453"/>
      <c r="S453"/>
      <c r="T453"/>
      <c r="U453"/>
      <c r="V453"/>
      <c r="W453"/>
      <c r="X453"/>
      <c r="Y453"/>
      <c r="Z453"/>
      <c r="AA453"/>
      <c r="AB453" s="1" t="str">
        <f>IF(基本情報登録!$D$10="","",IF(基本情報登録!$D$10='登録データ（女）'!F453,1,0))</f>
        <v/>
      </c>
      <c r="AC453"/>
    </row>
    <row r="454" spans="1:29">
      <c r="A454" s="154"/>
      <c r="B454" s="135"/>
      <c r="C454" s="135"/>
      <c r="D454" s="135"/>
      <c r="E454" s="135"/>
      <c r="F454" s="135"/>
      <c r="G454" s="135"/>
      <c r="H454" s="135"/>
      <c r="I454" s="123"/>
      <c r="J454" s="123"/>
      <c r="K454" s="123"/>
      <c r="L454" s="123"/>
      <c r="M454" s="1"/>
      <c r="N454" s="1"/>
      <c r="O454" s="113"/>
      <c r="P454" s="1"/>
      <c r="Q454"/>
      <c r="R454"/>
      <c r="S454"/>
      <c r="T454"/>
      <c r="U454"/>
      <c r="V454"/>
      <c r="W454"/>
      <c r="X454"/>
      <c r="Y454"/>
      <c r="Z454"/>
      <c r="AA454"/>
      <c r="AB454" s="1" t="str">
        <f>IF(基本情報登録!$D$10="","",IF(基本情報登録!$D$10='登録データ（女）'!F454,1,0))</f>
        <v/>
      </c>
      <c r="AC454"/>
    </row>
    <row r="455" spans="1:29">
      <c r="A455" s="154"/>
      <c r="B455" s="135"/>
      <c r="C455" s="135"/>
      <c r="D455" s="135"/>
      <c r="E455" s="135"/>
      <c r="F455" s="135"/>
      <c r="G455" s="135"/>
      <c r="H455" s="135"/>
      <c r="I455" s="123"/>
      <c r="J455" s="123"/>
      <c r="K455" s="123"/>
      <c r="L455" s="123"/>
      <c r="M455" s="1"/>
      <c r="N455" s="1"/>
      <c r="O455" s="113"/>
      <c r="P455" s="1"/>
      <c r="Q455"/>
      <c r="R455"/>
      <c r="S455"/>
      <c r="T455"/>
      <c r="U455"/>
      <c r="V455"/>
      <c r="W455"/>
      <c r="X455"/>
      <c r="Y455"/>
      <c r="Z455"/>
      <c r="AA455"/>
      <c r="AB455" s="1" t="str">
        <f>IF(基本情報登録!$D$10="","",IF(基本情報登録!$D$10='登録データ（女）'!F455,1,0))</f>
        <v/>
      </c>
      <c r="AC455"/>
    </row>
    <row r="456" spans="1:29">
      <c r="A456" s="154"/>
      <c r="B456" s="135"/>
      <c r="C456" s="135"/>
      <c r="D456" s="135"/>
      <c r="E456" s="135"/>
      <c r="F456" s="135"/>
      <c r="G456" s="135"/>
      <c r="H456" s="135"/>
      <c r="I456" s="123"/>
      <c r="J456" s="123"/>
      <c r="K456" s="123"/>
      <c r="L456" s="123"/>
      <c r="M456" s="1"/>
      <c r="N456" s="1"/>
      <c r="O456" s="113"/>
      <c r="P456" s="1"/>
      <c r="Q456"/>
      <c r="R456"/>
      <c r="S456"/>
      <c r="T456"/>
      <c r="U456"/>
      <c r="V456"/>
      <c r="W456"/>
      <c r="X456"/>
      <c r="Y456"/>
      <c r="Z456"/>
      <c r="AA456"/>
      <c r="AB456" s="1" t="str">
        <f>IF(基本情報登録!$D$10="","",IF(基本情報登録!$D$10='登録データ（女）'!F456,1,0))</f>
        <v/>
      </c>
      <c r="AC456"/>
    </row>
    <row r="457" spans="1:29">
      <c r="A457" s="154"/>
      <c r="B457" s="135"/>
      <c r="C457" s="135"/>
      <c r="D457" s="135"/>
      <c r="E457" s="135"/>
      <c r="F457" s="135"/>
      <c r="G457" s="135"/>
      <c r="H457" s="135"/>
      <c r="I457" s="123"/>
      <c r="J457" s="123"/>
      <c r="K457" s="123"/>
      <c r="L457" s="123"/>
      <c r="M457" s="1"/>
      <c r="N457" s="1"/>
      <c r="O457" s="113"/>
      <c r="P457" s="1"/>
      <c r="Q457"/>
      <c r="R457"/>
      <c r="S457"/>
      <c r="T457"/>
      <c r="U457"/>
      <c r="V457"/>
      <c r="W457"/>
      <c r="X457"/>
      <c r="Y457"/>
      <c r="Z457"/>
      <c r="AA457"/>
      <c r="AB457" s="1" t="str">
        <f>IF(基本情報登録!$D$10="","",IF(基本情報登録!$D$10='登録データ（女）'!F457,1,0))</f>
        <v/>
      </c>
      <c r="AC457"/>
    </row>
    <row r="458" spans="1:29">
      <c r="A458" s="155"/>
      <c r="B458" s="135"/>
      <c r="C458" s="135"/>
      <c r="D458" s="135"/>
      <c r="E458" s="135"/>
      <c r="F458" s="135"/>
      <c r="G458" s="135"/>
      <c r="H458" s="135"/>
      <c r="I458" s="123"/>
      <c r="J458" s="123"/>
      <c r="K458" s="123"/>
      <c r="L458" s="123"/>
      <c r="M458" s="1"/>
      <c r="N458" s="1"/>
      <c r="O458" s="113"/>
      <c r="P458" s="1"/>
      <c r="Q458"/>
      <c r="R458"/>
      <c r="S458"/>
      <c r="T458"/>
      <c r="U458"/>
      <c r="V458"/>
      <c r="W458"/>
      <c r="X458"/>
      <c r="Y458"/>
      <c r="Z458"/>
      <c r="AA458"/>
      <c r="AB458" s="1" t="str">
        <f>IF(基本情報登録!$D$10="","",IF(基本情報登録!$D$10='登録データ（女）'!F458,1,0))</f>
        <v/>
      </c>
      <c r="AC458"/>
    </row>
    <row r="459" spans="1:29">
      <c r="A459" s="155"/>
      <c r="B459" s="135"/>
      <c r="C459" s="135"/>
      <c r="D459" s="135"/>
      <c r="E459" s="135"/>
      <c r="F459" s="135"/>
      <c r="G459" s="135"/>
      <c r="H459" s="135"/>
      <c r="I459" s="123"/>
      <c r="J459" s="123"/>
      <c r="K459" s="123"/>
      <c r="L459" s="123"/>
      <c r="M459" s="1"/>
      <c r="N459" s="1"/>
      <c r="O459" s="113"/>
      <c r="P459" s="1"/>
      <c r="Q459"/>
      <c r="R459"/>
      <c r="S459"/>
      <c r="T459"/>
      <c r="U459"/>
      <c r="V459"/>
      <c r="W459"/>
      <c r="X459"/>
      <c r="Y459"/>
      <c r="Z459"/>
      <c r="AA459"/>
      <c r="AB459" s="1" t="str">
        <f>IF(基本情報登録!$D$10="","",IF(基本情報登録!$D$10='登録データ（女）'!F459,1,0))</f>
        <v/>
      </c>
      <c r="AC459"/>
    </row>
    <row r="460" spans="1:29">
      <c r="A460" s="155"/>
      <c r="B460" s="135"/>
      <c r="C460" s="135"/>
      <c r="D460" s="135"/>
      <c r="E460" s="135"/>
      <c r="F460" s="135"/>
      <c r="G460" s="135"/>
      <c r="H460" s="135"/>
      <c r="I460" s="123"/>
      <c r="J460" s="123"/>
      <c r="K460" s="123"/>
      <c r="L460" s="123"/>
      <c r="M460" s="1"/>
      <c r="N460" s="1"/>
      <c r="O460" s="113"/>
      <c r="P460" s="1"/>
      <c r="Q460"/>
      <c r="R460"/>
      <c r="S460"/>
      <c r="T460"/>
      <c r="U460"/>
      <c r="V460"/>
      <c r="W460"/>
      <c r="X460"/>
      <c r="Y460"/>
      <c r="Z460"/>
      <c r="AA460"/>
      <c r="AB460" s="1" t="str">
        <f>IF(基本情報登録!$D$10="","",IF(基本情報登録!$D$10='登録データ（女）'!F460,1,0))</f>
        <v/>
      </c>
      <c r="AC460"/>
    </row>
    <row r="461" spans="1:29">
      <c r="A461"/>
      <c r="B461"/>
      <c r="C461"/>
      <c r="D461"/>
      <c r="E461"/>
      <c r="F461"/>
      <c r="G461"/>
      <c r="H461"/>
      <c r="I461" s="123"/>
      <c r="J461" s="123"/>
      <c r="K461" s="123"/>
      <c r="L461" s="123"/>
      <c r="M461" s="1"/>
      <c r="N461" s="1"/>
      <c r="O461" s="113"/>
      <c r="P461" s="1"/>
      <c r="Q461"/>
      <c r="R461"/>
      <c r="S461"/>
      <c r="T461"/>
      <c r="U461"/>
      <c r="V461"/>
      <c r="W461"/>
      <c r="X461"/>
      <c r="Y461"/>
      <c r="Z461"/>
      <c r="AA461"/>
      <c r="AB461" s="1" t="str">
        <f>IF(基本情報登録!$D$10="","",IF(基本情報登録!$D$10='登録データ（女）'!F461,1,0))</f>
        <v/>
      </c>
      <c r="AC461"/>
    </row>
    <row r="462" spans="1:29">
      <c r="A462"/>
      <c r="B462"/>
      <c r="C462"/>
      <c r="D462"/>
      <c r="E462"/>
      <c r="F462"/>
      <c r="G462"/>
      <c r="H462"/>
      <c r="I462" s="123"/>
      <c r="J462" s="123"/>
      <c r="K462" s="123"/>
      <c r="L462" s="123"/>
      <c r="M462" s="1"/>
      <c r="N462" s="1"/>
      <c r="O462" s="113"/>
      <c r="P462" s="1"/>
      <c r="Q462"/>
      <c r="R462"/>
      <c r="S462"/>
      <c r="T462"/>
      <c r="U462"/>
      <c r="V462"/>
      <c r="W462"/>
      <c r="X462"/>
      <c r="Y462"/>
      <c r="Z462"/>
      <c r="AA462"/>
      <c r="AB462" s="1" t="str">
        <f>IF(基本情報登録!$D$10="","",IF(基本情報登録!$D$10='登録データ（女）'!F462,1,0))</f>
        <v/>
      </c>
      <c r="AC462"/>
    </row>
    <row r="463" spans="1:29">
      <c r="A463"/>
      <c r="B463"/>
      <c r="C463"/>
      <c r="D463"/>
      <c r="E463"/>
      <c r="F463"/>
      <c r="G463"/>
      <c r="H463"/>
      <c r="I463" s="123"/>
      <c r="J463" s="123"/>
      <c r="K463" s="123"/>
      <c r="L463" s="123"/>
      <c r="M463" s="1"/>
      <c r="N463" s="1"/>
      <c r="O463" s="113"/>
      <c r="P463" s="1"/>
      <c r="Q463"/>
      <c r="R463"/>
      <c r="S463"/>
      <c r="T463"/>
      <c r="U463"/>
      <c r="V463"/>
      <c r="W463"/>
      <c r="X463"/>
      <c r="Y463"/>
      <c r="Z463"/>
      <c r="AA463"/>
      <c r="AB463" s="1" t="str">
        <f>IF(基本情報登録!$D$10="","",IF(基本情報登録!$D$10='登録データ（女）'!F463,1,0))</f>
        <v/>
      </c>
      <c r="AC463"/>
    </row>
    <row r="464" spans="1:29">
      <c r="A464"/>
      <c r="B464"/>
      <c r="C464"/>
      <c r="D464"/>
      <c r="E464"/>
      <c r="F464"/>
      <c r="G464"/>
      <c r="H464"/>
      <c r="I464" s="123"/>
      <c r="J464" s="123"/>
      <c r="K464" s="123"/>
      <c r="L464" s="123"/>
      <c r="M464" s="1"/>
      <c r="N464" s="1"/>
      <c r="O464" s="113"/>
      <c r="P464" s="1"/>
      <c r="Q464"/>
      <c r="R464"/>
      <c r="S464"/>
      <c r="T464"/>
      <c r="U464"/>
      <c r="V464"/>
      <c r="W464"/>
      <c r="X464"/>
      <c r="Y464"/>
      <c r="Z464"/>
      <c r="AA464"/>
      <c r="AB464" s="1" t="str">
        <f>IF(基本情報登録!$D$10="","",IF(基本情報登録!$D$10='登録データ（女）'!F464,1,0))</f>
        <v/>
      </c>
      <c r="AC464"/>
    </row>
    <row r="465" spans="1:29">
      <c r="A465"/>
      <c r="B465"/>
      <c r="C465"/>
      <c r="D465"/>
      <c r="E465"/>
      <c r="F465"/>
      <c r="G465"/>
      <c r="H465"/>
      <c r="I465" s="123"/>
      <c r="J465" s="123"/>
      <c r="K465" s="123"/>
      <c r="L465" s="123"/>
      <c r="M465" s="1"/>
      <c r="N465" s="1"/>
      <c r="O465" s="113"/>
      <c r="P465" s="1"/>
      <c r="Q465"/>
      <c r="R465"/>
      <c r="S465"/>
      <c r="T465"/>
      <c r="U465"/>
      <c r="V465"/>
      <c r="W465"/>
      <c r="X465"/>
      <c r="Y465"/>
      <c r="Z465"/>
      <c r="AA465"/>
      <c r="AB465" s="1" t="str">
        <f>IF(基本情報登録!$D$10="","",IF(基本情報登録!$D$10='登録データ（女）'!F465,1,0))</f>
        <v/>
      </c>
      <c r="AC465"/>
    </row>
    <row r="466" spans="1:29">
      <c r="A466"/>
      <c r="B466"/>
      <c r="C466"/>
      <c r="D466"/>
      <c r="E466"/>
      <c r="F466"/>
      <c r="G466"/>
      <c r="H466"/>
      <c r="I466" s="123"/>
      <c r="J466" s="123"/>
      <c r="K466" s="123"/>
      <c r="L466" s="123"/>
      <c r="M466" s="1"/>
      <c r="N466" s="1"/>
      <c r="O466" s="113"/>
      <c r="P466" s="1"/>
      <c r="Q466"/>
      <c r="R466"/>
      <c r="S466"/>
      <c r="T466"/>
      <c r="U466"/>
      <c r="V466"/>
      <c r="W466"/>
      <c r="X466"/>
      <c r="Y466"/>
      <c r="Z466"/>
      <c r="AA466"/>
      <c r="AB466" s="1" t="str">
        <f>IF(基本情報登録!$D$10="","",IF(基本情報登録!$D$10='登録データ（女）'!F466,1,0))</f>
        <v/>
      </c>
      <c r="AC466"/>
    </row>
    <row r="467" spans="1:29">
      <c r="A467"/>
      <c r="B467"/>
      <c r="C467"/>
      <c r="D467"/>
      <c r="E467"/>
      <c r="F467"/>
      <c r="G467"/>
      <c r="H467"/>
      <c r="I467" s="123"/>
      <c r="J467" s="123"/>
      <c r="K467" s="123"/>
      <c r="L467" s="123"/>
      <c r="M467" s="1"/>
      <c r="N467" s="1"/>
      <c r="O467" s="113"/>
      <c r="P467" s="1"/>
      <c r="Q467"/>
      <c r="R467"/>
      <c r="S467"/>
      <c r="T467"/>
      <c r="U467"/>
      <c r="V467"/>
      <c r="W467"/>
      <c r="X467"/>
      <c r="Y467"/>
      <c r="Z467"/>
      <c r="AA467"/>
      <c r="AB467" s="1" t="str">
        <f>IF(基本情報登録!$D$10="","",IF(基本情報登録!$D$10='登録データ（女）'!F467,1,0))</f>
        <v/>
      </c>
      <c r="AC467"/>
    </row>
    <row r="468" spans="1:29">
      <c r="A468"/>
      <c r="B468"/>
      <c r="C468"/>
      <c r="D468"/>
      <c r="E468"/>
      <c r="F468"/>
      <c r="G468"/>
      <c r="H468"/>
      <c r="I468" s="123"/>
      <c r="J468" s="123"/>
      <c r="K468" s="123"/>
      <c r="L468" s="123"/>
      <c r="M468" s="1"/>
      <c r="N468" s="1"/>
      <c r="O468" s="113"/>
      <c r="P468" s="1"/>
      <c r="Q468"/>
      <c r="R468"/>
      <c r="S468"/>
      <c r="T468"/>
      <c r="U468"/>
      <c r="V468"/>
      <c r="W468"/>
      <c r="X468"/>
      <c r="Y468"/>
      <c r="Z468"/>
      <c r="AA468"/>
      <c r="AB468" s="1" t="str">
        <f>IF(基本情報登録!$D$10="","",IF(基本情報登録!$D$10='登録データ（女）'!F468,1,0))</f>
        <v/>
      </c>
      <c r="AC468"/>
    </row>
    <row r="469" spans="1:29">
      <c r="A469"/>
      <c r="B469"/>
      <c r="C469"/>
      <c r="D469"/>
      <c r="E469"/>
      <c r="F469"/>
      <c r="G469"/>
      <c r="H469"/>
      <c r="I469" s="123"/>
      <c r="J469" s="123"/>
      <c r="K469" s="123"/>
      <c r="L469" s="123"/>
      <c r="M469" s="1"/>
      <c r="N469" s="1"/>
      <c r="O469" s="113"/>
      <c r="P469" s="1"/>
      <c r="Q469"/>
      <c r="R469"/>
      <c r="S469"/>
      <c r="T469"/>
      <c r="U469"/>
      <c r="V469"/>
      <c r="W469"/>
      <c r="X469"/>
      <c r="Y469"/>
      <c r="Z469"/>
      <c r="AA469"/>
      <c r="AB469" s="1" t="str">
        <f>IF(基本情報登録!$D$10="","",IF(基本情報登録!$D$10='登録データ（女）'!F469,1,0))</f>
        <v/>
      </c>
      <c r="AC469"/>
    </row>
    <row r="470" spans="1:29">
      <c r="A470"/>
      <c r="B470"/>
      <c r="C470"/>
      <c r="D470"/>
      <c r="E470"/>
      <c r="F470"/>
      <c r="G470"/>
      <c r="H470"/>
      <c r="I470" s="123"/>
      <c r="J470" s="123"/>
      <c r="K470" s="123"/>
      <c r="L470" s="123"/>
      <c r="M470" s="1"/>
      <c r="N470" s="1"/>
      <c r="O470" s="113"/>
      <c r="P470" s="1"/>
      <c r="Q470"/>
      <c r="R470"/>
      <c r="S470"/>
      <c r="T470"/>
      <c r="U470"/>
      <c r="V470"/>
      <c r="W470"/>
      <c r="X470"/>
      <c r="Y470"/>
      <c r="Z470"/>
      <c r="AA470"/>
      <c r="AB470" s="1" t="str">
        <f>IF(基本情報登録!$D$10="","",IF(基本情報登録!$D$10='登録データ（女）'!F470,1,0))</f>
        <v/>
      </c>
      <c r="AC470"/>
    </row>
    <row r="471" spans="1:29">
      <c r="A471"/>
      <c r="B471"/>
      <c r="C471"/>
      <c r="D471"/>
      <c r="E471"/>
      <c r="F471"/>
      <c r="G471"/>
      <c r="H471"/>
      <c r="I471" s="123"/>
      <c r="J471" s="123"/>
      <c r="K471" s="123"/>
      <c r="L471" s="123"/>
      <c r="M471" s="1"/>
      <c r="N471" s="1"/>
      <c r="O471" s="113"/>
      <c r="P471" s="1"/>
      <c r="Q471"/>
      <c r="R471"/>
      <c r="S471"/>
      <c r="T471"/>
      <c r="U471"/>
      <c r="V471"/>
      <c r="W471"/>
      <c r="X471"/>
      <c r="Y471"/>
      <c r="Z471"/>
      <c r="AA471"/>
      <c r="AB471" s="1" t="str">
        <f>IF(基本情報登録!$D$10="","",IF(基本情報登録!$D$10='登録データ（女）'!F471,1,0))</f>
        <v/>
      </c>
      <c r="AC471"/>
    </row>
    <row r="472" spans="1:29">
      <c r="A472"/>
      <c r="B472"/>
      <c r="C472"/>
      <c r="D472"/>
      <c r="E472"/>
      <c r="F472"/>
      <c r="G472"/>
      <c r="H472"/>
      <c r="I472" s="123"/>
      <c r="J472" s="123"/>
      <c r="K472" s="123"/>
      <c r="L472" s="123"/>
      <c r="M472" s="1"/>
      <c r="N472" s="1"/>
      <c r="O472" s="113"/>
      <c r="P472" s="1"/>
      <c r="Q472"/>
      <c r="R472"/>
      <c r="S472"/>
      <c r="T472"/>
      <c r="U472"/>
      <c r="V472"/>
      <c r="W472"/>
      <c r="X472"/>
      <c r="Y472"/>
      <c r="Z472"/>
      <c r="AA472"/>
      <c r="AB472" s="1" t="str">
        <f>IF(基本情報登録!$D$10="","",IF(基本情報登録!$D$10='登録データ（女）'!F472,1,0))</f>
        <v/>
      </c>
      <c r="AC472"/>
    </row>
    <row r="473" spans="1:29">
      <c r="A473"/>
      <c r="B473"/>
      <c r="C473"/>
      <c r="D473"/>
      <c r="E473"/>
      <c r="F473"/>
      <c r="G473"/>
      <c r="H473"/>
      <c r="I473" s="123"/>
      <c r="J473" s="123"/>
      <c r="K473" s="123"/>
      <c r="L473" s="123"/>
      <c r="M473" s="1"/>
      <c r="N473" s="1"/>
      <c r="O473" s="113"/>
      <c r="P473" s="1"/>
      <c r="Q473"/>
      <c r="R473"/>
      <c r="S473"/>
      <c r="T473"/>
      <c r="U473"/>
      <c r="V473"/>
      <c r="W473"/>
      <c r="X473"/>
      <c r="Y473"/>
      <c r="Z473"/>
      <c r="AA473"/>
      <c r="AB473" s="1" t="str">
        <f>IF(基本情報登録!$D$10="","",IF(基本情報登録!$D$10='登録データ（女）'!F473,1,0))</f>
        <v/>
      </c>
      <c r="AC473"/>
    </row>
    <row r="474" spans="1:29">
      <c r="A474"/>
      <c r="B474"/>
      <c r="C474"/>
      <c r="D474"/>
      <c r="E474"/>
      <c r="F474"/>
      <c r="G474"/>
      <c r="H474"/>
      <c r="I474" s="123"/>
      <c r="J474" s="123"/>
      <c r="K474" s="123"/>
      <c r="L474" s="123"/>
      <c r="M474" s="1"/>
      <c r="N474" s="1"/>
      <c r="O474" s="113"/>
      <c r="P474" s="1"/>
      <c r="Q474"/>
      <c r="R474"/>
      <c r="S474"/>
      <c r="T474"/>
      <c r="U474"/>
      <c r="V474"/>
      <c r="W474"/>
      <c r="X474"/>
      <c r="Y474"/>
      <c r="Z474"/>
      <c r="AA474"/>
      <c r="AB474" s="1" t="str">
        <f>IF(基本情報登録!$D$10="","",IF(基本情報登録!$D$10='登録データ（女）'!F474,1,0))</f>
        <v/>
      </c>
      <c r="AC474"/>
    </row>
    <row r="475" spans="1:29">
      <c r="A475"/>
      <c r="B475"/>
      <c r="C475"/>
      <c r="D475"/>
      <c r="E475"/>
      <c r="F475"/>
      <c r="G475"/>
      <c r="H475"/>
      <c r="I475" s="123"/>
      <c r="J475" s="123"/>
      <c r="K475" s="123"/>
      <c r="L475" s="123"/>
      <c r="M475" s="1"/>
      <c r="N475" s="1"/>
      <c r="O475" s="113"/>
      <c r="P475" s="1"/>
      <c r="Q475"/>
      <c r="R475"/>
      <c r="S475"/>
      <c r="T475"/>
      <c r="U475"/>
      <c r="V475"/>
      <c r="W475"/>
      <c r="X475"/>
      <c r="Y475"/>
      <c r="Z475"/>
      <c r="AA475"/>
      <c r="AB475" s="1" t="str">
        <f>IF(基本情報登録!$D$10="","",IF(基本情報登録!$D$10='登録データ（女）'!F475,1,0))</f>
        <v/>
      </c>
      <c r="AC475"/>
    </row>
    <row r="476" spans="1:29">
      <c r="A476"/>
      <c r="B476"/>
      <c r="C476"/>
      <c r="D476"/>
      <c r="E476"/>
      <c r="F476"/>
      <c r="G476"/>
      <c r="H476"/>
      <c r="I476" s="123"/>
      <c r="J476" s="123"/>
      <c r="K476" s="123"/>
      <c r="L476" s="123"/>
      <c r="M476" s="1"/>
      <c r="N476" s="1"/>
      <c r="O476" s="113"/>
      <c r="P476" s="1"/>
      <c r="Q476"/>
      <c r="R476"/>
      <c r="S476"/>
      <c r="T476"/>
      <c r="U476"/>
      <c r="V476"/>
      <c r="W476"/>
      <c r="X476"/>
      <c r="Y476"/>
      <c r="Z476"/>
      <c r="AA476"/>
      <c r="AB476" s="1" t="str">
        <f>IF(基本情報登録!$D$10="","",IF(基本情報登録!$D$10='登録データ（女）'!F476,1,0))</f>
        <v/>
      </c>
      <c r="AC476"/>
    </row>
    <row r="477" spans="1:29">
      <c r="A477"/>
      <c r="B477"/>
      <c r="C477"/>
      <c r="D477"/>
      <c r="E477"/>
      <c r="F477"/>
      <c r="G477"/>
      <c r="H477"/>
      <c r="I477" s="123"/>
      <c r="J477" s="123"/>
      <c r="K477" s="123"/>
      <c r="L477" s="123"/>
      <c r="M477" s="1"/>
      <c r="N477" s="1"/>
      <c r="O477" s="113"/>
      <c r="P477" s="1"/>
      <c r="Q477"/>
      <c r="R477"/>
      <c r="S477"/>
      <c r="T477"/>
      <c r="U477"/>
      <c r="V477"/>
      <c r="W477"/>
      <c r="X477"/>
      <c r="Y477"/>
      <c r="Z477"/>
      <c r="AA477"/>
      <c r="AB477" s="1" t="str">
        <f>IF(基本情報登録!$D$10="","",IF(基本情報登録!$D$10='登録データ（女）'!F477,1,0))</f>
        <v/>
      </c>
      <c r="AC477"/>
    </row>
    <row r="478" spans="1:29">
      <c r="A478"/>
      <c r="B478"/>
      <c r="C478"/>
      <c r="D478"/>
      <c r="E478"/>
      <c r="F478"/>
      <c r="G478"/>
      <c r="H478"/>
      <c r="I478" s="123"/>
      <c r="J478" s="123"/>
      <c r="K478" s="123"/>
      <c r="L478" s="123"/>
      <c r="M478" s="1"/>
      <c r="N478" s="1"/>
      <c r="O478" s="113"/>
      <c r="P478" s="1"/>
      <c r="Q478"/>
      <c r="R478"/>
      <c r="S478"/>
      <c r="T478"/>
      <c r="U478"/>
      <c r="V478"/>
      <c r="W478"/>
      <c r="X478"/>
      <c r="Y478"/>
      <c r="Z478"/>
      <c r="AA478"/>
      <c r="AB478" s="1" t="str">
        <f>IF(基本情報登録!$D$10="","",IF(基本情報登録!$D$10='登録データ（女）'!F478,1,0))</f>
        <v/>
      </c>
      <c r="AC478"/>
    </row>
    <row r="479" spans="1:29">
      <c r="A479"/>
      <c r="B479"/>
      <c r="C479"/>
      <c r="D479"/>
      <c r="E479"/>
      <c r="F479"/>
      <c r="G479"/>
      <c r="H479"/>
      <c r="I479" s="123"/>
      <c r="J479" s="123"/>
      <c r="K479" s="123"/>
      <c r="L479" s="123"/>
      <c r="M479" s="1"/>
      <c r="N479" s="1"/>
      <c r="O479" s="113"/>
      <c r="P479" s="1"/>
      <c r="Q479"/>
      <c r="R479"/>
      <c r="S479"/>
      <c r="T479"/>
      <c r="U479"/>
      <c r="V479"/>
      <c r="W479"/>
      <c r="X479"/>
      <c r="Y479"/>
      <c r="Z479"/>
      <c r="AA479"/>
      <c r="AB479" s="1" t="str">
        <f>IF(基本情報登録!$D$10="","",IF(基本情報登録!$D$10='登録データ（女）'!F479,1,0))</f>
        <v/>
      </c>
      <c r="AC479"/>
    </row>
    <row r="480" spans="1:29">
      <c r="A480"/>
      <c r="B480"/>
      <c r="C480"/>
      <c r="D480"/>
      <c r="E480"/>
      <c r="F480"/>
      <c r="G480"/>
      <c r="H480"/>
      <c r="I480" s="123"/>
      <c r="J480" s="123"/>
      <c r="K480" s="123"/>
      <c r="L480" s="123"/>
      <c r="M480" s="1"/>
      <c r="N480" s="1"/>
      <c r="O480" s="113"/>
      <c r="P480" s="1"/>
      <c r="Q480"/>
      <c r="R480"/>
      <c r="S480"/>
      <c r="T480"/>
      <c r="U480"/>
      <c r="V480"/>
      <c r="W480"/>
      <c r="X480"/>
      <c r="Y480"/>
      <c r="Z480"/>
      <c r="AA480"/>
      <c r="AB480" s="1" t="str">
        <f>IF(基本情報登録!$D$10="","",IF(基本情報登録!$D$10='登録データ（女）'!F480,1,0))</f>
        <v/>
      </c>
      <c r="AC480"/>
    </row>
    <row r="481" spans="1:29">
      <c r="A481"/>
      <c r="B481"/>
      <c r="C481"/>
      <c r="D481"/>
      <c r="E481"/>
      <c r="F481"/>
      <c r="G481"/>
      <c r="H481"/>
      <c r="I481" s="123"/>
      <c r="J481" s="123"/>
      <c r="K481" s="123"/>
      <c r="L481" s="123"/>
      <c r="M481" s="1"/>
      <c r="N481" s="1"/>
      <c r="O481" s="113"/>
      <c r="P481" s="1"/>
      <c r="Q481"/>
      <c r="R481"/>
      <c r="S481"/>
      <c r="T481"/>
      <c r="U481"/>
      <c r="V481"/>
      <c r="W481"/>
      <c r="X481"/>
      <c r="Y481"/>
      <c r="Z481"/>
      <c r="AA481"/>
      <c r="AB481" s="1" t="str">
        <f>IF(基本情報登録!$D$10="","",IF(基本情報登録!$D$10='登録データ（女）'!F481,1,0))</f>
        <v/>
      </c>
      <c r="AC481"/>
    </row>
    <row r="482" spans="1:29">
      <c r="A482"/>
      <c r="B482"/>
      <c r="C482"/>
      <c r="D482"/>
      <c r="E482"/>
      <c r="F482"/>
      <c r="G482"/>
      <c r="H482"/>
      <c r="I482" s="123"/>
      <c r="J482" s="123"/>
      <c r="K482" s="123"/>
      <c r="L482" s="123"/>
      <c r="M482" s="1"/>
      <c r="N482" s="1"/>
      <c r="O482" s="113"/>
      <c r="P482" s="1"/>
      <c r="Q482"/>
      <c r="R482"/>
      <c r="S482"/>
      <c r="T482"/>
      <c r="U482"/>
      <c r="V482"/>
      <c r="W482"/>
      <c r="X482"/>
      <c r="Y482"/>
      <c r="Z482"/>
      <c r="AA482"/>
      <c r="AB482" s="1" t="str">
        <f>IF(基本情報登録!$D$10="","",IF(基本情報登録!$D$10='登録データ（女）'!F482,1,0))</f>
        <v/>
      </c>
      <c r="AC482"/>
    </row>
    <row r="483" spans="1:29">
      <c r="A483"/>
      <c r="B483"/>
      <c r="C483"/>
      <c r="D483"/>
      <c r="E483"/>
      <c r="F483"/>
      <c r="G483"/>
      <c r="H483"/>
      <c r="I483" s="123"/>
      <c r="J483" s="123"/>
      <c r="K483" s="123"/>
      <c r="L483" s="123"/>
      <c r="M483" s="1"/>
      <c r="N483" s="1"/>
      <c r="O483" s="113"/>
      <c r="P483" s="1"/>
      <c r="Q483"/>
      <c r="R483"/>
      <c r="S483"/>
      <c r="T483"/>
      <c r="U483"/>
      <c r="V483"/>
      <c r="W483"/>
      <c r="X483"/>
      <c r="Y483"/>
      <c r="Z483"/>
      <c r="AA483"/>
      <c r="AB483" s="1" t="str">
        <f>IF(基本情報登録!$D$10="","",IF(基本情報登録!$D$10='登録データ（女）'!F483,1,0))</f>
        <v/>
      </c>
      <c r="AC483"/>
    </row>
    <row r="484" spans="1:29">
      <c r="A484"/>
      <c r="B484"/>
      <c r="C484"/>
      <c r="D484"/>
      <c r="E484"/>
      <c r="F484"/>
      <c r="G484"/>
      <c r="H484"/>
      <c r="I484" s="123"/>
      <c r="J484" s="123"/>
      <c r="K484" s="123"/>
      <c r="L484" s="123"/>
      <c r="M484" s="1"/>
      <c r="N484" s="1"/>
      <c r="O484" s="113"/>
      <c r="P484" s="1"/>
      <c r="Q484"/>
      <c r="R484"/>
      <c r="S484"/>
      <c r="T484"/>
      <c r="U484"/>
      <c r="V484"/>
      <c r="W484"/>
      <c r="X484"/>
      <c r="Y484"/>
      <c r="Z484"/>
      <c r="AA484"/>
      <c r="AB484" s="1" t="str">
        <f>IF(基本情報登録!$D$10="","",IF(基本情報登録!$D$10='登録データ（女）'!F484,1,0))</f>
        <v/>
      </c>
      <c r="AC484"/>
    </row>
    <row r="485" spans="1:29">
      <c r="A485"/>
      <c r="B485"/>
      <c r="C485"/>
      <c r="D485"/>
      <c r="E485"/>
      <c r="F485"/>
      <c r="G485"/>
      <c r="H485"/>
      <c r="I485" s="123"/>
      <c r="J485" s="123"/>
      <c r="K485" s="123"/>
      <c r="L485" s="123"/>
      <c r="M485" s="1"/>
      <c r="N485" s="1"/>
      <c r="O485" s="113"/>
      <c r="P485" s="1"/>
      <c r="Q485"/>
      <c r="R485"/>
      <c r="S485"/>
      <c r="T485"/>
      <c r="U485"/>
      <c r="V485"/>
      <c r="W485"/>
      <c r="X485"/>
      <c r="Y485"/>
      <c r="Z485"/>
      <c r="AA485"/>
      <c r="AB485" s="1" t="str">
        <f>IF(基本情報登録!$D$10="","",IF(基本情報登録!$D$10='登録データ（女）'!F485,1,0))</f>
        <v/>
      </c>
      <c r="AC485"/>
    </row>
    <row r="486" spans="1:29">
      <c r="A486"/>
      <c r="B486"/>
      <c r="C486"/>
      <c r="D486"/>
      <c r="E486"/>
      <c r="F486"/>
      <c r="G486"/>
      <c r="H486"/>
      <c r="I486" s="123"/>
      <c r="J486" s="123"/>
      <c r="K486" s="123"/>
      <c r="L486" s="123"/>
      <c r="M486" s="1"/>
      <c r="N486" s="1"/>
      <c r="O486" s="113"/>
      <c r="P486" s="1"/>
      <c r="Q486"/>
      <c r="R486"/>
      <c r="S486"/>
      <c r="T486"/>
      <c r="U486"/>
      <c r="V486"/>
      <c r="W486"/>
      <c r="X486"/>
      <c r="Y486"/>
      <c r="Z486"/>
      <c r="AA486"/>
      <c r="AB486" s="1" t="str">
        <f>IF(基本情報登録!$D$10="","",IF(基本情報登録!$D$10='登録データ（女）'!F486,1,0))</f>
        <v/>
      </c>
      <c r="AC486"/>
    </row>
    <row r="487" spans="1:29">
      <c r="A487"/>
      <c r="B487"/>
      <c r="C487"/>
      <c r="D487"/>
      <c r="E487"/>
      <c r="F487"/>
      <c r="G487"/>
      <c r="H487"/>
      <c r="I487" s="123"/>
      <c r="J487" s="123"/>
      <c r="K487" s="123"/>
      <c r="L487" s="123"/>
      <c r="M487" s="1"/>
      <c r="N487" s="1"/>
      <c r="O487" s="113"/>
      <c r="P487" s="1"/>
      <c r="Q487"/>
      <c r="R487"/>
      <c r="S487"/>
      <c r="T487"/>
      <c r="U487"/>
      <c r="V487"/>
      <c r="W487"/>
      <c r="X487"/>
      <c r="Y487"/>
      <c r="Z487"/>
      <c r="AA487"/>
      <c r="AB487" s="1" t="str">
        <f>IF(基本情報登録!$D$10="","",IF(基本情報登録!$D$10='登録データ（女）'!F487,1,0))</f>
        <v/>
      </c>
      <c r="AC487"/>
    </row>
    <row r="488" spans="1:29">
      <c r="A488"/>
      <c r="B488"/>
      <c r="C488"/>
      <c r="D488"/>
      <c r="E488"/>
      <c r="F488"/>
      <c r="G488"/>
      <c r="H488"/>
      <c r="I488" s="123"/>
      <c r="J488" s="123"/>
      <c r="K488" s="123"/>
      <c r="L488" s="123"/>
      <c r="M488" s="1"/>
      <c r="N488" s="1"/>
      <c r="O488" s="113"/>
      <c r="P488" s="1"/>
      <c r="Q488"/>
      <c r="R488"/>
      <c r="S488"/>
      <c r="T488"/>
      <c r="U488"/>
      <c r="V488"/>
      <c r="W488"/>
      <c r="X488"/>
      <c r="Y488"/>
      <c r="Z488"/>
      <c r="AA488"/>
      <c r="AB488" s="1" t="str">
        <f>IF(基本情報登録!$D$10="","",IF(基本情報登録!$D$10='登録データ（女）'!F488,1,0))</f>
        <v/>
      </c>
      <c r="AC488"/>
    </row>
    <row r="489" spans="1:29">
      <c r="A489"/>
      <c r="B489"/>
      <c r="C489"/>
      <c r="D489"/>
      <c r="E489"/>
      <c r="F489"/>
      <c r="G489"/>
      <c r="H489"/>
      <c r="I489" s="123"/>
      <c r="J489" s="123"/>
      <c r="K489" s="123"/>
      <c r="L489" s="123"/>
      <c r="M489" s="1"/>
      <c r="N489" s="1"/>
      <c r="O489" s="113"/>
      <c r="P489" s="1"/>
      <c r="Q489"/>
      <c r="R489"/>
      <c r="S489"/>
      <c r="T489"/>
      <c r="U489"/>
      <c r="V489"/>
      <c r="W489"/>
      <c r="X489"/>
      <c r="Y489"/>
      <c r="Z489"/>
      <c r="AA489"/>
      <c r="AB489" s="1" t="str">
        <f>IF(基本情報登録!$D$10="","",IF(基本情報登録!$D$10='登録データ（女）'!F489,1,0))</f>
        <v/>
      </c>
      <c r="AC489"/>
    </row>
    <row r="490" spans="1:29">
      <c r="A490"/>
      <c r="B490"/>
      <c r="C490"/>
      <c r="D490"/>
      <c r="E490"/>
      <c r="F490"/>
      <c r="G490"/>
      <c r="H490"/>
      <c r="I490" s="123"/>
      <c r="J490" s="123"/>
      <c r="K490" s="123"/>
      <c r="L490" s="123"/>
      <c r="M490" s="1"/>
      <c r="N490" s="1"/>
      <c r="O490" s="113"/>
      <c r="P490" s="1"/>
      <c r="Q490"/>
      <c r="R490"/>
      <c r="S490"/>
      <c r="T490"/>
      <c r="U490"/>
      <c r="V490"/>
      <c r="W490"/>
      <c r="X490"/>
      <c r="Y490"/>
      <c r="Z490"/>
      <c r="AA490"/>
      <c r="AB490" s="1" t="str">
        <f>IF(基本情報登録!$D$10="","",IF(基本情報登録!$D$10='登録データ（女）'!F490,1,0))</f>
        <v/>
      </c>
      <c r="AC490"/>
    </row>
    <row r="491" spans="1:29">
      <c r="A491"/>
      <c r="B491"/>
      <c r="C491"/>
      <c r="D491"/>
      <c r="E491"/>
      <c r="F491"/>
      <c r="G491"/>
      <c r="H491"/>
      <c r="I491" s="123"/>
      <c r="J491" s="123"/>
      <c r="K491" s="123"/>
      <c r="L491" s="123"/>
      <c r="M491" s="1"/>
      <c r="N491" s="1"/>
      <c r="O491" s="113"/>
      <c r="P491" s="1"/>
      <c r="Q491"/>
      <c r="R491"/>
      <c r="S491"/>
      <c r="T491"/>
      <c r="U491"/>
      <c r="V491"/>
      <c r="W491"/>
      <c r="X491"/>
      <c r="Y491"/>
      <c r="Z491"/>
      <c r="AA491"/>
      <c r="AB491" s="1" t="str">
        <f>IF(基本情報登録!$D$10="","",IF(基本情報登録!$D$10='登録データ（女）'!F491,1,0))</f>
        <v/>
      </c>
      <c r="AC491"/>
    </row>
    <row r="492" spans="1:29">
      <c r="A492"/>
      <c r="B492"/>
      <c r="C492"/>
      <c r="D492"/>
      <c r="E492"/>
      <c r="F492"/>
      <c r="G492"/>
      <c r="H492"/>
      <c r="I492" s="123"/>
      <c r="J492" s="123"/>
      <c r="K492" s="123"/>
      <c r="L492" s="123"/>
      <c r="M492" s="1"/>
      <c r="N492" s="1"/>
      <c r="O492" s="113"/>
      <c r="P492" s="1"/>
      <c r="Q492"/>
      <c r="R492"/>
      <c r="S492"/>
      <c r="T492"/>
      <c r="U492"/>
      <c r="V492"/>
      <c r="W492"/>
      <c r="X492"/>
      <c r="Y492"/>
      <c r="Z492"/>
      <c r="AA492"/>
      <c r="AB492" s="1" t="str">
        <f>IF(基本情報登録!$D$10="","",IF(基本情報登録!$D$10='登録データ（女）'!F492,1,0))</f>
        <v/>
      </c>
      <c r="AC492"/>
    </row>
    <row r="493" spans="1:29">
      <c r="A493"/>
      <c r="B493"/>
      <c r="C493"/>
      <c r="D493"/>
      <c r="E493"/>
      <c r="F493"/>
      <c r="G493"/>
      <c r="H493"/>
      <c r="I493" s="123"/>
      <c r="J493" s="123"/>
      <c r="K493" s="123"/>
      <c r="L493" s="123"/>
      <c r="M493" s="1"/>
      <c r="N493" s="1"/>
      <c r="O493" s="113"/>
      <c r="P493" s="1"/>
      <c r="Q493"/>
      <c r="R493"/>
      <c r="S493"/>
      <c r="T493"/>
      <c r="U493"/>
      <c r="V493"/>
      <c r="W493"/>
      <c r="X493"/>
      <c r="Y493"/>
      <c r="Z493"/>
      <c r="AA493"/>
      <c r="AB493" s="1" t="str">
        <f>IF(基本情報登録!$D$10="","",IF(基本情報登録!$D$10='登録データ（女）'!F493,1,0))</f>
        <v/>
      </c>
      <c r="AC493"/>
    </row>
    <row r="494" spans="1:29">
      <c r="A494"/>
      <c r="B494"/>
      <c r="C494"/>
      <c r="D494"/>
      <c r="E494"/>
      <c r="F494"/>
      <c r="G494"/>
      <c r="H494"/>
      <c r="I494" s="123"/>
      <c r="J494" s="123"/>
      <c r="K494" s="123"/>
      <c r="L494" s="123"/>
      <c r="M494" s="1"/>
      <c r="N494" s="1"/>
      <c r="O494" s="113"/>
      <c r="P494" s="1"/>
      <c r="Q494"/>
      <c r="R494"/>
      <c r="S494"/>
      <c r="T494"/>
      <c r="U494"/>
      <c r="V494"/>
      <c r="W494"/>
      <c r="X494"/>
      <c r="Y494"/>
      <c r="Z494"/>
      <c r="AA494"/>
      <c r="AB494" s="1" t="str">
        <f>IF(基本情報登録!$D$10="","",IF(基本情報登録!$D$10='登録データ（女）'!F494,1,0))</f>
        <v/>
      </c>
      <c r="AC494"/>
    </row>
    <row r="495" spans="1:29">
      <c r="A495"/>
      <c r="B495"/>
      <c r="C495"/>
      <c r="D495"/>
      <c r="E495"/>
      <c r="F495"/>
      <c r="G495"/>
      <c r="H495"/>
      <c r="I495" s="123"/>
      <c r="J495" s="123"/>
      <c r="K495" s="123"/>
      <c r="L495" s="123"/>
      <c r="M495" s="1"/>
      <c r="N495" s="1"/>
      <c r="O495" s="113"/>
      <c r="P495" s="1"/>
      <c r="Q495"/>
      <c r="R495"/>
      <c r="S495"/>
      <c r="T495"/>
      <c r="U495"/>
      <c r="V495"/>
      <c r="W495"/>
      <c r="X495"/>
      <c r="Y495"/>
      <c r="Z495"/>
      <c r="AA495"/>
      <c r="AB495" s="1" t="str">
        <f>IF(基本情報登録!$D$10="","",IF(基本情報登録!$D$10='登録データ（女）'!F495,1,0))</f>
        <v/>
      </c>
      <c r="AC495"/>
    </row>
    <row r="496" spans="1:29">
      <c r="A496"/>
      <c r="B496"/>
      <c r="C496"/>
      <c r="D496"/>
      <c r="E496"/>
      <c r="F496"/>
      <c r="G496"/>
      <c r="H496"/>
      <c r="I496" s="123"/>
      <c r="J496" s="123"/>
      <c r="K496" s="123"/>
      <c r="L496" s="123"/>
      <c r="M496" s="1"/>
      <c r="N496" s="1"/>
      <c r="O496" s="113"/>
      <c r="P496" s="1"/>
      <c r="Q496"/>
      <c r="R496"/>
      <c r="S496"/>
      <c r="T496"/>
      <c r="U496"/>
      <c r="V496"/>
      <c r="W496"/>
      <c r="X496"/>
      <c r="Y496"/>
      <c r="Z496"/>
      <c r="AA496"/>
      <c r="AB496" s="1" t="str">
        <f>IF(基本情報登録!$D$10="","",IF(基本情報登録!$D$10='登録データ（女）'!F496,1,0))</f>
        <v/>
      </c>
      <c r="AC496"/>
    </row>
    <row r="497" spans="1:29">
      <c r="A497"/>
      <c r="B497"/>
      <c r="C497"/>
      <c r="D497"/>
      <c r="E497"/>
      <c r="F497"/>
      <c r="G497"/>
      <c r="H497"/>
      <c r="I497" s="123"/>
      <c r="J497" s="123"/>
      <c r="K497" s="123"/>
      <c r="L497" s="123"/>
      <c r="M497" s="1"/>
      <c r="N497" s="1"/>
      <c r="O497" s="113"/>
      <c r="P497" s="1"/>
      <c r="Q497"/>
      <c r="R497"/>
      <c r="S497"/>
      <c r="T497"/>
      <c r="U497"/>
      <c r="V497"/>
      <c r="W497"/>
      <c r="X497"/>
      <c r="Y497"/>
      <c r="Z497"/>
      <c r="AA497"/>
      <c r="AB497" s="1" t="str">
        <f>IF(基本情報登録!$D$10="","",IF(基本情報登録!$D$10='登録データ（女）'!F497,1,0))</f>
        <v/>
      </c>
      <c r="AC497"/>
    </row>
    <row r="498" spans="1:29">
      <c r="A498"/>
      <c r="B498"/>
      <c r="C498"/>
      <c r="D498"/>
      <c r="E498"/>
      <c r="F498"/>
      <c r="G498"/>
      <c r="H498"/>
      <c r="I498" s="123"/>
      <c r="J498" s="123"/>
      <c r="K498" s="123"/>
      <c r="L498" s="123"/>
      <c r="M498" s="1"/>
      <c r="N498" s="1"/>
      <c r="O498" s="113"/>
      <c r="P498" s="1"/>
      <c r="Q498"/>
      <c r="R498"/>
      <c r="S498"/>
      <c r="T498"/>
      <c r="U498"/>
      <c r="V498"/>
      <c r="W498"/>
      <c r="X498"/>
      <c r="Y498"/>
      <c r="Z498"/>
      <c r="AA498"/>
      <c r="AB498" s="1" t="str">
        <f>IF(基本情報登録!$D$10="","",IF(基本情報登録!$D$10='登録データ（女）'!F498,1,0))</f>
        <v/>
      </c>
      <c r="AC498"/>
    </row>
    <row r="499" spans="1:29">
      <c r="A499"/>
      <c r="B499"/>
      <c r="C499"/>
      <c r="D499"/>
      <c r="E499"/>
      <c r="F499"/>
      <c r="G499"/>
      <c r="H499"/>
      <c r="I499" s="123"/>
      <c r="J499" s="123"/>
      <c r="K499" s="123"/>
      <c r="L499" s="123"/>
      <c r="M499" s="1"/>
      <c r="N499" s="1"/>
      <c r="O499" s="113"/>
      <c r="P499" s="1"/>
      <c r="Q499"/>
      <c r="R499"/>
      <c r="S499"/>
      <c r="T499"/>
      <c r="U499"/>
      <c r="V499"/>
      <c r="W499"/>
      <c r="X499"/>
      <c r="Y499"/>
      <c r="Z499"/>
      <c r="AA499"/>
      <c r="AB499" s="1" t="str">
        <f>IF(基本情報登録!$D$10="","",IF(基本情報登録!$D$10='登録データ（女）'!F499,1,0))</f>
        <v/>
      </c>
      <c r="AC499"/>
    </row>
    <row r="500" spans="1:29">
      <c r="A500"/>
      <c r="B500"/>
      <c r="C500"/>
      <c r="D500"/>
      <c r="E500"/>
      <c r="F500"/>
      <c r="G500"/>
      <c r="H500"/>
      <c r="I500" s="123"/>
      <c r="J500" s="123"/>
      <c r="K500" s="123"/>
      <c r="L500" s="123"/>
      <c r="M500" s="1"/>
      <c r="N500" s="1"/>
      <c r="O500" s="113"/>
      <c r="P500" s="1"/>
      <c r="Q500"/>
      <c r="R500"/>
      <c r="S500"/>
      <c r="T500"/>
      <c r="U500"/>
      <c r="V500"/>
      <c r="W500"/>
      <c r="X500"/>
      <c r="Y500"/>
      <c r="Z500"/>
      <c r="AA500"/>
      <c r="AB500" s="1" t="str">
        <f>IF(基本情報登録!$D$10="","",IF(基本情報登録!$D$10='登録データ（女）'!F500,1,0))</f>
        <v/>
      </c>
      <c r="AC500"/>
    </row>
    <row r="501" spans="1:29">
      <c r="A501"/>
      <c r="B501"/>
      <c r="C501"/>
      <c r="D501"/>
      <c r="E501"/>
      <c r="F501"/>
      <c r="G501"/>
      <c r="H501"/>
      <c r="I501" s="123"/>
      <c r="J501" s="123"/>
      <c r="K501" s="123"/>
      <c r="L501" s="123"/>
      <c r="M501" s="1"/>
      <c r="N501" s="1"/>
      <c r="O501" s="113"/>
      <c r="P501" s="1"/>
      <c r="Q501"/>
      <c r="R501"/>
      <c r="S501"/>
      <c r="T501"/>
      <c r="U501"/>
      <c r="V501"/>
      <c r="W501"/>
      <c r="X501"/>
      <c r="Y501"/>
      <c r="Z501"/>
      <c r="AA501"/>
      <c r="AB501" s="1" t="str">
        <f>IF(基本情報登録!$D$10="","",IF(基本情報登録!$D$10='登録データ（女）'!F501,1,0))</f>
        <v/>
      </c>
      <c r="AC501"/>
    </row>
    <row r="502" spans="1:29">
      <c r="A502"/>
      <c r="B502"/>
      <c r="C502"/>
      <c r="D502"/>
      <c r="E502"/>
      <c r="F502"/>
      <c r="G502"/>
      <c r="H502"/>
      <c r="I502" s="123"/>
      <c r="J502" s="123"/>
      <c r="K502" s="123"/>
      <c r="L502" s="123"/>
      <c r="M502" s="1"/>
      <c r="N502" s="1"/>
      <c r="O502" s="113"/>
      <c r="P502" s="1"/>
      <c r="Q502"/>
      <c r="R502"/>
      <c r="S502"/>
      <c r="T502"/>
      <c r="U502"/>
      <c r="V502"/>
      <c r="W502"/>
      <c r="X502"/>
      <c r="Y502"/>
      <c r="Z502"/>
      <c r="AA502"/>
      <c r="AB502" s="1" t="str">
        <f>IF(基本情報登録!$D$10="","",IF(基本情報登録!$D$10='登録データ（女）'!F502,1,0))</f>
        <v/>
      </c>
      <c r="AC502"/>
    </row>
    <row r="503" spans="1:29">
      <c r="A503"/>
      <c r="B503"/>
      <c r="C503"/>
      <c r="D503"/>
      <c r="E503"/>
      <c r="F503"/>
      <c r="G503"/>
      <c r="H503"/>
      <c r="I503" s="123"/>
      <c r="J503" s="123"/>
      <c r="K503" s="123"/>
      <c r="L503" s="123"/>
      <c r="M503" s="1"/>
      <c r="N503" s="1"/>
      <c r="O503" s="113"/>
      <c r="P503" s="1"/>
      <c r="Q503"/>
      <c r="R503"/>
      <c r="S503"/>
      <c r="T503"/>
      <c r="U503"/>
      <c r="V503"/>
      <c r="W503"/>
      <c r="X503"/>
      <c r="Y503"/>
      <c r="Z503"/>
      <c r="AA503"/>
      <c r="AB503" s="1" t="str">
        <f>IF(基本情報登録!$D$10="","",IF(基本情報登録!$D$10='登録データ（女）'!F503,1,0))</f>
        <v/>
      </c>
      <c r="AC503"/>
    </row>
    <row r="504" spans="1:29">
      <c r="A504"/>
      <c r="B504"/>
      <c r="C504"/>
      <c r="D504"/>
      <c r="E504"/>
      <c r="F504"/>
      <c r="G504"/>
      <c r="H504"/>
      <c r="I504" s="123"/>
      <c r="J504" s="123"/>
      <c r="K504" s="123"/>
      <c r="L504" s="123"/>
      <c r="M504" s="1"/>
      <c r="N504" s="1"/>
      <c r="O504" s="113"/>
      <c r="P504" s="1"/>
      <c r="Q504"/>
      <c r="R504"/>
      <c r="S504"/>
      <c r="T504"/>
      <c r="U504"/>
      <c r="V504"/>
      <c r="W504"/>
      <c r="X504"/>
      <c r="Y504"/>
      <c r="Z504"/>
      <c r="AA504"/>
      <c r="AB504" s="1" t="str">
        <f>IF(基本情報登録!$D$10="","",IF(基本情報登録!$D$10='登録データ（女）'!F504,1,0))</f>
        <v/>
      </c>
      <c r="AC504"/>
    </row>
    <row r="505" spans="1:29">
      <c r="A505"/>
      <c r="B505"/>
      <c r="C505"/>
      <c r="D505"/>
      <c r="E505"/>
      <c r="F505"/>
      <c r="G505"/>
      <c r="H505"/>
      <c r="I505" s="123"/>
      <c r="J505" s="123"/>
      <c r="K505" s="123"/>
      <c r="L505" s="123"/>
      <c r="M505" s="1"/>
      <c r="N505" s="1"/>
      <c r="O505" s="113"/>
      <c r="P505" s="1"/>
      <c r="Q505"/>
      <c r="R505"/>
      <c r="S505"/>
      <c r="T505"/>
      <c r="U505"/>
      <c r="V505"/>
      <c r="W505"/>
      <c r="X505"/>
      <c r="Y505"/>
      <c r="Z505"/>
      <c r="AA505"/>
      <c r="AB505" s="1" t="str">
        <f>IF(基本情報登録!$D$10="","",IF(基本情報登録!$D$10='登録データ（女）'!F505,1,0))</f>
        <v/>
      </c>
      <c r="AC505"/>
    </row>
    <row r="506" spans="1:29">
      <c r="A506"/>
      <c r="B506"/>
      <c r="C506"/>
      <c r="D506"/>
      <c r="E506"/>
      <c r="F506"/>
      <c r="G506"/>
      <c r="H506"/>
      <c r="I506" s="123"/>
      <c r="J506" s="123"/>
      <c r="K506" s="123"/>
      <c r="L506" s="123"/>
      <c r="M506" s="1"/>
      <c r="N506" s="1"/>
      <c r="O506" s="113"/>
      <c r="P506" s="1"/>
      <c r="Q506"/>
      <c r="R506"/>
      <c r="S506"/>
      <c r="T506"/>
      <c r="U506"/>
      <c r="V506"/>
      <c r="W506"/>
      <c r="X506"/>
      <c r="Y506"/>
      <c r="Z506"/>
      <c r="AA506"/>
      <c r="AB506" s="1" t="str">
        <f>IF(基本情報登録!$D$10="","",IF(基本情報登録!$D$10='登録データ（女）'!F506,1,0))</f>
        <v/>
      </c>
      <c r="AC506"/>
    </row>
    <row r="507" spans="1:29">
      <c r="A507"/>
      <c r="B507"/>
      <c r="C507"/>
      <c r="D507"/>
      <c r="E507"/>
      <c r="F507"/>
      <c r="G507"/>
      <c r="H507"/>
      <c r="I507" s="123"/>
      <c r="J507" s="123"/>
      <c r="K507" s="123"/>
      <c r="L507" s="123"/>
      <c r="M507" s="1"/>
      <c r="N507" s="1"/>
      <c r="O507" s="113"/>
      <c r="P507" s="1"/>
      <c r="Q507"/>
      <c r="R507"/>
      <c r="S507"/>
      <c r="T507"/>
      <c r="U507"/>
      <c r="V507"/>
      <c r="W507"/>
      <c r="X507"/>
      <c r="Y507"/>
      <c r="Z507"/>
      <c r="AA507"/>
      <c r="AB507" s="1" t="str">
        <f>IF(基本情報登録!$D$10="","",IF(基本情報登録!$D$10='登録データ（女）'!F507,1,0))</f>
        <v/>
      </c>
      <c r="AC507"/>
    </row>
    <row r="508" spans="1:29">
      <c r="A508"/>
      <c r="B508"/>
      <c r="C508"/>
      <c r="D508"/>
      <c r="E508"/>
      <c r="F508"/>
      <c r="G508"/>
      <c r="H508"/>
      <c r="I508" s="123"/>
      <c r="J508" s="123"/>
      <c r="K508" s="123"/>
      <c r="L508" s="123"/>
      <c r="M508" s="1"/>
      <c r="N508" s="1"/>
      <c r="O508" s="113"/>
      <c r="P508" s="1"/>
      <c r="Q508"/>
      <c r="R508"/>
      <c r="S508"/>
      <c r="T508"/>
      <c r="U508"/>
      <c r="V508"/>
      <c r="W508"/>
      <c r="X508"/>
      <c r="Y508"/>
      <c r="Z508"/>
      <c r="AA508"/>
      <c r="AB508" s="1" t="str">
        <f>IF(基本情報登録!$D$10="","",IF(基本情報登録!$D$10='登録データ（女）'!F508,1,0))</f>
        <v/>
      </c>
      <c r="AC508"/>
    </row>
    <row r="509" spans="1:29">
      <c r="A509"/>
      <c r="B509"/>
      <c r="C509"/>
      <c r="D509"/>
      <c r="E509"/>
      <c r="F509"/>
      <c r="G509"/>
      <c r="H509"/>
      <c r="I509" s="123"/>
      <c r="J509" s="123"/>
      <c r="K509" s="123"/>
      <c r="L509" s="123"/>
      <c r="M509" s="1"/>
      <c r="N509" s="1"/>
      <c r="O509" s="113"/>
      <c r="P509" s="1"/>
      <c r="Q509"/>
      <c r="R509"/>
      <c r="S509"/>
      <c r="T509"/>
      <c r="U509"/>
      <c r="V509"/>
      <c r="W509"/>
      <c r="X509"/>
      <c r="Y509"/>
      <c r="Z509"/>
      <c r="AA509"/>
      <c r="AB509" s="1" t="str">
        <f>IF(基本情報登録!$D$10="","",IF(基本情報登録!$D$10='登録データ（女）'!F509,1,0))</f>
        <v/>
      </c>
      <c r="AC509"/>
    </row>
    <row r="510" spans="1:29">
      <c r="A510"/>
      <c r="B510"/>
      <c r="C510"/>
      <c r="D510"/>
      <c r="E510"/>
      <c r="F510"/>
      <c r="G510"/>
      <c r="H510"/>
      <c r="I510" s="123"/>
      <c r="J510" s="123"/>
      <c r="K510" s="123"/>
      <c r="L510" s="123"/>
      <c r="M510" s="1"/>
      <c r="N510" s="1"/>
      <c r="O510" s="113"/>
      <c r="P510" s="1"/>
      <c r="Q510"/>
      <c r="R510"/>
      <c r="S510"/>
      <c r="T510"/>
      <c r="U510"/>
      <c r="V510"/>
      <c r="W510"/>
      <c r="X510"/>
      <c r="Y510"/>
      <c r="Z510"/>
      <c r="AA510"/>
      <c r="AB510" s="1" t="str">
        <f>IF(基本情報登録!$D$10="","",IF(基本情報登録!$D$10='登録データ（女）'!F510,1,0))</f>
        <v/>
      </c>
      <c r="AC510"/>
    </row>
    <row r="511" spans="1:29">
      <c r="A511"/>
      <c r="B511"/>
      <c r="C511"/>
      <c r="D511"/>
      <c r="E511"/>
      <c r="F511"/>
      <c r="G511"/>
      <c r="H511"/>
      <c r="I511" s="123"/>
      <c r="J511" s="123"/>
      <c r="K511" s="123"/>
      <c r="L511" s="123"/>
      <c r="M511" s="1"/>
      <c r="N511" s="1"/>
      <c r="O511" s="113"/>
      <c r="P511" s="1"/>
      <c r="Q511"/>
      <c r="R511"/>
      <c r="S511"/>
      <c r="T511"/>
      <c r="U511"/>
      <c r="V511"/>
      <c r="W511"/>
      <c r="X511"/>
      <c r="Y511"/>
      <c r="Z511"/>
      <c r="AA511"/>
      <c r="AB511" s="1" t="str">
        <f>IF(基本情報登録!$D$10="","",IF(基本情報登録!$D$10='登録データ（女）'!F511,1,0))</f>
        <v/>
      </c>
      <c r="AC511"/>
    </row>
    <row r="512" spans="1:29">
      <c r="A512"/>
      <c r="B512"/>
      <c r="C512"/>
      <c r="D512"/>
      <c r="E512"/>
      <c r="F512"/>
      <c r="G512"/>
      <c r="H512"/>
      <c r="I512" s="123"/>
      <c r="J512" s="123"/>
      <c r="K512" s="123"/>
      <c r="L512" s="123"/>
      <c r="M512" s="1"/>
      <c r="N512" s="1"/>
      <c r="O512" s="113"/>
      <c r="P512" s="1"/>
      <c r="Q512"/>
      <c r="R512"/>
      <c r="S512"/>
      <c r="T512"/>
      <c r="U512"/>
      <c r="V512"/>
      <c r="W512"/>
      <c r="X512"/>
      <c r="Y512"/>
      <c r="Z512"/>
      <c r="AA512"/>
      <c r="AB512" s="1" t="str">
        <f>IF(基本情報登録!$D$10="","",IF(基本情報登録!$D$10='登録データ（女）'!F512,1,0))</f>
        <v/>
      </c>
      <c r="AC512"/>
    </row>
    <row r="513" spans="1:29">
      <c r="A513"/>
      <c r="B513"/>
      <c r="C513"/>
      <c r="D513"/>
      <c r="E513"/>
      <c r="F513"/>
      <c r="G513"/>
      <c r="H513"/>
      <c r="I513" s="123"/>
      <c r="J513" s="123"/>
      <c r="K513" s="123"/>
      <c r="L513" s="123"/>
      <c r="M513" s="1"/>
      <c r="N513" s="1"/>
      <c r="O513" s="113"/>
      <c r="P513" s="1"/>
      <c r="Q513"/>
      <c r="R513"/>
      <c r="S513"/>
      <c r="T513"/>
      <c r="U513"/>
      <c r="V513"/>
      <c r="W513"/>
      <c r="X513"/>
      <c r="Y513"/>
      <c r="Z513"/>
      <c r="AA513"/>
      <c r="AB513" s="1" t="str">
        <f>IF(基本情報登録!$D$10="","",IF(基本情報登録!$D$10='登録データ（女）'!F513,1,0))</f>
        <v/>
      </c>
      <c r="AC513"/>
    </row>
    <row r="514" spans="1:29">
      <c r="A514"/>
      <c r="B514"/>
      <c r="C514"/>
      <c r="D514"/>
      <c r="E514"/>
      <c r="F514"/>
      <c r="G514"/>
      <c r="H514"/>
      <c r="I514" s="123"/>
      <c r="J514" s="123"/>
      <c r="K514" s="123"/>
      <c r="L514" s="123"/>
      <c r="M514" s="1"/>
      <c r="N514" s="1"/>
      <c r="O514" s="113"/>
      <c r="P514" s="1"/>
      <c r="Q514"/>
      <c r="R514"/>
      <c r="S514"/>
      <c r="T514"/>
      <c r="U514"/>
      <c r="V514"/>
      <c r="W514"/>
      <c r="X514"/>
      <c r="Y514"/>
      <c r="Z514"/>
      <c r="AA514"/>
      <c r="AB514" s="1" t="str">
        <f>IF(基本情報登録!$D$10="","",IF(基本情報登録!$D$10='登録データ（女）'!F514,1,0))</f>
        <v/>
      </c>
      <c r="AC514"/>
    </row>
    <row r="515" spans="1:29">
      <c r="A515"/>
      <c r="B515"/>
      <c r="C515"/>
      <c r="D515"/>
      <c r="E515"/>
      <c r="F515"/>
      <c r="G515"/>
      <c r="H515"/>
      <c r="I515" s="123"/>
      <c r="J515" s="123"/>
      <c r="K515" s="123"/>
      <c r="L515" s="123"/>
      <c r="M515" s="1"/>
      <c r="N515" s="1"/>
      <c r="O515" s="113"/>
      <c r="P515" s="1"/>
      <c r="Q515"/>
      <c r="R515"/>
      <c r="S515"/>
      <c r="T515"/>
      <c r="U515"/>
      <c r="V515"/>
      <c r="W515"/>
      <c r="X515"/>
      <c r="Y515"/>
      <c r="Z515"/>
      <c r="AA515"/>
      <c r="AB515" s="1" t="str">
        <f>IF(基本情報登録!$D$10="","",IF(基本情報登録!$D$10='登録データ（女）'!F515,1,0))</f>
        <v/>
      </c>
      <c r="AC515"/>
    </row>
    <row r="516" spans="1:29">
      <c r="A516"/>
      <c r="B516"/>
      <c r="C516"/>
      <c r="D516"/>
      <c r="E516"/>
      <c r="F516"/>
      <c r="G516"/>
      <c r="H516"/>
      <c r="I516" s="123"/>
      <c r="J516" s="123"/>
      <c r="K516" s="123"/>
      <c r="L516" s="123"/>
      <c r="M516" s="1"/>
      <c r="N516" s="1"/>
      <c r="O516" s="113"/>
      <c r="P516" s="1"/>
      <c r="Q516"/>
      <c r="R516"/>
      <c r="S516"/>
      <c r="T516"/>
      <c r="U516"/>
      <c r="V516"/>
      <c r="W516"/>
      <c r="X516"/>
      <c r="Y516"/>
      <c r="Z516"/>
      <c r="AA516"/>
      <c r="AB516" s="1" t="str">
        <f>IF(基本情報登録!$D$10="","",IF(基本情報登録!$D$10='登録データ（女）'!F516,1,0))</f>
        <v/>
      </c>
      <c r="AC516"/>
    </row>
    <row r="517" spans="1:29">
      <c r="A517"/>
      <c r="B517"/>
      <c r="C517"/>
      <c r="D517"/>
      <c r="E517"/>
      <c r="F517"/>
      <c r="G517"/>
      <c r="H517"/>
      <c r="I517" s="123"/>
      <c r="J517" s="123"/>
      <c r="K517" s="123"/>
      <c r="L517" s="123"/>
      <c r="M517" s="1"/>
      <c r="N517" s="1"/>
      <c r="O517" s="113"/>
      <c r="P517" s="1"/>
      <c r="Q517"/>
      <c r="R517"/>
      <c r="S517"/>
      <c r="T517"/>
      <c r="U517"/>
      <c r="V517"/>
      <c r="W517"/>
      <c r="X517"/>
      <c r="Y517"/>
      <c r="Z517"/>
      <c r="AA517"/>
      <c r="AB517" s="1" t="str">
        <f>IF(基本情報登録!$D$10="","",IF(基本情報登録!$D$10='登録データ（女）'!F517,1,0))</f>
        <v/>
      </c>
      <c r="AC517"/>
    </row>
    <row r="518" spans="1:29">
      <c r="A518"/>
      <c r="B518"/>
      <c r="C518"/>
      <c r="D518"/>
      <c r="E518"/>
      <c r="F518"/>
      <c r="G518"/>
      <c r="H518"/>
      <c r="I518" s="123"/>
      <c r="J518" s="123"/>
      <c r="K518" s="123"/>
      <c r="L518" s="123"/>
      <c r="M518" s="1"/>
      <c r="N518" s="1"/>
      <c r="O518" s="113"/>
      <c r="P518" s="1"/>
      <c r="Q518"/>
      <c r="R518"/>
      <c r="S518"/>
      <c r="T518"/>
      <c r="U518"/>
      <c r="V518"/>
      <c r="W518"/>
      <c r="X518"/>
      <c r="Y518"/>
      <c r="Z518"/>
      <c r="AA518"/>
      <c r="AB518" s="1" t="str">
        <f>IF(基本情報登録!$D$10="","",IF(基本情報登録!$D$10='登録データ（女）'!F518,1,0))</f>
        <v/>
      </c>
      <c r="AC518"/>
    </row>
    <row r="519" spans="1:29">
      <c r="A519"/>
      <c r="B519"/>
      <c r="C519"/>
      <c r="D519"/>
      <c r="E519"/>
      <c r="F519"/>
      <c r="G519"/>
      <c r="H519"/>
      <c r="I519" s="123"/>
      <c r="J519" s="123"/>
      <c r="K519" s="123"/>
      <c r="L519" s="123"/>
      <c r="M519" s="1"/>
      <c r="N519" s="1"/>
      <c r="O519" s="113"/>
      <c r="P519" s="1"/>
      <c r="Q519"/>
      <c r="R519"/>
      <c r="S519"/>
      <c r="T519"/>
      <c r="U519"/>
      <c r="V519"/>
      <c r="W519"/>
      <c r="X519"/>
      <c r="Y519"/>
      <c r="Z519"/>
      <c r="AA519"/>
      <c r="AB519" s="1" t="str">
        <f>IF(基本情報登録!$D$10="","",IF(基本情報登録!$D$10='登録データ（女）'!F519,1,0))</f>
        <v/>
      </c>
      <c r="AC519"/>
    </row>
    <row r="520" spans="1:29">
      <c r="A520"/>
      <c r="B520"/>
      <c r="C520"/>
      <c r="D520"/>
      <c r="E520"/>
      <c r="F520"/>
      <c r="G520"/>
      <c r="H520"/>
      <c r="I520" s="123"/>
      <c r="J520" s="123"/>
      <c r="K520" s="123"/>
      <c r="L520" s="123"/>
      <c r="M520" s="1"/>
      <c r="N520" s="1"/>
      <c r="O520" s="113"/>
      <c r="P520" s="1"/>
      <c r="Q520"/>
      <c r="R520"/>
      <c r="S520"/>
      <c r="T520"/>
      <c r="U520"/>
      <c r="V520"/>
      <c r="W520"/>
      <c r="X520"/>
      <c r="Y520"/>
      <c r="Z520"/>
      <c r="AA520"/>
      <c r="AB520" s="1" t="str">
        <f>IF(基本情報登録!$D$10="","",IF(基本情報登録!$D$10='登録データ（女）'!F520,1,0))</f>
        <v/>
      </c>
      <c r="AC520"/>
    </row>
    <row r="521" spans="1:29">
      <c r="A521"/>
      <c r="B521"/>
      <c r="C521"/>
      <c r="D521"/>
      <c r="E521"/>
      <c r="F521"/>
      <c r="G521"/>
      <c r="H521"/>
      <c r="I521" s="123"/>
      <c r="J521" s="123"/>
      <c r="K521" s="123"/>
      <c r="L521" s="123"/>
      <c r="M521" s="1"/>
      <c r="N521" s="1"/>
      <c r="O521" s="113"/>
      <c r="P521" s="1"/>
      <c r="Q521"/>
      <c r="R521"/>
      <c r="S521"/>
      <c r="T521"/>
      <c r="U521"/>
      <c r="V521"/>
      <c r="W521"/>
      <c r="X521"/>
      <c r="Y521"/>
      <c r="Z521"/>
      <c r="AA521"/>
      <c r="AB521" s="1" t="str">
        <f>IF(基本情報登録!$D$10="","",IF(基本情報登録!$D$10='登録データ（女）'!F521,1,0))</f>
        <v/>
      </c>
      <c r="AC521"/>
    </row>
    <row r="522" spans="1:29">
      <c r="A522"/>
      <c r="B522"/>
      <c r="C522"/>
      <c r="D522"/>
      <c r="E522"/>
      <c r="F522"/>
      <c r="G522"/>
      <c r="H522"/>
      <c r="I522" s="123"/>
      <c r="J522" s="123"/>
      <c r="K522" s="123"/>
      <c r="L522" s="123"/>
      <c r="M522" s="1"/>
      <c r="N522" s="1"/>
      <c r="O522" s="113"/>
      <c r="P522" s="1"/>
      <c r="Q522"/>
      <c r="R522"/>
      <c r="S522"/>
      <c r="T522"/>
      <c r="U522"/>
      <c r="V522"/>
      <c r="W522"/>
      <c r="X522"/>
      <c r="Y522"/>
      <c r="Z522"/>
      <c r="AA522"/>
      <c r="AB522" s="1" t="str">
        <f>IF(基本情報登録!$D$10="","",IF(基本情報登録!$D$10='登録データ（女）'!F522,1,0))</f>
        <v/>
      </c>
      <c r="AC522"/>
    </row>
    <row r="523" spans="1:29">
      <c r="A523"/>
      <c r="B523"/>
      <c r="C523"/>
      <c r="D523"/>
      <c r="E523"/>
      <c r="F523"/>
      <c r="G523"/>
      <c r="H523"/>
      <c r="I523" s="123"/>
      <c r="J523" s="123"/>
      <c r="K523" s="123"/>
      <c r="L523" s="123"/>
      <c r="M523" s="1"/>
      <c r="N523" s="1"/>
      <c r="O523" s="113"/>
      <c r="P523" s="1"/>
      <c r="Q523"/>
      <c r="R523"/>
      <c r="S523"/>
      <c r="T523"/>
      <c r="U523"/>
      <c r="V523"/>
      <c r="W523"/>
      <c r="X523"/>
      <c r="Y523"/>
      <c r="Z523"/>
      <c r="AA523"/>
      <c r="AB523" s="1" t="str">
        <f>IF(基本情報登録!$D$10="","",IF(基本情報登録!$D$10='登録データ（女）'!F523,1,0))</f>
        <v/>
      </c>
      <c r="AC523"/>
    </row>
    <row r="524" spans="1:29">
      <c r="A524"/>
      <c r="B524"/>
      <c r="C524"/>
      <c r="D524"/>
      <c r="E524"/>
      <c r="F524"/>
      <c r="G524"/>
      <c r="H524"/>
      <c r="I524" s="123"/>
      <c r="J524" s="123"/>
      <c r="K524" s="123"/>
      <c r="L524" s="123"/>
      <c r="M524" s="1"/>
      <c r="N524" s="1"/>
      <c r="O524" s="113"/>
      <c r="P524" s="1"/>
      <c r="Q524"/>
      <c r="R524"/>
      <c r="S524"/>
      <c r="T524"/>
      <c r="U524"/>
      <c r="V524"/>
      <c r="W524"/>
      <c r="X524"/>
      <c r="Y524"/>
      <c r="Z524"/>
      <c r="AA524"/>
      <c r="AB524" s="1" t="str">
        <f>IF(基本情報登録!$D$10="","",IF(基本情報登録!$D$10='登録データ（女）'!F524,1,0))</f>
        <v/>
      </c>
      <c r="AC524"/>
    </row>
    <row r="525" spans="1:29">
      <c r="A525"/>
      <c r="B525"/>
      <c r="C525"/>
      <c r="D525"/>
      <c r="E525"/>
      <c r="F525"/>
      <c r="G525"/>
      <c r="H525"/>
      <c r="I525" s="123"/>
      <c r="J525" s="123"/>
      <c r="K525" s="123"/>
      <c r="L525" s="123"/>
      <c r="M525" s="1"/>
      <c r="N525" s="1"/>
      <c r="O525" s="113"/>
      <c r="P525" s="1"/>
      <c r="Q525"/>
      <c r="R525"/>
      <c r="S525"/>
      <c r="T525"/>
      <c r="U525"/>
      <c r="V525"/>
      <c r="W525"/>
      <c r="X525"/>
      <c r="Y525"/>
      <c r="Z525"/>
      <c r="AA525"/>
      <c r="AB525" s="1" t="str">
        <f>IF(基本情報登録!$D$10="","",IF(基本情報登録!$D$10='登録データ（女）'!F525,1,0))</f>
        <v/>
      </c>
      <c r="AC525"/>
    </row>
    <row r="526" spans="1:29">
      <c r="A526"/>
      <c r="B526"/>
      <c r="C526"/>
      <c r="D526"/>
      <c r="E526"/>
      <c r="F526"/>
      <c r="G526"/>
      <c r="H526"/>
      <c r="I526" s="123"/>
      <c r="J526" s="123"/>
      <c r="K526" s="123"/>
      <c r="L526" s="123"/>
      <c r="M526" s="1"/>
      <c r="N526" s="1"/>
      <c r="O526" s="113"/>
      <c r="P526" s="1"/>
      <c r="Q526"/>
      <c r="R526"/>
      <c r="S526"/>
      <c r="T526"/>
      <c r="U526"/>
      <c r="V526"/>
      <c r="W526"/>
      <c r="X526"/>
      <c r="Y526"/>
      <c r="Z526"/>
      <c r="AA526"/>
      <c r="AB526" s="1" t="str">
        <f>IF(基本情報登録!$D$10="","",IF(基本情報登録!$D$10='登録データ（女）'!F526,1,0))</f>
        <v/>
      </c>
      <c r="AC526"/>
    </row>
    <row r="527" spans="1:29">
      <c r="A527"/>
      <c r="B527"/>
      <c r="C527"/>
      <c r="D527"/>
      <c r="E527"/>
      <c r="F527"/>
      <c r="G527"/>
      <c r="H527"/>
      <c r="I527" s="123"/>
      <c r="J527" s="123"/>
      <c r="K527" s="123"/>
      <c r="L527" s="123"/>
      <c r="M527" s="1"/>
      <c r="N527" s="1"/>
      <c r="O527" s="113"/>
      <c r="P527" s="1"/>
      <c r="Q527"/>
      <c r="R527"/>
      <c r="S527"/>
      <c r="T527"/>
      <c r="U527"/>
      <c r="V527"/>
      <c r="W527"/>
      <c r="X527"/>
      <c r="Y527"/>
      <c r="Z527"/>
      <c r="AA527"/>
      <c r="AB527" s="1" t="str">
        <f>IF(基本情報登録!$D$10="","",IF(基本情報登録!$D$10='登録データ（女）'!F527,1,0))</f>
        <v/>
      </c>
      <c r="AC527"/>
    </row>
    <row r="528" spans="1:29">
      <c r="A528"/>
      <c r="B528"/>
      <c r="C528"/>
      <c r="D528"/>
      <c r="E528"/>
      <c r="F528"/>
      <c r="G528"/>
      <c r="H528"/>
      <c r="I528" s="123"/>
      <c r="J528" s="123"/>
      <c r="K528" s="123"/>
      <c r="L528" s="123"/>
      <c r="M528" s="1"/>
      <c r="N528" s="1"/>
      <c r="O528" s="113"/>
      <c r="P528" s="1"/>
      <c r="Q528"/>
      <c r="R528"/>
      <c r="S528"/>
      <c r="T528"/>
      <c r="U528"/>
      <c r="V528"/>
      <c r="W528"/>
      <c r="X528"/>
      <c r="Y528"/>
      <c r="Z528"/>
      <c r="AA528"/>
      <c r="AB528" s="1" t="str">
        <f>IF(基本情報登録!$D$10="","",IF(基本情報登録!$D$10='登録データ（女）'!F528,1,0))</f>
        <v/>
      </c>
      <c r="AC528"/>
    </row>
    <row r="529" spans="1:29">
      <c r="A529"/>
      <c r="B529"/>
      <c r="C529"/>
      <c r="D529"/>
      <c r="E529"/>
      <c r="F529"/>
      <c r="G529"/>
      <c r="H529"/>
      <c r="I529" s="123"/>
      <c r="J529" s="123"/>
      <c r="K529" s="123"/>
      <c r="L529" s="123"/>
      <c r="M529" s="1"/>
      <c r="N529" s="1"/>
      <c r="O529" s="113"/>
      <c r="P529" s="1"/>
      <c r="Q529"/>
      <c r="R529"/>
      <c r="S529"/>
      <c r="T529"/>
      <c r="U529"/>
      <c r="V529"/>
      <c r="W529"/>
      <c r="X529"/>
      <c r="Y529"/>
      <c r="Z529"/>
      <c r="AA529"/>
      <c r="AB529" s="1" t="str">
        <f>IF(基本情報登録!$D$10="","",IF(基本情報登録!$D$10='登録データ（女）'!F529,1,0))</f>
        <v/>
      </c>
      <c r="AC529"/>
    </row>
    <row r="530" spans="1:29">
      <c r="A530"/>
      <c r="B530"/>
      <c r="C530"/>
      <c r="D530"/>
      <c r="E530"/>
      <c r="F530"/>
      <c r="G530"/>
      <c r="H530"/>
      <c r="I530" s="123"/>
      <c r="J530" s="123"/>
      <c r="K530" s="123"/>
      <c r="L530" s="123"/>
      <c r="M530" s="1"/>
      <c r="N530" s="1"/>
      <c r="O530" s="113"/>
      <c r="P530" s="1"/>
      <c r="Q530"/>
      <c r="R530"/>
      <c r="S530"/>
      <c r="T530"/>
      <c r="U530"/>
      <c r="V530"/>
      <c r="W530"/>
      <c r="X530"/>
      <c r="Y530"/>
      <c r="Z530"/>
      <c r="AA530"/>
      <c r="AB530" s="1" t="str">
        <f>IF(基本情報登録!$D$10="","",IF(基本情報登録!$D$10='登録データ（女）'!F530,1,0))</f>
        <v/>
      </c>
      <c r="AC530"/>
    </row>
    <row r="531" spans="1:29">
      <c r="A531"/>
      <c r="B531"/>
      <c r="C531"/>
      <c r="D531"/>
      <c r="E531"/>
      <c r="F531"/>
      <c r="G531"/>
      <c r="H531"/>
      <c r="I531" s="123"/>
      <c r="J531" s="123"/>
      <c r="K531" s="123"/>
      <c r="L531" s="123"/>
      <c r="M531" s="1"/>
      <c r="N531" s="1"/>
      <c r="O531" s="113"/>
      <c r="P531" s="1"/>
      <c r="Q531"/>
      <c r="R531"/>
      <c r="S531"/>
      <c r="T531"/>
      <c r="U531"/>
      <c r="V531"/>
      <c r="W531"/>
      <c r="X531"/>
      <c r="Y531"/>
      <c r="Z531"/>
      <c r="AA531"/>
      <c r="AB531" s="1" t="str">
        <f>IF(基本情報登録!$D$10="","",IF(基本情報登録!$D$10='登録データ（女）'!F531,1,0))</f>
        <v/>
      </c>
      <c r="AC531"/>
    </row>
    <row r="532" spans="1:29">
      <c r="A532"/>
      <c r="B532"/>
      <c r="C532"/>
      <c r="D532"/>
      <c r="E532"/>
      <c r="F532"/>
      <c r="G532"/>
      <c r="H532"/>
      <c r="I532" s="123"/>
      <c r="J532" s="123"/>
      <c r="K532" s="123"/>
      <c r="L532" s="123"/>
      <c r="M532" s="1"/>
      <c r="N532" s="1"/>
      <c r="O532" s="113"/>
      <c r="P532" s="1"/>
      <c r="Q532"/>
      <c r="R532"/>
      <c r="S532"/>
      <c r="T532"/>
      <c r="U532"/>
      <c r="V532"/>
      <c r="W532"/>
      <c r="X532"/>
      <c r="Y532"/>
      <c r="Z532"/>
      <c r="AA532"/>
      <c r="AB532" s="1" t="str">
        <f>IF(基本情報登録!$D$10="","",IF(基本情報登録!$D$10='登録データ（女）'!F532,1,0))</f>
        <v/>
      </c>
      <c r="AC532"/>
    </row>
    <row r="533" spans="1:29">
      <c r="A533"/>
      <c r="B533"/>
      <c r="C533"/>
      <c r="D533"/>
      <c r="E533"/>
      <c r="F533"/>
      <c r="G533"/>
      <c r="H533"/>
      <c r="I533" s="123"/>
      <c r="J533" s="123"/>
      <c r="K533" s="123"/>
      <c r="L533" s="123"/>
      <c r="M533" s="1"/>
      <c r="N533" s="1"/>
      <c r="O533" s="113"/>
      <c r="P533" s="1"/>
      <c r="Q533"/>
      <c r="R533"/>
      <c r="S533"/>
      <c r="T533"/>
      <c r="U533"/>
      <c r="V533"/>
      <c r="W533"/>
      <c r="X533"/>
      <c r="Y533"/>
      <c r="Z533"/>
      <c r="AA533"/>
      <c r="AB533" s="1" t="str">
        <f>IF(基本情報登録!$D$10="","",IF(基本情報登録!$D$10='登録データ（女）'!F533,1,0))</f>
        <v/>
      </c>
      <c r="AC533"/>
    </row>
    <row r="534" spans="1:29">
      <c r="A534"/>
      <c r="B534"/>
      <c r="C534"/>
      <c r="D534"/>
      <c r="E534"/>
      <c r="F534"/>
      <c r="G534"/>
      <c r="H534"/>
      <c r="I534" s="123"/>
      <c r="J534" s="123"/>
      <c r="K534" s="123"/>
      <c r="L534" s="123"/>
      <c r="M534" s="1"/>
      <c r="N534" s="1"/>
      <c r="O534" s="113"/>
      <c r="P534" s="1"/>
      <c r="Q534"/>
      <c r="R534"/>
      <c r="S534"/>
      <c r="T534"/>
      <c r="U534"/>
      <c r="V534"/>
      <c r="W534"/>
      <c r="X534"/>
      <c r="Y534"/>
      <c r="Z534"/>
      <c r="AA534"/>
      <c r="AB534" s="1" t="str">
        <f>IF(基本情報登録!$D$10="","",IF(基本情報登録!$D$10='登録データ（女）'!F534,1,0))</f>
        <v/>
      </c>
      <c r="AC534"/>
    </row>
    <row r="535" spans="1:29">
      <c r="A535"/>
      <c r="B535"/>
      <c r="C535"/>
      <c r="D535"/>
      <c r="E535"/>
      <c r="F535"/>
      <c r="G535"/>
      <c r="H535"/>
      <c r="I535" s="123"/>
      <c r="J535" s="123"/>
      <c r="K535" s="123"/>
      <c r="L535" s="123"/>
      <c r="M535" s="1"/>
      <c r="N535" s="1"/>
      <c r="O535" s="113"/>
      <c r="P535" s="1"/>
      <c r="Q535"/>
      <c r="R535"/>
      <c r="S535"/>
      <c r="T535"/>
      <c r="U535"/>
      <c r="V535"/>
      <c r="W535"/>
      <c r="X535"/>
      <c r="Y535"/>
      <c r="Z535"/>
      <c r="AA535"/>
      <c r="AB535" s="1" t="str">
        <f>IF(基本情報登録!$D$10="","",IF(基本情報登録!$D$10='登録データ（女）'!F535,1,0))</f>
        <v/>
      </c>
      <c r="AC535"/>
    </row>
    <row r="536" spans="1:29">
      <c r="A536"/>
      <c r="B536"/>
      <c r="C536"/>
      <c r="D536"/>
      <c r="E536"/>
      <c r="F536"/>
      <c r="G536"/>
      <c r="H536"/>
      <c r="I536" s="123"/>
      <c r="J536" s="123"/>
      <c r="K536" s="123"/>
      <c r="L536" s="123"/>
      <c r="M536" s="1"/>
      <c r="N536" s="1"/>
      <c r="O536" s="113"/>
      <c r="P536" s="1"/>
      <c r="Q536"/>
      <c r="R536"/>
      <c r="S536"/>
      <c r="T536"/>
      <c r="U536"/>
      <c r="V536"/>
      <c r="W536"/>
      <c r="X536"/>
      <c r="Y536"/>
      <c r="Z536"/>
      <c r="AA536"/>
      <c r="AB536" s="1" t="str">
        <f>IF(基本情報登録!$D$10="","",IF(基本情報登録!$D$10='登録データ（女）'!F536,1,0))</f>
        <v/>
      </c>
      <c r="AC536"/>
    </row>
    <row r="537" spans="1:29">
      <c r="A537"/>
      <c r="B537"/>
      <c r="C537"/>
      <c r="D537"/>
      <c r="E537"/>
      <c r="F537"/>
      <c r="G537"/>
      <c r="H537"/>
      <c r="I537" s="123"/>
      <c r="J537" s="123"/>
      <c r="K537" s="123"/>
      <c r="L537" s="123"/>
      <c r="M537" s="1"/>
      <c r="N537" s="1"/>
      <c r="O537" s="113"/>
      <c r="P537" s="1"/>
      <c r="Q537"/>
      <c r="R537"/>
      <c r="S537"/>
      <c r="T537"/>
      <c r="U537"/>
      <c r="V537"/>
      <c r="W537"/>
      <c r="X537"/>
      <c r="Y537"/>
      <c r="Z537"/>
      <c r="AA537"/>
      <c r="AB537" s="1" t="str">
        <f>IF(基本情報登録!$D$10="","",IF(基本情報登録!$D$10='登録データ（女）'!F537,1,0))</f>
        <v/>
      </c>
      <c r="AC537"/>
    </row>
    <row r="538" spans="1:29">
      <c r="A538"/>
      <c r="B538"/>
      <c r="C538"/>
      <c r="D538"/>
      <c r="E538"/>
      <c r="F538"/>
      <c r="G538"/>
      <c r="H538"/>
      <c r="I538" s="123"/>
      <c r="J538" s="123"/>
      <c r="K538" s="123"/>
      <c r="L538" s="123"/>
      <c r="M538" s="1"/>
      <c r="N538" s="1"/>
      <c r="O538" s="113"/>
      <c r="P538" s="1"/>
      <c r="Q538"/>
      <c r="R538"/>
      <c r="S538"/>
      <c r="T538"/>
      <c r="U538"/>
      <c r="V538"/>
      <c r="W538"/>
      <c r="X538"/>
      <c r="Y538"/>
      <c r="Z538"/>
      <c r="AA538"/>
      <c r="AB538" s="1" t="str">
        <f>IF(基本情報登録!$D$10="","",IF(基本情報登録!$D$10='登録データ（女）'!F538,1,0))</f>
        <v/>
      </c>
      <c r="AC538"/>
    </row>
    <row r="539" spans="1:29">
      <c r="A539"/>
      <c r="B539"/>
      <c r="C539"/>
      <c r="D539"/>
      <c r="E539"/>
      <c r="F539"/>
      <c r="G539"/>
      <c r="H539"/>
      <c r="I539" s="123"/>
      <c r="J539" s="123"/>
      <c r="K539" s="123"/>
      <c r="L539" s="123"/>
      <c r="M539" s="1"/>
      <c r="N539" s="1"/>
      <c r="O539" s="113"/>
      <c r="P539" s="1"/>
      <c r="Q539"/>
      <c r="R539"/>
      <c r="S539"/>
      <c r="T539"/>
      <c r="U539"/>
      <c r="V539"/>
      <c r="W539"/>
      <c r="X539"/>
      <c r="Y539"/>
      <c r="Z539"/>
      <c r="AA539"/>
      <c r="AB539" s="1" t="str">
        <f>IF(基本情報登録!$D$10="","",IF(基本情報登録!$D$10='登録データ（女）'!F539,1,0))</f>
        <v/>
      </c>
      <c r="AC539"/>
    </row>
    <row r="540" spans="1:29">
      <c r="A540"/>
      <c r="B540"/>
      <c r="C540"/>
      <c r="D540"/>
      <c r="E540"/>
      <c r="F540"/>
      <c r="G540"/>
      <c r="H540"/>
      <c r="I540" s="123"/>
      <c r="J540" s="123"/>
      <c r="K540" s="123"/>
      <c r="L540" s="123"/>
      <c r="M540" s="1"/>
      <c r="N540" s="1"/>
      <c r="O540" s="113"/>
      <c r="P540" s="1"/>
      <c r="Q540"/>
      <c r="R540"/>
      <c r="S540"/>
      <c r="T540"/>
      <c r="U540"/>
      <c r="V540"/>
      <c r="W540"/>
      <c r="X540"/>
      <c r="Y540"/>
      <c r="Z540"/>
      <c r="AA540"/>
      <c r="AB540" s="1" t="str">
        <f>IF(基本情報登録!$D$10="","",IF(基本情報登録!$D$10='登録データ（女）'!F540,1,0))</f>
        <v/>
      </c>
      <c r="AC540"/>
    </row>
    <row r="541" spans="1:29">
      <c r="A541"/>
      <c r="B541"/>
      <c r="C541"/>
      <c r="D541"/>
      <c r="E541"/>
      <c r="F541"/>
      <c r="G541"/>
      <c r="H541"/>
      <c r="I541" s="123"/>
      <c r="J541" s="123"/>
      <c r="K541" s="123"/>
      <c r="L541" s="123"/>
      <c r="M541" s="1"/>
      <c r="N541" s="1"/>
      <c r="O541" s="113"/>
      <c r="P541" s="1"/>
      <c r="Q541"/>
      <c r="R541"/>
      <c r="S541"/>
      <c r="T541"/>
      <c r="U541"/>
      <c r="V541"/>
      <c r="W541"/>
      <c r="X541"/>
      <c r="Y541"/>
      <c r="Z541"/>
      <c r="AA541"/>
      <c r="AB541" s="1" t="str">
        <f>IF(基本情報登録!$D$10="","",IF(基本情報登録!$D$10='登録データ（女）'!F541,1,0))</f>
        <v/>
      </c>
      <c r="AC541"/>
    </row>
    <row r="542" spans="1:29">
      <c r="A542"/>
      <c r="B542"/>
      <c r="C542"/>
      <c r="D542"/>
      <c r="E542"/>
      <c r="F542"/>
      <c r="G542"/>
      <c r="H542"/>
      <c r="I542" s="123"/>
      <c r="J542" s="123"/>
      <c r="K542" s="123"/>
      <c r="L542" s="123"/>
      <c r="M542" s="1"/>
      <c r="N542" s="1"/>
      <c r="O542" s="113"/>
      <c r="P542" s="1"/>
      <c r="Q542"/>
      <c r="R542"/>
      <c r="S542"/>
      <c r="T542"/>
      <c r="U542"/>
      <c r="V542"/>
      <c r="W542"/>
      <c r="X542"/>
      <c r="Y542"/>
      <c r="Z542"/>
      <c r="AA542"/>
      <c r="AB542" s="1" t="str">
        <f>IF(基本情報登録!$D$10="","",IF(基本情報登録!$D$10='登録データ（女）'!F542,1,0))</f>
        <v/>
      </c>
      <c r="AC542"/>
    </row>
    <row r="543" spans="1:29">
      <c r="A543"/>
      <c r="B543"/>
      <c r="C543"/>
      <c r="D543"/>
      <c r="E543"/>
      <c r="F543"/>
      <c r="G543"/>
      <c r="H543"/>
      <c r="I543" s="123"/>
      <c r="J543" s="123"/>
      <c r="K543" s="123"/>
      <c r="L543" s="123"/>
      <c r="M543" s="1"/>
      <c r="N543" s="1"/>
      <c r="O543" s="113"/>
      <c r="P543" s="1"/>
      <c r="Q543"/>
      <c r="R543"/>
      <c r="S543"/>
      <c r="T543"/>
      <c r="U543"/>
      <c r="V543"/>
      <c r="W543"/>
      <c r="X543"/>
      <c r="Y543"/>
      <c r="Z543"/>
      <c r="AA543"/>
      <c r="AB543" s="1" t="str">
        <f>IF(基本情報登録!$D$10="","",IF(基本情報登録!$D$10='登録データ（女）'!F543,1,0))</f>
        <v/>
      </c>
      <c r="AC543"/>
    </row>
    <row r="544" spans="1:29">
      <c r="A544"/>
      <c r="B544"/>
      <c r="C544"/>
      <c r="D544"/>
      <c r="E544"/>
      <c r="F544"/>
      <c r="G544"/>
      <c r="H544"/>
      <c r="I544" s="123"/>
      <c r="J544" s="123"/>
      <c r="K544" s="123"/>
      <c r="L544" s="123"/>
      <c r="M544" s="1"/>
      <c r="N544" s="1"/>
      <c r="O544" s="113"/>
      <c r="P544" s="1"/>
      <c r="Q544"/>
      <c r="R544"/>
      <c r="S544"/>
      <c r="T544"/>
      <c r="U544"/>
      <c r="V544"/>
      <c r="W544"/>
      <c r="X544"/>
      <c r="Y544"/>
      <c r="Z544"/>
      <c r="AA544"/>
      <c r="AB544" s="1" t="str">
        <f>IF(基本情報登録!$D$10="","",IF(基本情報登録!$D$10='登録データ（女）'!F544,1,0))</f>
        <v/>
      </c>
      <c r="AC544"/>
    </row>
    <row r="545" spans="1:29">
      <c r="A545"/>
      <c r="B545"/>
      <c r="C545"/>
      <c r="D545"/>
      <c r="E545"/>
      <c r="F545"/>
      <c r="G545"/>
      <c r="H545"/>
      <c r="I545" s="123"/>
      <c r="J545" s="123"/>
      <c r="K545" s="123"/>
      <c r="L545" s="123"/>
      <c r="M545" s="1"/>
      <c r="N545" s="1"/>
      <c r="O545" s="113"/>
      <c r="P545" s="1"/>
      <c r="Q545"/>
      <c r="R545"/>
      <c r="S545"/>
      <c r="T545"/>
      <c r="U545"/>
      <c r="V545"/>
      <c r="W545"/>
      <c r="X545"/>
      <c r="Y545"/>
      <c r="Z545"/>
      <c r="AA545"/>
      <c r="AB545" s="1" t="str">
        <f>IF(基本情報登録!$D$10="","",IF(基本情報登録!$D$10='登録データ（女）'!F545,1,0))</f>
        <v/>
      </c>
      <c r="AC545"/>
    </row>
    <row r="546" spans="1:29">
      <c r="A546"/>
      <c r="B546"/>
      <c r="C546"/>
      <c r="D546"/>
      <c r="E546"/>
      <c r="F546"/>
      <c r="G546"/>
      <c r="H546"/>
      <c r="I546" s="123"/>
      <c r="J546" s="123"/>
      <c r="K546" s="123"/>
      <c r="L546" s="123"/>
      <c r="M546" s="1"/>
      <c r="N546" s="1"/>
      <c r="O546" s="113"/>
      <c r="P546" s="1"/>
      <c r="Q546"/>
      <c r="R546"/>
      <c r="S546"/>
      <c r="T546"/>
      <c r="U546"/>
      <c r="V546"/>
      <c r="W546"/>
      <c r="X546"/>
      <c r="Y546"/>
      <c r="Z546"/>
      <c r="AA546"/>
      <c r="AB546" s="1" t="str">
        <f>IF(基本情報登録!$D$10="","",IF(基本情報登録!$D$10='登録データ（女）'!F546,1,0))</f>
        <v/>
      </c>
      <c r="AC546"/>
    </row>
    <row r="547" spans="1:29">
      <c r="A547"/>
      <c r="B547"/>
      <c r="C547"/>
      <c r="D547"/>
      <c r="E547"/>
      <c r="F547"/>
      <c r="G547"/>
      <c r="H547"/>
      <c r="I547" s="123"/>
      <c r="J547" s="123"/>
      <c r="K547" s="123"/>
      <c r="L547" s="123"/>
      <c r="M547" s="1"/>
      <c r="N547" s="1"/>
      <c r="O547" s="113"/>
      <c r="P547" s="1"/>
      <c r="Q547"/>
      <c r="R547"/>
      <c r="S547"/>
      <c r="T547"/>
      <c r="U547"/>
      <c r="V547"/>
      <c r="W547"/>
      <c r="X547"/>
      <c r="Y547"/>
      <c r="Z547"/>
      <c r="AA547"/>
      <c r="AB547" s="1" t="str">
        <f>IF(基本情報登録!$D$10="","",IF(基本情報登録!$D$10='登録データ（女）'!F547,1,0))</f>
        <v/>
      </c>
      <c r="AC547"/>
    </row>
    <row r="548" spans="1:29">
      <c r="A548"/>
      <c r="B548"/>
      <c r="C548"/>
      <c r="D548"/>
      <c r="E548"/>
      <c r="F548"/>
      <c r="G548"/>
      <c r="H548"/>
      <c r="I548" s="123"/>
      <c r="J548" s="123"/>
      <c r="K548" s="123"/>
      <c r="L548" s="123"/>
      <c r="M548" s="1"/>
      <c r="N548" s="1"/>
      <c r="O548" s="113"/>
      <c r="P548" s="1"/>
      <c r="Q548"/>
      <c r="R548"/>
      <c r="S548"/>
      <c r="T548"/>
      <c r="U548"/>
      <c r="V548"/>
      <c r="W548"/>
      <c r="X548"/>
      <c r="Y548"/>
      <c r="Z548"/>
      <c r="AA548"/>
      <c r="AB548" s="1" t="str">
        <f>IF(基本情報登録!$D$10="","",IF(基本情報登録!$D$10='登録データ（女）'!F548,1,0))</f>
        <v/>
      </c>
      <c r="AC548"/>
    </row>
    <row r="549" spans="1:29">
      <c r="A549"/>
      <c r="B549"/>
      <c r="C549"/>
      <c r="D549"/>
      <c r="E549"/>
      <c r="F549"/>
      <c r="G549"/>
      <c r="H549"/>
      <c r="I549" s="123"/>
      <c r="J549" s="123"/>
      <c r="K549" s="123"/>
      <c r="L549" s="123"/>
      <c r="M549" s="1"/>
      <c r="N549" s="1"/>
      <c r="O549" s="113"/>
      <c r="P549" s="1"/>
      <c r="Q549"/>
      <c r="R549"/>
      <c r="S549"/>
      <c r="T549"/>
      <c r="U549"/>
      <c r="V549"/>
      <c r="W549"/>
      <c r="X549"/>
      <c r="Y549"/>
      <c r="Z549"/>
      <c r="AA549"/>
      <c r="AB549" s="1" t="str">
        <f>IF(基本情報登録!$D$10="","",IF(基本情報登録!$D$10='登録データ（女）'!F549,1,0))</f>
        <v/>
      </c>
      <c r="AC549"/>
    </row>
    <row r="550" spans="1:29">
      <c r="A550"/>
      <c r="B550"/>
      <c r="C550"/>
      <c r="D550"/>
      <c r="E550"/>
      <c r="F550"/>
      <c r="G550"/>
      <c r="H550"/>
      <c r="I550" s="123"/>
      <c r="J550" s="123"/>
      <c r="K550" s="123"/>
      <c r="L550" s="123"/>
      <c r="M550" s="1"/>
      <c r="N550" s="1"/>
      <c r="O550" s="113"/>
      <c r="P550" s="1"/>
      <c r="Q550"/>
      <c r="R550"/>
      <c r="S550"/>
      <c r="T550"/>
      <c r="U550"/>
      <c r="V550"/>
      <c r="W550"/>
      <c r="X550"/>
      <c r="Y550"/>
      <c r="Z550"/>
      <c r="AA550"/>
      <c r="AB550" s="1" t="str">
        <f>IF(基本情報登録!$D$10="","",IF(基本情報登録!$D$10='登録データ（女）'!F550,1,0))</f>
        <v/>
      </c>
      <c r="AC550"/>
    </row>
    <row r="551" spans="1:29">
      <c r="A551"/>
      <c r="B551"/>
      <c r="C551"/>
      <c r="D551"/>
      <c r="E551"/>
      <c r="F551"/>
      <c r="G551"/>
      <c r="H551"/>
      <c r="I551" s="123"/>
      <c r="J551" s="123"/>
      <c r="K551" s="123"/>
      <c r="L551" s="123"/>
      <c r="M551" s="1"/>
      <c r="N551" s="1"/>
      <c r="O551" s="113"/>
      <c r="P551" s="1"/>
      <c r="Q551"/>
      <c r="R551"/>
      <c r="S551"/>
      <c r="T551"/>
      <c r="U551"/>
      <c r="V551"/>
      <c r="W551"/>
      <c r="X551"/>
      <c r="Y551"/>
      <c r="Z551"/>
      <c r="AA551"/>
      <c r="AB551" s="1" t="str">
        <f>IF(基本情報登録!$D$10="","",IF(基本情報登録!$D$10='登録データ（女）'!F551,1,0))</f>
        <v/>
      </c>
      <c r="AC551"/>
    </row>
    <row r="552" spans="1:29">
      <c r="A552"/>
      <c r="B552"/>
      <c r="C552"/>
      <c r="D552"/>
      <c r="E552"/>
      <c r="F552"/>
      <c r="G552"/>
      <c r="H552"/>
      <c r="I552" s="123"/>
      <c r="J552" s="123"/>
      <c r="K552" s="123"/>
      <c r="L552" s="123"/>
      <c r="M552" s="1"/>
      <c r="N552" s="1"/>
      <c r="O552" s="113"/>
      <c r="P552" s="1"/>
      <c r="Q552"/>
      <c r="R552"/>
      <c r="S552"/>
      <c r="T552"/>
      <c r="U552"/>
      <c r="V552"/>
      <c r="W552"/>
      <c r="X552"/>
      <c r="Y552"/>
      <c r="Z552"/>
      <c r="AA552"/>
      <c r="AB552" s="1" t="str">
        <f>IF(基本情報登録!$D$10="","",IF(基本情報登録!$D$10='登録データ（女）'!F552,1,0))</f>
        <v/>
      </c>
      <c r="AC552"/>
    </row>
    <row r="553" spans="1:29">
      <c r="A553"/>
      <c r="B553"/>
      <c r="C553"/>
      <c r="D553"/>
      <c r="E553"/>
      <c r="F553"/>
      <c r="G553"/>
      <c r="H553"/>
      <c r="I553" s="123"/>
      <c r="J553" s="123"/>
      <c r="K553" s="123"/>
      <c r="L553" s="123"/>
      <c r="M553" s="1"/>
      <c r="N553" s="1"/>
      <c r="O553" s="113"/>
      <c r="P553" s="1"/>
      <c r="Q553"/>
      <c r="R553"/>
      <c r="S553"/>
      <c r="T553"/>
      <c r="U553"/>
      <c r="V553"/>
      <c r="W553"/>
      <c r="X553"/>
      <c r="Y553"/>
      <c r="Z553"/>
      <c r="AA553"/>
      <c r="AB553" s="1" t="str">
        <f>IF(基本情報登録!$D$10="","",IF(基本情報登録!$D$10='登録データ（女）'!F553,1,0))</f>
        <v/>
      </c>
      <c r="AC553"/>
    </row>
    <row r="554" spans="1:29">
      <c r="A554"/>
      <c r="B554"/>
      <c r="C554"/>
      <c r="D554"/>
      <c r="E554"/>
      <c r="F554"/>
      <c r="G554"/>
      <c r="H554"/>
      <c r="I554" s="123"/>
      <c r="J554" s="123"/>
      <c r="K554" s="123"/>
      <c r="L554" s="123"/>
      <c r="M554" s="1"/>
      <c r="N554" s="1"/>
      <c r="O554" s="113"/>
      <c r="P554" s="1"/>
      <c r="Q554"/>
      <c r="R554"/>
      <c r="S554"/>
      <c r="T554"/>
      <c r="U554"/>
      <c r="V554"/>
      <c r="W554"/>
      <c r="X554"/>
      <c r="Y554"/>
      <c r="Z554"/>
      <c r="AA554"/>
      <c r="AB554" s="1" t="str">
        <f>IF(基本情報登録!$D$10="","",IF(基本情報登録!$D$10='登録データ（女）'!F554,1,0))</f>
        <v/>
      </c>
      <c r="AC554"/>
    </row>
    <row r="555" spans="1:29">
      <c r="A555"/>
      <c r="B555"/>
      <c r="C555"/>
      <c r="D555"/>
      <c r="E555"/>
      <c r="F555"/>
      <c r="G555"/>
      <c r="H555"/>
      <c r="I555" s="123"/>
      <c r="J555" s="123"/>
      <c r="K555" s="123"/>
      <c r="L555" s="123"/>
      <c r="M555" s="1"/>
      <c r="N555" s="1"/>
      <c r="O555" s="113"/>
      <c r="P555" s="1"/>
      <c r="Q555"/>
      <c r="R555"/>
      <c r="S555"/>
      <c r="T555"/>
      <c r="U555"/>
      <c r="V555"/>
      <c r="W555"/>
      <c r="X555"/>
      <c r="Y555"/>
      <c r="Z555"/>
      <c r="AA555"/>
      <c r="AB555" s="1" t="str">
        <f>IF(基本情報登録!$D$10="","",IF(基本情報登録!$D$10='登録データ（女）'!F555,1,0))</f>
        <v/>
      </c>
      <c r="AC555"/>
    </row>
    <row r="556" spans="1:29">
      <c r="A556"/>
      <c r="B556"/>
      <c r="C556"/>
      <c r="D556"/>
      <c r="E556"/>
      <c r="F556"/>
      <c r="G556"/>
      <c r="H556"/>
      <c r="I556" s="123"/>
      <c r="J556" s="123"/>
      <c r="K556" s="123"/>
      <c r="L556" s="123"/>
      <c r="M556" s="1"/>
      <c r="N556" s="1"/>
      <c r="O556" s="113"/>
      <c r="P556" s="1"/>
      <c r="Q556"/>
      <c r="R556"/>
      <c r="S556"/>
      <c r="T556"/>
      <c r="U556"/>
      <c r="V556"/>
      <c r="W556"/>
      <c r="X556"/>
      <c r="Y556"/>
      <c r="Z556"/>
      <c r="AA556"/>
      <c r="AB556" s="1" t="str">
        <f>IF(基本情報登録!$D$10="","",IF(基本情報登録!$D$10='登録データ（女）'!F556,1,0))</f>
        <v/>
      </c>
      <c r="AC556"/>
    </row>
    <row r="557" spans="1:29">
      <c r="A557"/>
      <c r="B557"/>
      <c r="C557"/>
      <c r="D557"/>
      <c r="E557"/>
      <c r="F557"/>
      <c r="G557"/>
      <c r="H557"/>
      <c r="I557" s="123"/>
      <c r="J557" s="123"/>
      <c r="K557" s="123"/>
      <c r="L557" s="123"/>
      <c r="M557" s="1"/>
      <c r="N557" s="1"/>
      <c r="O557" s="113"/>
      <c r="P557" s="1"/>
      <c r="Q557"/>
      <c r="R557"/>
      <c r="S557"/>
      <c r="T557"/>
      <c r="U557"/>
      <c r="V557"/>
      <c r="W557"/>
      <c r="X557"/>
      <c r="Y557"/>
      <c r="Z557"/>
      <c r="AA557"/>
      <c r="AB557" s="1" t="str">
        <f>IF(基本情報登録!$D$10="","",IF(基本情報登録!$D$10='登録データ（女）'!F557,1,0))</f>
        <v/>
      </c>
      <c r="AC557"/>
    </row>
    <row r="558" spans="1:29">
      <c r="A558"/>
      <c r="B558"/>
      <c r="C558"/>
      <c r="D558"/>
      <c r="E558"/>
      <c r="F558"/>
      <c r="G558"/>
      <c r="H558"/>
      <c r="I558" s="123"/>
      <c r="J558" s="123"/>
      <c r="K558" s="123"/>
      <c r="L558" s="123"/>
      <c r="M558" s="1"/>
      <c r="N558" s="1"/>
      <c r="O558" s="113"/>
      <c r="P558" s="1"/>
      <c r="Q558"/>
      <c r="R558"/>
      <c r="S558"/>
      <c r="T558"/>
      <c r="U558"/>
      <c r="V558"/>
      <c r="W558"/>
      <c r="X558"/>
      <c r="Y558"/>
      <c r="Z558"/>
      <c r="AA558"/>
      <c r="AB558" s="1" t="str">
        <f>IF(基本情報登録!$D$10="","",IF(基本情報登録!$D$10='登録データ（女）'!F558,1,0))</f>
        <v/>
      </c>
      <c r="AC558"/>
    </row>
    <row r="559" spans="1:29">
      <c r="A559"/>
      <c r="B559"/>
      <c r="C559"/>
      <c r="D559"/>
      <c r="E559"/>
      <c r="F559"/>
      <c r="G559"/>
      <c r="H559"/>
      <c r="I559" s="123"/>
      <c r="J559" s="123"/>
      <c r="K559" s="123"/>
      <c r="L559" s="123"/>
      <c r="M559" s="1"/>
      <c r="N559" s="1"/>
      <c r="O559" s="113"/>
      <c r="P559" s="1"/>
      <c r="Q559"/>
      <c r="R559"/>
      <c r="S559"/>
      <c r="T559"/>
      <c r="U559"/>
      <c r="V559"/>
      <c r="W559"/>
      <c r="X559"/>
      <c r="Y559"/>
      <c r="Z559"/>
      <c r="AA559"/>
      <c r="AB559" s="1" t="str">
        <f>IF(基本情報登録!$D$10="","",IF(基本情報登録!$D$10='登録データ（女）'!F559,1,0))</f>
        <v/>
      </c>
      <c r="AC559"/>
    </row>
    <row r="560" spans="1:29">
      <c r="A560"/>
      <c r="B560"/>
      <c r="C560"/>
      <c r="D560"/>
      <c r="E560"/>
      <c r="F560"/>
      <c r="G560"/>
      <c r="H560"/>
      <c r="I560" s="123"/>
      <c r="J560" s="123"/>
      <c r="K560" s="123"/>
      <c r="L560" s="123"/>
      <c r="M560" s="1"/>
      <c r="N560" s="1"/>
      <c r="O560" s="113"/>
      <c r="P560" s="1"/>
      <c r="Q560"/>
      <c r="R560"/>
      <c r="S560"/>
      <c r="T560"/>
      <c r="U560"/>
      <c r="V560"/>
      <c r="W560"/>
      <c r="X560"/>
      <c r="Y560"/>
      <c r="Z560"/>
      <c r="AA560"/>
      <c r="AB560" s="1" t="str">
        <f>IF(基本情報登録!$D$10="","",IF(基本情報登録!$D$10='登録データ（女）'!F560,1,0))</f>
        <v/>
      </c>
      <c r="AC560"/>
    </row>
    <row r="561" spans="1:29">
      <c r="A561"/>
      <c r="B561"/>
      <c r="C561"/>
      <c r="D561"/>
      <c r="E561"/>
      <c r="F561"/>
      <c r="G561"/>
      <c r="H561"/>
      <c r="I561" s="123"/>
      <c r="J561" s="123"/>
      <c r="K561" s="123"/>
      <c r="L561" s="123"/>
      <c r="M561" s="1"/>
      <c r="N561" s="1"/>
      <c r="O561" s="113"/>
      <c r="P561" s="1"/>
      <c r="Q561"/>
      <c r="R561"/>
      <c r="S561"/>
      <c r="T561"/>
      <c r="U561"/>
      <c r="V561"/>
      <c r="W561"/>
      <c r="X561"/>
      <c r="Y561"/>
      <c r="Z561"/>
      <c r="AA561"/>
      <c r="AB561" s="1" t="str">
        <f>IF(基本情報登録!$D$10="","",IF(基本情報登録!$D$10='登録データ（女）'!F561,1,0))</f>
        <v/>
      </c>
      <c r="AC561"/>
    </row>
    <row r="562" spans="1:29">
      <c r="A562"/>
      <c r="B562"/>
      <c r="C562"/>
      <c r="D562"/>
      <c r="E562"/>
      <c r="F562"/>
      <c r="G562"/>
      <c r="H562"/>
      <c r="I562" s="123"/>
      <c r="J562" s="123"/>
      <c r="K562" s="123"/>
      <c r="L562" s="123"/>
      <c r="M562" s="1"/>
      <c r="N562" s="1"/>
      <c r="O562" s="113"/>
      <c r="P562" s="1"/>
      <c r="Q562"/>
      <c r="R562"/>
      <c r="S562"/>
      <c r="T562"/>
      <c r="U562"/>
      <c r="V562"/>
      <c r="W562"/>
      <c r="X562"/>
      <c r="Y562"/>
      <c r="Z562"/>
      <c r="AA562"/>
      <c r="AB562" s="1" t="str">
        <f>IF(基本情報登録!$D$10="","",IF(基本情報登録!$D$10='登録データ（女）'!F562,1,0))</f>
        <v/>
      </c>
      <c r="AC562"/>
    </row>
    <row r="563" spans="1:29">
      <c r="A563"/>
      <c r="B563"/>
      <c r="C563"/>
      <c r="D563"/>
      <c r="E563"/>
      <c r="F563"/>
      <c r="G563"/>
      <c r="H563"/>
      <c r="I563" s="123"/>
      <c r="J563" s="123"/>
      <c r="K563" s="123"/>
      <c r="L563" s="123"/>
      <c r="M563" s="1"/>
      <c r="N563" s="1"/>
      <c r="O563" s="113"/>
      <c r="P563" s="1"/>
      <c r="Q563"/>
      <c r="R563"/>
      <c r="S563"/>
      <c r="T563"/>
      <c r="U563"/>
      <c r="V563"/>
      <c r="W563"/>
      <c r="X563"/>
      <c r="Y563"/>
      <c r="Z563"/>
      <c r="AA563"/>
      <c r="AB563" s="1" t="str">
        <f>IF(基本情報登録!$D$10="","",IF(基本情報登録!$D$10='登録データ（女）'!F563,1,0))</f>
        <v/>
      </c>
      <c r="AC563"/>
    </row>
    <row r="564" spans="1:29">
      <c r="A564"/>
      <c r="B564"/>
      <c r="C564"/>
      <c r="D564"/>
      <c r="E564"/>
      <c r="F564"/>
      <c r="G564"/>
      <c r="H564"/>
      <c r="I564" s="123"/>
      <c r="J564" s="123"/>
      <c r="K564" s="123"/>
      <c r="L564" s="123"/>
      <c r="M564" s="1"/>
      <c r="N564" s="1"/>
      <c r="O564" s="113"/>
      <c r="P564" s="1"/>
      <c r="Q564"/>
      <c r="R564"/>
      <c r="S564"/>
      <c r="T564"/>
      <c r="U564"/>
      <c r="V564"/>
      <c r="W564"/>
      <c r="X564"/>
      <c r="Y564"/>
      <c r="Z564"/>
      <c r="AA564"/>
      <c r="AB564" s="1" t="str">
        <f>IF(基本情報登録!$D$10="","",IF(基本情報登録!$D$10='登録データ（女）'!F564,1,0))</f>
        <v/>
      </c>
      <c r="AC564"/>
    </row>
    <row r="565" spans="1:29">
      <c r="A565"/>
      <c r="B565"/>
      <c r="C565"/>
      <c r="D565"/>
      <c r="E565"/>
      <c r="F565"/>
      <c r="G565"/>
      <c r="H565"/>
      <c r="I565" s="123"/>
      <c r="J565" s="123"/>
      <c r="K565" s="123"/>
      <c r="L565" s="123"/>
      <c r="M565" s="1"/>
      <c r="N565" s="1"/>
      <c r="O565" s="113"/>
      <c r="P565" s="1"/>
      <c r="Q565"/>
      <c r="R565"/>
      <c r="S565"/>
      <c r="T565"/>
      <c r="U565"/>
      <c r="V565"/>
      <c r="W565"/>
      <c r="X565"/>
      <c r="Y565"/>
      <c r="Z565"/>
      <c r="AA565"/>
      <c r="AB565" s="1" t="str">
        <f>IF(基本情報登録!$D$10="","",IF(基本情報登録!$D$10='登録データ（女）'!F565,1,0))</f>
        <v/>
      </c>
      <c r="AC565"/>
    </row>
    <row r="566" spans="1:29">
      <c r="A566"/>
      <c r="B566"/>
      <c r="C566"/>
      <c r="D566"/>
      <c r="E566"/>
      <c r="F566"/>
      <c r="G566"/>
      <c r="H566"/>
      <c r="I566" s="123"/>
      <c r="J566" s="123"/>
      <c r="K566" s="123"/>
      <c r="L566" s="123"/>
      <c r="M566" s="1"/>
      <c r="N566" s="1"/>
      <c r="O566" s="113"/>
      <c r="P566" s="1"/>
      <c r="Q566"/>
      <c r="R566"/>
      <c r="S566"/>
      <c r="T566"/>
      <c r="U566"/>
      <c r="V566"/>
      <c r="W566"/>
      <c r="X566"/>
      <c r="Y566"/>
      <c r="Z566"/>
      <c r="AA566"/>
      <c r="AB566" s="1" t="str">
        <f>IF(基本情報登録!$D$10="","",IF(基本情報登録!$D$10='登録データ（女）'!F566,1,0))</f>
        <v/>
      </c>
      <c r="AC566"/>
    </row>
    <row r="567" spans="1:29">
      <c r="A567"/>
      <c r="B567"/>
      <c r="C567"/>
      <c r="D567"/>
      <c r="E567"/>
      <c r="F567"/>
      <c r="G567"/>
      <c r="H567"/>
      <c r="I567" s="123"/>
      <c r="J567" s="123"/>
      <c r="K567" s="123"/>
      <c r="L567" s="123"/>
      <c r="M567" s="1"/>
      <c r="N567" s="1"/>
      <c r="O567" s="113"/>
      <c r="P567" s="1"/>
      <c r="Q567"/>
      <c r="R567"/>
      <c r="S567"/>
      <c r="T567"/>
      <c r="U567"/>
      <c r="V567"/>
      <c r="W567"/>
      <c r="X567"/>
      <c r="Y567"/>
      <c r="Z567"/>
      <c r="AA567"/>
      <c r="AB567" s="1" t="str">
        <f>IF(基本情報登録!$D$10="","",IF(基本情報登録!$D$10='登録データ（女）'!F567,1,0))</f>
        <v/>
      </c>
      <c r="AC567"/>
    </row>
    <row r="568" spans="1:29">
      <c r="A568"/>
      <c r="B568"/>
      <c r="C568"/>
      <c r="D568"/>
      <c r="E568"/>
      <c r="F568"/>
      <c r="G568"/>
      <c r="H568"/>
      <c r="I568" s="123"/>
      <c r="J568" s="123"/>
      <c r="K568" s="123"/>
      <c r="L568" s="123"/>
      <c r="M568" s="1"/>
      <c r="N568" s="1"/>
      <c r="O568" s="113"/>
      <c r="P568" s="1"/>
      <c r="Q568"/>
      <c r="R568"/>
      <c r="S568"/>
      <c r="T568"/>
      <c r="U568"/>
      <c r="V568"/>
      <c r="W568"/>
      <c r="X568"/>
      <c r="Y568"/>
      <c r="Z568"/>
      <c r="AA568"/>
      <c r="AB568" s="1" t="str">
        <f>IF(基本情報登録!$D$10="","",IF(基本情報登録!$D$10='登録データ（女）'!F568,1,0))</f>
        <v/>
      </c>
      <c r="AC568"/>
    </row>
    <row r="569" spans="1:29">
      <c r="A569"/>
      <c r="B569"/>
      <c r="C569"/>
      <c r="D569"/>
      <c r="E569"/>
      <c r="F569"/>
      <c r="G569"/>
      <c r="H569"/>
      <c r="I569" s="123"/>
      <c r="J569" s="123"/>
      <c r="K569" s="123"/>
      <c r="L569" s="123"/>
      <c r="M569" s="1"/>
      <c r="N569" s="1"/>
      <c r="O569" s="113"/>
      <c r="P569" s="1"/>
      <c r="Q569"/>
      <c r="R569"/>
      <c r="S569"/>
      <c r="T569"/>
      <c r="U569"/>
      <c r="V569"/>
      <c r="W569"/>
      <c r="X569"/>
      <c r="Y569"/>
      <c r="Z569"/>
      <c r="AA569"/>
      <c r="AB569" s="1" t="str">
        <f>IF(基本情報登録!$D$10="","",IF(基本情報登録!$D$10='登録データ（女）'!F569,1,0))</f>
        <v/>
      </c>
      <c r="AC569"/>
    </row>
    <row r="570" spans="1:29">
      <c r="A570"/>
      <c r="B570"/>
      <c r="C570"/>
      <c r="D570"/>
      <c r="E570"/>
      <c r="F570"/>
      <c r="G570"/>
      <c r="H570"/>
      <c r="I570" s="123"/>
      <c r="J570" s="123"/>
      <c r="K570" s="123"/>
      <c r="L570" s="123"/>
      <c r="M570" s="1"/>
      <c r="N570" s="1"/>
      <c r="O570" s="113"/>
      <c r="P570" s="1"/>
      <c r="Q570"/>
      <c r="R570"/>
      <c r="S570"/>
      <c r="T570"/>
      <c r="U570"/>
      <c r="V570"/>
      <c r="W570"/>
      <c r="X570"/>
      <c r="Y570"/>
      <c r="Z570"/>
      <c r="AA570"/>
      <c r="AB570" s="1" t="str">
        <f>IF(基本情報登録!$D$10="","",IF(基本情報登録!$D$10='登録データ（女）'!F570,1,0))</f>
        <v/>
      </c>
      <c r="AC570"/>
    </row>
    <row r="571" spans="1:29">
      <c r="A571"/>
      <c r="B571"/>
      <c r="C571"/>
      <c r="D571"/>
      <c r="E571"/>
      <c r="F571"/>
      <c r="G571"/>
      <c r="H571"/>
      <c r="I571" s="123"/>
      <c r="J571" s="123"/>
      <c r="K571" s="123"/>
      <c r="L571" s="123"/>
      <c r="M571" s="1"/>
      <c r="N571" s="1"/>
      <c r="O571" s="113"/>
      <c r="P571" s="1"/>
      <c r="Q571"/>
      <c r="R571"/>
      <c r="S571"/>
      <c r="T571"/>
      <c r="U571"/>
      <c r="V571"/>
      <c r="W571"/>
      <c r="X571"/>
      <c r="Y571"/>
      <c r="Z571"/>
      <c r="AA571"/>
      <c r="AB571" s="1" t="str">
        <f>IF(基本情報登録!$D$10="","",IF(基本情報登録!$D$10='登録データ（女）'!F571,1,0))</f>
        <v/>
      </c>
      <c r="AC571"/>
    </row>
    <row r="572" spans="1:29">
      <c r="A572"/>
      <c r="B572"/>
      <c r="C572"/>
      <c r="D572"/>
      <c r="E572"/>
      <c r="F572"/>
      <c r="G572"/>
      <c r="H572"/>
      <c r="I572" s="123"/>
      <c r="J572" s="123"/>
      <c r="K572" s="123"/>
      <c r="L572" s="123"/>
      <c r="M572" s="1"/>
      <c r="N572" s="1"/>
      <c r="O572" s="113"/>
      <c r="P572" s="1"/>
      <c r="Q572"/>
      <c r="R572"/>
      <c r="S572"/>
      <c r="T572"/>
      <c r="U572"/>
      <c r="V572"/>
      <c r="W572"/>
      <c r="X572"/>
      <c r="Y572"/>
      <c r="Z572"/>
      <c r="AA572"/>
      <c r="AB572" s="1" t="str">
        <f>IF(基本情報登録!$D$10="","",IF(基本情報登録!$D$10='登録データ（女）'!F572,1,0))</f>
        <v/>
      </c>
      <c r="AC572"/>
    </row>
    <row r="573" spans="1:29">
      <c r="A573"/>
      <c r="B573"/>
      <c r="C573"/>
      <c r="D573"/>
      <c r="E573"/>
      <c r="F573"/>
      <c r="G573"/>
      <c r="H573"/>
      <c r="I573" s="123"/>
      <c r="J573" s="123"/>
      <c r="K573" s="123"/>
      <c r="L573" s="123"/>
      <c r="M573" s="1"/>
      <c r="N573" s="1"/>
      <c r="O573" s="113"/>
      <c r="P573" s="1"/>
      <c r="Q573"/>
      <c r="R573"/>
      <c r="S573"/>
      <c r="T573"/>
      <c r="U573"/>
      <c r="V573"/>
      <c r="W573"/>
      <c r="X573"/>
      <c r="Y573"/>
      <c r="Z573"/>
      <c r="AA573"/>
      <c r="AB573" s="1" t="str">
        <f>IF(基本情報登録!$D$10="","",IF(基本情報登録!$D$10='登録データ（女）'!F573,1,0))</f>
        <v/>
      </c>
      <c r="AC573"/>
    </row>
    <row r="574" spans="1:29">
      <c r="A574"/>
      <c r="B574"/>
      <c r="C574"/>
      <c r="D574"/>
      <c r="E574"/>
      <c r="F574"/>
      <c r="G574"/>
      <c r="H574"/>
      <c r="I574" s="123"/>
      <c r="J574" s="123"/>
      <c r="K574" s="123"/>
      <c r="L574" s="123"/>
      <c r="M574" s="1"/>
      <c r="N574" s="1"/>
      <c r="O574" s="113"/>
      <c r="P574" s="1"/>
      <c r="Q574"/>
      <c r="R574"/>
      <c r="S574"/>
      <c r="T574"/>
      <c r="U574"/>
      <c r="V574"/>
      <c r="W574"/>
      <c r="X574"/>
      <c r="Y574"/>
      <c r="Z574"/>
      <c r="AA574"/>
      <c r="AB574" s="1" t="str">
        <f>IF(基本情報登録!$D$10="","",IF(基本情報登録!$D$10='登録データ（女）'!F574,1,0))</f>
        <v/>
      </c>
      <c r="AC574"/>
    </row>
    <row r="575" spans="1:29">
      <c r="A575"/>
      <c r="B575"/>
      <c r="C575"/>
      <c r="D575"/>
      <c r="E575"/>
      <c r="F575"/>
      <c r="G575"/>
      <c r="H575"/>
      <c r="I575" s="123"/>
      <c r="J575" s="123"/>
      <c r="K575" s="123"/>
      <c r="L575" s="123"/>
      <c r="M575" s="1"/>
      <c r="N575" s="1"/>
      <c r="O575" s="113"/>
      <c r="P575" s="1"/>
      <c r="Q575"/>
      <c r="R575"/>
      <c r="S575"/>
      <c r="T575"/>
      <c r="U575"/>
      <c r="V575"/>
      <c r="W575"/>
      <c r="X575"/>
      <c r="Y575"/>
      <c r="Z575"/>
      <c r="AA575"/>
      <c r="AB575" s="1" t="str">
        <f>IF(基本情報登録!$D$10="","",IF(基本情報登録!$D$10='登録データ（女）'!F575,1,0))</f>
        <v/>
      </c>
      <c r="AC575"/>
    </row>
    <row r="576" spans="1:29">
      <c r="A576"/>
      <c r="B576"/>
      <c r="C576"/>
      <c r="D576"/>
      <c r="E576"/>
      <c r="F576"/>
      <c r="G576"/>
      <c r="H576"/>
      <c r="I576" s="123"/>
      <c r="J576" s="123"/>
      <c r="K576" s="123"/>
      <c r="L576" s="123"/>
      <c r="M576" s="1"/>
      <c r="N576" s="1"/>
      <c r="O576" s="113"/>
      <c r="P576" s="1"/>
      <c r="Q576"/>
      <c r="R576"/>
      <c r="S576"/>
      <c r="T576"/>
      <c r="U576"/>
      <c r="V576"/>
      <c r="W576"/>
      <c r="X576"/>
      <c r="Y576"/>
      <c r="Z576"/>
      <c r="AA576"/>
      <c r="AB576" s="1" t="str">
        <f>IF(基本情報登録!$D$10="","",IF(基本情報登録!$D$10='登録データ（女）'!F576,1,0))</f>
        <v/>
      </c>
      <c r="AC576"/>
    </row>
    <row r="577" spans="1:29">
      <c r="A577"/>
      <c r="B577"/>
      <c r="C577"/>
      <c r="D577"/>
      <c r="E577"/>
      <c r="F577"/>
      <c r="G577"/>
      <c r="H577"/>
      <c r="I577" s="123"/>
      <c r="J577" s="123"/>
      <c r="K577" s="123"/>
      <c r="L577" s="123"/>
      <c r="M577" s="1"/>
      <c r="N577" s="1"/>
      <c r="O577" s="113"/>
      <c r="P577" s="1"/>
      <c r="Q577"/>
      <c r="R577"/>
      <c r="S577"/>
      <c r="T577"/>
      <c r="U577"/>
      <c r="V577"/>
      <c r="W577"/>
      <c r="X577"/>
      <c r="Y577"/>
      <c r="Z577"/>
      <c r="AA577"/>
      <c r="AB577" s="1" t="str">
        <f>IF(基本情報登録!$D$10="","",IF(基本情報登録!$D$10='登録データ（女）'!F577,1,0))</f>
        <v/>
      </c>
      <c r="AC577"/>
    </row>
    <row r="578" spans="1:29">
      <c r="A578"/>
      <c r="B578"/>
      <c r="C578"/>
      <c r="D578"/>
      <c r="E578"/>
      <c r="F578"/>
      <c r="G578"/>
      <c r="H578"/>
      <c r="I578" s="123"/>
      <c r="J578" s="123"/>
      <c r="K578" s="123"/>
      <c r="L578" s="123"/>
      <c r="M578" s="1"/>
      <c r="N578" s="1"/>
      <c r="O578" s="113"/>
      <c r="P578" s="1"/>
      <c r="Q578"/>
      <c r="R578"/>
      <c r="S578"/>
      <c r="T578"/>
      <c r="U578"/>
      <c r="V578"/>
      <c r="W578"/>
      <c r="X578"/>
      <c r="Y578"/>
      <c r="Z578"/>
      <c r="AA578"/>
      <c r="AB578" s="1" t="str">
        <f>IF(基本情報登録!$D$10="","",IF(基本情報登録!$D$10='登録データ（女）'!F578,1,0))</f>
        <v/>
      </c>
      <c r="AC578"/>
    </row>
    <row r="579" spans="1:29">
      <c r="A579"/>
      <c r="B579"/>
      <c r="C579"/>
      <c r="D579"/>
      <c r="E579"/>
      <c r="F579"/>
      <c r="G579"/>
      <c r="H579"/>
      <c r="I579" s="123"/>
      <c r="J579" s="123"/>
      <c r="K579" s="123"/>
      <c r="L579" s="123"/>
      <c r="M579" s="1"/>
      <c r="N579" s="1"/>
      <c r="O579" s="113"/>
      <c r="P579" s="1"/>
      <c r="Q579"/>
      <c r="R579"/>
      <c r="S579"/>
      <c r="T579"/>
      <c r="U579"/>
      <c r="V579"/>
      <c r="W579"/>
      <c r="X579"/>
      <c r="Y579"/>
      <c r="Z579"/>
      <c r="AA579"/>
      <c r="AB579" s="1" t="str">
        <f>IF(基本情報登録!$D$10="","",IF(基本情報登録!$D$10='登録データ（女）'!F579,1,0))</f>
        <v/>
      </c>
      <c r="AC579"/>
    </row>
    <row r="580" spans="1:29">
      <c r="A580"/>
      <c r="B580"/>
      <c r="C580"/>
      <c r="D580"/>
      <c r="E580"/>
      <c r="F580"/>
      <c r="G580"/>
      <c r="H580"/>
      <c r="I580" s="123"/>
      <c r="J580" s="123"/>
      <c r="K580" s="123"/>
      <c r="L580" s="123"/>
      <c r="M580" s="1"/>
      <c r="N580" s="1"/>
      <c r="O580" s="113"/>
      <c r="P580" s="1"/>
      <c r="Q580"/>
      <c r="R580"/>
      <c r="S580"/>
      <c r="T580"/>
      <c r="U580"/>
      <c r="V580"/>
      <c r="W580"/>
      <c r="X580"/>
      <c r="Y580"/>
      <c r="Z580"/>
      <c r="AA580"/>
      <c r="AB580" s="1" t="str">
        <f>IF(基本情報登録!$D$10="","",IF(基本情報登録!$D$10='登録データ（女）'!F580,1,0))</f>
        <v/>
      </c>
      <c r="AC580"/>
    </row>
    <row r="581" spans="1:29">
      <c r="A581"/>
      <c r="B581"/>
      <c r="C581"/>
      <c r="D581"/>
      <c r="E581"/>
      <c r="F581"/>
      <c r="G581"/>
      <c r="H581"/>
      <c r="I581" s="123"/>
      <c r="J581" s="123"/>
      <c r="K581" s="123"/>
      <c r="L581" s="123"/>
      <c r="M581" s="1"/>
      <c r="N581" s="1"/>
      <c r="O581" s="113"/>
      <c r="P581" s="1"/>
      <c r="Q581"/>
      <c r="R581"/>
      <c r="S581"/>
      <c r="T581"/>
      <c r="U581"/>
      <c r="V581"/>
      <c r="W581"/>
      <c r="X581"/>
      <c r="Y581"/>
      <c r="Z581"/>
      <c r="AA581"/>
      <c r="AB581" s="1" t="str">
        <f>IF(基本情報登録!$D$10="","",IF(基本情報登録!$D$10='登録データ（女）'!F581,1,0))</f>
        <v/>
      </c>
      <c r="AC581"/>
    </row>
    <row r="582" spans="1:29">
      <c r="A582"/>
      <c r="B582"/>
      <c r="C582"/>
      <c r="D582"/>
      <c r="E582"/>
      <c r="F582"/>
      <c r="G582"/>
      <c r="H582"/>
      <c r="I582" s="123"/>
      <c r="J582" s="123"/>
      <c r="K582" s="123"/>
      <c r="L582" s="123"/>
      <c r="M582" s="1"/>
      <c r="N582" s="1"/>
      <c r="O582" s="113"/>
      <c r="P582" s="1"/>
      <c r="Q582"/>
      <c r="R582"/>
      <c r="S582"/>
      <c r="T582"/>
      <c r="U582"/>
      <c r="V582"/>
      <c r="W582"/>
      <c r="X582"/>
      <c r="Y582"/>
      <c r="Z582"/>
      <c r="AA582"/>
      <c r="AB582" s="1" t="str">
        <f>IF(基本情報登録!$D$10="","",IF(基本情報登録!$D$10='登録データ（女）'!F582,1,0))</f>
        <v/>
      </c>
      <c r="AC582"/>
    </row>
    <row r="583" spans="1:29">
      <c r="A583"/>
      <c r="B583"/>
      <c r="C583"/>
      <c r="D583"/>
      <c r="E583"/>
      <c r="F583"/>
      <c r="G583"/>
      <c r="H583"/>
      <c r="I583" s="123"/>
      <c r="J583" s="123"/>
      <c r="K583" s="123"/>
      <c r="L583" s="123"/>
      <c r="M583" s="1"/>
      <c r="N583" s="1"/>
      <c r="O583" s="113"/>
      <c r="P583" s="1"/>
      <c r="Q583"/>
      <c r="R583"/>
      <c r="S583"/>
      <c r="T583"/>
      <c r="U583"/>
      <c r="V583"/>
      <c r="W583"/>
      <c r="X583"/>
      <c r="Y583"/>
      <c r="Z583"/>
      <c r="AA583"/>
      <c r="AB583" s="1" t="str">
        <f>IF(基本情報登録!$D$10="","",IF(基本情報登録!$D$10='登録データ（女）'!F583,1,0))</f>
        <v/>
      </c>
      <c r="AC583"/>
    </row>
    <row r="584" spans="1:29">
      <c r="A584"/>
      <c r="B584"/>
      <c r="C584"/>
      <c r="D584"/>
      <c r="E584"/>
      <c r="F584"/>
      <c r="G584"/>
      <c r="H584"/>
      <c r="I584" s="123"/>
      <c r="J584" s="123"/>
      <c r="K584" s="123"/>
      <c r="L584" s="123"/>
      <c r="M584" s="1"/>
      <c r="N584" s="1"/>
      <c r="O584" s="113"/>
      <c r="P584" s="1"/>
      <c r="Q584"/>
      <c r="R584"/>
      <c r="S584"/>
      <c r="T584"/>
      <c r="U584"/>
      <c r="V584"/>
      <c r="W584"/>
      <c r="X584"/>
      <c r="Y584"/>
      <c r="Z584"/>
      <c r="AA584"/>
      <c r="AB584" s="1" t="str">
        <f>IF(基本情報登録!$D$10="","",IF(基本情報登録!$D$10='登録データ（女）'!F584,1,0))</f>
        <v/>
      </c>
      <c r="AC584"/>
    </row>
    <row r="585" spans="1:29">
      <c r="A585"/>
      <c r="B585"/>
      <c r="C585"/>
      <c r="D585"/>
      <c r="E585"/>
      <c r="F585"/>
      <c r="G585"/>
      <c r="H585"/>
      <c r="I585" s="123"/>
      <c r="J585" s="123"/>
      <c r="K585" s="123"/>
      <c r="L585" s="123"/>
      <c r="M585" s="1"/>
      <c r="N585" s="1"/>
      <c r="O585" s="113"/>
      <c r="P585" s="1"/>
      <c r="Q585"/>
      <c r="R585"/>
      <c r="S585"/>
      <c r="T585"/>
      <c r="U585"/>
      <c r="V585"/>
      <c r="W585"/>
      <c r="X585"/>
      <c r="Y585"/>
      <c r="Z585"/>
      <c r="AA585"/>
      <c r="AB585" s="1" t="str">
        <f>IF(基本情報登録!$D$10="","",IF(基本情報登録!$D$10='登録データ（女）'!F585,1,0))</f>
        <v/>
      </c>
      <c r="AC585"/>
    </row>
    <row r="586" spans="1:29">
      <c r="A586"/>
      <c r="B586"/>
      <c r="C586"/>
      <c r="D586"/>
      <c r="E586"/>
      <c r="F586"/>
      <c r="G586"/>
      <c r="H586"/>
      <c r="I586" s="123"/>
      <c r="J586" s="123"/>
      <c r="K586" s="123"/>
      <c r="L586" s="123"/>
      <c r="M586" s="1"/>
      <c r="N586" s="1"/>
      <c r="O586" s="113"/>
      <c r="P586" s="1"/>
      <c r="Q586"/>
      <c r="R586"/>
      <c r="S586"/>
      <c r="T586"/>
      <c r="U586"/>
      <c r="V586"/>
      <c r="W586"/>
      <c r="X586"/>
      <c r="Y586"/>
      <c r="Z586"/>
      <c r="AA586"/>
      <c r="AB586" s="1" t="str">
        <f>IF(基本情報登録!$D$10="","",IF(基本情報登録!$D$10='登録データ（女）'!F586,1,0))</f>
        <v/>
      </c>
      <c r="AC586"/>
    </row>
    <row r="587" spans="1:29">
      <c r="A587"/>
      <c r="B587"/>
      <c r="C587"/>
      <c r="D587"/>
      <c r="E587"/>
      <c r="F587"/>
      <c r="G587"/>
      <c r="H587"/>
      <c r="I587" s="123"/>
      <c r="J587" s="123"/>
      <c r="K587" s="123"/>
      <c r="L587" s="123"/>
      <c r="M587" s="1"/>
      <c r="N587" s="1"/>
      <c r="O587" s="113"/>
      <c r="P587" s="1"/>
      <c r="Q587"/>
      <c r="R587"/>
      <c r="S587"/>
      <c r="T587"/>
      <c r="U587"/>
      <c r="V587"/>
      <c r="W587"/>
      <c r="X587"/>
      <c r="Y587"/>
      <c r="Z587"/>
      <c r="AA587"/>
      <c r="AB587" s="1" t="str">
        <f>IF(基本情報登録!$D$10="","",IF(基本情報登録!$D$10='登録データ（女）'!F587,1,0))</f>
        <v/>
      </c>
      <c r="AC587"/>
    </row>
    <row r="588" spans="1:29">
      <c r="A588"/>
      <c r="B588"/>
      <c r="C588"/>
      <c r="D588"/>
      <c r="E588"/>
      <c r="F588"/>
      <c r="G588"/>
      <c r="H588"/>
      <c r="I588" s="123"/>
      <c r="J588" s="123"/>
      <c r="K588" s="123"/>
      <c r="L588" s="123"/>
      <c r="M588" s="1"/>
      <c r="N588" s="1"/>
      <c r="O588" s="113"/>
      <c r="P588" s="1"/>
      <c r="Q588"/>
      <c r="R588"/>
      <c r="S588"/>
      <c r="T588"/>
      <c r="U588"/>
      <c r="V588"/>
      <c r="W588"/>
      <c r="X588"/>
      <c r="Y588"/>
      <c r="Z588"/>
      <c r="AA588"/>
      <c r="AB588" s="1" t="str">
        <f>IF(基本情報登録!$D$10="","",IF(基本情報登録!$D$10='登録データ（女）'!F588,1,0))</f>
        <v/>
      </c>
      <c r="AC588"/>
    </row>
    <row r="589" spans="1:29">
      <c r="A589"/>
      <c r="B589"/>
      <c r="C589"/>
      <c r="D589"/>
      <c r="E589"/>
      <c r="F589"/>
      <c r="G589"/>
      <c r="H589"/>
      <c r="I589" s="123"/>
      <c r="J589" s="123"/>
      <c r="K589" s="123"/>
      <c r="L589" s="123"/>
      <c r="M589" s="1"/>
      <c r="N589" s="1"/>
      <c r="O589" s="113"/>
      <c r="P589" s="1"/>
      <c r="Q589"/>
      <c r="R589"/>
      <c r="S589"/>
      <c r="T589"/>
      <c r="U589"/>
      <c r="V589"/>
      <c r="W589"/>
      <c r="X589"/>
      <c r="Y589"/>
      <c r="Z589"/>
      <c r="AA589"/>
      <c r="AB589" s="1" t="str">
        <f>IF(基本情報登録!$D$10="","",IF(基本情報登録!$D$10='登録データ（女）'!F589,1,0))</f>
        <v/>
      </c>
      <c r="AC589"/>
    </row>
    <row r="590" spans="1:29">
      <c r="A590"/>
      <c r="B590"/>
      <c r="C590"/>
      <c r="D590"/>
      <c r="E590"/>
      <c r="F590"/>
      <c r="G590"/>
      <c r="H590"/>
      <c r="I590" s="123"/>
      <c r="J590" s="123"/>
      <c r="K590" s="123"/>
      <c r="L590" s="123"/>
      <c r="M590" s="1"/>
      <c r="N590" s="1"/>
      <c r="O590" s="113"/>
      <c r="P590" s="1"/>
      <c r="Q590"/>
      <c r="R590"/>
      <c r="S590"/>
      <c r="T590"/>
      <c r="U590"/>
      <c r="V590"/>
      <c r="W590"/>
      <c r="X590"/>
      <c r="Y590"/>
      <c r="Z590"/>
      <c r="AA590"/>
      <c r="AB590" s="1" t="str">
        <f>IF(基本情報登録!$D$10="","",IF(基本情報登録!$D$10='登録データ（女）'!F590,1,0))</f>
        <v/>
      </c>
      <c r="AC590"/>
    </row>
    <row r="591" spans="1:29">
      <c r="A591"/>
      <c r="B591"/>
      <c r="C591"/>
      <c r="D591"/>
      <c r="E591"/>
      <c r="F591"/>
      <c r="G591"/>
      <c r="H591"/>
      <c r="I591" s="123"/>
      <c r="J591" s="123"/>
      <c r="K591" s="123"/>
      <c r="L591" s="123"/>
      <c r="M591" s="1"/>
      <c r="N591" s="1"/>
      <c r="O591" s="113"/>
      <c r="P591" s="1"/>
      <c r="Q591"/>
      <c r="R591"/>
      <c r="S591"/>
      <c r="T591"/>
      <c r="U591"/>
      <c r="V591"/>
      <c r="W591"/>
      <c r="X591"/>
      <c r="Y591"/>
      <c r="Z591"/>
      <c r="AA591"/>
      <c r="AB591" s="1" t="str">
        <f>IF(基本情報登録!$D$10="","",IF(基本情報登録!$D$10='登録データ（女）'!F591,1,0))</f>
        <v/>
      </c>
      <c r="AC591"/>
    </row>
    <row r="592" spans="1:29">
      <c r="A592"/>
      <c r="B592"/>
      <c r="C592"/>
      <c r="D592"/>
      <c r="E592"/>
      <c r="F592"/>
      <c r="G592"/>
      <c r="H592"/>
      <c r="I592" s="123"/>
      <c r="J592" s="123"/>
      <c r="K592" s="123"/>
      <c r="L592" s="123"/>
      <c r="M592" s="1"/>
      <c r="N592" s="1"/>
      <c r="O592" s="113"/>
      <c r="P592" s="1"/>
      <c r="Q592"/>
      <c r="R592"/>
      <c r="S592"/>
      <c r="T592"/>
      <c r="U592"/>
      <c r="V592"/>
      <c r="W592"/>
      <c r="X592"/>
      <c r="Y592"/>
      <c r="Z592"/>
      <c r="AA592"/>
      <c r="AB592" s="1" t="str">
        <f>IF(基本情報登録!$D$10="","",IF(基本情報登録!$D$10='登録データ（女）'!F592,1,0))</f>
        <v/>
      </c>
      <c r="AC592"/>
    </row>
    <row r="593" spans="1:29">
      <c r="A593"/>
      <c r="B593"/>
      <c r="C593"/>
      <c r="D593"/>
      <c r="E593"/>
      <c r="F593"/>
      <c r="G593"/>
      <c r="H593"/>
      <c r="I593" s="123"/>
      <c r="J593" s="123"/>
      <c r="K593" s="123"/>
      <c r="L593" s="123"/>
      <c r="M593" s="1"/>
      <c r="N593" s="1"/>
      <c r="O593" s="113"/>
      <c r="P593" s="1"/>
      <c r="Q593"/>
      <c r="R593"/>
      <c r="S593"/>
      <c r="T593"/>
      <c r="U593"/>
      <c r="V593"/>
      <c r="W593"/>
      <c r="X593"/>
      <c r="Y593"/>
      <c r="Z593"/>
      <c r="AA593"/>
      <c r="AB593" s="1" t="str">
        <f>IF(基本情報登録!$D$10="","",IF(基本情報登録!$D$10='登録データ（女）'!F593,1,0))</f>
        <v/>
      </c>
      <c r="AC593"/>
    </row>
    <row r="594" spans="1:29">
      <c r="A594"/>
      <c r="B594"/>
      <c r="C594"/>
      <c r="D594"/>
      <c r="E594"/>
      <c r="F594"/>
      <c r="G594"/>
      <c r="H594"/>
      <c r="I594" s="123"/>
      <c r="J594" s="123"/>
      <c r="K594" s="123"/>
      <c r="L594" s="123"/>
      <c r="M594" s="1"/>
      <c r="N594" s="1"/>
      <c r="O594" s="113"/>
      <c r="P594" s="1"/>
      <c r="Q594"/>
      <c r="R594"/>
      <c r="S594"/>
      <c r="T594"/>
      <c r="U594"/>
      <c r="V594"/>
      <c r="W594"/>
      <c r="X594"/>
      <c r="Y594"/>
      <c r="Z594"/>
      <c r="AA594"/>
      <c r="AB594" s="1" t="str">
        <f>IF(基本情報登録!$D$10="","",IF(基本情報登録!$D$10='登録データ（女）'!F594,1,0))</f>
        <v/>
      </c>
      <c r="AC594"/>
    </row>
    <row r="595" spans="1:29">
      <c r="A595"/>
      <c r="B595"/>
      <c r="C595"/>
      <c r="D595"/>
      <c r="E595"/>
      <c r="F595"/>
      <c r="G595"/>
      <c r="H595"/>
      <c r="I595" s="123"/>
      <c r="J595" s="123"/>
      <c r="K595" s="123"/>
      <c r="L595" s="123"/>
      <c r="M595" s="1"/>
      <c r="N595" s="1"/>
      <c r="O595" s="113"/>
      <c r="P595" s="1"/>
      <c r="Q595"/>
      <c r="R595"/>
      <c r="S595"/>
      <c r="T595"/>
      <c r="U595"/>
      <c r="V595"/>
      <c r="W595"/>
      <c r="X595"/>
      <c r="Y595"/>
      <c r="Z595"/>
      <c r="AA595"/>
      <c r="AB595" s="1" t="str">
        <f>IF(基本情報登録!$D$10="","",IF(基本情報登録!$D$10='登録データ（女）'!F595,1,0))</f>
        <v/>
      </c>
      <c r="AC595"/>
    </row>
    <row r="596" spans="1:29">
      <c r="A596"/>
      <c r="B596"/>
      <c r="C596"/>
      <c r="D596"/>
      <c r="E596"/>
      <c r="F596"/>
      <c r="G596"/>
      <c r="H596"/>
      <c r="I596" s="123"/>
      <c r="J596" s="123"/>
      <c r="K596" s="123"/>
      <c r="L596" s="123"/>
      <c r="M596" s="1"/>
      <c r="N596" s="1"/>
      <c r="O596" s="113"/>
      <c r="P596" s="1"/>
      <c r="Q596"/>
      <c r="R596"/>
      <c r="S596"/>
      <c r="T596"/>
      <c r="U596"/>
      <c r="V596"/>
      <c r="W596"/>
      <c r="X596"/>
      <c r="Y596"/>
      <c r="Z596"/>
      <c r="AA596"/>
      <c r="AB596" s="1" t="str">
        <f>IF(基本情報登録!$D$10="","",IF(基本情報登録!$D$10='登録データ（女）'!F596,1,0))</f>
        <v/>
      </c>
      <c r="AC596"/>
    </row>
    <row r="597" spans="1:29">
      <c r="A597"/>
      <c r="B597"/>
      <c r="C597"/>
      <c r="D597"/>
      <c r="E597"/>
      <c r="F597"/>
      <c r="G597"/>
      <c r="H597"/>
      <c r="I597" s="123"/>
      <c r="J597" s="123"/>
      <c r="K597" s="123"/>
      <c r="L597" s="123"/>
      <c r="M597" s="1"/>
      <c r="N597" s="1"/>
      <c r="O597" s="113"/>
      <c r="P597" s="1"/>
      <c r="Q597"/>
      <c r="R597"/>
      <c r="S597"/>
      <c r="T597"/>
      <c r="U597"/>
      <c r="V597"/>
      <c r="W597"/>
      <c r="X597"/>
      <c r="Y597"/>
      <c r="Z597"/>
      <c r="AA597"/>
      <c r="AB597" s="1" t="str">
        <f>IF(基本情報登録!$D$10="","",IF(基本情報登録!$D$10='登録データ（女）'!F597,1,0))</f>
        <v/>
      </c>
      <c r="AC597"/>
    </row>
    <row r="598" spans="1:29">
      <c r="A598"/>
      <c r="B598"/>
      <c r="C598"/>
      <c r="D598"/>
      <c r="E598"/>
      <c r="F598"/>
      <c r="G598"/>
      <c r="H598"/>
      <c r="I598" s="123"/>
      <c r="J598" s="123"/>
      <c r="K598" s="123"/>
      <c r="L598" s="123"/>
      <c r="M598" s="1"/>
      <c r="N598" s="1"/>
      <c r="O598" s="113"/>
      <c r="P598" s="1"/>
      <c r="Q598"/>
      <c r="R598"/>
      <c r="S598"/>
      <c r="T598"/>
      <c r="U598"/>
      <c r="V598"/>
      <c r="W598"/>
      <c r="X598"/>
      <c r="Y598"/>
      <c r="Z598"/>
      <c r="AA598"/>
      <c r="AB598" s="1" t="str">
        <f>IF(基本情報登録!$D$10="","",IF(基本情報登録!$D$10='登録データ（女）'!F598,1,0))</f>
        <v/>
      </c>
      <c r="AC598"/>
    </row>
    <row r="599" spans="1:29">
      <c r="A599"/>
      <c r="B599"/>
      <c r="C599"/>
      <c r="D599"/>
      <c r="E599"/>
      <c r="F599"/>
      <c r="G599"/>
      <c r="H599"/>
      <c r="I599" s="123"/>
      <c r="J599" s="123"/>
      <c r="K599" s="123"/>
      <c r="L599" s="123"/>
      <c r="M599" s="1"/>
      <c r="N599" s="1"/>
      <c r="O599" s="113"/>
      <c r="P599" s="1"/>
      <c r="Q599"/>
      <c r="R599"/>
      <c r="S599"/>
      <c r="T599"/>
      <c r="U599"/>
      <c r="V599"/>
      <c r="W599"/>
      <c r="X599"/>
      <c r="Y599"/>
      <c r="Z599"/>
      <c r="AA599"/>
      <c r="AB599" s="1" t="str">
        <f>IF(基本情報登録!$D$10="","",IF(基本情報登録!$D$10='登録データ（女）'!F599,1,0))</f>
        <v/>
      </c>
      <c r="AC599"/>
    </row>
    <row r="600" spans="1:29">
      <c r="A600"/>
      <c r="B600"/>
      <c r="C600"/>
      <c r="D600"/>
      <c r="E600"/>
      <c r="F600"/>
      <c r="G600"/>
      <c r="H600"/>
      <c r="I600" s="123"/>
      <c r="J600" s="123"/>
      <c r="K600" s="123"/>
      <c r="L600" s="123"/>
      <c r="M600" s="1"/>
      <c r="N600" s="1"/>
      <c r="O600" s="113"/>
      <c r="P600" s="1"/>
      <c r="Q600"/>
      <c r="R600"/>
      <c r="S600"/>
      <c r="T600"/>
      <c r="U600"/>
      <c r="V600"/>
      <c r="W600"/>
      <c r="X600"/>
      <c r="Y600"/>
      <c r="Z600"/>
      <c r="AA600"/>
      <c r="AB600" s="1" t="str">
        <f>IF(基本情報登録!$D$10="","",IF(基本情報登録!$D$10='登録データ（女）'!F600,1,0))</f>
        <v/>
      </c>
      <c r="AC600"/>
    </row>
    <row r="601" spans="1:29">
      <c r="A601"/>
      <c r="B601"/>
      <c r="C601"/>
      <c r="D601"/>
      <c r="E601"/>
      <c r="F601"/>
      <c r="G601"/>
      <c r="H601"/>
      <c r="I601" s="123"/>
      <c r="J601" s="123"/>
      <c r="K601" s="123"/>
      <c r="L601" s="123"/>
      <c r="M601" s="1"/>
      <c r="N601" s="1"/>
      <c r="O601" s="113"/>
      <c r="P601" s="1"/>
      <c r="Q601"/>
      <c r="R601"/>
      <c r="S601"/>
      <c r="T601"/>
      <c r="U601"/>
      <c r="V601"/>
      <c r="W601"/>
      <c r="X601"/>
      <c r="Y601"/>
      <c r="Z601"/>
      <c r="AA601"/>
      <c r="AB601" s="1" t="str">
        <f>IF(基本情報登録!$D$10="","",IF(基本情報登録!$D$10='登録データ（女）'!F601,1,0))</f>
        <v/>
      </c>
      <c r="AC601"/>
    </row>
    <row r="602" spans="1:29">
      <c r="A602"/>
      <c r="B602"/>
      <c r="C602"/>
      <c r="D602"/>
      <c r="E602"/>
      <c r="F602"/>
      <c r="G602"/>
      <c r="H602"/>
      <c r="I602" s="123"/>
      <c r="J602" s="123"/>
      <c r="K602" s="123"/>
      <c r="L602" s="123"/>
      <c r="M602" s="1"/>
      <c r="N602" s="1"/>
      <c r="O602" s="113"/>
      <c r="P602" s="1"/>
      <c r="Q602"/>
      <c r="R602"/>
      <c r="S602"/>
      <c r="T602"/>
      <c r="U602"/>
      <c r="V602"/>
      <c r="W602"/>
      <c r="X602"/>
      <c r="Y602"/>
      <c r="Z602"/>
      <c r="AA602"/>
      <c r="AB602" s="1" t="str">
        <f>IF(基本情報登録!$D$10="","",IF(基本情報登録!$D$10='登録データ（女）'!F602,1,0))</f>
        <v/>
      </c>
      <c r="AC602"/>
    </row>
    <row r="603" spans="1:29">
      <c r="A603"/>
      <c r="B603"/>
      <c r="C603"/>
      <c r="D603"/>
      <c r="E603"/>
      <c r="F603"/>
      <c r="G603"/>
      <c r="H603"/>
      <c r="I603" s="123"/>
      <c r="J603" s="123"/>
      <c r="K603" s="123"/>
      <c r="L603" s="123"/>
      <c r="M603" s="1"/>
      <c r="N603" s="1"/>
      <c r="O603" s="113"/>
      <c r="P603" s="1"/>
      <c r="Q603"/>
      <c r="R603"/>
      <c r="S603"/>
      <c r="T603"/>
      <c r="U603"/>
      <c r="V603"/>
      <c r="W603"/>
      <c r="X603"/>
      <c r="Y603"/>
      <c r="Z603"/>
      <c r="AA603"/>
      <c r="AB603" s="1" t="str">
        <f>IF(基本情報登録!$D$10="","",IF(基本情報登録!$D$10='登録データ（女）'!F603,1,0))</f>
        <v/>
      </c>
      <c r="AC603"/>
    </row>
    <row r="604" spans="1:29">
      <c r="A604"/>
      <c r="B604"/>
      <c r="C604"/>
      <c r="D604"/>
      <c r="E604"/>
      <c r="F604"/>
      <c r="G604"/>
      <c r="H604"/>
      <c r="I604" s="123"/>
      <c r="J604" s="123"/>
      <c r="K604" s="123"/>
      <c r="L604" s="123"/>
      <c r="M604" s="1"/>
      <c r="N604" s="1"/>
      <c r="O604" s="113"/>
      <c r="P604" s="1"/>
      <c r="Q604"/>
      <c r="R604"/>
      <c r="S604"/>
      <c r="T604"/>
      <c r="U604"/>
      <c r="V604"/>
      <c r="W604"/>
      <c r="X604"/>
      <c r="Y604"/>
      <c r="Z604"/>
      <c r="AA604"/>
      <c r="AB604" s="1" t="str">
        <f>IF(基本情報登録!$D$10="","",IF(基本情報登録!$D$10='登録データ（女）'!F604,1,0))</f>
        <v/>
      </c>
      <c r="AC604"/>
    </row>
    <row r="605" spans="1:29">
      <c r="A605"/>
      <c r="B605"/>
      <c r="C605"/>
      <c r="D605"/>
      <c r="E605"/>
      <c r="F605"/>
      <c r="G605"/>
      <c r="H605"/>
      <c r="I605" s="123"/>
      <c r="J605" s="123"/>
      <c r="K605" s="123"/>
      <c r="L605" s="123"/>
      <c r="M605" s="1"/>
      <c r="N605" s="1"/>
      <c r="O605" s="113"/>
      <c r="P605" s="1"/>
      <c r="Q605"/>
      <c r="R605"/>
      <c r="S605"/>
      <c r="T605"/>
      <c r="U605"/>
      <c r="V605"/>
      <c r="W605"/>
      <c r="X605"/>
      <c r="Y605"/>
      <c r="Z605"/>
      <c r="AA605"/>
      <c r="AB605" s="1" t="str">
        <f>IF(基本情報登録!$D$10="","",IF(基本情報登録!$D$10='登録データ（女）'!F605,1,0))</f>
        <v/>
      </c>
      <c r="AC605"/>
    </row>
    <row r="606" spans="1:29">
      <c r="A606"/>
      <c r="B606"/>
      <c r="C606"/>
      <c r="D606"/>
      <c r="E606"/>
      <c r="F606"/>
      <c r="G606"/>
      <c r="H606"/>
      <c r="I606" s="123"/>
      <c r="J606" s="123"/>
      <c r="K606" s="123"/>
      <c r="L606" s="123"/>
      <c r="M606" s="1"/>
      <c r="N606" s="1"/>
      <c r="O606" s="113"/>
      <c r="P606" s="1"/>
      <c r="Q606"/>
      <c r="R606"/>
      <c r="S606"/>
      <c r="T606"/>
      <c r="U606"/>
      <c r="V606"/>
      <c r="W606"/>
      <c r="X606"/>
      <c r="Y606"/>
      <c r="Z606"/>
      <c r="AA606"/>
      <c r="AB606" s="1" t="str">
        <f>IF(基本情報登録!$D$10="","",IF(基本情報登録!$D$10='登録データ（女）'!F606,1,0))</f>
        <v/>
      </c>
      <c r="AC606"/>
    </row>
    <row r="607" spans="1:29">
      <c r="A607"/>
      <c r="B607"/>
      <c r="C607"/>
      <c r="D607"/>
      <c r="E607"/>
      <c r="F607"/>
      <c r="G607"/>
      <c r="H607"/>
      <c r="I607" s="123"/>
      <c r="J607" s="123"/>
      <c r="K607" s="123"/>
      <c r="L607" s="123"/>
      <c r="M607" s="1"/>
      <c r="N607" s="1"/>
      <c r="O607" s="113"/>
      <c r="P607" s="1"/>
      <c r="Q607"/>
      <c r="R607"/>
      <c r="S607"/>
      <c r="T607"/>
      <c r="U607"/>
      <c r="V607"/>
      <c r="W607"/>
      <c r="X607"/>
      <c r="Y607"/>
      <c r="Z607"/>
      <c r="AA607"/>
      <c r="AB607" s="1" t="str">
        <f>IF(基本情報登録!$D$10="","",IF(基本情報登録!$D$10='登録データ（女）'!F607,1,0))</f>
        <v/>
      </c>
      <c r="AC607"/>
    </row>
    <row r="608" spans="1:29">
      <c r="A608"/>
      <c r="B608"/>
      <c r="C608"/>
      <c r="D608"/>
      <c r="E608"/>
      <c r="F608"/>
      <c r="G608"/>
      <c r="H608"/>
      <c r="I608" s="123"/>
      <c r="J608" s="123"/>
      <c r="K608" s="123"/>
      <c r="L608" s="123"/>
      <c r="M608" s="1"/>
      <c r="N608" s="1"/>
      <c r="O608" s="113"/>
      <c r="P608" s="1"/>
      <c r="Q608"/>
      <c r="R608"/>
      <c r="S608"/>
      <c r="T608"/>
      <c r="U608"/>
      <c r="V608"/>
      <c r="W608"/>
      <c r="X608"/>
      <c r="Y608"/>
      <c r="Z608"/>
      <c r="AA608"/>
      <c r="AB608" s="1" t="str">
        <f>IF(基本情報登録!$D$10="","",IF(基本情報登録!$D$10='登録データ（女）'!F608,1,0))</f>
        <v/>
      </c>
      <c r="AC608"/>
    </row>
    <row r="609" spans="1:29">
      <c r="A609"/>
      <c r="B609"/>
      <c r="C609"/>
      <c r="D609"/>
      <c r="E609"/>
      <c r="F609"/>
      <c r="G609"/>
      <c r="H609"/>
      <c r="I609" s="123"/>
      <c r="J609" s="123"/>
      <c r="K609" s="123"/>
      <c r="L609" s="123"/>
      <c r="M609" s="1"/>
      <c r="N609" s="1"/>
      <c r="O609" s="113"/>
      <c r="P609" s="1"/>
      <c r="Q609"/>
      <c r="R609"/>
      <c r="S609"/>
      <c r="T609"/>
      <c r="U609"/>
      <c r="V609"/>
      <c r="W609"/>
      <c r="X609"/>
      <c r="Y609"/>
      <c r="Z609"/>
      <c r="AA609"/>
      <c r="AB609" s="1" t="str">
        <f>IF(基本情報登録!$D$10="","",IF(基本情報登録!$D$10='登録データ（女）'!F609,1,0))</f>
        <v/>
      </c>
      <c r="AC609"/>
    </row>
    <row r="610" spans="1:29">
      <c r="A610"/>
      <c r="B610"/>
      <c r="C610"/>
      <c r="D610"/>
      <c r="E610"/>
      <c r="F610"/>
      <c r="G610"/>
      <c r="H610"/>
      <c r="I610" s="123"/>
      <c r="J610" s="123"/>
      <c r="K610" s="123"/>
      <c r="L610" s="123"/>
      <c r="M610" s="1"/>
      <c r="N610" s="1"/>
      <c r="O610" s="113"/>
      <c r="P610" s="1"/>
      <c r="Q610"/>
      <c r="R610"/>
      <c r="S610"/>
      <c r="T610"/>
      <c r="U610"/>
      <c r="V610"/>
      <c r="W610"/>
      <c r="X610"/>
      <c r="Y610"/>
      <c r="Z610"/>
      <c r="AA610"/>
      <c r="AB610" s="1" t="str">
        <f>IF(基本情報登録!$D$10="","",IF(基本情報登録!$D$10='登録データ（女）'!F610,1,0))</f>
        <v/>
      </c>
      <c r="AC610"/>
    </row>
    <row r="611" spans="1:29">
      <c r="A611"/>
      <c r="B611"/>
      <c r="C611"/>
      <c r="D611"/>
      <c r="E611"/>
      <c r="F611"/>
      <c r="G611"/>
      <c r="H611"/>
      <c r="I611" s="123"/>
      <c r="J611" s="123"/>
      <c r="K611" s="123"/>
      <c r="L611" s="123"/>
      <c r="M611" s="1"/>
      <c r="N611" s="1"/>
      <c r="O611" s="113"/>
      <c r="P611" s="1"/>
      <c r="Q611"/>
      <c r="R611"/>
      <c r="S611"/>
      <c r="T611"/>
      <c r="U611"/>
      <c r="V611"/>
      <c r="W611"/>
      <c r="X611"/>
      <c r="Y611"/>
      <c r="Z611"/>
      <c r="AA611"/>
      <c r="AB611" s="1" t="str">
        <f>IF(基本情報登録!$D$10="","",IF(基本情報登録!$D$10='登録データ（女）'!F611,1,0))</f>
        <v/>
      </c>
      <c r="AC611"/>
    </row>
    <row r="612" spans="1:29">
      <c r="A612"/>
      <c r="B612"/>
      <c r="C612"/>
      <c r="D612"/>
      <c r="E612"/>
      <c r="F612"/>
      <c r="G612"/>
      <c r="H612"/>
      <c r="I612" s="123"/>
      <c r="J612" s="123"/>
      <c r="K612" s="123"/>
      <c r="L612" s="123"/>
      <c r="M612" s="1"/>
      <c r="N612" s="1"/>
      <c r="O612" s="113"/>
      <c r="P612" s="1"/>
      <c r="Q612"/>
      <c r="R612"/>
      <c r="S612"/>
      <c r="T612"/>
      <c r="U612"/>
      <c r="V612"/>
      <c r="W612"/>
      <c r="X612"/>
      <c r="Y612"/>
      <c r="Z612"/>
      <c r="AA612"/>
      <c r="AB612" s="1" t="str">
        <f>IF(基本情報登録!$D$10="","",IF(基本情報登録!$D$10='登録データ（女）'!F612,1,0))</f>
        <v/>
      </c>
      <c r="AC612"/>
    </row>
    <row r="613" spans="1:29">
      <c r="A613"/>
      <c r="B613"/>
      <c r="C613"/>
      <c r="D613"/>
      <c r="E613"/>
      <c r="F613"/>
      <c r="G613"/>
      <c r="H613"/>
      <c r="I613" s="123"/>
      <c r="J613" s="123"/>
      <c r="K613" s="123"/>
      <c r="L613" s="123"/>
      <c r="M613" s="1"/>
      <c r="N613" s="1"/>
      <c r="O613" s="113"/>
      <c r="P613" s="1"/>
      <c r="Q613"/>
      <c r="R613"/>
      <c r="S613"/>
      <c r="T613"/>
      <c r="U613"/>
      <c r="V613"/>
      <c r="W613"/>
      <c r="X613"/>
      <c r="Y613"/>
      <c r="Z613"/>
      <c r="AA613"/>
      <c r="AB613" s="1" t="str">
        <f>IF(基本情報登録!$D$10="","",IF(基本情報登録!$D$10='登録データ（女）'!F613,1,0))</f>
        <v/>
      </c>
      <c r="AC613"/>
    </row>
    <row r="614" spans="1:29">
      <c r="A614"/>
      <c r="B614"/>
      <c r="C614"/>
      <c r="D614"/>
      <c r="E614"/>
      <c r="F614"/>
      <c r="G614"/>
      <c r="H614"/>
      <c r="I614" s="123"/>
      <c r="J614" s="123"/>
      <c r="K614" s="123"/>
      <c r="L614" s="123"/>
      <c r="M614" s="1"/>
      <c r="N614" s="1"/>
      <c r="O614" s="113"/>
      <c r="P614" s="1"/>
      <c r="Q614"/>
      <c r="R614"/>
      <c r="S614"/>
      <c r="T614"/>
      <c r="U614"/>
      <c r="V614"/>
      <c r="W614"/>
      <c r="X614"/>
      <c r="Y614"/>
      <c r="Z614"/>
      <c r="AA614"/>
      <c r="AB614" s="1" t="str">
        <f>IF(基本情報登録!$D$10="","",IF(基本情報登録!$D$10='登録データ（女）'!F614,1,0))</f>
        <v/>
      </c>
      <c r="AC614"/>
    </row>
    <row r="615" spans="1:29">
      <c r="A615"/>
      <c r="B615"/>
      <c r="C615"/>
      <c r="D615"/>
      <c r="E615"/>
      <c r="F615"/>
      <c r="G615"/>
      <c r="H615"/>
      <c r="I615" s="123"/>
      <c r="J615" s="123"/>
      <c r="K615" s="123"/>
      <c r="L615" s="123"/>
      <c r="M615" s="1"/>
      <c r="N615" s="1"/>
      <c r="O615" s="113"/>
      <c r="P615" s="1"/>
      <c r="Q615"/>
      <c r="R615"/>
      <c r="S615"/>
      <c r="T615"/>
      <c r="U615"/>
      <c r="V615"/>
      <c r="W615"/>
      <c r="X615"/>
      <c r="Y615"/>
      <c r="Z615"/>
      <c r="AA615"/>
      <c r="AB615" s="1" t="str">
        <f>IF(基本情報登録!$D$10="","",IF(基本情報登録!$D$10='登録データ（女）'!F615,1,0))</f>
        <v/>
      </c>
      <c r="AC615"/>
    </row>
    <row r="616" spans="1:29">
      <c r="A616"/>
      <c r="B616"/>
      <c r="C616"/>
      <c r="D616"/>
      <c r="E616"/>
      <c r="F616"/>
      <c r="G616"/>
      <c r="H616"/>
      <c r="I616" s="123"/>
      <c r="J616" s="123"/>
      <c r="K616" s="123"/>
      <c r="L616" s="123"/>
      <c r="M616" s="1"/>
      <c r="N616" s="1"/>
      <c r="O616" s="113"/>
      <c r="P616" s="1"/>
      <c r="Q616"/>
      <c r="R616"/>
      <c r="S616"/>
      <c r="T616"/>
      <c r="U616"/>
      <c r="V616"/>
      <c r="W616"/>
      <c r="X616"/>
      <c r="Y616"/>
      <c r="Z616"/>
      <c r="AA616"/>
      <c r="AB616" s="1" t="str">
        <f>IF(基本情報登録!$D$10="","",IF(基本情報登録!$D$10='登録データ（女）'!F616,1,0))</f>
        <v/>
      </c>
      <c r="AC616"/>
    </row>
    <row r="617" spans="1:29">
      <c r="A617"/>
      <c r="B617"/>
      <c r="C617"/>
      <c r="D617"/>
      <c r="E617"/>
      <c r="F617"/>
      <c r="G617"/>
      <c r="H617"/>
      <c r="I617" s="123"/>
      <c r="J617" s="123"/>
      <c r="K617" s="123"/>
      <c r="L617" s="123"/>
      <c r="M617" s="1"/>
      <c r="N617" s="1"/>
      <c r="O617" s="113"/>
      <c r="P617" s="1"/>
      <c r="Q617"/>
      <c r="R617"/>
      <c r="S617"/>
      <c r="T617"/>
      <c r="U617"/>
      <c r="V617"/>
      <c r="W617"/>
      <c r="X617"/>
      <c r="Y617"/>
      <c r="Z617"/>
      <c r="AA617"/>
      <c r="AB617" s="1" t="str">
        <f>IF(基本情報登録!$D$10="","",IF(基本情報登録!$D$10='登録データ（女）'!F617,1,0))</f>
        <v/>
      </c>
      <c r="AC617"/>
    </row>
    <row r="618" spans="1:29">
      <c r="A618"/>
      <c r="B618"/>
      <c r="C618"/>
      <c r="D618"/>
      <c r="E618"/>
      <c r="F618"/>
      <c r="G618"/>
      <c r="H618"/>
      <c r="I618" s="123"/>
      <c r="J618" s="123"/>
      <c r="K618" s="123"/>
      <c r="L618" s="123"/>
      <c r="M618" s="1"/>
      <c r="N618" s="1"/>
      <c r="O618" s="113"/>
      <c r="P618" s="1"/>
      <c r="Q618"/>
      <c r="R618"/>
      <c r="S618"/>
      <c r="T618"/>
      <c r="U618"/>
      <c r="V618"/>
      <c r="W618"/>
      <c r="X618"/>
      <c r="Y618"/>
      <c r="Z618"/>
      <c r="AA618"/>
      <c r="AB618" s="1" t="str">
        <f>IF(基本情報登録!$D$10="","",IF(基本情報登録!$D$10='登録データ（女）'!F618,1,0))</f>
        <v/>
      </c>
      <c r="AC618"/>
    </row>
    <row r="619" spans="1:29">
      <c r="A619"/>
      <c r="B619"/>
      <c r="C619"/>
      <c r="D619"/>
      <c r="E619"/>
      <c r="F619"/>
      <c r="G619"/>
      <c r="H619"/>
      <c r="I619" s="123"/>
      <c r="J619" s="123"/>
      <c r="K619" s="123"/>
      <c r="L619" s="123"/>
      <c r="M619" s="1"/>
      <c r="N619" s="1"/>
      <c r="O619" s="113"/>
      <c r="P619" s="1"/>
      <c r="Q619"/>
      <c r="R619"/>
      <c r="S619"/>
      <c r="T619"/>
      <c r="U619"/>
      <c r="V619"/>
      <c r="W619"/>
      <c r="X619"/>
      <c r="Y619"/>
      <c r="Z619"/>
      <c r="AA619"/>
      <c r="AB619" s="1" t="str">
        <f>IF(基本情報登録!$D$10="","",IF(基本情報登録!$D$10='登録データ（女）'!F619,1,0))</f>
        <v/>
      </c>
      <c r="AC619"/>
    </row>
    <row r="620" spans="1:29">
      <c r="A620"/>
      <c r="B620"/>
      <c r="C620"/>
      <c r="D620"/>
      <c r="E620"/>
      <c r="F620"/>
      <c r="G620"/>
      <c r="H620"/>
      <c r="I620" s="123"/>
      <c r="J620" s="123"/>
      <c r="K620" s="123"/>
      <c r="L620" s="123"/>
      <c r="M620" s="1"/>
      <c r="N620" s="1"/>
      <c r="O620" s="113"/>
      <c r="P620" s="1"/>
      <c r="Q620"/>
      <c r="R620"/>
      <c r="S620"/>
      <c r="T620"/>
      <c r="U620"/>
      <c r="V620"/>
      <c r="W620"/>
      <c r="X620"/>
      <c r="Y620"/>
      <c r="Z620"/>
      <c r="AA620"/>
      <c r="AB620" s="1" t="str">
        <f>IF(基本情報登録!$D$10="","",IF(基本情報登録!$D$10='登録データ（女）'!F620,1,0))</f>
        <v/>
      </c>
      <c r="AC620"/>
    </row>
    <row r="621" spans="1:29">
      <c r="A621"/>
      <c r="B621"/>
      <c r="C621"/>
      <c r="D621"/>
      <c r="E621"/>
      <c r="F621"/>
      <c r="G621"/>
      <c r="H621"/>
      <c r="I621" s="123"/>
      <c r="J621" s="123"/>
      <c r="K621" s="123"/>
      <c r="L621" s="123"/>
      <c r="M621" s="1"/>
      <c r="N621" s="1"/>
      <c r="O621" s="113"/>
      <c r="P621" s="1"/>
      <c r="Q621"/>
      <c r="R621"/>
      <c r="S621"/>
      <c r="T621"/>
      <c r="U621"/>
      <c r="V621"/>
      <c r="W621"/>
      <c r="X621"/>
      <c r="Y621"/>
      <c r="Z621"/>
      <c r="AA621"/>
      <c r="AB621" s="1" t="str">
        <f>IF(基本情報登録!$D$10="","",IF(基本情報登録!$D$10='登録データ（女）'!F621,1,0))</f>
        <v/>
      </c>
      <c r="AC621"/>
    </row>
    <row r="622" spans="1:29">
      <c r="A622"/>
      <c r="B622"/>
      <c r="C622"/>
      <c r="D622"/>
      <c r="E622"/>
      <c r="F622"/>
      <c r="G622"/>
      <c r="H622"/>
      <c r="I622" s="123"/>
      <c r="J622" s="123"/>
      <c r="K622" s="123"/>
      <c r="L622" s="123"/>
      <c r="M622" s="1"/>
      <c r="N622" s="1"/>
      <c r="O622" s="113"/>
      <c r="P622" s="1"/>
      <c r="Q622"/>
      <c r="R622"/>
      <c r="S622"/>
      <c r="T622"/>
      <c r="U622"/>
      <c r="V622"/>
      <c r="W622"/>
      <c r="X622"/>
      <c r="Y622"/>
      <c r="Z622"/>
      <c r="AA622"/>
      <c r="AB622" s="1" t="str">
        <f>IF(基本情報登録!$D$10="","",IF(基本情報登録!$D$10='登録データ（女）'!F622,1,0))</f>
        <v/>
      </c>
      <c r="AC622"/>
    </row>
    <row r="623" spans="1:29">
      <c r="A623"/>
      <c r="B623"/>
      <c r="C623"/>
      <c r="D623"/>
      <c r="E623"/>
      <c r="F623"/>
      <c r="G623"/>
      <c r="H623"/>
      <c r="I623" s="123"/>
      <c r="J623" s="123"/>
      <c r="K623" s="123"/>
      <c r="L623" s="123"/>
      <c r="M623" s="1"/>
      <c r="N623" s="1"/>
      <c r="O623" s="113"/>
      <c r="P623" s="1"/>
      <c r="Q623"/>
      <c r="R623"/>
      <c r="S623"/>
      <c r="T623"/>
      <c r="U623"/>
      <c r="V623"/>
      <c r="W623"/>
      <c r="X623"/>
      <c r="Y623"/>
      <c r="Z623"/>
      <c r="AA623"/>
      <c r="AB623" s="1" t="str">
        <f>IF(基本情報登録!$D$10="","",IF(基本情報登録!$D$10='登録データ（女）'!F623,1,0))</f>
        <v/>
      </c>
      <c r="AC623"/>
    </row>
    <row r="624" spans="1:29">
      <c r="A624"/>
      <c r="B624"/>
      <c r="C624"/>
      <c r="D624"/>
      <c r="E624"/>
      <c r="F624"/>
      <c r="G624"/>
      <c r="H624"/>
      <c r="I624" s="123"/>
      <c r="J624" s="123"/>
      <c r="K624" s="123"/>
      <c r="L624" s="123"/>
      <c r="M624" s="1"/>
      <c r="N624" s="1"/>
      <c r="O624" s="113"/>
      <c r="P624" s="1"/>
      <c r="Q624"/>
      <c r="R624"/>
      <c r="S624"/>
      <c r="T624"/>
      <c r="U624"/>
      <c r="V624"/>
      <c r="W624"/>
      <c r="X624"/>
      <c r="Y624"/>
      <c r="Z624"/>
      <c r="AA624"/>
      <c r="AB624" s="1" t="str">
        <f>IF(基本情報登録!$D$10="","",IF(基本情報登録!$D$10='登録データ（女）'!F624,1,0))</f>
        <v/>
      </c>
      <c r="AC624"/>
    </row>
    <row r="625" spans="1:29">
      <c r="A625"/>
      <c r="B625"/>
      <c r="C625"/>
      <c r="D625"/>
      <c r="E625"/>
      <c r="F625"/>
      <c r="G625"/>
      <c r="H625"/>
      <c r="I625" s="123"/>
      <c r="J625" s="123"/>
      <c r="K625" s="123"/>
      <c r="L625" s="123"/>
      <c r="M625" s="1"/>
      <c r="N625" s="1"/>
      <c r="O625" s="113"/>
      <c r="P625" s="1"/>
      <c r="Q625"/>
      <c r="R625"/>
      <c r="S625"/>
      <c r="T625"/>
      <c r="U625"/>
      <c r="V625"/>
      <c r="W625"/>
      <c r="X625"/>
      <c r="Y625"/>
      <c r="Z625"/>
      <c r="AA625"/>
      <c r="AB625" s="1" t="str">
        <f>IF(基本情報登録!$D$10="","",IF(基本情報登録!$D$10='登録データ（女）'!F625,1,0))</f>
        <v/>
      </c>
      <c r="AC625"/>
    </row>
    <row r="626" spans="1:29">
      <c r="A626"/>
      <c r="B626"/>
      <c r="C626"/>
      <c r="D626"/>
      <c r="E626"/>
      <c r="F626"/>
      <c r="G626"/>
      <c r="H626"/>
      <c r="I626" s="123"/>
      <c r="J626" s="123"/>
      <c r="K626" s="123"/>
      <c r="L626" s="123"/>
      <c r="M626" s="1"/>
      <c r="N626" s="1"/>
      <c r="O626" s="113"/>
      <c r="P626" s="1"/>
      <c r="Q626"/>
      <c r="R626"/>
      <c r="S626"/>
      <c r="T626"/>
      <c r="U626"/>
      <c r="V626"/>
      <c r="W626"/>
      <c r="X626"/>
      <c r="Y626"/>
      <c r="Z626"/>
      <c r="AA626"/>
      <c r="AB626" s="1" t="str">
        <f>IF(基本情報登録!$D$10="","",IF(基本情報登録!$D$10='登録データ（女）'!F626,1,0))</f>
        <v/>
      </c>
      <c r="AC626"/>
    </row>
    <row r="627" spans="1:29">
      <c r="A627"/>
      <c r="B627"/>
      <c r="C627"/>
      <c r="D627"/>
      <c r="E627"/>
      <c r="F627"/>
      <c r="G627"/>
      <c r="H627"/>
      <c r="I627" s="123"/>
      <c r="J627" s="123"/>
      <c r="K627" s="123"/>
      <c r="L627" s="123"/>
      <c r="M627" s="1"/>
      <c r="N627" s="1"/>
      <c r="O627" s="113"/>
      <c r="P627" s="1"/>
      <c r="Q627"/>
      <c r="R627"/>
      <c r="S627"/>
      <c r="T627"/>
      <c r="U627"/>
      <c r="V627"/>
      <c r="W627"/>
      <c r="X627"/>
      <c r="Y627"/>
      <c r="Z627"/>
      <c r="AA627"/>
      <c r="AB627" s="1" t="str">
        <f>IF(基本情報登録!$D$10="","",IF(基本情報登録!$D$10='登録データ（女）'!F627,1,0))</f>
        <v/>
      </c>
      <c r="AC627"/>
    </row>
    <row r="628" spans="1:29">
      <c r="A628"/>
      <c r="B628"/>
      <c r="C628"/>
      <c r="D628"/>
      <c r="E628"/>
      <c r="F628"/>
      <c r="G628"/>
      <c r="H628"/>
      <c r="I628" s="123"/>
      <c r="J628" s="123"/>
      <c r="K628" s="123"/>
      <c r="L628" s="123"/>
      <c r="M628" s="1"/>
      <c r="N628" s="1"/>
      <c r="O628" s="113"/>
      <c r="P628" s="1"/>
      <c r="Q628"/>
      <c r="R628"/>
      <c r="S628"/>
      <c r="T628"/>
      <c r="U628"/>
      <c r="V628"/>
      <c r="W628"/>
      <c r="X628"/>
      <c r="Y628"/>
      <c r="Z628"/>
      <c r="AA628"/>
      <c r="AB628" s="1" t="str">
        <f>IF(基本情報登録!$D$10="","",IF(基本情報登録!$D$10='登録データ（女）'!F628,1,0))</f>
        <v/>
      </c>
      <c r="AC628"/>
    </row>
    <row r="629" spans="1:29">
      <c r="A629"/>
      <c r="B629"/>
      <c r="C629"/>
      <c r="D629"/>
      <c r="E629"/>
      <c r="F629"/>
      <c r="G629"/>
      <c r="H629"/>
      <c r="I629" s="123"/>
      <c r="J629" s="123"/>
      <c r="K629" s="123"/>
      <c r="L629" s="123"/>
      <c r="M629" s="1"/>
      <c r="N629" s="1"/>
      <c r="O629" s="113"/>
      <c r="P629" s="1"/>
      <c r="Q629"/>
      <c r="R629"/>
      <c r="S629"/>
      <c r="T629"/>
      <c r="U629"/>
      <c r="V629"/>
      <c r="W629"/>
      <c r="X629"/>
      <c r="Y629"/>
      <c r="Z629"/>
      <c r="AA629"/>
      <c r="AB629" s="1" t="str">
        <f>IF(基本情報登録!$D$10="","",IF(基本情報登録!$D$10='登録データ（女）'!F629,1,0))</f>
        <v/>
      </c>
      <c r="AC629"/>
    </row>
    <row r="630" spans="1:29">
      <c r="A630"/>
      <c r="B630"/>
      <c r="C630"/>
      <c r="D630"/>
      <c r="E630"/>
      <c r="F630"/>
      <c r="G630"/>
      <c r="H630"/>
      <c r="I630" s="123"/>
      <c r="J630" s="123"/>
      <c r="K630" s="123"/>
      <c r="L630" s="123"/>
      <c r="M630" s="1"/>
      <c r="N630" s="1"/>
      <c r="O630" s="113"/>
      <c r="P630" s="1"/>
      <c r="Q630"/>
      <c r="R630"/>
      <c r="S630"/>
      <c r="T630"/>
      <c r="U630"/>
      <c r="V630"/>
      <c r="W630"/>
      <c r="X630"/>
      <c r="Y630"/>
      <c r="Z630"/>
      <c r="AA630"/>
      <c r="AB630" s="1" t="str">
        <f>IF(基本情報登録!$D$10="","",IF(基本情報登録!$D$10='登録データ（女）'!F630,1,0))</f>
        <v/>
      </c>
      <c r="AC630"/>
    </row>
    <row r="631" spans="1:29">
      <c r="A631"/>
      <c r="B631"/>
      <c r="C631"/>
      <c r="D631"/>
      <c r="E631"/>
      <c r="F631"/>
      <c r="G631"/>
      <c r="H631"/>
      <c r="I631" s="123"/>
      <c r="J631" s="123"/>
      <c r="K631" s="123"/>
      <c r="L631" s="123"/>
      <c r="M631" s="1"/>
      <c r="N631" s="1"/>
      <c r="O631" s="113"/>
      <c r="P631" s="1"/>
      <c r="Q631"/>
      <c r="R631"/>
      <c r="S631"/>
      <c r="T631"/>
      <c r="U631"/>
      <c r="V631"/>
      <c r="W631"/>
      <c r="X631"/>
      <c r="Y631"/>
      <c r="Z631"/>
      <c r="AA631"/>
      <c r="AB631" s="1" t="str">
        <f>IF(基本情報登録!$D$10="","",IF(基本情報登録!$D$10='登録データ（女）'!F631,1,0))</f>
        <v/>
      </c>
      <c r="AC631"/>
    </row>
    <row r="632" spans="1:29">
      <c r="A632"/>
      <c r="B632"/>
      <c r="C632"/>
      <c r="D632"/>
      <c r="E632"/>
      <c r="F632"/>
      <c r="G632"/>
      <c r="H632"/>
      <c r="I632" s="123"/>
      <c r="J632" s="123"/>
      <c r="K632" s="123"/>
      <c r="L632" s="123"/>
      <c r="M632" s="1"/>
      <c r="N632" s="1"/>
      <c r="O632" s="113"/>
      <c r="P632" s="1"/>
      <c r="Q632"/>
      <c r="R632"/>
      <c r="S632"/>
      <c r="T632"/>
      <c r="U632"/>
      <c r="V632"/>
      <c r="W632"/>
      <c r="X632"/>
      <c r="Y632"/>
      <c r="Z632"/>
      <c r="AA632"/>
      <c r="AB632" s="1" t="str">
        <f>IF(基本情報登録!$D$10="","",IF(基本情報登録!$D$10='登録データ（女）'!F632,1,0))</f>
        <v/>
      </c>
      <c r="AC632"/>
    </row>
    <row r="633" spans="1:29">
      <c r="A633"/>
      <c r="B633"/>
      <c r="C633"/>
      <c r="D633"/>
      <c r="E633"/>
      <c r="F633"/>
      <c r="G633"/>
      <c r="H633"/>
      <c r="I633" s="123"/>
      <c r="J633" s="123"/>
      <c r="K633" s="123"/>
      <c r="L633" s="123"/>
      <c r="M633" s="1"/>
      <c r="N633" s="1"/>
      <c r="O633" s="113"/>
      <c r="P633" s="1"/>
      <c r="Q633"/>
      <c r="R633"/>
      <c r="S633"/>
      <c r="T633"/>
      <c r="U633"/>
      <c r="V633"/>
      <c r="W633"/>
      <c r="X633"/>
      <c r="Y633"/>
      <c r="Z633"/>
      <c r="AA633"/>
      <c r="AB633" s="1" t="str">
        <f>IF(基本情報登録!$D$10="","",IF(基本情報登録!$D$10='登録データ（女）'!F633,1,0))</f>
        <v/>
      </c>
      <c r="AC633"/>
    </row>
    <row r="634" spans="1:29">
      <c r="A634"/>
      <c r="B634"/>
      <c r="C634"/>
      <c r="D634"/>
      <c r="E634"/>
      <c r="F634"/>
      <c r="G634"/>
      <c r="H634"/>
      <c r="I634" s="123"/>
      <c r="J634" s="123"/>
      <c r="K634" s="123"/>
      <c r="L634" s="123"/>
      <c r="M634" s="1"/>
      <c r="N634" s="1"/>
      <c r="O634" s="113"/>
      <c r="P634" s="1"/>
      <c r="Q634"/>
      <c r="R634"/>
      <c r="S634"/>
      <c r="T634"/>
      <c r="U634"/>
      <c r="V634"/>
      <c r="W634"/>
      <c r="X634"/>
      <c r="Y634"/>
      <c r="Z634"/>
      <c r="AA634"/>
      <c r="AB634" s="1" t="str">
        <f>IF(基本情報登録!$D$10="","",IF(基本情報登録!$D$10='登録データ（女）'!F634,1,0))</f>
        <v/>
      </c>
      <c r="AC634"/>
    </row>
    <row r="635" spans="1:29">
      <c r="A635"/>
      <c r="B635"/>
      <c r="C635"/>
      <c r="D635"/>
      <c r="E635"/>
      <c r="F635"/>
      <c r="G635"/>
      <c r="H635"/>
      <c r="I635" s="123"/>
      <c r="J635" s="123"/>
      <c r="K635" s="123"/>
      <c r="L635" s="123"/>
      <c r="M635" s="1"/>
      <c r="N635" s="1"/>
      <c r="O635" s="113"/>
      <c r="P635" s="1"/>
      <c r="Q635"/>
      <c r="R635"/>
      <c r="S635"/>
      <c r="T635"/>
      <c r="U635"/>
      <c r="V635"/>
      <c r="W635"/>
      <c r="X635"/>
      <c r="Y635"/>
      <c r="Z635"/>
      <c r="AA635"/>
      <c r="AB635" s="1" t="str">
        <f>IF(基本情報登録!$D$10="","",IF(基本情報登録!$D$10='登録データ（女）'!F635,1,0))</f>
        <v/>
      </c>
      <c r="AC635"/>
    </row>
    <row r="636" spans="1:29">
      <c r="A636"/>
      <c r="B636"/>
      <c r="C636"/>
      <c r="D636"/>
      <c r="E636"/>
      <c r="F636"/>
      <c r="G636"/>
      <c r="H636"/>
      <c r="I636" s="123"/>
      <c r="J636" s="123"/>
      <c r="K636" s="123"/>
      <c r="L636" s="123"/>
      <c r="M636" s="1"/>
      <c r="N636" s="1"/>
      <c r="O636" s="113"/>
      <c r="P636" s="1"/>
      <c r="Q636"/>
      <c r="R636"/>
      <c r="S636"/>
      <c r="T636"/>
      <c r="U636"/>
      <c r="V636"/>
      <c r="W636"/>
      <c r="X636"/>
      <c r="Y636"/>
      <c r="Z636"/>
      <c r="AA636"/>
      <c r="AB636" s="1" t="str">
        <f>IF(基本情報登録!$D$10="","",IF(基本情報登録!$D$10='登録データ（女）'!F636,1,0))</f>
        <v/>
      </c>
      <c r="AC636"/>
    </row>
    <row r="637" spans="1:29">
      <c r="A637"/>
      <c r="B637"/>
      <c r="C637"/>
      <c r="D637"/>
      <c r="E637"/>
      <c r="F637"/>
      <c r="G637"/>
      <c r="H637"/>
      <c r="I637" s="123"/>
      <c r="J637" s="123"/>
      <c r="K637" s="123"/>
      <c r="L637" s="123"/>
      <c r="M637" s="1"/>
      <c r="N637" s="1"/>
      <c r="O637" s="113"/>
      <c r="P637" s="1"/>
      <c r="Q637"/>
      <c r="R637"/>
      <c r="S637"/>
      <c r="T637"/>
      <c r="U637"/>
      <c r="V637"/>
      <c r="W637"/>
      <c r="X637"/>
      <c r="Y637"/>
      <c r="Z637"/>
      <c r="AA637"/>
      <c r="AB637" s="1" t="str">
        <f>IF(基本情報登録!$D$10="","",IF(基本情報登録!$D$10='登録データ（女）'!F637,1,0))</f>
        <v/>
      </c>
      <c r="AC637"/>
    </row>
    <row r="638" spans="1:29">
      <c r="A638"/>
      <c r="B638"/>
      <c r="C638"/>
      <c r="D638"/>
      <c r="E638"/>
      <c r="F638"/>
      <c r="G638"/>
      <c r="H638"/>
      <c r="I638" s="123"/>
      <c r="J638" s="123"/>
      <c r="K638" s="123"/>
      <c r="L638" s="123"/>
      <c r="M638" s="1"/>
      <c r="N638" s="1"/>
      <c r="O638" s="113"/>
      <c r="P638" s="1"/>
      <c r="Q638"/>
      <c r="R638"/>
      <c r="S638"/>
      <c r="T638"/>
      <c r="U638"/>
      <c r="V638"/>
      <c r="W638"/>
      <c r="X638"/>
      <c r="Y638"/>
      <c r="Z638"/>
      <c r="AA638"/>
      <c r="AB638" s="1" t="str">
        <f>IF(基本情報登録!$D$10="","",IF(基本情報登録!$D$10='登録データ（女）'!F638,1,0))</f>
        <v/>
      </c>
      <c r="AC638"/>
    </row>
    <row r="639" spans="1:29">
      <c r="A639"/>
      <c r="B639"/>
      <c r="C639"/>
      <c r="D639"/>
      <c r="E639"/>
      <c r="F639"/>
      <c r="G639"/>
      <c r="H639"/>
      <c r="I639" s="123"/>
      <c r="J639" s="123"/>
      <c r="K639" s="123"/>
      <c r="L639" s="123"/>
      <c r="M639" s="1"/>
      <c r="N639" s="1"/>
      <c r="O639" s="113"/>
      <c r="P639" s="1"/>
      <c r="Q639"/>
      <c r="R639"/>
      <c r="S639"/>
      <c r="T639"/>
      <c r="U639"/>
      <c r="V639"/>
      <c r="W639"/>
      <c r="X639"/>
      <c r="Y639"/>
      <c r="Z639"/>
      <c r="AA639"/>
      <c r="AB639" s="1" t="str">
        <f>IF(基本情報登録!$D$10="","",IF(基本情報登録!$D$10='登録データ（女）'!F639,1,0))</f>
        <v/>
      </c>
      <c r="AC639"/>
    </row>
    <row r="640" spans="1:29">
      <c r="A640"/>
      <c r="B640"/>
      <c r="C640"/>
      <c r="D640"/>
      <c r="E640"/>
      <c r="F640"/>
      <c r="G640"/>
      <c r="H640"/>
      <c r="I640" s="123"/>
      <c r="J640" s="123"/>
      <c r="K640" s="123"/>
      <c r="L640" s="123"/>
      <c r="M640" s="1"/>
      <c r="N640" s="1"/>
      <c r="O640" s="113"/>
      <c r="P640" s="1"/>
      <c r="Q640"/>
      <c r="R640"/>
      <c r="S640"/>
      <c r="T640"/>
      <c r="U640"/>
      <c r="V640"/>
      <c r="W640"/>
      <c r="X640"/>
      <c r="Y640"/>
      <c r="Z640"/>
      <c r="AA640"/>
      <c r="AB640" s="1" t="str">
        <f>IF(基本情報登録!$D$10="","",IF(基本情報登録!$D$10='登録データ（女）'!F640,1,0))</f>
        <v/>
      </c>
      <c r="AC640"/>
    </row>
    <row r="641" spans="1:29">
      <c r="A641"/>
      <c r="B641"/>
      <c r="C641"/>
      <c r="D641"/>
      <c r="E641"/>
      <c r="F641"/>
      <c r="G641"/>
      <c r="H641"/>
      <c r="I641" s="123"/>
      <c r="J641" s="123"/>
      <c r="K641" s="123"/>
      <c r="L641" s="123"/>
      <c r="M641" s="1"/>
      <c r="N641" s="1"/>
      <c r="O641" s="113"/>
      <c r="P641" s="1"/>
      <c r="Q641"/>
      <c r="R641"/>
      <c r="S641"/>
      <c r="T641"/>
      <c r="U641"/>
      <c r="V641"/>
      <c r="W641"/>
      <c r="X641"/>
      <c r="Y641"/>
      <c r="Z641"/>
      <c r="AA641"/>
      <c r="AB641" s="1" t="str">
        <f>IF(基本情報登録!$D$10="","",IF(基本情報登録!$D$10='登録データ（女）'!F641,1,0))</f>
        <v/>
      </c>
      <c r="AC641"/>
    </row>
    <row r="642" spans="1:29">
      <c r="A642"/>
      <c r="B642"/>
      <c r="C642"/>
      <c r="D642"/>
      <c r="E642"/>
      <c r="F642"/>
      <c r="G642"/>
      <c r="H642"/>
      <c r="I642" s="123"/>
      <c r="J642" s="123"/>
      <c r="K642" s="123"/>
      <c r="L642" s="123"/>
      <c r="M642" s="1"/>
      <c r="N642" s="1"/>
      <c r="O642" s="113"/>
      <c r="P642" s="1"/>
      <c r="Q642"/>
      <c r="R642"/>
      <c r="S642"/>
      <c r="T642"/>
      <c r="U642"/>
      <c r="V642"/>
      <c r="W642"/>
      <c r="X642"/>
      <c r="Y642"/>
      <c r="Z642"/>
      <c r="AA642"/>
      <c r="AB642" s="1" t="str">
        <f>IF(基本情報登録!$D$10="","",IF(基本情報登録!$D$10='登録データ（女）'!F642,1,0))</f>
        <v/>
      </c>
      <c r="AC642"/>
    </row>
    <row r="643" spans="1:29">
      <c r="A643"/>
      <c r="B643"/>
      <c r="C643"/>
      <c r="D643"/>
      <c r="E643"/>
      <c r="F643"/>
      <c r="G643"/>
      <c r="H643"/>
      <c r="I643" s="123"/>
      <c r="J643" s="123"/>
      <c r="K643" s="123"/>
      <c r="L643" s="123"/>
      <c r="M643" s="1"/>
      <c r="N643" s="1"/>
      <c r="O643" s="113"/>
      <c r="P643" s="1"/>
      <c r="Q643"/>
      <c r="R643"/>
      <c r="S643"/>
      <c r="T643"/>
      <c r="U643"/>
      <c r="V643"/>
      <c r="W643"/>
      <c r="X643"/>
      <c r="Y643"/>
      <c r="Z643"/>
      <c r="AA643"/>
      <c r="AB643" s="1" t="str">
        <f>IF(基本情報登録!$D$10="","",IF(基本情報登録!$D$10='登録データ（女）'!F643,1,0))</f>
        <v/>
      </c>
      <c r="AC643"/>
    </row>
    <row r="644" spans="1:29">
      <c r="A644"/>
      <c r="B644"/>
      <c r="C644"/>
      <c r="D644"/>
      <c r="E644"/>
      <c r="F644"/>
      <c r="G644"/>
      <c r="H644"/>
      <c r="I644" s="123"/>
      <c r="J644" s="123"/>
      <c r="K644" s="123"/>
      <c r="L644" s="123"/>
      <c r="M644" s="1"/>
      <c r="N644" s="1"/>
      <c r="O644" s="113"/>
      <c r="P644" s="1"/>
      <c r="Q644"/>
      <c r="R644"/>
      <c r="S644"/>
      <c r="T644"/>
      <c r="U644"/>
      <c r="V644"/>
      <c r="W644"/>
      <c r="X644"/>
      <c r="Y644"/>
      <c r="Z644"/>
      <c r="AA644"/>
      <c r="AB644" s="1" t="str">
        <f>IF(基本情報登録!$D$10="","",IF(基本情報登録!$D$10='登録データ（女）'!F644,1,0))</f>
        <v/>
      </c>
      <c r="AC644"/>
    </row>
    <row r="645" spans="1:29">
      <c r="A645"/>
      <c r="B645"/>
      <c r="C645"/>
      <c r="D645"/>
      <c r="E645"/>
      <c r="F645"/>
      <c r="G645"/>
      <c r="H645"/>
      <c r="I645" s="123"/>
      <c r="J645" s="123"/>
      <c r="K645" s="123"/>
      <c r="L645" s="123"/>
      <c r="M645" s="1"/>
      <c r="N645" s="1"/>
      <c r="O645" s="113"/>
      <c r="P645" s="1"/>
      <c r="Q645"/>
      <c r="R645"/>
      <c r="S645"/>
      <c r="T645"/>
      <c r="U645"/>
      <c r="V645"/>
      <c r="W645"/>
      <c r="X645"/>
      <c r="Y645"/>
      <c r="Z645"/>
      <c r="AA645"/>
      <c r="AB645" s="1" t="str">
        <f>IF(基本情報登録!$D$10="","",IF(基本情報登録!$D$10='登録データ（女）'!F645,1,0))</f>
        <v/>
      </c>
      <c r="AC645"/>
    </row>
    <row r="646" spans="1:29">
      <c r="A646"/>
      <c r="B646"/>
      <c r="C646"/>
      <c r="D646"/>
      <c r="E646"/>
      <c r="F646"/>
      <c r="G646"/>
      <c r="H646"/>
      <c r="I646" s="123"/>
      <c r="J646" s="123"/>
      <c r="K646" s="123"/>
      <c r="L646" s="123"/>
      <c r="M646" s="1"/>
      <c r="N646" s="1"/>
      <c r="O646" s="113"/>
      <c r="P646" s="1"/>
      <c r="Q646"/>
      <c r="R646"/>
      <c r="S646"/>
      <c r="T646"/>
      <c r="U646"/>
      <c r="V646"/>
      <c r="W646"/>
      <c r="X646"/>
      <c r="Y646"/>
      <c r="Z646"/>
      <c r="AA646"/>
      <c r="AB646" s="1" t="str">
        <f>IF(基本情報登録!$D$10="","",IF(基本情報登録!$D$10='登録データ（女）'!F646,1,0))</f>
        <v/>
      </c>
      <c r="AC646"/>
    </row>
    <row r="647" spans="1:29">
      <c r="A647"/>
      <c r="B647"/>
      <c r="C647"/>
      <c r="D647"/>
      <c r="E647"/>
      <c r="F647"/>
      <c r="G647"/>
      <c r="H647"/>
      <c r="I647" s="123"/>
      <c r="J647" s="123"/>
      <c r="K647" s="123"/>
      <c r="L647" s="123"/>
      <c r="M647" s="1"/>
      <c r="N647" s="1"/>
      <c r="O647" s="113"/>
      <c r="P647" s="1"/>
      <c r="Q647"/>
      <c r="R647"/>
      <c r="S647"/>
      <c r="T647"/>
      <c r="U647"/>
      <c r="V647"/>
      <c r="W647"/>
      <c r="X647"/>
      <c r="Y647"/>
      <c r="Z647"/>
      <c r="AA647"/>
      <c r="AB647" s="1" t="str">
        <f>IF(基本情報登録!$D$10="","",IF(基本情報登録!$D$10='登録データ（女）'!F647,1,0))</f>
        <v/>
      </c>
      <c r="AC647"/>
    </row>
    <row r="648" spans="1:29">
      <c r="A648"/>
      <c r="B648"/>
      <c r="C648"/>
      <c r="D648"/>
      <c r="E648"/>
      <c r="F648"/>
      <c r="G648"/>
      <c r="H648"/>
      <c r="I648" s="123"/>
      <c r="J648" s="123"/>
      <c r="K648" s="123"/>
      <c r="L648" s="123"/>
      <c r="M648" s="1"/>
      <c r="N648" s="1"/>
      <c r="O648" s="113"/>
      <c r="P648" s="1"/>
      <c r="Q648"/>
      <c r="R648"/>
      <c r="S648"/>
      <c r="T648"/>
      <c r="U648"/>
      <c r="V648"/>
      <c r="W648"/>
      <c r="X648"/>
      <c r="Y648"/>
      <c r="Z648"/>
      <c r="AA648"/>
      <c r="AB648" s="1" t="str">
        <f>IF(基本情報登録!$D$10="","",IF(基本情報登録!$D$10='登録データ（女）'!F648,1,0))</f>
        <v/>
      </c>
      <c r="AC648"/>
    </row>
    <row r="649" spans="1:29">
      <c r="A649"/>
      <c r="B649"/>
      <c r="C649"/>
      <c r="D649"/>
      <c r="E649"/>
      <c r="F649"/>
      <c r="G649"/>
      <c r="H649"/>
      <c r="I649" s="123"/>
      <c r="J649" s="123"/>
      <c r="K649" s="123"/>
      <c r="L649" s="123"/>
      <c r="M649" s="1"/>
      <c r="N649" s="1"/>
      <c r="O649" s="113"/>
      <c r="P649" s="1"/>
      <c r="Q649"/>
      <c r="R649"/>
      <c r="S649"/>
      <c r="T649"/>
      <c r="U649"/>
      <c r="V649"/>
      <c r="W649"/>
      <c r="X649"/>
      <c r="Y649"/>
      <c r="Z649"/>
      <c r="AA649"/>
      <c r="AB649" s="1" t="str">
        <f>IF(基本情報登録!$D$10="","",IF(基本情報登録!$D$10='登録データ（女）'!F649,1,0))</f>
        <v/>
      </c>
      <c r="AC649"/>
    </row>
    <row r="650" spans="1:29">
      <c r="A650"/>
      <c r="B650"/>
      <c r="C650"/>
      <c r="D650"/>
      <c r="E650"/>
      <c r="F650"/>
      <c r="G650"/>
      <c r="H650"/>
      <c r="I650" s="123"/>
      <c r="J650" s="123"/>
      <c r="K650" s="123"/>
      <c r="L650" s="123"/>
      <c r="M650" s="1"/>
      <c r="N650" s="1"/>
      <c r="O650" s="113"/>
      <c r="P650" s="1"/>
      <c r="Q650"/>
      <c r="R650"/>
      <c r="S650"/>
      <c r="T650"/>
      <c r="U650"/>
      <c r="V650"/>
      <c r="W650"/>
      <c r="X650"/>
      <c r="Y650"/>
      <c r="Z650"/>
      <c r="AA650"/>
      <c r="AB650" s="1" t="str">
        <f>IF(基本情報登録!$D$10="","",IF(基本情報登録!$D$10='登録データ（女）'!F650,1,0))</f>
        <v/>
      </c>
      <c r="AC650"/>
    </row>
    <row r="651" spans="1:29">
      <c r="A651"/>
      <c r="B651"/>
      <c r="C651"/>
      <c r="D651"/>
      <c r="E651"/>
      <c r="F651"/>
      <c r="G651"/>
      <c r="H651"/>
      <c r="I651" s="123"/>
      <c r="J651" s="123"/>
      <c r="K651" s="123"/>
      <c r="L651" s="123"/>
      <c r="M651" s="1"/>
      <c r="N651" s="1"/>
      <c r="O651" s="113"/>
      <c r="P651" s="1"/>
      <c r="Q651"/>
      <c r="R651"/>
      <c r="S651"/>
      <c r="T651"/>
      <c r="U651"/>
      <c r="V651"/>
      <c r="W651"/>
      <c r="X651"/>
      <c r="Y651"/>
      <c r="Z651"/>
      <c r="AA651"/>
      <c r="AB651" s="1" t="str">
        <f>IF(基本情報登録!$D$10="","",IF(基本情報登録!$D$10='登録データ（女）'!F651,1,0))</f>
        <v/>
      </c>
      <c r="AC651"/>
    </row>
    <row r="652" spans="1:29">
      <c r="A652"/>
      <c r="B652"/>
      <c r="C652"/>
      <c r="D652"/>
      <c r="E652"/>
      <c r="F652"/>
      <c r="G652"/>
      <c r="H652"/>
      <c r="I652" s="123"/>
      <c r="J652" s="123"/>
      <c r="K652" s="123"/>
      <c r="L652" s="123"/>
      <c r="M652" s="1"/>
      <c r="N652" s="1"/>
      <c r="O652" s="113"/>
      <c r="P652" s="1"/>
      <c r="Q652"/>
      <c r="R652"/>
      <c r="S652"/>
      <c r="T652"/>
      <c r="U652"/>
      <c r="V652"/>
      <c r="W652"/>
      <c r="X652"/>
      <c r="Y652"/>
      <c r="Z652"/>
      <c r="AA652"/>
      <c r="AB652" s="1" t="str">
        <f>IF(基本情報登録!$D$10="","",IF(基本情報登録!$D$10='登録データ（女）'!F652,1,0))</f>
        <v/>
      </c>
      <c r="AC652"/>
    </row>
    <row r="653" spans="1:29">
      <c r="A653"/>
      <c r="B653"/>
      <c r="C653"/>
      <c r="D653"/>
      <c r="E653"/>
      <c r="F653"/>
      <c r="G653"/>
      <c r="H653"/>
      <c r="I653" s="123"/>
      <c r="J653" s="123"/>
      <c r="K653" s="123"/>
      <c r="L653" s="123"/>
      <c r="M653" s="1"/>
      <c r="N653" s="1"/>
      <c r="O653" s="113"/>
      <c r="P653" s="1"/>
      <c r="Q653"/>
      <c r="R653"/>
      <c r="S653"/>
      <c r="T653"/>
      <c r="U653"/>
      <c r="V653"/>
      <c r="W653"/>
      <c r="X653"/>
      <c r="Y653"/>
      <c r="Z653"/>
      <c r="AA653"/>
      <c r="AB653" s="1" t="str">
        <f>IF(基本情報登録!$D$10="","",IF(基本情報登録!$D$10='登録データ（女）'!F653,1,0))</f>
        <v/>
      </c>
      <c r="AC653"/>
    </row>
    <row r="654" spans="1:29">
      <c r="A654"/>
      <c r="B654"/>
      <c r="C654"/>
      <c r="D654"/>
      <c r="E654"/>
      <c r="F654"/>
      <c r="G654"/>
      <c r="H654"/>
      <c r="I654" s="123"/>
      <c r="J654" s="123"/>
      <c r="K654" s="123"/>
      <c r="L654" s="123"/>
      <c r="M654" s="1"/>
      <c r="N654" s="1"/>
      <c r="O654" s="113"/>
      <c r="P654" s="1"/>
      <c r="Q654"/>
      <c r="R654"/>
      <c r="S654"/>
      <c r="T654"/>
      <c r="U654"/>
      <c r="V654"/>
      <c r="W654"/>
      <c r="X654"/>
      <c r="Y654"/>
      <c r="Z654"/>
      <c r="AA654"/>
      <c r="AB654" s="1" t="str">
        <f>IF(基本情報登録!$D$10="","",IF(基本情報登録!$D$10='登録データ（女）'!F654,1,0))</f>
        <v/>
      </c>
      <c r="AC654"/>
    </row>
    <row r="655" spans="1:29">
      <c r="A655"/>
      <c r="B655"/>
      <c r="C655"/>
      <c r="D655"/>
      <c r="E655"/>
      <c r="F655"/>
      <c r="G655"/>
      <c r="H655"/>
      <c r="I655" s="123"/>
      <c r="J655" s="123"/>
      <c r="K655" s="123"/>
      <c r="L655" s="123"/>
      <c r="M655" s="1"/>
      <c r="N655" s="1"/>
      <c r="O655" s="113"/>
      <c r="P655" s="1"/>
      <c r="Q655"/>
      <c r="R655"/>
      <c r="S655"/>
      <c r="T655"/>
      <c r="U655"/>
      <c r="V655"/>
      <c r="W655"/>
      <c r="X655"/>
      <c r="Y655"/>
      <c r="Z655"/>
      <c r="AA655"/>
      <c r="AB655" s="1" t="str">
        <f>IF(基本情報登録!$D$10="","",IF(基本情報登録!$D$10='登録データ（女）'!F655,1,0))</f>
        <v/>
      </c>
      <c r="AC655"/>
    </row>
    <row r="656" spans="1:29">
      <c r="A656"/>
      <c r="B656"/>
      <c r="C656"/>
      <c r="D656"/>
      <c r="E656"/>
      <c r="F656"/>
      <c r="G656"/>
      <c r="H656"/>
      <c r="I656" s="123"/>
      <c r="J656" s="123"/>
      <c r="K656" s="123"/>
      <c r="L656" s="123"/>
      <c r="M656" s="1"/>
      <c r="N656" s="1"/>
      <c r="O656" s="113"/>
      <c r="P656" s="1"/>
      <c r="Q656"/>
      <c r="R656"/>
      <c r="S656"/>
      <c r="T656"/>
      <c r="U656"/>
      <c r="V656"/>
      <c r="W656"/>
      <c r="X656"/>
      <c r="Y656"/>
      <c r="Z656"/>
      <c r="AA656"/>
      <c r="AB656" s="1" t="str">
        <f>IF(基本情報登録!$D$10="","",IF(基本情報登録!$D$10='登録データ（女）'!F656,1,0))</f>
        <v/>
      </c>
      <c r="AC656"/>
    </row>
    <row r="657" spans="1:29">
      <c r="A657"/>
      <c r="B657"/>
      <c r="C657"/>
      <c r="D657"/>
      <c r="E657"/>
      <c r="F657"/>
      <c r="G657"/>
      <c r="H657"/>
      <c r="I657" s="123"/>
      <c r="J657" s="123"/>
      <c r="K657" s="123"/>
      <c r="L657" s="123"/>
      <c r="M657" s="1"/>
      <c r="N657" s="1"/>
      <c r="O657" s="113"/>
      <c r="P657" s="1"/>
      <c r="Q657"/>
      <c r="R657"/>
      <c r="S657"/>
      <c r="T657"/>
      <c r="U657"/>
      <c r="V657"/>
      <c r="W657"/>
      <c r="X657"/>
      <c r="Y657"/>
      <c r="Z657"/>
      <c r="AA657"/>
      <c r="AB657" s="1" t="str">
        <f>IF(基本情報登録!$D$10="","",IF(基本情報登録!$D$10='登録データ（女）'!F657,1,0))</f>
        <v/>
      </c>
      <c r="AC657"/>
    </row>
    <row r="658" spans="1:29">
      <c r="A658"/>
      <c r="B658"/>
      <c r="C658"/>
      <c r="D658"/>
      <c r="E658"/>
      <c r="F658"/>
      <c r="G658"/>
      <c r="H658"/>
      <c r="I658" s="123"/>
      <c r="J658" s="123"/>
      <c r="K658" s="123"/>
      <c r="L658" s="123"/>
      <c r="M658" s="1"/>
      <c r="N658" s="1"/>
      <c r="O658" s="113"/>
      <c r="P658" s="1"/>
      <c r="Q658"/>
      <c r="R658"/>
      <c r="S658"/>
      <c r="T658"/>
      <c r="U658"/>
      <c r="V658"/>
      <c r="W658"/>
      <c r="X658"/>
      <c r="Y658"/>
      <c r="Z658"/>
      <c r="AA658"/>
      <c r="AB658" s="1" t="str">
        <f>IF(基本情報登録!$D$10="","",IF(基本情報登録!$D$10='登録データ（女）'!F658,1,0))</f>
        <v/>
      </c>
      <c r="AC658"/>
    </row>
    <row r="659" spans="1:29">
      <c r="A659"/>
      <c r="B659"/>
      <c r="C659"/>
      <c r="D659"/>
      <c r="E659"/>
      <c r="F659"/>
      <c r="G659"/>
      <c r="H659"/>
      <c r="I659" s="123"/>
      <c r="J659" s="123"/>
      <c r="K659" s="123"/>
      <c r="L659" s="123"/>
      <c r="M659" s="1"/>
      <c r="N659" s="1"/>
      <c r="O659" s="113"/>
      <c r="P659" s="1"/>
      <c r="Q659"/>
      <c r="R659"/>
      <c r="S659"/>
      <c r="T659"/>
      <c r="U659"/>
      <c r="V659"/>
      <c r="W659"/>
      <c r="X659"/>
      <c r="Y659"/>
      <c r="Z659"/>
      <c r="AA659"/>
      <c r="AB659" s="1" t="str">
        <f>IF(基本情報登録!$D$10="","",IF(基本情報登録!$D$10='登録データ（女）'!F659,1,0))</f>
        <v/>
      </c>
      <c r="AC659"/>
    </row>
    <row r="660" spans="1:29">
      <c r="A660"/>
      <c r="B660"/>
      <c r="C660"/>
      <c r="D660"/>
      <c r="E660"/>
      <c r="F660"/>
      <c r="G660"/>
      <c r="H660"/>
      <c r="I660" s="123"/>
      <c r="J660" s="123"/>
      <c r="K660" s="123"/>
      <c r="L660" s="123"/>
      <c r="M660" s="1"/>
      <c r="N660" s="1"/>
      <c r="O660" s="113"/>
      <c r="P660" s="1"/>
      <c r="Q660"/>
      <c r="R660"/>
      <c r="S660"/>
      <c r="T660"/>
      <c r="U660"/>
      <c r="V660"/>
      <c r="W660"/>
      <c r="X660"/>
      <c r="Y660"/>
      <c r="Z660"/>
      <c r="AA660"/>
      <c r="AB660" s="1" t="str">
        <f>IF(基本情報登録!$D$10="","",IF(基本情報登録!$D$10='登録データ（女）'!F660,1,0))</f>
        <v/>
      </c>
      <c r="AC660"/>
    </row>
    <row r="661" spans="1:29">
      <c r="A661"/>
      <c r="B661"/>
      <c r="C661"/>
      <c r="D661"/>
      <c r="E661"/>
      <c r="F661"/>
      <c r="G661"/>
      <c r="H661"/>
      <c r="I661" s="123"/>
      <c r="J661" s="123"/>
      <c r="K661" s="123"/>
      <c r="L661" s="123"/>
      <c r="M661" s="1"/>
      <c r="N661" s="1"/>
      <c r="O661" s="113"/>
      <c r="P661" s="1"/>
      <c r="Q661"/>
      <c r="R661"/>
      <c r="S661"/>
      <c r="T661"/>
      <c r="U661"/>
      <c r="V661"/>
      <c r="W661"/>
      <c r="X661"/>
      <c r="Y661"/>
      <c r="Z661"/>
      <c r="AA661"/>
      <c r="AB661" s="1" t="str">
        <f>IF(基本情報登録!$D$10="","",IF(基本情報登録!$D$10='登録データ（女）'!F661,1,0))</f>
        <v/>
      </c>
      <c r="AC661"/>
    </row>
    <row r="662" spans="1:29">
      <c r="A662"/>
      <c r="B662"/>
      <c r="C662"/>
      <c r="D662"/>
      <c r="E662"/>
      <c r="F662"/>
      <c r="G662"/>
      <c r="H662"/>
      <c r="I662" s="123"/>
      <c r="J662" s="123"/>
      <c r="K662" s="123"/>
      <c r="L662" s="123"/>
      <c r="M662" s="1"/>
      <c r="N662" s="1"/>
      <c r="O662" s="113"/>
      <c r="P662" s="1"/>
      <c r="Q662"/>
      <c r="R662"/>
      <c r="S662"/>
      <c r="T662"/>
      <c r="U662"/>
      <c r="V662"/>
      <c r="W662"/>
      <c r="X662"/>
      <c r="Y662"/>
      <c r="Z662"/>
      <c r="AA662"/>
      <c r="AB662" s="1" t="str">
        <f>IF(基本情報登録!$D$10="","",IF(基本情報登録!$D$10='登録データ（女）'!F662,1,0))</f>
        <v/>
      </c>
      <c r="AC662"/>
    </row>
    <row r="663" spans="1:29">
      <c r="A663"/>
      <c r="B663"/>
      <c r="C663"/>
      <c r="D663"/>
      <c r="E663"/>
      <c r="F663"/>
      <c r="G663"/>
      <c r="H663"/>
      <c r="I663" s="123"/>
      <c r="J663" s="123"/>
      <c r="K663" s="123"/>
      <c r="L663" s="123"/>
      <c r="M663" s="1"/>
      <c r="N663" s="1"/>
      <c r="O663" s="113"/>
      <c r="P663" s="1"/>
      <c r="Q663"/>
      <c r="R663"/>
      <c r="S663"/>
      <c r="T663"/>
      <c r="U663"/>
      <c r="V663"/>
      <c r="W663"/>
      <c r="X663"/>
      <c r="Y663"/>
      <c r="Z663"/>
      <c r="AA663"/>
      <c r="AB663" s="1" t="str">
        <f>IF(基本情報登録!$D$10="","",IF(基本情報登録!$D$10='登録データ（女）'!F663,1,0))</f>
        <v/>
      </c>
      <c r="AC663"/>
    </row>
    <row r="664" spans="1:29">
      <c r="A664"/>
      <c r="B664"/>
      <c r="C664"/>
      <c r="D664"/>
      <c r="E664"/>
      <c r="F664"/>
      <c r="G664"/>
      <c r="H664"/>
      <c r="I664" s="123"/>
      <c r="J664" s="123"/>
      <c r="K664" s="123"/>
      <c r="L664" s="123"/>
      <c r="M664" s="1"/>
      <c r="N664" s="1"/>
      <c r="O664" s="113"/>
      <c r="P664" s="1"/>
      <c r="Q664"/>
      <c r="R664"/>
      <c r="S664"/>
      <c r="T664"/>
      <c r="U664"/>
      <c r="V664"/>
      <c r="W664"/>
      <c r="X664"/>
      <c r="Y664"/>
      <c r="Z664"/>
      <c r="AA664"/>
      <c r="AB664" s="1" t="str">
        <f>IF(基本情報登録!$D$10="","",IF(基本情報登録!$D$10='登録データ（女）'!F664,1,0))</f>
        <v/>
      </c>
      <c r="AC664"/>
    </row>
    <row r="665" spans="1:29">
      <c r="A665"/>
      <c r="B665"/>
      <c r="C665"/>
      <c r="D665"/>
      <c r="E665"/>
      <c r="F665"/>
      <c r="G665"/>
      <c r="H665"/>
      <c r="I665" s="123"/>
      <c r="J665" s="123"/>
      <c r="K665" s="123"/>
      <c r="L665" s="123"/>
      <c r="M665" s="1"/>
      <c r="N665" s="1"/>
      <c r="O665" s="113"/>
      <c r="P665" s="1"/>
      <c r="Q665"/>
      <c r="R665"/>
      <c r="S665"/>
      <c r="T665"/>
      <c r="U665"/>
      <c r="V665"/>
      <c r="W665"/>
      <c r="X665"/>
      <c r="Y665"/>
      <c r="Z665"/>
      <c r="AA665"/>
      <c r="AB665" s="1" t="str">
        <f>IF(基本情報登録!$D$10="","",IF(基本情報登録!$D$10='登録データ（女）'!F665,1,0))</f>
        <v/>
      </c>
      <c r="AC665"/>
    </row>
    <row r="666" spans="1:29">
      <c r="A666"/>
      <c r="B666"/>
      <c r="C666"/>
      <c r="D666"/>
      <c r="E666"/>
      <c r="F666"/>
      <c r="G666"/>
      <c r="H666"/>
      <c r="I666" s="123"/>
      <c r="J666" s="123"/>
      <c r="K666" s="123"/>
      <c r="L666" s="123"/>
      <c r="M666" s="1"/>
      <c r="N666" s="1"/>
      <c r="O666" s="113"/>
      <c r="P666" s="1"/>
      <c r="Q666"/>
      <c r="R666"/>
      <c r="S666"/>
      <c r="T666"/>
      <c r="U666"/>
      <c r="V666"/>
      <c r="W666"/>
      <c r="X666"/>
      <c r="Y666"/>
      <c r="Z666"/>
      <c r="AA666"/>
      <c r="AB666" s="1" t="str">
        <f>IF(基本情報登録!$D$10="","",IF(基本情報登録!$D$10='登録データ（女）'!F666,1,0))</f>
        <v/>
      </c>
      <c r="AC666"/>
    </row>
    <row r="667" spans="1:29">
      <c r="A667"/>
      <c r="B667"/>
      <c r="C667"/>
      <c r="D667"/>
      <c r="E667"/>
      <c r="F667"/>
      <c r="G667"/>
      <c r="H667"/>
      <c r="I667" s="123"/>
      <c r="J667" s="123"/>
      <c r="K667" s="123"/>
      <c r="L667" s="123"/>
      <c r="M667" s="1"/>
      <c r="N667" s="1"/>
      <c r="O667" s="113"/>
      <c r="P667" s="1"/>
      <c r="Q667"/>
      <c r="R667"/>
      <c r="S667"/>
      <c r="T667"/>
      <c r="U667"/>
      <c r="V667"/>
      <c r="W667"/>
      <c r="X667"/>
      <c r="Y667"/>
      <c r="Z667"/>
      <c r="AA667"/>
      <c r="AB667" s="1" t="str">
        <f>IF(基本情報登録!$D$10="","",IF(基本情報登録!$D$10='登録データ（女）'!F667,1,0))</f>
        <v/>
      </c>
      <c r="AC667"/>
    </row>
    <row r="668" spans="1:29">
      <c r="A668"/>
      <c r="B668"/>
      <c r="C668"/>
      <c r="D668"/>
      <c r="E668"/>
      <c r="F668"/>
      <c r="G668"/>
      <c r="H668"/>
      <c r="I668" s="123"/>
      <c r="J668" s="123"/>
      <c r="K668" s="123"/>
      <c r="L668" s="123"/>
      <c r="M668" s="1"/>
      <c r="N668" s="1"/>
      <c r="O668" s="113"/>
      <c r="P668" s="1"/>
      <c r="Q668"/>
      <c r="R668"/>
      <c r="S668"/>
      <c r="T668"/>
      <c r="U668"/>
      <c r="V668"/>
      <c r="W668"/>
      <c r="X668"/>
      <c r="Y668"/>
      <c r="Z668"/>
      <c r="AA668"/>
      <c r="AB668" s="1" t="str">
        <f>IF(基本情報登録!$D$10="","",IF(基本情報登録!$D$10='登録データ（女）'!F668,1,0))</f>
        <v/>
      </c>
      <c r="AC668"/>
    </row>
    <row r="669" spans="1:29">
      <c r="A669"/>
      <c r="B669"/>
      <c r="C669"/>
      <c r="D669"/>
      <c r="E669"/>
      <c r="F669"/>
      <c r="G669"/>
      <c r="H669"/>
      <c r="I669" s="123"/>
      <c r="J669" s="123"/>
      <c r="K669" s="123"/>
      <c r="L669" s="123"/>
      <c r="M669" s="1"/>
      <c r="N669" s="1"/>
      <c r="O669" s="113"/>
      <c r="P669" s="1"/>
      <c r="Q669"/>
      <c r="R669"/>
      <c r="S669"/>
      <c r="T669"/>
      <c r="U669"/>
      <c r="V669"/>
      <c r="W669"/>
      <c r="X669"/>
      <c r="Y669"/>
      <c r="Z669"/>
      <c r="AA669"/>
      <c r="AB669" s="1" t="str">
        <f>IF(基本情報登録!$D$10="","",IF(基本情報登録!$D$10='登録データ（女）'!F669,1,0))</f>
        <v/>
      </c>
      <c r="AC669"/>
    </row>
    <row r="670" spans="1:29">
      <c r="A670"/>
      <c r="B670"/>
      <c r="C670"/>
      <c r="D670"/>
      <c r="E670"/>
      <c r="F670"/>
      <c r="G670"/>
      <c r="H670"/>
      <c r="I670" s="123"/>
      <c r="J670" s="123"/>
      <c r="K670" s="123"/>
      <c r="L670" s="123"/>
      <c r="M670" s="1"/>
      <c r="N670" s="1"/>
      <c r="O670" s="113"/>
      <c r="P670" s="1"/>
      <c r="Q670"/>
      <c r="R670"/>
      <c r="S670"/>
      <c r="T670"/>
      <c r="U670"/>
      <c r="V670"/>
      <c r="W670"/>
      <c r="X670"/>
      <c r="Y670"/>
      <c r="Z670"/>
      <c r="AA670"/>
      <c r="AB670" s="1" t="str">
        <f>IF(基本情報登録!$D$10="","",IF(基本情報登録!$D$10='登録データ（女）'!F670,1,0))</f>
        <v/>
      </c>
      <c r="AC670"/>
    </row>
    <row r="671" spans="1:29">
      <c r="A671"/>
      <c r="B671"/>
      <c r="C671"/>
      <c r="D671"/>
      <c r="E671"/>
      <c r="F671"/>
      <c r="G671"/>
      <c r="H671"/>
      <c r="I671" s="123"/>
      <c r="J671" s="123"/>
      <c r="K671" s="123"/>
      <c r="L671" s="123"/>
      <c r="M671" s="1"/>
      <c r="N671" s="1"/>
      <c r="O671" s="113"/>
      <c r="P671" s="1"/>
      <c r="Q671"/>
      <c r="R671"/>
      <c r="S671"/>
      <c r="T671"/>
      <c r="U671"/>
      <c r="V671"/>
      <c r="W671"/>
      <c r="X671"/>
      <c r="Y671"/>
      <c r="Z671"/>
      <c r="AA671"/>
      <c r="AB671" s="1" t="str">
        <f>IF(基本情報登録!$D$10="","",IF(基本情報登録!$D$10='登録データ（女）'!F671,1,0))</f>
        <v/>
      </c>
      <c r="AC671"/>
    </row>
    <row r="672" spans="1:29">
      <c r="A672"/>
      <c r="B672"/>
      <c r="C672"/>
      <c r="D672"/>
      <c r="E672"/>
      <c r="F672"/>
      <c r="G672"/>
      <c r="H672"/>
      <c r="I672" s="123"/>
      <c r="J672" s="123"/>
      <c r="K672" s="123"/>
      <c r="L672" s="123"/>
      <c r="M672" s="1"/>
      <c r="N672" s="1"/>
      <c r="O672" s="113"/>
      <c r="P672" s="1"/>
      <c r="Q672"/>
      <c r="R672"/>
      <c r="S672"/>
      <c r="T672"/>
      <c r="U672"/>
      <c r="V672"/>
      <c r="W672"/>
      <c r="X672"/>
      <c r="Y672"/>
      <c r="Z672"/>
      <c r="AA672"/>
      <c r="AB672" s="1" t="str">
        <f>IF(基本情報登録!$D$10="","",IF(基本情報登録!$D$10='登録データ（女）'!F672,1,0))</f>
        <v/>
      </c>
      <c r="AC672"/>
    </row>
    <row r="673" spans="1:29">
      <c r="A673"/>
      <c r="B673"/>
      <c r="C673"/>
      <c r="D673"/>
      <c r="E673"/>
      <c r="F673"/>
      <c r="G673"/>
      <c r="H673"/>
      <c r="I673" s="123"/>
      <c r="J673" s="123"/>
      <c r="K673" s="123"/>
      <c r="L673" s="123"/>
      <c r="M673" s="1"/>
      <c r="N673" s="1"/>
      <c r="O673" s="113"/>
      <c r="P673" s="1"/>
      <c r="Q673"/>
      <c r="R673"/>
      <c r="S673"/>
      <c r="T673"/>
      <c r="U673"/>
      <c r="V673"/>
      <c r="W673"/>
      <c r="X673"/>
      <c r="Y673"/>
      <c r="Z673"/>
      <c r="AA673"/>
      <c r="AB673" s="1" t="str">
        <f>IF(基本情報登録!$D$10="","",IF(基本情報登録!$D$10='登録データ（女）'!F673,1,0))</f>
        <v/>
      </c>
      <c r="AC673"/>
    </row>
    <row r="674" spans="1:29">
      <c r="A674"/>
      <c r="B674"/>
      <c r="C674"/>
      <c r="D674"/>
      <c r="E674"/>
      <c r="F674"/>
      <c r="G674"/>
      <c r="H674"/>
      <c r="I674" s="123"/>
      <c r="J674" s="123"/>
      <c r="K674" s="123"/>
      <c r="L674" s="123"/>
      <c r="M674" s="1"/>
      <c r="N674" s="1"/>
      <c r="O674" s="113"/>
      <c r="P674" s="1"/>
      <c r="Q674"/>
      <c r="R674"/>
      <c r="S674"/>
      <c r="T674"/>
      <c r="U674"/>
      <c r="V674"/>
      <c r="W674"/>
      <c r="X674"/>
      <c r="Y674"/>
      <c r="Z674"/>
      <c r="AA674"/>
      <c r="AB674" s="1" t="str">
        <f>IF(基本情報登録!$D$10="","",IF(基本情報登録!$D$10='登録データ（女）'!F674,1,0))</f>
        <v/>
      </c>
      <c r="AC674"/>
    </row>
    <row r="675" spans="1:29">
      <c r="A675"/>
      <c r="B675"/>
      <c r="C675"/>
      <c r="D675"/>
      <c r="E675"/>
      <c r="F675"/>
      <c r="G675"/>
      <c r="H675"/>
      <c r="I675" s="123"/>
      <c r="J675" s="123"/>
      <c r="K675" s="123"/>
      <c r="L675" s="123"/>
      <c r="M675" s="1"/>
      <c r="N675" s="1"/>
      <c r="O675" s="113"/>
      <c r="P675" s="1"/>
      <c r="Q675"/>
      <c r="R675"/>
      <c r="S675"/>
      <c r="T675"/>
      <c r="U675"/>
      <c r="V675"/>
      <c r="W675"/>
      <c r="X675"/>
      <c r="Y675"/>
      <c r="Z675"/>
      <c r="AA675"/>
      <c r="AB675" s="1" t="str">
        <f>IF(基本情報登録!$D$10="","",IF(基本情報登録!$D$10='登録データ（女）'!F675,1,0))</f>
        <v/>
      </c>
      <c r="AC675"/>
    </row>
    <row r="676" spans="1:29">
      <c r="A676"/>
      <c r="B676"/>
      <c r="C676"/>
      <c r="D676"/>
      <c r="E676"/>
      <c r="F676"/>
      <c r="G676"/>
      <c r="H676"/>
      <c r="I676" s="123"/>
      <c r="J676" s="123"/>
      <c r="K676" s="123"/>
      <c r="L676" s="123"/>
      <c r="M676" s="1"/>
      <c r="N676" s="1"/>
      <c r="O676" s="113"/>
      <c r="P676" s="1"/>
      <c r="Q676"/>
      <c r="R676"/>
      <c r="S676"/>
      <c r="T676"/>
      <c r="U676"/>
      <c r="V676"/>
      <c r="W676"/>
      <c r="X676"/>
      <c r="Y676"/>
      <c r="Z676"/>
      <c r="AA676"/>
      <c r="AB676" s="1" t="str">
        <f>IF(基本情報登録!$D$10="","",IF(基本情報登録!$D$10='登録データ（女）'!F676,1,0))</f>
        <v/>
      </c>
      <c r="AC676"/>
    </row>
    <row r="677" spans="1:29">
      <c r="A677"/>
      <c r="B677"/>
      <c r="C677"/>
      <c r="D677"/>
      <c r="E677"/>
      <c r="F677"/>
      <c r="G677"/>
      <c r="H677"/>
      <c r="I677" s="123"/>
      <c r="J677" s="123"/>
      <c r="K677" s="123"/>
      <c r="L677" s="123"/>
      <c r="M677" s="1"/>
      <c r="N677" s="1"/>
      <c r="O677" s="113"/>
      <c r="P677" s="1"/>
      <c r="Q677"/>
      <c r="R677"/>
      <c r="S677"/>
      <c r="T677"/>
      <c r="U677"/>
      <c r="V677"/>
      <c r="W677"/>
      <c r="X677"/>
      <c r="Y677"/>
      <c r="Z677"/>
      <c r="AA677"/>
      <c r="AB677" s="1" t="str">
        <f>IF(基本情報登録!$D$10="","",IF(基本情報登録!$D$10='登録データ（女）'!F677,1,0))</f>
        <v/>
      </c>
      <c r="AC677"/>
    </row>
    <row r="678" spans="1:29">
      <c r="A678"/>
      <c r="B678"/>
      <c r="C678"/>
      <c r="D678"/>
      <c r="E678"/>
      <c r="F678"/>
      <c r="G678"/>
      <c r="H678"/>
      <c r="I678" s="123"/>
      <c r="J678" s="123"/>
      <c r="K678" s="123"/>
      <c r="L678" s="123"/>
      <c r="M678" s="1"/>
      <c r="N678" s="1"/>
      <c r="O678" s="113"/>
      <c r="P678" s="1"/>
      <c r="Q678"/>
      <c r="R678"/>
      <c r="S678"/>
      <c r="T678"/>
      <c r="U678"/>
      <c r="V678"/>
      <c r="W678"/>
      <c r="X678"/>
      <c r="Y678"/>
      <c r="Z678"/>
      <c r="AA678"/>
      <c r="AB678" s="1" t="str">
        <f>IF(基本情報登録!$D$10="","",IF(基本情報登録!$D$10='登録データ（女）'!F678,1,0))</f>
        <v/>
      </c>
      <c r="AC678"/>
    </row>
    <row r="679" spans="1:29">
      <c r="A679"/>
      <c r="B679"/>
      <c r="C679"/>
      <c r="D679"/>
      <c r="E679"/>
      <c r="F679"/>
      <c r="G679"/>
      <c r="H679"/>
      <c r="I679" s="123"/>
      <c r="J679" s="123"/>
      <c r="K679" s="123"/>
      <c r="L679" s="123"/>
      <c r="M679" s="1"/>
      <c r="N679" s="1"/>
      <c r="O679" s="113"/>
      <c r="P679" s="1"/>
      <c r="Q679"/>
      <c r="R679"/>
      <c r="S679"/>
      <c r="T679"/>
      <c r="U679"/>
      <c r="V679"/>
      <c r="W679"/>
      <c r="X679"/>
      <c r="Y679"/>
      <c r="Z679"/>
      <c r="AA679"/>
      <c r="AB679" s="1" t="str">
        <f>IF(基本情報登録!$D$10="","",IF(基本情報登録!$D$10='登録データ（女）'!F679,1,0))</f>
        <v/>
      </c>
      <c r="AC679"/>
    </row>
    <row r="680" spans="1:29">
      <c r="A680"/>
      <c r="B680"/>
      <c r="C680"/>
      <c r="D680"/>
      <c r="E680"/>
      <c r="F680"/>
      <c r="G680"/>
      <c r="H680"/>
      <c r="I680" s="123"/>
      <c r="J680" s="123"/>
      <c r="K680" s="123"/>
      <c r="L680" s="123"/>
      <c r="M680" s="1"/>
      <c r="N680" s="1"/>
      <c r="O680" s="113"/>
      <c r="P680" s="1"/>
      <c r="Q680"/>
      <c r="R680"/>
      <c r="S680"/>
      <c r="T680"/>
      <c r="U680"/>
      <c r="V680"/>
      <c r="W680"/>
      <c r="X680"/>
      <c r="Y680"/>
      <c r="Z680"/>
      <c r="AA680"/>
      <c r="AB680" s="1" t="str">
        <f>IF(基本情報登録!$D$10="","",IF(基本情報登録!$D$10='登録データ（女）'!F680,1,0))</f>
        <v/>
      </c>
      <c r="AC680"/>
    </row>
    <row r="681" spans="1:29">
      <c r="A681"/>
      <c r="B681"/>
      <c r="C681"/>
      <c r="D681"/>
      <c r="E681"/>
      <c r="F681"/>
      <c r="G681"/>
      <c r="H681"/>
      <c r="I681" s="123"/>
      <c r="J681" s="123"/>
      <c r="K681" s="123"/>
      <c r="L681" s="123"/>
      <c r="M681" s="1"/>
      <c r="N681" s="1"/>
      <c r="O681" s="113"/>
      <c r="P681" s="1"/>
      <c r="Q681"/>
      <c r="R681"/>
      <c r="S681"/>
      <c r="T681"/>
      <c r="U681"/>
      <c r="V681"/>
      <c r="W681"/>
      <c r="X681"/>
      <c r="Y681"/>
      <c r="Z681"/>
      <c r="AA681"/>
      <c r="AB681" s="1" t="str">
        <f>IF(基本情報登録!$D$10="","",IF(基本情報登録!$D$10='登録データ（女）'!F681,1,0))</f>
        <v/>
      </c>
      <c r="AC681"/>
    </row>
    <row r="682" spans="1:29">
      <c r="A682"/>
      <c r="B682"/>
      <c r="C682"/>
      <c r="D682"/>
      <c r="E682"/>
      <c r="F682"/>
      <c r="G682"/>
      <c r="H682"/>
      <c r="I682" s="123"/>
      <c r="J682" s="123"/>
      <c r="K682" s="123"/>
      <c r="L682" s="123"/>
      <c r="M682" s="1"/>
      <c r="N682" s="1"/>
      <c r="O682" s="113"/>
      <c r="P682" s="1"/>
      <c r="Q682"/>
      <c r="R682"/>
      <c r="S682"/>
      <c r="T682"/>
      <c r="U682"/>
      <c r="V682"/>
      <c r="W682"/>
      <c r="X682"/>
      <c r="Y682"/>
      <c r="Z682"/>
      <c r="AA682"/>
      <c r="AB682" s="1" t="str">
        <f>IF(基本情報登録!$D$10="","",IF(基本情報登録!$D$10='登録データ（女）'!F682,1,0))</f>
        <v/>
      </c>
      <c r="AC682"/>
    </row>
    <row r="683" spans="1:29">
      <c r="A683"/>
      <c r="B683"/>
      <c r="C683"/>
      <c r="D683"/>
      <c r="E683"/>
      <c r="F683"/>
      <c r="G683"/>
      <c r="H683"/>
      <c r="I683" s="123"/>
      <c r="J683" s="123"/>
      <c r="K683" s="123"/>
      <c r="L683" s="123"/>
      <c r="M683" s="1"/>
      <c r="N683" s="1"/>
      <c r="O683" s="113"/>
      <c r="P683" s="1"/>
      <c r="Q683"/>
      <c r="R683"/>
      <c r="S683"/>
      <c r="T683"/>
      <c r="U683"/>
      <c r="V683"/>
      <c r="W683"/>
      <c r="X683"/>
      <c r="Y683"/>
      <c r="Z683"/>
      <c r="AA683"/>
      <c r="AB683" s="1" t="str">
        <f>IF(基本情報登録!$D$10="","",IF(基本情報登録!$D$10='登録データ（女）'!F683,1,0))</f>
        <v/>
      </c>
      <c r="AC683"/>
    </row>
    <row r="684" spans="1:29">
      <c r="A684"/>
      <c r="B684"/>
      <c r="C684"/>
      <c r="D684"/>
      <c r="E684"/>
      <c r="F684"/>
      <c r="G684"/>
      <c r="H684"/>
      <c r="I684" s="123"/>
      <c r="J684" s="123"/>
      <c r="K684" s="123"/>
      <c r="L684" s="123"/>
      <c r="M684" s="1"/>
      <c r="N684" s="1"/>
      <c r="O684" s="113"/>
      <c r="P684" s="1"/>
      <c r="Q684"/>
      <c r="R684"/>
      <c r="S684"/>
      <c r="T684"/>
      <c r="U684"/>
      <c r="V684"/>
      <c r="W684"/>
      <c r="X684"/>
      <c r="Y684"/>
      <c r="Z684"/>
      <c r="AA684"/>
      <c r="AB684" s="1" t="str">
        <f>IF(基本情報登録!$D$10="","",IF(基本情報登録!$D$10='登録データ（女）'!F684,1,0))</f>
        <v/>
      </c>
      <c r="AC684"/>
    </row>
    <row r="685" spans="1:29">
      <c r="A685"/>
      <c r="B685"/>
      <c r="C685"/>
      <c r="D685"/>
      <c r="E685"/>
      <c r="F685"/>
      <c r="G685"/>
      <c r="H685"/>
      <c r="I685" s="123"/>
      <c r="J685" s="123"/>
      <c r="K685" s="123"/>
      <c r="L685" s="123"/>
      <c r="M685" s="1"/>
      <c r="N685" s="1"/>
      <c r="O685" s="113"/>
      <c r="P685" s="1"/>
      <c r="Q685"/>
      <c r="R685"/>
      <c r="S685"/>
      <c r="T685"/>
      <c r="U685"/>
      <c r="V685"/>
      <c r="W685"/>
      <c r="X685"/>
      <c r="Y685"/>
      <c r="Z685"/>
      <c r="AA685"/>
      <c r="AB685" s="1" t="str">
        <f>IF(基本情報登録!$D$10="","",IF(基本情報登録!$D$10='登録データ（女）'!F685,1,0))</f>
        <v/>
      </c>
      <c r="AC685"/>
    </row>
    <row r="686" spans="1:29">
      <c r="A686"/>
      <c r="B686"/>
      <c r="C686"/>
      <c r="D686"/>
      <c r="E686"/>
      <c r="F686"/>
      <c r="G686"/>
      <c r="H686"/>
      <c r="I686" s="123"/>
      <c r="J686" s="123"/>
      <c r="K686" s="123"/>
      <c r="L686" s="123"/>
      <c r="M686" s="1"/>
      <c r="N686" s="1"/>
      <c r="O686" s="113"/>
      <c r="P686" s="1"/>
      <c r="Q686"/>
      <c r="R686"/>
      <c r="S686"/>
      <c r="T686"/>
      <c r="U686"/>
      <c r="V686"/>
      <c r="W686"/>
      <c r="X686"/>
      <c r="Y686"/>
      <c r="Z686"/>
      <c r="AA686"/>
      <c r="AB686" s="1" t="str">
        <f>IF(基本情報登録!$D$10="","",IF(基本情報登録!$D$10='登録データ（女）'!F686,1,0))</f>
        <v/>
      </c>
      <c r="AC686"/>
    </row>
    <row r="687" spans="1:29">
      <c r="A687"/>
      <c r="B687"/>
      <c r="C687"/>
      <c r="D687"/>
      <c r="E687"/>
      <c r="F687"/>
      <c r="G687"/>
      <c r="H687"/>
      <c r="I687" s="123"/>
      <c r="J687" s="123"/>
      <c r="K687" s="123"/>
      <c r="L687" s="123"/>
      <c r="M687" s="1"/>
      <c r="N687" s="1"/>
      <c r="O687" s="113"/>
      <c r="P687" s="1"/>
      <c r="Q687"/>
      <c r="R687"/>
      <c r="S687"/>
      <c r="T687"/>
      <c r="U687"/>
      <c r="V687"/>
      <c r="W687"/>
      <c r="X687"/>
      <c r="Y687"/>
      <c r="Z687"/>
      <c r="AA687"/>
      <c r="AB687" s="1" t="str">
        <f>IF(基本情報登録!$D$10="","",IF(基本情報登録!$D$10='登録データ（女）'!F687,1,0))</f>
        <v/>
      </c>
      <c r="AC687"/>
    </row>
    <row r="688" spans="1:29">
      <c r="A688"/>
      <c r="B688"/>
      <c r="C688"/>
      <c r="D688"/>
      <c r="E688"/>
      <c r="F688"/>
      <c r="G688"/>
      <c r="H688"/>
      <c r="I688" s="123"/>
      <c r="J688" s="123"/>
      <c r="K688" s="123"/>
      <c r="L688" s="123"/>
      <c r="M688" s="1"/>
      <c r="N688" s="1"/>
      <c r="O688" s="113"/>
      <c r="P688" s="1"/>
      <c r="Q688"/>
      <c r="R688"/>
      <c r="S688"/>
      <c r="T688"/>
      <c r="U688"/>
      <c r="V688"/>
      <c r="W688"/>
      <c r="X688"/>
      <c r="Y688"/>
      <c r="Z688"/>
      <c r="AA688"/>
      <c r="AB688" s="1" t="str">
        <f>IF(基本情報登録!$D$10="","",IF(基本情報登録!$D$10='登録データ（女）'!F688,1,0))</f>
        <v/>
      </c>
      <c r="AC688"/>
    </row>
    <row r="689" spans="1:29">
      <c r="A689"/>
      <c r="B689"/>
      <c r="C689"/>
      <c r="D689"/>
      <c r="E689"/>
      <c r="F689"/>
      <c r="G689"/>
      <c r="H689"/>
      <c r="I689" s="123"/>
      <c r="J689" s="123"/>
      <c r="K689" s="123"/>
      <c r="L689" s="123"/>
      <c r="M689" s="1"/>
      <c r="N689" s="1"/>
      <c r="O689" s="113"/>
      <c r="P689" s="1"/>
      <c r="Q689"/>
      <c r="R689"/>
      <c r="S689"/>
      <c r="T689"/>
      <c r="U689"/>
      <c r="V689"/>
      <c r="W689"/>
      <c r="X689"/>
      <c r="Y689"/>
      <c r="Z689"/>
      <c r="AA689"/>
      <c r="AB689" s="1" t="str">
        <f>IF(基本情報登録!$D$10="","",IF(基本情報登録!$D$10='登録データ（女）'!F689,1,0))</f>
        <v/>
      </c>
      <c r="AC689"/>
    </row>
    <row r="690" spans="1:29">
      <c r="A690"/>
      <c r="B690"/>
      <c r="C690"/>
      <c r="D690"/>
      <c r="E690"/>
      <c r="F690"/>
      <c r="G690"/>
      <c r="H690"/>
      <c r="I690" s="123"/>
      <c r="J690" s="123"/>
      <c r="K690" s="123"/>
      <c r="L690" s="123"/>
      <c r="M690" s="1"/>
      <c r="N690" s="1"/>
      <c r="O690" s="113"/>
      <c r="P690" s="1"/>
      <c r="Q690"/>
      <c r="R690"/>
      <c r="S690"/>
      <c r="T690"/>
      <c r="U690"/>
      <c r="V690"/>
      <c r="W690"/>
      <c r="X690"/>
      <c r="Y690"/>
      <c r="Z690"/>
      <c r="AA690"/>
      <c r="AB690" s="1" t="str">
        <f>IF(基本情報登録!$D$10="","",IF(基本情報登録!$D$10='登録データ（女）'!F690,1,0))</f>
        <v/>
      </c>
      <c r="AC690"/>
    </row>
    <row r="691" spans="1:29">
      <c r="A691"/>
      <c r="B691"/>
      <c r="C691"/>
      <c r="D691"/>
      <c r="E691"/>
      <c r="F691"/>
      <c r="G691"/>
      <c r="H691"/>
      <c r="I691" s="123"/>
      <c r="J691" s="123"/>
      <c r="K691" s="123"/>
      <c r="L691" s="123"/>
      <c r="M691" s="1"/>
      <c r="N691" s="1"/>
      <c r="O691" s="113"/>
      <c r="P691" s="1"/>
      <c r="Q691"/>
      <c r="R691"/>
      <c r="S691"/>
      <c r="T691"/>
      <c r="U691"/>
      <c r="V691"/>
      <c r="W691"/>
      <c r="X691"/>
      <c r="Y691"/>
      <c r="Z691"/>
      <c r="AA691"/>
      <c r="AB691" s="1" t="str">
        <f>IF(基本情報登録!$D$10="","",IF(基本情報登録!$D$10='登録データ（女）'!F691,1,0))</f>
        <v/>
      </c>
      <c r="AC691"/>
    </row>
    <row r="692" spans="1:29">
      <c r="A692"/>
      <c r="B692"/>
      <c r="C692"/>
      <c r="D692"/>
      <c r="E692"/>
      <c r="F692"/>
      <c r="G692"/>
      <c r="H692"/>
      <c r="I692" s="123"/>
      <c r="J692" s="123"/>
      <c r="K692" s="123"/>
      <c r="L692" s="123"/>
      <c r="M692" s="1"/>
      <c r="N692" s="1"/>
      <c r="O692" s="113"/>
      <c r="P692" s="1"/>
      <c r="Q692"/>
      <c r="R692"/>
      <c r="S692"/>
      <c r="T692"/>
      <c r="U692"/>
      <c r="V692"/>
      <c r="W692"/>
      <c r="X692"/>
      <c r="Y692"/>
      <c r="Z692"/>
      <c r="AA692"/>
      <c r="AB692" s="1" t="str">
        <f>IF(基本情報登録!$D$10="","",IF(基本情報登録!$D$10='登録データ（女）'!F692,1,0))</f>
        <v/>
      </c>
      <c r="AC692"/>
    </row>
    <row r="693" spans="1:29">
      <c r="A693"/>
      <c r="B693"/>
      <c r="C693"/>
      <c r="D693"/>
      <c r="E693"/>
      <c r="F693"/>
      <c r="G693"/>
      <c r="H693"/>
      <c r="I693" s="123"/>
      <c r="J693" s="123"/>
      <c r="K693" s="123"/>
      <c r="L693" s="123"/>
      <c r="M693" s="1"/>
      <c r="N693" s="1"/>
      <c r="O693" s="113"/>
      <c r="P693" s="1"/>
      <c r="Q693"/>
      <c r="R693"/>
      <c r="S693"/>
      <c r="T693"/>
      <c r="U693"/>
      <c r="V693"/>
      <c r="W693"/>
      <c r="X693"/>
      <c r="Y693"/>
      <c r="Z693"/>
      <c r="AA693"/>
      <c r="AB693" s="1" t="str">
        <f>IF(基本情報登録!$D$10="","",IF(基本情報登録!$D$10='登録データ（女）'!F693,1,0))</f>
        <v/>
      </c>
      <c r="AC693"/>
    </row>
    <row r="694" spans="1:29">
      <c r="A694"/>
      <c r="B694"/>
      <c r="C694"/>
      <c r="D694"/>
      <c r="E694"/>
      <c r="F694"/>
      <c r="G694"/>
      <c r="H694"/>
      <c r="I694" s="123"/>
      <c r="J694" s="123"/>
      <c r="K694" s="123"/>
      <c r="L694" s="123"/>
      <c r="M694" s="1"/>
      <c r="N694" s="1"/>
      <c r="O694" s="113"/>
      <c r="P694" s="1"/>
      <c r="Q694"/>
      <c r="R694"/>
      <c r="S694"/>
      <c r="T694"/>
      <c r="U694"/>
      <c r="V694"/>
      <c r="W694"/>
      <c r="X694"/>
      <c r="Y694"/>
      <c r="Z694"/>
      <c r="AA694"/>
      <c r="AB694" s="1" t="str">
        <f>IF(基本情報登録!$D$10="","",IF(基本情報登録!$D$10='登録データ（女）'!F694,1,0))</f>
        <v/>
      </c>
      <c r="AC694"/>
    </row>
    <row r="695" spans="1:29">
      <c r="A695"/>
      <c r="B695"/>
      <c r="C695"/>
      <c r="D695"/>
      <c r="E695"/>
      <c r="F695"/>
      <c r="G695"/>
      <c r="H695"/>
      <c r="I695" s="123"/>
      <c r="J695" s="123"/>
      <c r="K695" s="123"/>
      <c r="L695" s="123"/>
      <c r="M695" s="1"/>
      <c r="N695" s="1"/>
      <c r="O695" s="113"/>
      <c r="P695" s="1"/>
      <c r="Q695"/>
      <c r="R695"/>
      <c r="S695"/>
      <c r="T695"/>
      <c r="U695"/>
      <c r="V695"/>
      <c r="W695"/>
      <c r="X695"/>
      <c r="Y695"/>
      <c r="Z695"/>
      <c r="AA695"/>
      <c r="AB695" s="1" t="str">
        <f>IF(基本情報登録!$D$10="","",IF(基本情報登録!$D$10='登録データ（女）'!F695,1,0))</f>
        <v/>
      </c>
      <c r="AC695"/>
    </row>
    <row r="696" spans="1:29">
      <c r="A696"/>
      <c r="B696"/>
      <c r="C696"/>
      <c r="D696"/>
      <c r="E696"/>
      <c r="F696"/>
      <c r="G696"/>
      <c r="H696"/>
      <c r="I696" s="123"/>
      <c r="J696" s="123"/>
      <c r="K696" s="123"/>
      <c r="L696" s="123"/>
      <c r="M696" s="1"/>
      <c r="N696" s="1"/>
      <c r="O696" s="113"/>
      <c r="P696" s="1"/>
      <c r="Q696"/>
      <c r="R696"/>
      <c r="S696"/>
      <c r="T696"/>
      <c r="U696"/>
      <c r="V696"/>
      <c r="W696"/>
      <c r="X696"/>
      <c r="Y696"/>
      <c r="Z696"/>
      <c r="AA696"/>
      <c r="AB696" s="1" t="str">
        <f>IF(基本情報登録!$D$10="","",IF(基本情報登録!$D$10='登録データ（女）'!F696,1,0))</f>
        <v/>
      </c>
      <c r="AC696"/>
    </row>
    <row r="697" spans="1:29">
      <c r="A697"/>
      <c r="B697"/>
      <c r="C697"/>
      <c r="D697"/>
      <c r="E697"/>
      <c r="F697"/>
      <c r="G697"/>
      <c r="H697"/>
      <c r="I697" s="123"/>
      <c r="J697" s="123"/>
      <c r="K697" s="123"/>
      <c r="L697" s="123"/>
      <c r="M697" s="1"/>
      <c r="N697" s="1"/>
      <c r="O697" s="113"/>
      <c r="P697" s="1"/>
      <c r="Q697"/>
      <c r="R697"/>
      <c r="S697"/>
      <c r="T697"/>
      <c r="U697"/>
      <c r="V697"/>
      <c r="W697"/>
      <c r="X697"/>
      <c r="Y697"/>
      <c r="Z697"/>
      <c r="AA697"/>
      <c r="AB697" s="1" t="str">
        <f>IF(基本情報登録!$D$10="","",IF(基本情報登録!$D$10='登録データ（女）'!F697,1,0))</f>
        <v/>
      </c>
      <c r="AC697"/>
    </row>
    <row r="698" spans="1:29">
      <c r="A698"/>
      <c r="B698"/>
      <c r="C698"/>
      <c r="D698"/>
      <c r="E698"/>
      <c r="F698"/>
      <c r="G698"/>
      <c r="H698"/>
      <c r="I698" s="123"/>
      <c r="J698" s="123"/>
      <c r="K698" s="123"/>
      <c r="L698" s="123"/>
      <c r="M698" s="1"/>
      <c r="N698" s="1"/>
      <c r="O698" s="113"/>
      <c r="P698" s="1"/>
      <c r="Q698"/>
      <c r="R698"/>
      <c r="S698"/>
      <c r="T698"/>
      <c r="U698"/>
      <c r="V698"/>
      <c r="W698"/>
      <c r="X698"/>
      <c r="Y698"/>
      <c r="Z698"/>
      <c r="AA698"/>
      <c r="AB698" s="1" t="str">
        <f>IF(基本情報登録!$D$10="","",IF(基本情報登録!$D$10='登録データ（女）'!F698,1,0))</f>
        <v/>
      </c>
      <c r="AC698"/>
    </row>
    <row r="699" spans="1:29">
      <c r="A699"/>
      <c r="B699"/>
      <c r="C699"/>
      <c r="D699"/>
      <c r="E699"/>
      <c r="F699"/>
      <c r="G699"/>
      <c r="H699"/>
      <c r="I699" s="123"/>
      <c r="J699" s="123"/>
      <c r="K699" s="123"/>
      <c r="L699" s="123"/>
      <c r="M699" s="1"/>
      <c r="N699" s="1"/>
      <c r="O699" s="113"/>
      <c r="P699" s="1"/>
      <c r="Q699"/>
      <c r="R699"/>
      <c r="S699"/>
      <c r="T699"/>
      <c r="U699"/>
      <c r="V699"/>
      <c r="W699"/>
      <c r="X699"/>
      <c r="Y699"/>
      <c r="Z699"/>
      <c r="AA699"/>
      <c r="AB699" s="1" t="str">
        <f>IF(基本情報登録!$D$10="","",IF(基本情報登録!$D$10='登録データ（女）'!F699,1,0))</f>
        <v/>
      </c>
      <c r="AC699"/>
    </row>
    <row r="700" spans="1:29">
      <c r="A700"/>
      <c r="B700"/>
      <c r="C700"/>
      <c r="D700"/>
      <c r="E700"/>
      <c r="F700"/>
      <c r="G700"/>
      <c r="H700"/>
      <c r="I700" s="123"/>
      <c r="J700" s="123"/>
      <c r="K700" s="123"/>
      <c r="L700" s="123"/>
      <c r="M700" s="1"/>
      <c r="N700" s="1"/>
      <c r="O700" s="113"/>
      <c r="P700" s="1"/>
      <c r="Q700"/>
      <c r="R700"/>
      <c r="S700"/>
      <c r="T700"/>
      <c r="U700"/>
      <c r="V700"/>
      <c r="W700"/>
      <c r="X700"/>
      <c r="Y700"/>
      <c r="Z700"/>
      <c r="AA700"/>
      <c r="AB700" s="1" t="str">
        <f>IF(基本情報登録!$D$10="","",IF(基本情報登録!$D$10='登録データ（女）'!F700,1,0))</f>
        <v/>
      </c>
      <c r="AC700"/>
    </row>
    <row r="701" spans="1:29">
      <c r="A701"/>
      <c r="B701"/>
      <c r="C701"/>
      <c r="D701"/>
      <c r="E701"/>
      <c r="F701"/>
      <c r="G701"/>
      <c r="H701"/>
      <c r="I701" s="123"/>
      <c r="J701" s="123"/>
      <c r="K701" s="123"/>
      <c r="L701" s="123"/>
      <c r="M701" s="1"/>
      <c r="N701" s="1"/>
      <c r="O701" s="113"/>
      <c r="P701" s="1"/>
      <c r="Q701"/>
      <c r="R701"/>
      <c r="S701"/>
      <c r="T701"/>
      <c r="U701"/>
      <c r="V701"/>
      <c r="W701"/>
      <c r="X701"/>
      <c r="Y701"/>
      <c r="Z701"/>
      <c r="AA701"/>
      <c r="AB701" s="1" t="str">
        <f>IF(基本情報登録!$D$10="","",IF(基本情報登録!$D$10='登録データ（女）'!F701,1,0))</f>
        <v/>
      </c>
      <c r="AC701"/>
    </row>
    <row r="702" spans="1:29">
      <c r="A702"/>
      <c r="B702"/>
      <c r="C702"/>
      <c r="D702"/>
      <c r="E702"/>
      <c r="F702"/>
      <c r="G702"/>
      <c r="H702"/>
      <c r="I702" s="123"/>
      <c r="J702" s="123"/>
      <c r="K702" s="123"/>
      <c r="L702" s="123"/>
      <c r="M702" s="1"/>
      <c r="N702" s="1"/>
      <c r="O702" s="113"/>
      <c r="P702" s="1"/>
      <c r="Q702"/>
      <c r="R702"/>
      <c r="S702"/>
      <c r="T702"/>
      <c r="U702"/>
      <c r="V702"/>
      <c r="W702"/>
      <c r="X702"/>
      <c r="Y702"/>
      <c r="Z702"/>
      <c r="AA702"/>
      <c r="AB702" s="1" t="str">
        <f>IF(基本情報登録!$D$10="","",IF(基本情報登録!$D$10='登録データ（女）'!F702,1,0))</f>
        <v/>
      </c>
      <c r="AC702"/>
    </row>
    <row r="703" spans="1:29">
      <c r="A703"/>
      <c r="B703"/>
      <c r="C703"/>
      <c r="D703"/>
      <c r="E703"/>
      <c r="F703"/>
      <c r="G703"/>
      <c r="H703"/>
      <c r="I703" s="123"/>
      <c r="J703" s="123"/>
      <c r="K703" s="123"/>
      <c r="L703" s="123"/>
      <c r="M703" s="1"/>
      <c r="N703" s="1"/>
      <c r="O703" s="113"/>
      <c r="P703" s="1"/>
      <c r="Q703"/>
      <c r="R703"/>
      <c r="S703"/>
      <c r="T703"/>
      <c r="U703"/>
      <c r="V703"/>
      <c r="W703"/>
      <c r="X703"/>
      <c r="Y703"/>
      <c r="Z703"/>
      <c r="AA703"/>
      <c r="AB703" s="1" t="str">
        <f>IF(基本情報登録!$D$10="","",IF(基本情報登録!$D$10='登録データ（女）'!F703,1,0))</f>
        <v/>
      </c>
      <c r="AC703"/>
    </row>
    <row r="704" spans="1:29">
      <c r="A704"/>
      <c r="B704"/>
      <c r="C704"/>
      <c r="D704"/>
      <c r="E704"/>
      <c r="F704"/>
      <c r="G704"/>
      <c r="H704"/>
      <c r="I704" s="123"/>
      <c r="J704" s="123"/>
      <c r="K704" s="123"/>
      <c r="L704" s="123"/>
      <c r="M704" s="1"/>
      <c r="N704" s="1"/>
      <c r="O704" s="113"/>
      <c r="P704" s="1"/>
      <c r="Q704"/>
      <c r="R704"/>
      <c r="S704"/>
      <c r="T704"/>
      <c r="U704"/>
      <c r="V704"/>
      <c r="W704"/>
      <c r="X704"/>
      <c r="Y704"/>
      <c r="Z704"/>
      <c r="AA704"/>
      <c r="AB704" s="1" t="str">
        <f>IF(基本情報登録!$D$10="","",IF(基本情報登録!$D$10='登録データ（女）'!F704,1,0))</f>
        <v/>
      </c>
      <c r="AC704"/>
    </row>
    <row r="705" spans="1:29">
      <c r="A705"/>
      <c r="B705"/>
      <c r="C705"/>
      <c r="D705"/>
      <c r="E705"/>
      <c r="F705"/>
      <c r="G705"/>
      <c r="H705"/>
      <c r="I705" s="123"/>
      <c r="J705" s="123"/>
      <c r="K705" s="123"/>
      <c r="L705" s="123"/>
      <c r="M705" s="1"/>
      <c r="N705" s="1"/>
      <c r="O705" s="113"/>
      <c r="P705" s="1"/>
      <c r="Q705"/>
      <c r="R705"/>
      <c r="S705"/>
      <c r="T705"/>
      <c r="U705"/>
      <c r="V705"/>
      <c r="W705"/>
      <c r="X705"/>
      <c r="Y705"/>
      <c r="Z705"/>
      <c r="AA705"/>
      <c r="AB705" s="1" t="str">
        <f>IF(基本情報登録!$D$10="","",IF(基本情報登録!$D$10='登録データ（女）'!F705,1,0))</f>
        <v/>
      </c>
      <c r="AC705"/>
    </row>
    <row r="706" spans="1:29">
      <c r="A706"/>
      <c r="B706"/>
      <c r="C706"/>
      <c r="D706"/>
      <c r="E706"/>
      <c r="F706"/>
      <c r="G706"/>
      <c r="H706"/>
      <c r="I706" s="123"/>
      <c r="J706" s="123"/>
      <c r="K706" s="123"/>
      <c r="L706" s="123"/>
      <c r="M706" s="1"/>
      <c r="N706" s="1"/>
      <c r="O706" s="113"/>
      <c r="P706" s="1"/>
      <c r="Q706"/>
      <c r="R706"/>
      <c r="S706"/>
      <c r="T706"/>
      <c r="U706"/>
      <c r="V706"/>
      <c r="W706"/>
      <c r="X706"/>
      <c r="Y706"/>
      <c r="Z706"/>
      <c r="AA706"/>
      <c r="AB706" s="1" t="str">
        <f>IF(基本情報登録!$D$10="","",IF(基本情報登録!$D$10='登録データ（女）'!F706,1,0))</f>
        <v/>
      </c>
      <c r="AC706"/>
    </row>
    <row r="707" spans="1:29">
      <c r="A707"/>
      <c r="B707"/>
      <c r="C707"/>
      <c r="D707"/>
      <c r="E707"/>
      <c r="F707"/>
      <c r="G707"/>
      <c r="H707"/>
      <c r="I707" s="123"/>
      <c r="J707" s="123"/>
      <c r="K707" s="123"/>
      <c r="L707" s="123"/>
      <c r="M707" s="1"/>
      <c r="N707" s="1"/>
      <c r="O707" s="113"/>
      <c r="P707" s="1"/>
      <c r="Q707"/>
      <c r="R707"/>
      <c r="S707"/>
      <c r="T707"/>
      <c r="U707"/>
      <c r="V707"/>
      <c r="W707"/>
      <c r="X707"/>
      <c r="Y707"/>
      <c r="Z707"/>
      <c r="AA707"/>
      <c r="AB707" s="1" t="str">
        <f>IF(基本情報登録!$D$10="","",IF(基本情報登録!$D$10='登録データ（女）'!F707,1,0))</f>
        <v/>
      </c>
      <c r="AC707"/>
    </row>
    <row r="708" spans="1:29">
      <c r="A708"/>
      <c r="B708"/>
      <c r="C708"/>
      <c r="D708"/>
      <c r="E708"/>
      <c r="F708"/>
      <c r="G708"/>
      <c r="H708"/>
      <c r="I708" s="123"/>
      <c r="J708" s="123"/>
      <c r="K708" s="123"/>
      <c r="L708" s="123"/>
      <c r="M708" s="1"/>
      <c r="N708" s="1"/>
      <c r="O708" s="113"/>
      <c r="P708" s="1"/>
      <c r="Q708"/>
      <c r="R708"/>
      <c r="S708"/>
      <c r="T708"/>
      <c r="U708"/>
      <c r="V708"/>
      <c r="W708"/>
      <c r="X708"/>
      <c r="Y708"/>
      <c r="Z708"/>
      <c r="AA708"/>
      <c r="AB708" s="1" t="str">
        <f>IF(基本情報登録!$D$10="","",IF(基本情報登録!$D$10='登録データ（女）'!F708,1,0))</f>
        <v/>
      </c>
      <c r="AC708"/>
    </row>
    <row r="709" spans="1:29">
      <c r="A709"/>
      <c r="B709"/>
      <c r="C709"/>
      <c r="D709"/>
      <c r="E709"/>
      <c r="F709"/>
      <c r="G709"/>
      <c r="H709"/>
      <c r="I709" s="123"/>
      <c r="J709" s="123"/>
      <c r="K709" s="123"/>
      <c r="L709" s="123"/>
      <c r="M709" s="1"/>
      <c r="N709" s="1"/>
      <c r="O709" s="113"/>
      <c r="P709" s="1"/>
      <c r="Q709"/>
      <c r="R709"/>
      <c r="S709"/>
      <c r="T709"/>
      <c r="U709"/>
      <c r="V709"/>
      <c r="W709"/>
      <c r="X709"/>
      <c r="Y709"/>
      <c r="Z709"/>
      <c r="AA709"/>
      <c r="AB709" s="1" t="str">
        <f>IF(基本情報登録!$D$10="","",IF(基本情報登録!$D$10='登録データ（女）'!F709,1,0))</f>
        <v/>
      </c>
      <c r="AC709"/>
    </row>
    <row r="710" spans="1:29">
      <c r="A710"/>
      <c r="B710"/>
      <c r="C710"/>
      <c r="D710"/>
      <c r="E710"/>
      <c r="F710"/>
      <c r="G710"/>
      <c r="H710"/>
      <c r="I710" s="123"/>
      <c r="J710" s="123"/>
      <c r="K710" s="123"/>
      <c r="L710" s="123"/>
      <c r="M710" s="1"/>
      <c r="N710" s="1"/>
      <c r="O710" s="113"/>
      <c r="P710" s="1"/>
      <c r="Q710"/>
      <c r="R710"/>
      <c r="S710"/>
      <c r="T710"/>
      <c r="U710"/>
      <c r="V710"/>
      <c r="W710"/>
      <c r="X710"/>
      <c r="Y710"/>
      <c r="Z710"/>
      <c r="AA710"/>
      <c r="AB710" s="1" t="str">
        <f>IF(基本情報登録!$D$10="","",IF(基本情報登録!$D$10='登録データ（女）'!F710,1,0))</f>
        <v/>
      </c>
      <c r="AC710"/>
    </row>
    <row r="711" spans="1:29">
      <c r="A711"/>
      <c r="B711"/>
      <c r="C711"/>
      <c r="D711"/>
      <c r="E711"/>
      <c r="F711"/>
      <c r="G711"/>
      <c r="H711"/>
      <c r="I711" s="123"/>
      <c r="J711" s="123"/>
      <c r="K711" s="123"/>
      <c r="L711" s="123"/>
      <c r="M711" s="1"/>
      <c r="N711" s="1"/>
      <c r="O711" s="113"/>
      <c r="P711" s="1"/>
      <c r="Q711"/>
      <c r="R711"/>
      <c r="S711"/>
      <c r="T711"/>
      <c r="U711"/>
      <c r="V711"/>
      <c r="W711"/>
      <c r="X711"/>
      <c r="Y711"/>
      <c r="Z711"/>
      <c r="AA711"/>
      <c r="AB711" s="1" t="str">
        <f>IF(基本情報登録!$D$10="","",IF(基本情報登録!$D$10='登録データ（女）'!F711,1,0))</f>
        <v/>
      </c>
      <c r="AC711"/>
    </row>
    <row r="712" spans="1:29">
      <c r="A712"/>
      <c r="B712"/>
      <c r="C712"/>
      <c r="D712"/>
      <c r="E712"/>
      <c r="F712"/>
      <c r="G712"/>
      <c r="H712"/>
      <c r="I712" s="123"/>
      <c r="J712" s="123"/>
      <c r="K712" s="123"/>
      <c r="L712" s="123"/>
      <c r="M712" s="1"/>
      <c r="N712" s="1"/>
      <c r="O712" s="113"/>
      <c r="P712" s="1"/>
      <c r="Q712"/>
      <c r="R712"/>
      <c r="S712"/>
      <c r="T712"/>
      <c r="U712"/>
      <c r="V712"/>
      <c r="W712"/>
      <c r="X712"/>
      <c r="Y712"/>
      <c r="Z712"/>
      <c r="AA712"/>
      <c r="AB712" s="1" t="str">
        <f>IF(基本情報登録!$D$10="","",IF(基本情報登録!$D$10='登録データ（女）'!F712,1,0))</f>
        <v/>
      </c>
      <c r="AC712"/>
    </row>
    <row r="713" spans="1:29">
      <c r="A713"/>
      <c r="B713"/>
      <c r="C713"/>
      <c r="D713"/>
      <c r="E713"/>
      <c r="F713"/>
      <c r="G713"/>
      <c r="H713"/>
      <c r="I713" s="123"/>
      <c r="J713" s="123"/>
      <c r="K713" s="123"/>
      <c r="L713" s="123"/>
      <c r="M713" s="1"/>
      <c r="N713" s="1"/>
      <c r="O713" s="113"/>
      <c r="P713" s="1"/>
      <c r="Q713"/>
      <c r="R713"/>
      <c r="S713"/>
      <c r="T713"/>
      <c r="U713"/>
      <c r="V713"/>
      <c r="W713"/>
      <c r="X713"/>
      <c r="Y713"/>
      <c r="Z713"/>
      <c r="AA713"/>
      <c r="AB713" s="1" t="str">
        <f>IF(基本情報登録!$D$10="","",IF(基本情報登録!$D$10='登録データ（女）'!F713,1,0))</f>
        <v/>
      </c>
      <c r="AC713"/>
    </row>
    <row r="714" spans="1:29">
      <c r="A714"/>
      <c r="B714"/>
      <c r="C714"/>
      <c r="D714"/>
      <c r="E714"/>
      <c r="F714"/>
      <c r="G714"/>
      <c r="H714"/>
      <c r="I714" s="123"/>
      <c r="J714" s="123"/>
      <c r="K714" s="123"/>
      <c r="L714" s="123"/>
      <c r="M714" s="1"/>
      <c r="N714" s="1"/>
      <c r="O714" s="113"/>
      <c r="P714" s="1"/>
      <c r="Q714"/>
      <c r="R714"/>
      <c r="S714"/>
      <c r="T714"/>
      <c r="U714"/>
      <c r="V714"/>
      <c r="W714"/>
      <c r="X714"/>
      <c r="Y714"/>
      <c r="Z714"/>
      <c r="AA714"/>
      <c r="AB714" s="1" t="str">
        <f>IF(基本情報登録!$D$10="","",IF(基本情報登録!$D$10='登録データ（女）'!F714,1,0))</f>
        <v/>
      </c>
      <c r="AC714"/>
    </row>
    <row r="715" spans="1:29">
      <c r="A715"/>
      <c r="B715"/>
      <c r="C715"/>
      <c r="D715"/>
      <c r="E715"/>
      <c r="F715"/>
      <c r="G715"/>
      <c r="H715"/>
      <c r="I715" s="123"/>
      <c r="J715" s="123"/>
      <c r="K715" s="123"/>
      <c r="L715" s="123"/>
      <c r="M715" s="1"/>
      <c r="N715" s="1"/>
      <c r="O715" s="113"/>
      <c r="P715" s="1"/>
      <c r="Q715"/>
      <c r="R715"/>
      <c r="S715"/>
      <c r="T715"/>
      <c r="U715"/>
      <c r="V715"/>
      <c r="W715"/>
      <c r="X715"/>
      <c r="Y715"/>
      <c r="Z715"/>
      <c r="AA715"/>
      <c r="AB715" s="1" t="str">
        <f>IF(基本情報登録!$D$10="","",IF(基本情報登録!$D$10='登録データ（女）'!F715,1,0))</f>
        <v/>
      </c>
      <c r="AC715"/>
    </row>
    <row r="716" spans="1:29">
      <c r="A716"/>
      <c r="B716"/>
      <c r="C716"/>
      <c r="D716"/>
      <c r="E716"/>
      <c r="F716"/>
      <c r="G716"/>
      <c r="H716"/>
      <c r="I716" s="123"/>
      <c r="J716" s="123"/>
      <c r="K716" s="123"/>
      <c r="L716" s="123"/>
      <c r="M716" s="1"/>
      <c r="N716" s="1"/>
      <c r="O716" s="113"/>
      <c r="P716" s="1"/>
      <c r="Q716"/>
      <c r="R716"/>
      <c r="S716"/>
      <c r="T716"/>
      <c r="U716"/>
      <c r="V716"/>
      <c r="W716"/>
      <c r="X716"/>
      <c r="Y716"/>
      <c r="Z716"/>
      <c r="AA716"/>
      <c r="AB716" s="1" t="str">
        <f>IF(基本情報登録!$D$10="","",IF(基本情報登録!$D$10='登録データ（女）'!F716,1,0))</f>
        <v/>
      </c>
      <c r="AC716"/>
    </row>
    <row r="717" spans="1:29">
      <c r="A717"/>
      <c r="B717"/>
      <c r="C717"/>
      <c r="D717"/>
      <c r="E717"/>
      <c r="F717"/>
      <c r="G717"/>
      <c r="H717"/>
      <c r="I717" s="123"/>
      <c r="J717" s="123"/>
      <c r="K717" s="123"/>
      <c r="L717" s="123"/>
      <c r="M717" s="1"/>
      <c r="N717" s="1"/>
      <c r="O717" s="113"/>
      <c r="P717" s="1"/>
      <c r="Q717"/>
      <c r="R717"/>
      <c r="S717"/>
      <c r="T717"/>
      <c r="U717"/>
      <c r="V717"/>
      <c r="W717"/>
      <c r="X717"/>
      <c r="Y717"/>
      <c r="Z717"/>
      <c r="AA717"/>
      <c r="AB717" s="1" t="str">
        <f>IF(基本情報登録!$D$10="","",IF(基本情報登録!$D$10='登録データ（女）'!F717,1,0))</f>
        <v/>
      </c>
      <c r="AC717"/>
    </row>
    <row r="718" spans="1:29">
      <c r="A718"/>
      <c r="B718"/>
      <c r="C718"/>
      <c r="D718"/>
      <c r="E718"/>
      <c r="F718"/>
      <c r="G718"/>
      <c r="H718"/>
      <c r="I718" s="123"/>
      <c r="J718" s="123"/>
      <c r="K718" s="123"/>
      <c r="L718" s="123"/>
      <c r="M718" s="1"/>
      <c r="N718" s="1"/>
      <c r="O718" s="113"/>
      <c r="P718" s="1"/>
      <c r="Q718"/>
      <c r="R718"/>
      <c r="S718"/>
      <c r="T718"/>
      <c r="U718"/>
      <c r="V718"/>
      <c r="W718"/>
      <c r="X718"/>
      <c r="Y718"/>
      <c r="Z718"/>
      <c r="AA718"/>
      <c r="AB718" s="1" t="str">
        <f>IF(基本情報登録!$D$10="","",IF(基本情報登録!$D$10='登録データ（女）'!F718,1,0))</f>
        <v/>
      </c>
      <c r="AC718"/>
    </row>
    <row r="719" spans="1:29">
      <c r="A719"/>
      <c r="B719"/>
      <c r="C719"/>
      <c r="D719"/>
      <c r="E719"/>
      <c r="F719"/>
      <c r="G719"/>
      <c r="H719"/>
      <c r="I719" s="123"/>
      <c r="J719" s="123"/>
      <c r="K719" s="123"/>
      <c r="L719" s="123"/>
      <c r="M719" s="1"/>
      <c r="N719" s="1"/>
      <c r="O719" s="113"/>
      <c r="P719" s="1"/>
      <c r="Q719"/>
      <c r="R719"/>
      <c r="S719"/>
      <c r="T719"/>
      <c r="U719"/>
      <c r="V719"/>
      <c r="W719"/>
      <c r="X719"/>
      <c r="Y719"/>
      <c r="Z719"/>
      <c r="AA719"/>
      <c r="AB719" s="1" t="str">
        <f>IF(基本情報登録!$D$10="","",IF(基本情報登録!$D$10='登録データ（女）'!F719,1,0))</f>
        <v/>
      </c>
      <c r="AC719"/>
    </row>
    <row r="720" spans="1:29">
      <c r="A720"/>
      <c r="B720"/>
      <c r="C720"/>
      <c r="D720"/>
      <c r="E720"/>
      <c r="F720"/>
      <c r="G720"/>
      <c r="H720"/>
      <c r="I720" s="123"/>
      <c r="J720" s="123"/>
      <c r="K720" s="123"/>
      <c r="L720" s="123"/>
      <c r="M720" s="1"/>
      <c r="N720" s="1"/>
      <c r="O720" s="113"/>
      <c r="P720" s="1"/>
      <c r="Q720"/>
      <c r="R720"/>
      <c r="S720"/>
      <c r="T720"/>
      <c r="U720"/>
      <c r="V720"/>
      <c r="W720"/>
      <c r="X720"/>
      <c r="Y720"/>
      <c r="Z720"/>
      <c r="AA720"/>
      <c r="AB720" s="1" t="str">
        <f>IF(基本情報登録!$D$10="","",IF(基本情報登録!$D$10='登録データ（女）'!F720,1,0))</f>
        <v/>
      </c>
      <c r="AC720"/>
    </row>
    <row r="721" spans="1:29">
      <c r="A721"/>
      <c r="B721"/>
      <c r="C721"/>
      <c r="D721"/>
      <c r="E721"/>
      <c r="F721"/>
      <c r="G721"/>
      <c r="H721"/>
      <c r="I721" s="123"/>
      <c r="J721" s="123"/>
      <c r="K721" s="123"/>
      <c r="L721" s="123"/>
      <c r="M721" s="1"/>
      <c r="N721" s="1"/>
      <c r="O721" s="113"/>
      <c r="P721" s="1"/>
      <c r="Q721"/>
      <c r="R721"/>
      <c r="S721"/>
      <c r="T721"/>
      <c r="U721"/>
      <c r="V721"/>
      <c r="W721"/>
      <c r="X721"/>
      <c r="Y721"/>
      <c r="Z721"/>
      <c r="AA721"/>
      <c r="AB721" s="1" t="str">
        <f>IF(基本情報登録!$D$10="","",IF(基本情報登録!$D$10='登録データ（女）'!F721,1,0))</f>
        <v/>
      </c>
      <c r="AC721"/>
    </row>
    <row r="722" spans="1:29">
      <c r="A722"/>
      <c r="B722"/>
      <c r="C722"/>
      <c r="D722"/>
      <c r="E722"/>
      <c r="F722"/>
      <c r="G722"/>
      <c r="H722"/>
      <c r="I722" s="123"/>
      <c r="J722" s="123"/>
      <c r="K722" s="123"/>
      <c r="L722" s="123"/>
      <c r="M722" s="1"/>
      <c r="N722" s="1"/>
      <c r="O722" s="113"/>
      <c r="P722" s="1"/>
      <c r="Q722"/>
      <c r="R722"/>
      <c r="S722"/>
      <c r="T722"/>
      <c r="U722"/>
      <c r="V722"/>
      <c r="W722"/>
      <c r="X722"/>
      <c r="Y722"/>
      <c r="Z722"/>
      <c r="AA722"/>
      <c r="AB722" s="1" t="str">
        <f>IF(基本情報登録!$D$10="","",IF(基本情報登録!$D$10='登録データ（女）'!F722,1,0))</f>
        <v/>
      </c>
      <c r="AC722"/>
    </row>
    <row r="723" spans="1:29">
      <c r="A723"/>
      <c r="B723"/>
      <c r="C723"/>
      <c r="D723"/>
      <c r="E723"/>
      <c r="F723"/>
      <c r="G723"/>
      <c r="H723"/>
      <c r="I723" s="123"/>
      <c r="J723" s="123"/>
      <c r="K723" s="123"/>
      <c r="L723" s="123"/>
      <c r="M723" s="1"/>
      <c r="N723" s="1"/>
      <c r="O723" s="113"/>
      <c r="P723" s="1"/>
      <c r="Q723"/>
      <c r="R723"/>
      <c r="S723"/>
      <c r="T723"/>
      <c r="U723"/>
      <c r="V723"/>
      <c r="W723"/>
      <c r="X723"/>
      <c r="Y723"/>
      <c r="Z723"/>
      <c r="AA723"/>
      <c r="AB723" s="1" t="str">
        <f>IF(基本情報登録!$D$10="","",IF(基本情報登録!$D$10='登録データ（女）'!F723,1,0))</f>
        <v/>
      </c>
      <c r="AC723"/>
    </row>
    <row r="724" spans="1:29">
      <c r="A724"/>
      <c r="B724"/>
      <c r="C724"/>
      <c r="D724"/>
      <c r="E724"/>
      <c r="F724"/>
      <c r="G724"/>
      <c r="H724"/>
      <c r="I724" s="123"/>
      <c r="J724" s="123"/>
      <c r="K724" s="123"/>
      <c r="L724" s="123"/>
      <c r="M724" s="1"/>
      <c r="N724" s="1"/>
      <c r="O724" s="113"/>
      <c r="P724" s="1"/>
      <c r="Q724"/>
      <c r="R724"/>
      <c r="S724"/>
      <c r="T724"/>
      <c r="U724"/>
      <c r="V724"/>
      <c r="W724"/>
      <c r="X724"/>
      <c r="Y724"/>
      <c r="Z724"/>
      <c r="AA724"/>
      <c r="AB724" s="1" t="str">
        <f>IF(基本情報登録!$D$10="","",IF(基本情報登録!$D$10='登録データ（女）'!F724,1,0))</f>
        <v/>
      </c>
      <c r="AC724"/>
    </row>
    <row r="725" spans="1:29">
      <c r="A725"/>
      <c r="B725"/>
      <c r="C725"/>
      <c r="D725"/>
      <c r="E725"/>
      <c r="F725"/>
      <c r="G725"/>
      <c r="H725"/>
      <c r="I725" s="123"/>
      <c r="J725" s="123"/>
      <c r="K725" s="123"/>
      <c r="L725" s="123"/>
      <c r="M725" s="1"/>
      <c r="N725" s="1"/>
      <c r="O725" s="113"/>
      <c r="P725" s="1"/>
      <c r="Q725"/>
      <c r="R725"/>
      <c r="S725"/>
      <c r="T725"/>
      <c r="U725"/>
      <c r="V725"/>
      <c r="W725"/>
      <c r="X725"/>
      <c r="Y725"/>
      <c r="Z725"/>
      <c r="AA725"/>
      <c r="AB725" s="1" t="str">
        <f>IF(基本情報登録!$D$10="","",IF(基本情報登録!$D$10='登録データ（女）'!F725,1,0))</f>
        <v/>
      </c>
      <c r="AC725"/>
    </row>
    <row r="726" spans="1:29">
      <c r="A726"/>
      <c r="B726"/>
      <c r="C726"/>
      <c r="D726"/>
      <c r="E726"/>
      <c r="F726"/>
      <c r="G726"/>
      <c r="H726"/>
      <c r="I726" s="123"/>
      <c r="J726" s="123"/>
      <c r="K726" s="123"/>
      <c r="L726" s="123"/>
      <c r="M726" s="1"/>
      <c r="N726" s="1"/>
      <c r="O726" s="113"/>
      <c r="P726" s="1"/>
      <c r="Q726"/>
      <c r="R726"/>
      <c r="S726"/>
      <c r="T726"/>
      <c r="U726"/>
      <c r="V726"/>
      <c r="W726"/>
      <c r="X726"/>
      <c r="Y726"/>
      <c r="Z726"/>
      <c r="AA726"/>
      <c r="AB726" s="1" t="str">
        <f>IF(基本情報登録!$D$10="","",IF(基本情報登録!$D$10='登録データ（女）'!F726,1,0))</f>
        <v/>
      </c>
      <c r="AC726"/>
    </row>
    <row r="727" spans="1:29">
      <c r="A727"/>
      <c r="B727"/>
      <c r="C727"/>
      <c r="D727"/>
      <c r="E727"/>
      <c r="F727"/>
      <c r="G727"/>
      <c r="H727"/>
      <c r="I727" s="123"/>
      <c r="J727" s="123"/>
      <c r="K727" s="123"/>
      <c r="L727" s="123"/>
      <c r="M727" s="1"/>
      <c r="N727" s="1"/>
      <c r="O727" s="113"/>
      <c r="P727" s="1"/>
      <c r="Q727"/>
      <c r="R727"/>
      <c r="S727"/>
      <c r="T727"/>
      <c r="U727"/>
      <c r="V727"/>
      <c r="W727"/>
      <c r="X727"/>
      <c r="Y727"/>
      <c r="Z727"/>
      <c r="AA727"/>
      <c r="AB727" s="1" t="str">
        <f>IF(基本情報登録!$D$10="","",IF(基本情報登録!$D$10='登録データ（女）'!F727,1,0))</f>
        <v/>
      </c>
      <c r="AC727"/>
    </row>
    <row r="728" spans="1:29">
      <c r="A728"/>
      <c r="B728"/>
      <c r="C728"/>
      <c r="D728"/>
      <c r="E728"/>
      <c r="F728"/>
      <c r="G728"/>
      <c r="H728"/>
      <c r="I728" s="123"/>
      <c r="J728" s="123"/>
      <c r="K728" s="123"/>
      <c r="L728" s="123"/>
      <c r="M728" s="1"/>
      <c r="N728" s="1"/>
      <c r="O728" s="113"/>
      <c r="P728" s="1"/>
      <c r="Q728"/>
      <c r="R728"/>
      <c r="S728"/>
      <c r="T728"/>
      <c r="U728"/>
      <c r="V728"/>
      <c r="W728"/>
      <c r="X728"/>
      <c r="Y728"/>
      <c r="Z728"/>
      <c r="AA728"/>
      <c r="AB728" s="1" t="str">
        <f>IF(基本情報登録!$D$10="","",IF(基本情報登録!$D$10='登録データ（女）'!F728,1,0))</f>
        <v/>
      </c>
      <c r="AC728"/>
    </row>
    <row r="729" spans="1:29">
      <c r="A729"/>
      <c r="B729"/>
      <c r="C729"/>
      <c r="D729"/>
      <c r="E729"/>
      <c r="F729"/>
      <c r="G729"/>
      <c r="H729"/>
      <c r="I729" s="123"/>
      <c r="J729" s="123"/>
      <c r="K729" s="123"/>
      <c r="L729" s="123"/>
      <c r="M729" s="1"/>
      <c r="N729" s="1"/>
      <c r="O729" s="113"/>
      <c r="P729" s="1"/>
      <c r="Q729"/>
      <c r="R729"/>
      <c r="S729"/>
      <c r="T729"/>
      <c r="U729"/>
      <c r="V729"/>
      <c r="W729"/>
      <c r="X729"/>
      <c r="Y729"/>
      <c r="Z729"/>
      <c r="AA729"/>
      <c r="AB729" s="1" t="str">
        <f>IF(基本情報登録!$D$10="","",IF(基本情報登録!$D$10='登録データ（女）'!F729,1,0))</f>
        <v/>
      </c>
      <c r="AC729"/>
    </row>
    <row r="730" spans="1:29">
      <c r="A730"/>
      <c r="B730"/>
      <c r="C730"/>
      <c r="D730"/>
      <c r="E730"/>
      <c r="F730"/>
      <c r="G730"/>
      <c r="H730"/>
      <c r="I730" s="123"/>
      <c r="J730" s="123"/>
      <c r="K730" s="123"/>
      <c r="L730" s="123"/>
      <c r="M730" s="1"/>
      <c r="N730" s="1"/>
      <c r="O730" s="113"/>
      <c r="P730" s="1"/>
      <c r="Q730"/>
      <c r="R730"/>
      <c r="S730"/>
      <c r="T730"/>
      <c r="U730"/>
      <c r="V730"/>
      <c r="W730"/>
      <c r="X730"/>
      <c r="Y730"/>
      <c r="Z730"/>
      <c r="AA730"/>
      <c r="AB730" s="1" t="str">
        <f>IF(基本情報登録!$D$10="","",IF(基本情報登録!$D$10='登録データ（女）'!F730,1,0))</f>
        <v/>
      </c>
      <c r="AC730"/>
    </row>
    <row r="731" spans="1:29">
      <c r="A731"/>
      <c r="B731"/>
      <c r="C731"/>
      <c r="D731"/>
      <c r="E731"/>
      <c r="F731"/>
      <c r="G731"/>
      <c r="H731"/>
      <c r="I731" s="123"/>
      <c r="J731" s="123"/>
      <c r="K731" s="123"/>
      <c r="L731" s="123"/>
      <c r="M731" s="1"/>
      <c r="N731" s="1"/>
      <c r="O731" s="113"/>
      <c r="P731" s="1"/>
      <c r="Q731"/>
      <c r="R731"/>
      <c r="S731"/>
      <c r="T731"/>
      <c r="U731"/>
      <c r="V731"/>
      <c r="W731"/>
      <c r="X731"/>
      <c r="Y731"/>
      <c r="Z731"/>
      <c r="AA731"/>
      <c r="AB731" s="1" t="str">
        <f>IF(基本情報登録!$D$10="","",IF(基本情報登録!$D$10='登録データ（女）'!F731,1,0))</f>
        <v/>
      </c>
      <c r="AC731"/>
    </row>
    <row r="732" spans="1:29">
      <c r="A732"/>
      <c r="B732"/>
      <c r="C732"/>
      <c r="D732"/>
      <c r="E732"/>
      <c r="F732"/>
      <c r="G732"/>
      <c r="H732"/>
      <c r="I732" s="123"/>
      <c r="J732" s="123"/>
      <c r="K732" s="123"/>
      <c r="L732" s="123"/>
      <c r="M732" s="1"/>
      <c r="N732" s="1"/>
      <c r="O732" s="113"/>
      <c r="P732" s="1"/>
      <c r="Q732"/>
      <c r="R732"/>
      <c r="S732"/>
      <c r="T732"/>
      <c r="U732"/>
      <c r="V732"/>
      <c r="W732"/>
      <c r="X732"/>
      <c r="Y732"/>
      <c r="Z732"/>
      <c r="AA732"/>
      <c r="AB732" s="1" t="str">
        <f>IF(基本情報登録!$D$10="","",IF(基本情報登録!$D$10='登録データ（女）'!F732,1,0))</f>
        <v/>
      </c>
      <c r="AC732"/>
    </row>
    <row r="733" spans="1:29">
      <c r="A733"/>
      <c r="B733"/>
      <c r="C733"/>
      <c r="D733"/>
      <c r="E733"/>
      <c r="F733"/>
      <c r="G733"/>
      <c r="H733"/>
      <c r="I733" s="123"/>
      <c r="J733" s="123"/>
      <c r="K733" s="123"/>
      <c r="L733" s="123"/>
      <c r="M733" s="1"/>
      <c r="N733" s="1"/>
      <c r="O733" s="113"/>
      <c r="P733" s="1"/>
      <c r="Q733"/>
      <c r="R733"/>
      <c r="S733"/>
      <c r="T733"/>
      <c r="U733"/>
      <c r="V733"/>
      <c r="W733"/>
      <c r="X733"/>
      <c r="Y733"/>
      <c r="Z733"/>
      <c r="AA733"/>
      <c r="AB733" s="1" t="str">
        <f>IF(基本情報登録!$D$10="","",IF(基本情報登録!$D$10='登録データ（女）'!F733,1,0))</f>
        <v/>
      </c>
      <c r="AC733"/>
    </row>
    <row r="734" spans="1:29">
      <c r="A734"/>
      <c r="B734"/>
      <c r="C734"/>
      <c r="D734"/>
      <c r="E734"/>
      <c r="F734"/>
      <c r="G734"/>
      <c r="H734"/>
      <c r="I734" s="123"/>
      <c r="J734" s="123"/>
      <c r="K734" s="123"/>
      <c r="L734" s="123"/>
      <c r="M734" s="1"/>
      <c r="N734" s="1"/>
      <c r="O734" s="113"/>
      <c r="P734" s="1"/>
      <c r="Q734"/>
      <c r="R734"/>
      <c r="S734"/>
      <c r="T734"/>
      <c r="U734"/>
      <c r="V734"/>
      <c r="W734"/>
      <c r="X734"/>
      <c r="Y734"/>
      <c r="Z734"/>
      <c r="AA734"/>
      <c r="AB734" s="1" t="str">
        <f>IF(基本情報登録!$D$10="","",IF(基本情報登録!$D$10='登録データ（女）'!F734,1,0))</f>
        <v/>
      </c>
      <c r="AC734"/>
    </row>
    <row r="735" spans="1:29">
      <c r="A735"/>
      <c r="B735"/>
      <c r="C735"/>
      <c r="D735"/>
      <c r="E735"/>
      <c r="F735"/>
      <c r="G735"/>
      <c r="H735"/>
      <c r="I735" s="123"/>
      <c r="J735" s="123"/>
      <c r="K735" s="123"/>
      <c r="L735" s="123"/>
      <c r="M735" s="1"/>
      <c r="N735" s="1"/>
      <c r="O735" s="113"/>
      <c r="P735" s="1"/>
      <c r="Q735"/>
      <c r="R735"/>
      <c r="S735"/>
      <c r="T735"/>
      <c r="U735"/>
      <c r="V735"/>
      <c r="W735"/>
      <c r="X735"/>
      <c r="Y735"/>
      <c r="Z735"/>
      <c r="AA735"/>
      <c r="AB735" s="1" t="str">
        <f>IF(基本情報登録!$D$10="","",IF(基本情報登録!$D$10='登録データ（女）'!F735,1,0))</f>
        <v/>
      </c>
      <c r="AC735"/>
    </row>
    <row r="736" spans="1:29">
      <c r="A736"/>
      <c r="B736"/>
      <c r="C736"/>
      <c r="D736"/>
      <c r="E736"/>
      <c r="F736"/>
      <c r="G736"/>
      <c r="H736"/>
      <c r="I736" s="123"/>
      <c r="J736" s="123"/>
      <c r="K736" s="123"/>
      <c r="L736" s="123"/>
      <c r="M736" s="1"/>
      <c r="N736" s="1"/>
      <c r="O736" s="113"/>
      <c r="P736" s="1"/>
      <c r="Q736"/>
      <c r="R736"/>
      <c r="S736"/>
      <c r="T736"/>
      <c r="U736"/>
      <c r="V736"/>
      <c r="W736"/>
      <c r="X736"/>
      <c r="Y736"/>
      <c r="Z736"/>
      <c r="AA736"/>
      <c r="AB736" s="1" t="str">
        <f>IF(基本情報登録!$D$10="","",IF(基本情報登録!$D$10='登録データ（女）'!F736,1,0))</f>
        <v/>
      </c>
      <c r="AC736"/>
    </row>
    <row r="737" spans="1:29">
      <c r="A737"/>
      <c r="B737"/>
      <c r="C737"/>
      <c r="D737"/>
      <c r="E737"/>
      <c r="F737"/>
      <c r="G737"/>
      <c r="H737"/>
      <c r="I737" s="123"/>
      <c r="J737" s="123"/>
      <c r="K737" s="123"/>
      <c r="L737" s="123"/>
      <c r="M737" s="1"/>
      <c r="N737" s="1"/>
      <c r="O737" s="113"/>
      <c r="P737" s="1"/>
      <c r="Q737"/>
      <c r="R737"/>
      <c r="S737"/>
      <c r="T737"/>
      <c r="U737"/>
      <c r="V737"/>
      <c r="W737"/>
      <c r="X737"/>
      <c r="Y737"/>
      <c r="Z737"/>
      <c r="AA737"/>
      <c r="AB737" s="1" t="str">
        <f>IF(基本情報登録!$D$10="","",IF(基本情報登録!$D$10='登録データ（女）'!F737,1,0))</f>
        <v/>
      </c>
      <c r="AC737"/>
    </row>
    <row r="738" spans="1:29">
      <c r="A738"/>
      <c r="B738"/>
      <c r="C738"/>
      <c r="D738"/>
      <c r="E738"/>
      <c r="F738"/>
      <c r="G738"/>
      <c r="H738"/>
      <c r="I738" s="123"/>
      <c r="J738" s="123"/>
      <c r="K738" s="123"/>
      <c r="L738" s="123"/>
      <c r="M738" s="1"/>
      <c r="N738" s="1"/>
      <c r="O738" s="113"/>
      <c r="P738" s="1"/>
      <c r="Q738"/>
      <c r="R738"/>
      <c r="S738"/>
      <c r="T738"/>
      <c r="U738"/>
      <c r="V738"/>
      <c r="W738"/>
      <c r="X738"/>
      <c r="Y738"/>
      <c r="Z738"/>
      <c r="AA738"/>
      <c r="AB738" s="1" t="str">
        <f>IF(基本情報登録!$D$10="","",IF(基本情報登録!$D$10='登録データ（女）'!F738,1,0))</f>
        <v/>
      </c>
      <c r="AC738"/>
    </row>
    <row r="739" spans="1:29">
      <c r="A739"/>
      <c r="B739"/>
      <c r="C739"/>
      <c r="D739"/>
      <c r="E739"/>
      <c r="F739"/>
      <c r="G739"/>
      <c r="H739"/>
      <c r="I739" s="123"/>
      <c r="J739" s="123"/>
      <c r="K739" s="123"/>
      <c r="L739" s="123"/>
      <c r="M739" s="1"/>
      <c r="N739" s="1"/>
      <c r="O739" s="113"/>
      <c r="P739" s="1"/>
      <c r="Q739"/>
      <c r="R739"/>
      <c r="S739"/>
      <c r="T739"/>
      <c r="U739"/>
      <c r="V739"/>
      <c r="W739"/>
      <c r="X739"/>
      <c r="Y739"/>
      <c r="Z739"/>
      <c r="AA739"/>
      <c r="AB739" s="1" t="str">
        <f>IF(基本情報登録!$D$10="","",IF(基本情報登録!$D$10='登録データ（女）'!F739,1,0))</f>
        <v/>
      </c>
      <c r="AC739"/>
    </row>
    <row r="740" spans="1:29">
      <c r="A740"/>
      <c r="B740"/>
      <c r="C740"/>
      <c r="D740"/>
      <c r="E740"/>
      <c r="F740"/>
      <c r="G740"/>
      <c r="H740"/>
      <c r="I740" s="123"/>
      <c r="J740" s="123"/>
      <c r="K740" s="123"/>
      <c r="L740" s="123"/>
      <c r="M740" s="1"/>
      <c r="N740" s="1"/>
      <c r="O740" s="113"/>
      <c r="P740" s="1"/>
      <c r="Q740"/>
      <c r="R740"/>
      <c r="S740"/>
      <c r="T740"/>
      <c r="U740"/>
      <c r="V740"/>
      <c r="W740"/>
      <c r="X740"/>
      <c r="Y740"/>
      <c r="Z740"/>
      <c r="AA740"/>
      <c r="AB740" s="1" t="str">
        <f>IF(基本情報登録!$D$10="","",IF(基本情報登録!$D$10='登録データ（女）'!F740,1,0))</f>
        <v/>
      </c>
      <c r="AC740"/>
    </row>
    <row r="741" spans="1:29">
      <c r="A741"/>
      <c r="B741"/>
      <c r="C741"/>
      <c r="D741"/>
      <c r="E741"/>
      <c r="F741"/>
      <c r="G741"/>
      <c r="H741"/>
      <c r="I741" s="123"/>
      <c r="J741" s="123"/>
      <c r="K741" s="123"/>
      <c r="L741" s="123"/>
      <c r="M741" s="1"/>
      <c r="N741" s="1"/>
      <c r="O741" s="113"/>
      <c r="P741" s="1"/>
      <c r="Q741"/>
      <c r="R741"/>
      <c r="S741"/>
      <c r="T741"/>
      <c r="U741"/>
      <c r="V741"/>
      <c r="W741"/>
      <c r="X741"/>
      <c r="Y741"/>
      <c r="Z741"/>
      <c r="AA741"/>
      <c r="AB741" s="1" t="str">
        <f>IF(基本情報登録!$D$10="","",IF(基本情報登録!$D$10='登録データ（女）'!F741,1,0))</f>
        <v/>
      </c>
      <c r="AC741"/>
    </row>
    <row r="742" spans="1:29">
      <c r="A742"/>
      <c r="B742"/>
      <c r="C742"/>
      <c r="D742"/>
      <c r="E742"/>
      <c r="F742"/>
      <c r="G742"/>
      <c r="H742"/>
      <c r="I742" s="123"/>
      <c r="J742" s="123"/>
      <c r="K742" s="123"/>
      <c r="L742" s="123"/>
      <c r="M742" s="1"/>
      <c r="N742" s="1"/>
      <c r="O742" s="113"/>
      <c r="P742" s="1"/>
      <c r="Q742"/>
      <c r="R742"/>
      <c r="S742"/>
      <c r="T742"/>
      <c r="U742"/>
      <c r="V742"/>
      <c r="W742"/>
      <c r="X742"/>
      <c r="Y742"/>
      <c r="Z742"/>
      <c r="AA742"/>
      <c r="AB742" s="1" t="str">
        <f>IF(基本情報登録!$D$10="","",IF(基本情報登録!$D$10='登録データ（女）'!F742,1,0))</f>
        <v/>
      </c>
      <c r="AC742"/>
    </row>
    <row r="743" spans="1:29">
      <c r="A743"/>
      <c r="B743"/>
      <c r="C743"/>
      <c r="D743"/>
      <c r="E743"/>
      <c r="F743"/>
      <c r="G743"/>
      <c r="H743"/>
      <c r="I743" s="123"/>
      <c r="J743" s="123"/>
      <c r="K743" s="123"/>
      <c r="L743" s="123"/>
      <c r="M743" s="1"/>
      <c r="N743" s="1"/>
      <c r="O743" s="113"/>
      <c r="P743" s="1"/>
      <c r="Q743"/>
      <c r="R743"/>
      <c r="S743"/>
      <c r="T743"/>
      <c r="U743"/>
      <c r="V743"/>
      <c r="W743"/>
      <c r="X743"/>
      <c r="Y743"/>
      <c r="Z743"/>
      <c r="AA743"/>
      <c r="AB743" s="1" t="str">
        <f>IF(基本情報登録!$D$10="","",IF(基本情報登録!$D$10='登録データ（女）'!F743,1,0))</f>
        <v/>
      </c>
      <c r="AC743"/>
    </row>
    <row r="744" spans="1:29">
      <c r="A744"/>
      <c r="B744"/>
      <c r="C744"/>
      <c r="D744"/>
      <c r="E744"/>
      <c r="F744"/>
      <c r="G744"/>
      <c r="H744"/>
      <c r="I744" s="123"/>
      <c r="J744" s="123"/>
      <c r="K744" s="123"/>
      <c r="L744" s="123"/>
      <c r="M744" s="1"/>
      <c r="N744" s="1"/>
      <c r="O744" s="113"/>
      <c r="P744" s="1"/>
      <c r="Q744"/>
      <c r="R744"/>
      <c r="S744"/>
      <c r="T744"/>
      <c r="U744"/>
      <c r="V744"/>
      <c r="W744"/>
      <c r="X744"/>
      <c r="Y744"/>
      <c r="Z744"/>
      <c r="AA744"/>
      <c r="AB744" s="1" t="str">
        <f>IF(基本情報登録!$D$10="","",IF(基本情報登録!$D$10='登録データ（女）'!F744,1,0))</f>
        <v/>
      </c>
      <c r="AC744"/>
    </row>
    <row r="745" spans="1:29">
      <c r="A745"/>
      <c r="B745"/>
      <c r="C745"/>
      <c r="D745"/>
      <c r="E745"/>
      <c r="F745"/>
      <c r="G745"/>
      <c r="H745"/>
      <c r="I745" s="123"/>
      <c r="J745" s="123"/>
      <c r="K745" s="123"/>
      <c r="L745" s="123"/>
      <c r="M745" s="1"/>
      <c r="N745" s="1"/>
      <c r="O745" s="113"/>
      <c r="P745" s="1"/>
      <c r="Q745"/>
      <c r="R745"/>
      <c r="S745"/>
      <c r="T745"/>
      <c r="U745"/>
      <c r="V745"/>
      <c r="W745"/>
      <c r="X745"/>
      <c r="Y745"/>
      <c r="Z745"/>
      <c r="AA745"/>
      <c r="AB745" s="1" t="str">
        <f>IF(基本情報登録!$D$10="","",IF(基本情報登録!$D$10='登録データ（女）'!F745,1,0))</f>
        <v/>
      </c>
      <c r="AC745"/>
    </row>
    <row r="746" spans="1:29">
      <c r="A746"/>
      <c r="B746"/>
      <c r="C746"/>
      <c r="D746"/>
      <c r="E746"/>
      <c r="F746"/>
      <c r="G746"/>
      <c r="H746"/>
      <c r="I746" s="123"/>
      <c r="J746" s="123"/>
      <c r="K746" s="123"/>
      <c r="L746" s="123"/>
      <c r="M746" s="1"/>
      <c r="N746" s="1"/>
      <c r="O746" s="113"/>
      <c r="P746" s="1"/>
      <c r="Q746"/>
      <c r="R746"/>
      <c r="S746"/>
      <c r="T746"/>
      <c r="U746"/>
      <c r="V746"/>
      <c r="W746"/>
      <c r="X746"/>
      <c r="Y746"/>
      <c r="Z746"/>
      <c r="AA746"/>
      <c r="AB746" s="1" t="str">
        <f>IF(基本情報登録!$D$10="","",IF(基本情報登録!$D$10='登録データ（女）'!F746,1,0))</f>
        <v/>
      </c>
      <c r="AC746"/>
    </row>
    <row r="747" spans="1:29">
      <c r="A747"/>
      <c r="B747"/>
      <c r="C747"/>
      <c r="D747"/>
      <c r="E747"/>
      <c r="F747"/>
      <c r="G747"/>
      <c r="H747"/>
      <c r="I747" s="123"/>
      <c r="J747" s="123"/>
      <c r="K747" s="123"/>
      <c r="L747" s="123"/>
      <c r="M747" s="1"/>
      <c r="N747" s="1"/>
      <c r="O747" s="113"/>
      <c r="P747" s="1"/>
      <c r="Q747"/>
      <c r="R747"/>
      <c r="S747"/>
      <c r="T747"/>
      <c r="U747"/>
      <c r="V747"/>
      <c r="W747"/>
      <c r="X747"/>
      <c r="Y747"/>
      <c r="Z747"/>
      <c r="AA747"/>
      <c r="AB747" s="1" t="str">
        <f>IF(基本情報登録!$D$10="","",IF(基本情報登録!$D$10='登録データ（女）'!F747,1,0))</f>
        <v/>
      </c>
      <c r="AC747"/>
    </row>
    <row r="748" spans="1:29">
      <c r="A748"/>
      <c r="B748"/>
      <c r="C748"/>
      <c r="D748"/>
      <c r="E748"/>
      <c r="F748"/>
      <c r="G748"/>
      <c r="H748"/>
      <c r="I748" s="123"/>
      <c r="J748" s="123"/>
      <c r="K748" s="123"/>
      <c r="L748" s="123"/>
      <c r="M748" s="1"/>
      <c r="N748" s="1"/>
      <c r="O748" s="113"/>
      <c r="P748" s="1"/>
      <c r="Q748"/>
      <c r="R748"/>
      <c r="S748"/>
      <c r="T748"/>
      <c r="U748"/>
      <c r="V748"/>
      <c r="W748"/>
      <c r="X748"/>
      <c r="Y748"/>
      <c r="Z748"/>
      <c r="AA748"/>
      <c r="AB748" s="1" t="str">
        <f>IF(基本情報登録!$D$10="","",IF(基本情報登録!$D$10='登録データ（女）'!F748,1,0))</f>
        <v/>
      </c>
      <c r="AC748"/>
    </row>
    <row r="749" spans="1:29">
      <c r="A749"/>
      <c r="B749"/>
      <c r="C749"/>
      <c r="D749"/>
      <c r="E749"/>
      <c r="F749"/>
      <c r="G749"/>
      <c r="H749"/>
      <c r="I749" s="123"/>
      <c r="J749" s="123"/>
      <c r="K749" s="123"/>
      <c r="L749" s="123"/>
      <c r="M749" s="1"/>
      <c r="N749" s="1"/>
      <c r="O749" s="113"/>
      <c r="P749" s="1"/>
      <c r="Q749"/>
      <c r="R749"/>
      <c r="S749"/>
      <c r="T749"/>
      <c r="U749"/>
      <c r="V749"/>
      <c r="W749"/>
      <c r="X749"/>
      <c r="Y749"/>
      <c r="Z749"/>
      <c r="AA749"/>
      <c r="AB749" s="1" t="str">
        <f>IF(基本情報登録!$D$10="","",IF(基本情報登録!$D$10='登録データ（女）'!F749,1,0))</f>
        <v/>
      </c>
      <c r="AC749"/>
    </row>
    <row r="750" spans="1:29">
      <c r="A750"/>
      <c r="B750"/>
      <c r="C750"/>
      <c r="D750"/>
      <c r="E750"/>
      <c r="F750"/>
      <c r="G750"/>
      <c r="H750"/>
      <c r="I750" s="123"/>
      <c r="J750" s="123"/>
      <c r="K750" s="123"/>
      <c r="L750" s="123"/>
      <c r="M750" s="1"/>
      <c r="N750" s="1"/>
      <c r="O750" s="113"/>
      <c r="P750" s="1"/>
      <c r="Q750"/>
      <c r="R750"/>
      <c r="S750"/>
      <c r="T750"/>
      <c r="U750"/>
      <c r="V750"/>
      <c r="W750"/>
      <c r="X750"/>
      <c r="Y750"/>
      <c r="Z750"/>
      <c r="AA750"/>
      <c r="AB750" s="1" t="str">
        <f>IF(基本情報登録!$D$10="","",IF(基本情報登録!$D$10='登録データ（女）'!F750,1,0))</f>
        <v/>
      </c>
      <c r="AC750"/>
    </row>
    <row r="751" spans="1:29">
      <c r="A751"/>
      <c r="B751"/>
      <c r="C751"/>
      <c r="D751"/>
      <c r="E751"/>
      <c r="F751"/>
      <c r="G751"/>
      <c r="H751"/>
      <c r="I751" s="123"/>
      <c r="J751" s="123"/>
      <c r="K751" s="123"/>
      <c r="L751" s="123"/>
      <c r="M751" s="1"/>
      <c r="N751" s="1"/>
      <c r="O751" s="113"/>
      <c r="P751" s="1"/>
      <c r="Q751"/>
      <c r="R751"/>
      <c r="S751"/>
      <c r="T751"/>
      <c r="U751"/>
      <c r="V751"/>
      <c r="W751"/>
      <c r="X751"/>
      <c r="Y751"/>
      <c r="Z751"/>
      <c r="AA751"/>
      <c r="AB751" s="1" t="str">
        <f>IF(基本情報登録!$D$10="","",IF(基本情報登録!$D$10='登録データ（女）'!F751,1,0))</f>
        <v/>
      </c>
      <c r="AC751"/>
    </row>
    <row r="752" spans="1:29">
      <c r="A752"/>
      <c r="B752"/>
      <c r="C752"/>
      <c r="D752"/>
      <c r="E752"/>
      <c r="F752"/>
      <c r="G752"/>
      <c r="H752"/>
      <c r="I752" s="123"/>
      <c r="J752" s="123"/>
      <c r="K752" s="123"/>
      <c r="L752" s="123"/>
      <c r="M752" s="1"/>
      <c r="N752" s="1"/>
      <c r="O752" s="113"/>
      <c r="P752" s="1"/>
      <c r="Q752"/>
      <c r="R752"/>
      <c r="S752"/>
      <c r="T752"/>
      <c r="U752"/>
      <c r="V752"/>
      <c r="W752"/>
      <c r="X752"/>
      <c r="Y752"/>
      <c r="Z752"/>
      <c r="AA752"/>
      <c r="AB752" s="1" t="str">
        <f>IF(基本情報登録!$D$10="","",IF(基本情報登録!$D$10='登録データ（女）'!F752,1,0))</f>
        <v/>
      </c>
      <c r="AC752"/>
    </row>
    <row r="753" spans="1:29">
      <c r="A753"/>
      <c r="B753"/>
      <c r="C753"/>
      <c r="D753"/>
      <c r="E753"/>
      <c r="F753"/>
      <c r="G753"/>
      <c r="H753"/>
      <c r="I753" s="123"/>
      <c r="J753" s="123"/>
      <c r="K753" s="123"/>
      <c r="L753" s="123"/>
      <c r="M753" s="1"/>
      <c r="N753" s="1"/>
      <c r="O753" s="113"/>
      <c r="P753" s="1"/>
      <c r="Q753"/>
      <c r="R753"/>
      <c r="S753"/>
      <c r="T753"/>
      <c r="U753"/>
      <c r="V753"/>
      <c r="W753"/>
      <c r="X753"/>
      <c r="Y753"/>
      <c r="Z753"/>
      <c r="AA753"/>
      <c r="AB753" s="1" t="str">
        <f>IF(基本情報登録!$D$10="","",IF(基本情報登録!$D$10='登録データ（女）'!F753,1,0))</f>
        <v/>
      </c>
      <c r="AC753"/>
    </row>
    <row r="754" spans="1:29">
      <c r="A754"/>
      <c r="B754"/>
      <c r="C754"/>
      <c r="D754"/>
      <c r="E754"/>
      <c r="F754"/>
      <c r="G754"/>
      <c r="H754"/>
      <c r="I754" s="123"/>
      <c r="J754" s="123"/>
      <c r="K754" s="123"/>
      <c r="L754" s="123"/>
      <c r="M754" s="1"/>
      <c r="N754" s="1"/>
      <c r="O754" s="113"/>
      <c r="P754" s="1"/>
      <c r="Q754"/>
      <c r="R754"/>
      <c r="S754"/>
      <c r="T754"/>
      <c r="U754"/>
      <c r="V754"/>
      <c r="W754"/>
      <c r="X754"/>
      <c r="Y754"/>
      <c r="Z754"/>
      <c r="AA754"/>
      <c r="AB754" s="1" t="str">
        <f>IF(基本情報登録!$D$10="","",IF(基本情報登録!$D$10='登録データ（女）'!F754,1,0))</f>
        <v/>
      </c>
      <c r="AC754"/>
    </row>
    <row r="755" spans="1:29">
      <c r="A755"/>
      <c r="B755"/>
      <c r="C755"/>
      <c r="D755"/>
      <c r="E755"/>
      <c r="F755"/>
      <c r="G755"/>
      <c r="H755"/>
      <c r="I755" s="123"/>
      <c r="J755" s="123"/>
      <c r="K755" s="123"/>
      <c r="L755" s="123"/>
      <c r="M755" s="1"/>
      <c r="N755" s="1"/>
      <c r="O755" s="113"/>
      <c r="P755" s="1"/>
      <c r="Q755"/>
      <c r="R755"/>
      <c r="S755"/>
      <c r="T755"/>
      <c r="U755"/>
      <c r="V755"/>
      <c r="W755"/>
      <c r="X755"/>
      <c r="Y755"/>
      <c r="Z755"/>
      <c r="AA755"/>
      <c r="AB755" s="1" t="str">
        <f>IF(基本情報登録!$D$10="","",IF(基本情報登録!$D$10='登録データ（女）'!F755,1,0))</f>
        <v/>
      </c>
      <c r="AC755"/>
    </row>
    <row r="756" spans="1:29">
      <c r="A756"/>
      <c r="B756"/>
      <c r="C756"/>
      <c r="D756"/>
      <c r="E756"/>
      <c r="F756"/>
      <c r="G756"/>
      <c r="H756"/>
      <c r="I756" s="123"/>
      <c r="J756" s="123"/>
      <c r="K756" s="123"/>
      <c r="L756" s="123"/>
      <c r="M756" s="1"/>
      <c r="N756" s="1"/>
      <c r="O756" s="113"/>
      <c r="P756" s="1"/>
      <c r="Q756"/>
      <c r="R756"/>
      <c r="S756"/>
      <c r="T756"/>
      <c r="U756"/>
      <c r="V756"/>
      <c r="W756"/>
      <c r="X756"/>
      <c r="Y756"/>
      <c r="Z756"/>
      <c r="AA756"/>
      <c r="AB756" s="1" t="str">
        <f>IF(基本情報登録!$D$10="","",IF(基本情報登録!$D$10='登録データ（女）'!F756,1,0))</f>
        <v/>
      </c>
      <c r="AC756"/>
    </row>
    <row r="757" spans="1:29">
      <c r="A757"/>
      <c r="B757"/>
      <c r="C757"/>
      <c r="D757"/>
      <c r="E757"/>
      <c r="F757"/>
      <c r="G757"/>
      <c r="H757"/>
      <c r="I757" s="123"/>
      <c r="J757" s="123"/>
      <c r="K757" s="123"/>
      <c r="L757" s="123"/>
      <c r="M757" s="1"/>
      <c r="N757" s="1"/>
      <c r="O757" s="113"/>
      <c r="P757" s="1"/>
      <c r="Q757"/>
      <c r="R757"/>
      <c r="S757"/>
      <c r="T757"/>
      <c r="U757"/>
      <c r="V757"/>
      <c r="W757"/>
      <c r="X757"/>
      <c r="Y757"/>
      <c r="Z757"/>
      <c r="AA757"/>
      <c r="AB757" s="1" t="str">
        <f>IF(基本情報登録!$D$10="","",IF(基本情報登録!$D$10='登録データ（女）'!F757,1,0))</f>
        <v/>
      </c>
      <c r="AC757"/>
    </row>
    <row r="758" spans="1:29">
      <c r="A758"/>
      <c r="B758"/>
      <c r="C758"/>
      <c r="D758"/>
      <c r="E758"/>
      <c r="F758"/>
      <c r="G758"/>
      <c r="H758"/>
      <c r="I758" s="123"/>
      <c r="J758" s="123"/>
      <c r="K758" s="123"/>
      <c r="L758" s="123"/>
      <c r="M758" s="1"/>
      <c r="N758" s="1"/>
      <c r="O758" s="113"/>
      <c r="P758" s="1"/>
      <c r="Q758"/>
      <c r="R758"/>
      <c r="S758"/>
      <c r="T758"/>
      <c r="U758"/>
      <c r="V758"/>
      <c r="W758"/>
      <c r="X758"/>
      <c r="Y758"/>
      <c r="Z758"/>
      <c r="AA758"/>
      <c r="AB758" s="1" t="str">
        <f>IF(基本情報登録!$D$10="","",IF(基本情報登録!$D$10='登録データ（女）'!F758,1,0))</f>
        <v/>
      </c>
      <c r="AC758"/>
    </row>
    <row r="759" spans="1:29">
      <c r="A759"/>
      <c r="B759"/>
      <c r="C759"/>
      <c r="D759"/>
      <c r="E759"/>
      <c r="F759"/>
      <c r="G759"/>
      <c r="H759"/>
      <c r="I759" s="123"/>
      <c r="J759" s="123"/>
      <c r="K759" s="123"/>
      <c r="L759" s="123"/>
      <c r="M759" s="1"/>
      <c r="N759" s="1"/>
      <c r="O759" s="113"/>
      <c r="P759" s="1"/>
      <c r="Q759"/>
      <c r="R759"/>
      <c r="S759"/>
      <c r="T759"/>
      <c r="U759"/>
      <c r="V759"/>
      <c r="W759"/>
      <c r="X759"/>
      <c r="Y759"/>
      <c r="Z759"/>
      <c r="AA759"/>
      <c r="AB759" s="1" t="str">
        <f>IF(基本情報登録!$D$10="","",IF(基本情報登録!$D$10='登録データ（女）'!F759,1,0))</f>
        <v/>
      </c>
      <c r="AC759"/>
    </row>
    <row r="760" spans="1:29">
      <c r="A760"/>
      <c r="B760"/>
      <c r="C760"/>
      <c r="D760"/>
      <c r="E760"/>
      <c r="F760"/>
      <c r="G760"/>
      <c r="H760"/>
      <c r="I760" s="123"/>
      <c r="J760" s="123"/>
      <c r="K760" s="123"/>
      <c r="L760" s="123"/>
      <c r="M760" s="1"/>
      <c r="N760" s="1"/>
      <c r="O760" s="113"/>
      <c r="P760" s="1"/>
      <c r="Q760"/>
      <c r="R760"/>
      <c r="S760"/>
      <c r="T760"/>
      <c r="U760"/>
      <c r="V760"/>
      <c r="W760"/>
      <c r="X760"/>
      <c r="Y760"/>
      <c r="Z760"/>
      <c r="AA760"/>
      <c r="AB760" s="1" t="str">
        <f>IF(基本情報登録!$D$10="","",IF(基本情報登録!$D$10='登録データ（女）'!F760,1,0))</f>
        <v/>
      </c>
      <c r="AC760"/>
    </row>
    <row r="761" spans="1:29">
      <c r="A761"/>
      <c r="B761"/>
      <c r="C761"/>
      <c r="D761"/>
      <c r="E761"/>
      <c r="F761"/>
      <c r="G761"/>
      <c r="H761"/>
      <c r="I761" s="123"/>
      <c r="J761" s="123"/>
      <c r="K761" s="123"/>
      <c r="L761" s="123"/>
      <c r="M761" s="1"/>
      <c r="N761" s="1"/>
      <c r="O761" s="113"/>
      <c r="P761" s="1"/>
      <c r="Q761"/>
      <c r="R761"/>
      <c r="S761"/>
      <c r="T761"/>
      <c r="U761"/>
      <c r="V761"/>
      <c r="W761"/>
      <c r="X761"/>
      <c r="Y761"/>
      <c r="Z761"/>
      <c r="AA761"/>
      <c r="AB761" s="1" t="str">
        <f>IF(基本情報登録!$D$10="","",IF(基本情報登録!$D$10='登録データ（女）'!F761,1,0))</f>
        <v/>
      </c>
      <c r="AC761"/>
    </row>
    <row r="762" spans="1:29">
      <c r="A762"/>
      <c r="B762"/>
      <c r="C762"/>
      <c r="D762"/>
      <c r="E762"/>
      <c r="F762"/>
      <c r="G762"/>
      <c r="H762"/>
      <c r="I762" s="123"/>
      <c r="J762" s="123"/>
      <c r="K762" s="123"/>
      <c r="L762" s="123"/>
      <c r="M762" s="1"/>
      <c r="N762" s="1"/>
      <c r="O762" s="113"/>
      <c r="P762" s="1"/>
      <c r="Q762"/>
      <c r="R762"/>
      <c r="S762"/>
      <c r="T762"/>
      <c r="U762"/>
      <c r="V762"/>
      <c r="W762"/>
      <c r="X762"/>
      <c r="Y762"/>
      <c r="Z762"/>
      <c r="AA762"/>
      <c r="AB762" s="1" t="str">
        <f>IF(基本情報登録!$D$10="","",IF(基本情報登録!$D$10='登録データ（女）'!F762,1,0))</f>
        <v/>
      </c>
      <c r="AC762"/>
    </row>
    <row r="763" spans="1:29">
      <c r="A763"/>
      <c r="B763"/>
      <c r="C763"/>
      <c r="D763"/>
      <c r="E763"/>
      <c r="F763"/>
      <c r="G763"/>
      <c r="H763"/>
      <c r="I763" s="123"/>
      <c r="J763" s="123"/>
      <c r="K763" s="123"/>
      <c r="L763" s="123"/>
      <c r="M763" s="1"/>
      <c r="N763" s="1"/>
      <c r="O763" s="113"/>
      <c r="P763" s="1"/>
      <c r="Q763"/>
      <c r="R763"/>
      <c r="S763"/>
      <c r="T763"/>
      <c r="U763"/>
      <c r="V763"/>
      <c r="W763"/>
      <c r="X763"/>
      <c r="Y763"/>
      <c r="Z763"/>
      <c r="AA763"/>
      <c r="AB763" s="1" t="str">
        <f>IF(基本情報登録!$D$10="","",IF(基本情報登録!$D$10='登録データ（女）'!F763,1,0))</f>
        <v/>
      </c>
      <c r="AC763"/>
    </row>
    <row r="764" spans="1:29">
      <c r="A764"/>
      <c r="B764"/>
      <c r="C764"/>
      <c r="D764"/>
      <c r="E764"/>
      <c r="F764"/>
      <c r="G764"/>
      <c r="H764"/>
      <c r="I764" s="123"/>
      <c r="J764" s="123"/>
      <c r="K764" s="123"/>
      <c r="L764" s="123"/>
      <c r="M764" s="1"/>
      <c r="N764" s="1"/>
      <c r="O764" s="113"/>
      <c r="P764" s="1"/>
      <c r="Q764"/>
      <c r="R764"/>
      <c r="S764"/>
      <c r="T764"/>
      <c r="U764"/>
      <c r="V764"/>
      <c r="W764"/>
      <c r="X764"/>
      <c r="Y764"/>
      <c r="Z764"/>
      <c r="AA764"/>
      <c r="AB764" s="1" t="str">
        <f>IF(基本情報登録!$D$10="","",IF(基本情報登録!$D$10='登録データ（女）'!F764,1,0))</f>
        <v/>
      </c>
      <c r="AC764"/>
    </row>
    <row r="765" spans="1:29">
      <c r="A765"/>
      <c r="B765"/>
      <c r="C765"/>
      <c r="D765"/>
      <c r="E765"/>
      <c r="F765"/>
      <c r="G765"/>
      <c r="H765"/>
      <c r="I765" s="123"/>
      <c r="J765" s="123"/>
      <c r="K765" s="123"/>
      <c r="L765" s="123"/>
      <c r="M765" s="1"/>
      <c r="N765" s="1"/>
      <c r="O765" s="113"/>
      <c r="P765" s="1"/>
      <c r="Q765"/>
      <c r="R765"/>
      <c r="S765"/>
      <c r="T765"/>
      <c r="U765"/>
      <c r="V765"/>
      <c r="W765"/>
      <c r="X765"/>
      <c r="Y765"/>
      <c r="Z765"/>
      <c r="AA765"/>
      <c r="AB765" s="1" t="str">
        <f>IF(基本情報登録!$D$10="","",IF(基本情報登録!$D$10='登録データ（女）'!F765,1,0))</f>
        <v/>
      </c>
      <c r="AC765"/>
    </row>
    <row r="766" spans="1:29">
      <c r="A766"/>
      <c r="B766"/>
      <c r="C766"/>
      <c r="D766"/>
      <c r="E766"/>
      <c r="F766"/>
      <c r="G766"/>
      <c r="H766"/>
      <c r="I766" s="123"/>
      <c r="J766" s="123"/>
      <c r="K766" s="123"/>
      <c r="L766" s="123"/>
      <c r="M766" s="1"/>
      <c r="N766" s="1"/>
      <c r="O766" s="113"/>
      <c r="P766" s="1"/>
      <c r="Q766"/>
      <c r="R766"/>
      <c r="S766"/>
      <c r="T766"/>
      <c r="U766"/>
      <c r="V766"/>
      <c r="W766"/>
      <c r="X766"/>
      <c r="Y766"/>
      <c r="Z766"/>
      <c r="AA766"/>
      <c r="AB766" s="1" t="str">
        <f>IF(基本情報登録!$D$10="","",IF(基本情報登録!$D$10='登録データ（女）'!F766,1,0))</f>
        <v/>
      </c>
      <c r="AC766"/>
    </row>
    <row r="767" spans="1:29">
      <c r="A767"/>
      <c r="B767"/>
      <c r="C767"/>
      <c r="D767"/>
      <c r="E767"/>
      <c r="F767"/>
      <c r="G767"/>
      <c r="H767"/>
      <c r="I767" s="123"/>
      <c r="J767" s="123"/>
      <c r="K767" s="123"/>
      <c r="L767" s="123"/>
      <c r="M767" s="1"/>
      <c r="N767" s="1"/>
      <c r="O767" s="113"/>
      <c r="P767" s="1"/>
      <c r="Q767"/>
      <c r="R767"/>
      <c r="S767"/>
      <c r="T767"/>
      <c r="U767"/>
      <c r="V767"/>
      <c r="W767"/>
      <c r="X767"/>
      <c r="Y767"/>
      <c r="Z767"/>
      <c r="AA767"/>
      <c r="AB767" s="1" t="str">
        <f>IF(基本情報登録!$D$10="","",IF(基本情報登録!$D$10='登録データ（女）'!F767,1,0))</f>
        <v/>
      </c>
      <c r="AC767"/>
    </row>
    <row r="768" spans="1:29">
      <c r="A768"/>
      <c r="B768"/>
      <c r="C768"/>
      <c r="D768"/>
      <c r="E768"/>
      <c r="F768"/>
      <c r="G768"/>
      <c r="H768"/>
      <c r="I768" s="123"/>
      <c r="J768" s="123"/>
      <c r="K768" s="123"/>
      <c r="L768" s="123"/>
      <c r="M768" s="1"/>
      <c r="N768" s="1"/>
      <c r="O768" s="113"/>
      <c r="P768" s="1"/>
      <c r="Q768"/>
      <c r="R768"/>
      <c r="S768"/>
      <c r="T768"/>
      <c r="U768"/>
      <c r="V768"/>
      <c r="W768"/>
      <c r="X768"/>
      <c r="Y768"/>
      <c r="Z768"/>
      <c r="AA768"/>
      <c r="AB768" s="1" t="str">
        <f>IF(基本情報登録!$D$10="","",IF(基本情報登録!$D$10='登録データ（女）'!F768,1,0))</f>
        <v/>
      </c>
      <c r="AC768"/>
    </row>
    <row r="769" spans="1:29">
      <c r="A769"/>
      <c r="B769"/>
      <c r="C769"/>
      <c r="D769"/>
      <c r="E769"/>
      <c r="F769"/>
      <c r="G769"/>
      <c r="H769"/>
      <c r="I769" s="123"/>
      <c r="J769" s="123"/>
      <c r="K769" s="123"/>
      <c r="L769" s="123"/>
      <c r="M769" s="1"/>
      <c r="N769" s="1"/>
      <c r="O769" s="113"/>
      <c r="P769" s="1"/>
      <c r="Q769"/>
      <c r="R769"/>
      <c r="S769"/>
      <c r="T769"/>
      <c r="U769"/>
      <c r="V769"/>
      <c r="W769"/>
      <c r="X769"/>
      <c r="Y769"/>
      <c r="Z769"/>
      <c r="AA769"/>
      <c r="AB769" s="1" t="str">
        <f>IF(基本情報登録!$D$10="","",IF(基本情報登録!$D$10='登録データ（女）'!F769,1,0))</f>
        <v/>
      </c>
      <c r="AC769"/>
    </row>
    <row r="770" spans="1:29">
      <c r="A770"/>
      <c r="B770"/>
      <c r="C770"/>
      <c r="D770"/>
      <c r="E770"/>
      <c r="F770"/>
      <c r="G770"/>
      <c r="H770"/>
      <c r="I770" s="123"/>
      <c r="J770" s="123"/>
      <c r="K770" s="123"/>
      <c r="L770" s="123"/>
      <c r="M770" s="1"/>
      <c r="N770" s="1"/>
      <c r="O770" s="113"/>
      <c r="P770" s="1"/>
      <c r="Q770"/>
      <c r="R770"/>
      <c r="S770"/>
      <c r="T770"/>
      <c r="U770"/>
      <c r="V770"/>
      <c r="W770"/>
      <c r="X770"/>
      <c r="Y770"/>
      <c r="Z770"/>
      <c r="AA770"/>
      <c r="AB770" s="1" t="str">
        <f>IF(基本情報登録!$D$10="","",IF(基本情報登録!$D$10='登録データ（女）'!F770,1,0))</f>
        <v/>
      </c>
      <c r="AC770"/>
    </row>
    <row r="771" spans="1:29">
      <c r="A771"/>
      <c r="B771"/>
      <c r="C771"/>
      <c r="D771"/>
      <c r="E771"/>
      <c r="F771"/>
      <c r="G771"/>
      <c r="H771"/>
      <c r="I771" s="123"/>
      <c r="J771" s="123"/>
      <c r="K771" s="123"/>
      <c r="L771" s="123"/>
      <c r="M771" s="1"/>
      <c r="N771" s="1"/>
      <c r="O771" s="113"/>
      <c r="P771" s="1"/>
      <c r="Q771"/>
      <c r="R771"/>
      <c r="S771"/>
      <c r="T771"/>
      <c r="U771"/>
      <c r="V771"/>
      <c r="W771"/>
      <c r="X771"/>
      <c r="Y771"/>
      <c r="Z771"/>
      <c r="AA771"/>
      <c r="AB771" s="1" t="str">
        <f>IF(基本情報登録!$D$10="","",IF(基本情報登録!$D$10='登録データ（女）'!F771,1,0))</f>
        <v/>
      </c>
      <c r="AC771"/>
    </row>
    <row r="772" spans="1:29">
      <c r="A772"/>
      <c r="B772"/>
      <c r="C772"/>
      <c r="D772"/>
      <c r="E772"/>
      <c r="F772"/>
      <c r="G772"/>
      <c r="H772"/>
      <c r="I772" s="123"/>
      <c r="J772" s="123"/>
      <c r="K772" s="123"/>
      <c r="L772" s="123"/>
      <c r="M772" s="1"/>
      <c r="N772" s="1"/>
      <c r="O772" s="113"/>
      <c r="P772" s="1"/>
      <c r="Q772"/>
      <c r="R772"/>
      <c r="S772"/>
      <c r="T772"/>
      <c r="U772"/>
      <c r="V772"/>
      <c r="W772"/>
      <c r="X772"/>
      <c r="Y772"/>
      <c r="Z772"/>
      <c r="AA772"/>
      <c r="AB772" s="1" t="str">
        <f>IF(基本情報登録!$D$10="","",IF(基本情報登録!$D$10='登録データ（女）'!F772,1,0))</f>
        <v/>
      </c>
      <c r="AC772"/>
    </row>
    <row r="773" spans="1:29">
      <c r="A773"/>
      <c r="B773"/>
      <c r="C773"/>
      <c r="D773"/>
      <c r="E773"/>
      <c r="F773"/>
      <c r="G773"/>
      <c r="H773"/>
      <c r="I773" s="123"/>
      <c r="J773" s="123"/>
      <c r="K773" s="123"/>
      <c r="L773" s="123"/>
      <c r="M773" s="1"/>
      <c r="N773" s="1"/>
      <c r="O773" s="113"/>
      <c r="P773" s="1"/>
      <c r="Q773"/>
      <c r="R773"/>
      <c r="S773"/>
      <c r="T773"/>
      <c r="U773"/>
      <c r="V773"/>
      <c r="W773"/>
      <c r="X773"/>
      <c r="Y773"/>
      <c r="Z773"/>
      <c r="AA773"/>
      <c r="AB773" s="1" t="str">
        <f>IF(基本情報登録!$D$10="","",IF(基本情報登録!$D$10='登録データ（女）'!F773,1,0))</f>
        <v/>
      </c>
      <c r="AC773"/>
    </row>
    <row r="774" spans="1:29">
      <c r="A774"/>
      <c r="B774"/>
      <c r="C774"/>
      <c r="D774"/>
      <c r="E774"/>
      <c r="F774"/>
      <c r="G774"/>
      <c r="H774"/>
      <c r="I774" s="123"/>
      <c r="J774" s="123"/>
      <c r="K774" s="123"/>
      <c r="L774" s="123"/>
      <c r="M774" s="1"/>
      <c r="N774" s="1"/>
      <c r="O774" s="113"/>
      <c r="P774" s="1"/>
      <c r="Q774"/>
      <c r="R774"/>
      <c r="S774"/>
      <c r="T774"/>
      <c r="U774"/>
      <c r="V774"/>
      <c r="W774"/>
      <c r="X774"/>
      <c r="Y774"/>
      <c r="Z774"/>
      <c r="AA774"/>
      <c r="AB774" s="1" t="str">
        <f>IF(基本情報登録!$D$10="","",IF(基本情報登録!$D$10='登録データ（女）'!F774,1,0))</f>
        <v/>
      </c>
      <c r="AC774"/>
    </row>
    <row r="775" spans="1:29">
      <c r="A775"/>
      <c r="B775"/>
      <c r="C775"/>
      <c r="D775"/>
      <c r="E775"/>
      <c r="F775"/>
      <c r="G775"/>
      <c r="H775"/>
      <c r="I775" s="123"/>
      <c r="J775" s="123"/>
      <c r="K775" s="123"/>
      <c r="L775" s="123"/>
      <c r="M775" s="1"/>
      <c r="N775" s="1"/>
      <c r="O775" s="113"/>
      <c r="P775" s="1"/>
      <c r="Q775"/>
      <c r="R775"/>
      <c r="S775"/>
      <c r="T775"/>
      <c r="U775"/>
      <c r="V775"/>
      <c r="W775"/>
      <c r="X775"/>
      <c r="Y775"/>
      <c r="Z775"/>
      <c r="AA775"/>
      <c r="AB775" s="1" t="str">
        <f>IF(基本情報登録!$D$10="","",IF(基本情報登録!$D$10='登録データ（女）'!F775,1,0))</f>
        <v/>
      </c>
      <c r="AC775"/>
    </row>
    <row r="776" spans="1:29">
      <c r="A776"/>
      <c r="B776"/>
      <c r="C776"/>
      <c r="D776"/>
      <c r="E776"/>
      <c r="F776"/>
      <c r="G776"/>
      <c r="H776"/>
      <c r="I776" s="123"/>
      <c r="J776" s="123"/>
      <c r="K776" s="123"/>
      <c r="L776" s="123"/>
      <c r="M776" s="1"/>
      <c r="N776" s="1"/>
      <c r="O776" s="113"/>
      <c r="P776" s="1"/>
      <c r="Q776"/>
      <c r="R776"/>
      <c r="S776"/>
      <c r="T776"/>
      <c r="U776"/>
      <c r="V776"/>
      <c r="W776"/>
      <c r="X776"/>
      <c r="Y776"/>
      <c r="Z776"/>
      <c r="AA776"/>
      <c r="AB776" s="1" t="str">
        <f>IF(基本情報登録!$D$10="","",IF(基本情報登録!$D$10='登録データ（女）'!F776,1,0))</f>
        <v/>
      </c>
      <c r="AC776"/>
    </row>
    <row r="777" spans="1:29">
      <c r="A777"/>
      <c r="B777"/>
      <c r="C777"/>
      <c r="D777"/>
      <c r="E777"/>
      <c r="F777"/>
      <c r="G777"/>
      <c r="H777"/>
      <c r="I777" s="123"/>
      <c r="J777" s="123"/>
      <c r="K777" s="123"/>
      <c r="L777" s="123"/>
      <c r="M777" s="1"/>
      <c r="N777" s="1"/>
      <c r="O777" s="113"/>
      <c r="P777" s="1"/>
      <c r="Q777"/>
      <c r="R777"/>
      <c r="S777"/>
      <c r="T777"/>
      <c r="U777"/>
      <c r="V777"/>
      <c r="W777"/>
      <c r="X777"/>
      <c r="Y777"/>
      <c r="Z777"/>
      <c r="AA777"/>
      <c r="AB777" s="1" t="str">
        <f>IF(基本情報登録!$D$10="","",IF(基本情報登録!$D$10='登録データ（女）'!F777,1,0))</f>
        <v/>
      </c>
      <c r="AC777"/>
    </row>
    <row r="778" spans="1:29">
      <c r="A778"/>
      <c r="B778"/>
      <c r="C778"/>
      <c r="D778"/>
      <c r="E778"/>
      <c r="F778"/>
      <c r="G778"/>
      <c r="H778"/>
      <c r="I778" s="123"/>
      <c r="J778" s="123"/>
      <c r="K778" s="123"/>
      <c r="L778" s="123"/>
      <c r="M778" s="1"/>
      <c r="N778" s="1"/>
      <c r="O778" s="113"/>
      <c r="P778" s="1"/>
      <c r="Q778"/>
      <c r="R778"/>
      <c r="S778"/>
      <c r="T778"/>
      <c r="U778"/>
      <c r="V778"/>
      <c r="W778"/>
      <c r="X778"/>
      <c r="Y778"/>
      <c r="Z778"/>
      <c r="AA778"/>
      <c r="AB778" s="1" t="str">
        <f>IF(基本情報登録!$D$10="","",IF(基本情報登録!$D$10='登録データ（女）'!F778,1,0))</f>
        <v/>
      </c>
      <c r="AC778"/>
    </row>
    <row r="779" spans="1:29">
      <c r="A779"/>
      <c r="B779"/>
      <c r="C779"/>
      <c r="D779"/>
      <c r="E779"/>
      <c r="F779"/>
      <c r="G779"/>
      <c r="H779"/>
      <c r="I779" s="123"/>
      <c r="J779" s="123"/>
      <c r="K779" s="123"/>
      <c r="L779" s="123"/>
      <c r="M779" s="1"/>
      <c r="N779" s="1"/>
      <c r="O779" s="113"/>
      <c r="P779" s="1"/>
      <c r="Q779"/>
      <c r="R779"/>
      <c r="S779"/>
      <c r="T779"/>
      <c r="U779"/>
      <c r="V779"/>
      <c r="W779"/>
      <c r="X779"/>
      <c r="Y779"/>
      <c r="Z779"/>
      <c r="AA779"/>
      <c r="AB779" s="1" t="str">
        <f>IF(基本情報登録!$D$10="","",IF(基本情報登録!$D$10='登録データ（女）'!F779,1,0))</f>
        <v/>
      </c>
      <c r="AC779"/>
    </row>
    <row r="780" spans="1:29">
      <c r="A780"/>
      <c r="B780"/>
      <c r="C780"/>
      <c r="D780"/>
      <c r="E780"/>
      <c r="F780"/>
      <c r="G780"/>
      <c r="H780"/>
      <c r="I780" s="123"/>
      <c r="J780" s="123"/>
      <c r="K780" s="123"/>
      <c r="L780" s="123"/>
      <c r="M780" s="1"/>
      <c r="N780" s="1"/>
      <c r="O780" s="113"/>
      <c r="P780" s="1"/>
      <c r="Q780"/>
      <c r="R780"/>
      <c r="S780"/>
      <c r="T780"/>
      <c r="U780"/>
      <c r="V780"/>
      <c r="W780"/>
      <c r="X780"/>
      <c r="Y780"/>
      <c r="Z780"/>
      <c r="AA780"/>
      <c r="AB780" s="1" t="str">
        <f>IF(基本情報登録!$D$10="","",IF(基本情報登録!$D$10='登録データ（女）'!F780,1,0))</f>
        <v/>
      </c>
      <c r="AC780"/>
    </row>
    <row r="781" spans="1:29">
      <c r="A781"/>
      <c r="B781"/>
      <c r="C781"/>
      <c r="D781"/>
      <c r="E781"/>
      <c r="F781"/>
      <c r="G781"/>
      <c r="H781"/>
      <c r="I781" s="123"/>
      <c r="J781" s="123"/>
      <c r="K781" s="123"/>
      <c r="L781" s="123"/>
      <c r="M781" s="1"/>
      <c r="N781" s="1"/>
      <c r="O781" s="113"/>
      <c r="P781" s="1"/>
      <c r="Q781"/>
      <c r="R781"/>
      <c r="S781"/>
      <c r="T781"/>
      <c r="U781"/>
      <c r="V781"/>
      <c r="W781"/>
      <c r="X781"/>
      <c r="Y781"/>
      <c r="Z781"/>
      <c r="AA781"/>
      <c r="AB781" s="1" t="str">
        <f>IF(基本情報登録!$D$10="","",IF(基本情報登録!$D$10='登録データ（女）'!F781,1,0))</f>
        <v/>
      </c>
      <c r="AC781"/>
    </row>
    <row r="782" spans="1:29">
      <c r="A782"/>
      <c r="B782"/>
      <c r="C782"/>
      <c r="D782"/>
      <c r="E782"/>
      <c r="F782"/>
      <c r="G782"/>
      <c r="H782"/>
      <c r="I782" s="123"/>
      <c r="J782" s="123"/>
      <c r="K782" s="123"/>
      <c r="L782" s="123"/>
      <c r="M782" s="1"/>
      <c r="N782" s="1"/>
      <c r="O782" s="113"/>
      <c r="P782" s="1"/>
      <c r="Q782"/>
      <c r="R782"/>
      <c r="S782"/>
      <c r="T782"/>
      <c r="U782"/>
      <c r="V782"/>
      <c r="W782"/>
      <c r="X782"/>
      <c r="Y782"/>
      <c r="Z782"/>
      <c r="AA782"/>
      <c r="AB782" s="1" t="str">
        <f>IF(基本情報登録!$D$10="","",IF(基本情報登録!$D$10='登録データ（女）'!F782,1,0))</f>
        <v/>
      </c>
      <c r="AC782"/>
    </row>
    <row r="783" spans="1:29">
      <c r="A783"/>
      <c r="B783"/>
      <c r="C783"/>
      <c r="D783"/>
      <c r="E783"/>
      <c r="F783"/>
      <c r="G783"/>
      <c r="H783"/>
      <c r="I783" s="123"/>
      <c r="J783" s="123"/>
      <c r="K783" s="123"/>
      <c r="L783" s="123"/>
      <c r="M783" s="1"/>
      <c r="N783" s="1"/>
      <c r="O783" s="113"/>
      <c r="P783" s="1"/>
      <c r="Q783"/>
      <c r="R783"/>
      <c r="S783"/>
      <c r="T783"/>
      <c r="U783"/>
      <c r="V783"/>
      <c r="W783"/>
      <c r="X783"/>
      <c r="Y783"/>
      <c r="Z783"/>
      <c r="AA783"/>
      <c r="AB783" s="1" t="str">
        <f>IF(基本情報登録!$D$10="","",IF(基本情報登録!$D$10='登録データ（女）'!F783,1,0))</f>
        <v/>
      </c>
      <c r="AC783"/>
    </row>
    <row r="784" spans="1:29">
      <c r="A784"/>
      <c r="B784"/>
      <c r="C784"/>
      <c r="D784"/>
      <c r="E784"/>
      <c r="F784"/>
      <c r="G784"/>
      <c r="H784"/>
      <c r="I784" s="123"/>
      <c r="J784" s="123"/>
      <c r="K784" s="123"/>
      <c r="L784" s="123"/>
      <c r="M784" s="1"/>
      <c r="N784" s="1"/>
      <c r="O784" s="113"/>
      <c r="P784" s="1"/>
      <c r="Q784"/>
      <c r="R784"/>
      <c r="S784"/>
      <c r="T784"/>
      <c r="U784"/>
      <c r="V784"/>
      <c r="W784"/>
      <c r="X784"/>
      <c r="Y784"/>
      <c r="Z784"/>
      <c r="AA784"/>
      <c r="AB784" s="1" t="str">
        <f>IF(基本情報登録!$D$10="","",IF(基本情報登録!$D$10='登録データ（女）'!F784,1,0))</f>
        <v/>
      </c>
      <c r="AC784"/>
    </row>
    <row r="785" spans="1:29">
      <c r="A785"/>
      <c r="B785"/>
      <c r="C785"/>
      <c r="D785"/>
      <c r="E785"/>
      <c r="F785"/>
      <c r="G785"/>
      <c r="H785"/>
      <c r="I785" s="123"/>
      <c r="J785" s="123"/>
      <c r="K785" s="123"/>
      <c r="L785" s="123"/>
      <c r="M785" s="1"/>
      <c r="N785" s="1"/>
      <c r="O785" s="113"/>
      <c r="P785" s="1"/>
      <c r="Q785"/>
      <c r="R785"/>
      <c r="S785"/>
      <c r="T785"/>
      <c r="U785"/>
      <c r="V785"/>
      <c r="W785"/>
      <c r="X785"/>
      <c r="Y785"/>
      <c r="Z785"/>
      <c r="AA785"/>
      <c r="AB785" s="1" t="str">
        <f>IF(基本情報登録!$D$10="","",IF(基本情報登録!$D$10='登録データ（女）'!F785,1,0))</f>
        <v/>
      </c>
      <c r="AC785"/>
    </row>
    <row r="786" spans="1:29">
      <c r="A786"/>
      <c r="B786"/>
      <c r="C786"/>
      <c r="D786"/>
      <c r="E786"/>
      <c r="F786"/>
      <c r="G786"/>
      <c r="H786"/>
      <c r="I786" s="123"/>
      <c r="J786" s="123"/>
      <c r="K786" s="123"/>
      <c r="L786" s="123"/>
      <c r="M786" s="1"/>
      <c r="N786" s="1"/>
      <c r="O786" s="113"/>
      <c r="P786" s="1"/>
      <c r="Q786"/>
      <c r="R786"/>
      <c r="S786"/>
      <c r="T786"/>
      <c r="U786"/>
      <c r="V786"/>
      <c r="W786"/>
      <c r="X786"/>
      <c r="Y786"/>
      <c r="Z786"/>
      <c r="AA786"/>
      <c r="AB786" s="1" t="str">
        <f>IF(基本情報登録!$D$10="","",IF(基本情報登録!$D$10='登録データ（女）'!F786,1,0))</f>
        <v/>
      </c>
      <c r="AC786"/>
    </row>
    <row r="787" spans="1:29">
      <c r="A787"/>
      <c r="B787"/>
      <c r="C787"/>
      <c r="D787"/>
      <c r="E787"/>
      <c r="F787"/>
      <c r="G787"/>
      <c r="H787"/>
      <c r="I787" s="123"/>
      <c r="J787" s="123"/>
      <c r="K787" s="123"/>
      <c r="L787" s="123"/>
      <c r="M787" s="1"/>
      <c r="N787" s="1"/>
      <c r="O787" s="113"/>
      <c r="P787" s="1"/>
      <c r="Q787"/>
      <c r="R787"/>
      <c r="S787"/>
      <c r="T787"/>
      <c r="U787"/>
      <c r="V787"/>
      <c r="W787"/>
      <c r="X787"/>
      <c r="Y787"/>
      <c r="Z787"/>
      <c r="AA787"/>
      <c r="AB787" s="1" t="str">
        <f>IF(基本情報登録!$D$10="","",IF(基本情報登録!$D$10='登録データ（女）'!F787,1,0))</f>
        <v/>
      </c>
      <c r="AC787"/>
    </row>
    <row r="788" spans="1:29">
      <c r="A788"/>
      <c r="B788"/>
      <c r="C788"/>
      <c r="D788"/>
      <c r="E788"/>
      <c r="F788"/>
      <c r="G788"/>
      <c r="H788"/>
      <c r="I788" s="123"/>
      <c r="J788" s="123"/>
      <c r="K788" s="123"/>
      <c r="L788" s="123"/>
      <c r="M788" s="1"/>
      <c r="N788" s="1"/>
      <c r="O788" s="113"/>
      <c r="P788" s="1"/>
      <c r="Q788"/>
      <c r="R788"/>
      <c r="S788"/>
      <c r="T788"/>
      <c r="U788"/>
      <c r="V788"/>
      <c r="W788"/>
      <c r="X788"/>
      <c r="Y788"/>
      <c r="Z788"/>
      <c r="AA788"/>
      <c r="AB788" s="1" t="str">
        <f>IF(基本情報登録!$D$10="","",IF(基本情報登録!$D$10='登録データ（女）'!F788,1,0))</f>
        <v/>
      </c>
      <c r="AC788"/>
    </row>
    <row r="789" spans="1:29">
      <c r="A789"/>
      <c r="B789"/>
      <c r="C789"/>
      <c r="D789"/>
      <c r="E789"/>
      <c r="F789"/>
      <c r="G789"/>
      <c r="H789"/>
      <c r="I789" s="123"/>
      <c r="J789" s="123"/>
      <c r="K789" s="123"/>
      <c r="L789" s="123"/>
      <c r="M789" s="1"/>
      <c r="N789" s="1"/>
      <c r="O789" s="113"/>
      <c r="P789" s="1"/>
      <c r="Q789"/>
      <c r="R789"/>
      <c r="S789"/>
      <c r="T789"/>
      <c r="U789"/>
      <c r="V789"/>
      <c r="W789"/>
      <c r="X789"/>
      <c r="Y789"/>
      <c r="Z789"/>
      <c r="AA789"/>
      <c r="AB789" s="1" t="str">
        <f>IF(基本情報登録!$D$10="","",IF(基本情報登録!$D$10='登録データ（女）'!F789,1,0))</f>
        <v/>
      </c>
      <c r="AC789"/>
    </row>
    <row r="790" spans="1:29">
      <c r="A790"/>
      <c r="B790"/>
      <c r="C790"/>
      <c r="D790"/>
      <c r="E790"/>
      <c r="F790"/>
      <c r="G790"/>
      <c r="H790"/>
      <c r="I790" s="123"/>
      <c r="J790" s="123"/>
      <c r="K790" s="123"/>
      <c r="L790" s="123"/>
      <c r="M790" s="1"/>
      <c r="N790" s="1"/>
      <c r="O790" s="113"/>
      <c r="P790" s="1"/>
      <c r="Q790"/>
      <c r="R790"/>
      <c r="S790"/>
      <c r="T790"/>
      <c r="U790"/>
      <c r="V790"/>
      <c r="W790"/>
      <c r="X790"/>
      <c r="Y790"/>
      <c r="Z790"/>
      <c r="AA790"/>
      <c r="AB790" s="1" t="str">
        <f>IF(基本情報登録!$D$10="","",IF(基本情報登録!$D$10='登録データ（女）'!F790,1,0))</f>
        <v/>
      </c>
      <c r="AC790"/>
    </row>
    <row r="791" spans="1:29">
      <c r="A791"/>
      <c r="B791"/>
      <c r="C791"/>
      <c r="D791"/>
      <c r="E791"/>
      <c r="F791"/>
      <c r="G791"/>
      <c r="H791"/>
      <c r="I791" s="123"/>
      <c r="J791" s="123"/>
      <c r="K791" s="123"/>
      <c r="L791" s="123"/>
      <c r="M791" s="1"/>
      <c r="N791" s="1"/>
      <c r="O791" s="113"/>
      <c r="P791" s="1"/>
      <c r="Q791"/>
      <c r="R791"/>
      <c r="S791"/>
      <c r="T791"/>
      <c r="U791"/>
      <c r="V791"/>
      <c r="W791"/>
      <c r="X791"/>
      <c r="Y791"/>
      <c r="Z791"/>
      <c r="AA791"/>
      <c r="AB791" s="1" t="str">
        <f>IF(基本情報登録!$D$10="","",IF(基本情報登録!$D$10='登録データ（女）'!F791,1,0))</f>
        <v/>
      </c>
      <c r="AC791"/>
    </row>
    <row r="792" spans="1:29">
      <c r="A792"/>
      <c r="B792"/>
      <c r="C792"/>
      <c r="D792"/>
      <c r="E792"/>
      <c r="F792"/>
      <c r="G792"/>
      <c r="H792"/>
      <c r="I792" s="123"/>
      <c r="J792" s="123"/>
      <c r="K792" s="123"/>
      <c r="L792" s="123"/>
      <c r="M792" s="1"/>
      <c r="N792" s="1"/>
      <c r="O792" s="113"/>
      <c r="P792" s="1"/>
      <c r="Q792"/>
      <c r="R792"/>
      <c r="S792"/>
      <c r="T792"/>
      <c r="U792"/>
      <c r="V792"/>
      <c r="W792"/>
      <c r="X792"/>
      <c r="Y792"/>
      <c r="Z792"/>
      <c r="AA792"/>
      <c r="AB792" s="1" t="str">
        <f>IF(基本情報登録!$D$10="","",IF(基本情報登録!$D$10='登録データ（女）'!F792,1,0))</f>
        <v/>
      </c>
      <c r="AC792"/>
    </row>
    <row r="793" spans="1:29">
      <c r="A793"/>
      <c r="B793"/>
      <c r="C793"/>
      <c r="D793"/>
      <c r="E793"/>
      <c r="F793"/>
      <c r="G793"/>
      <c r="H793"/>
      <c r="I793" s="123"/>
      <c r="J793" s="123"/>
      <c r="K793" s="123"/>
      <c r="L793" s="123"/>
      <c r="M793" s="1"/>
      <c r="N793" s="1"/>
      <c r="O793" s="113"/>
      <c r="P793" s="1"/>
      <c r="Q793"/>
      <c r="R793"/>
      <c r="S793"/>
      <c r="T793"/>
      <c r="U793"/>
      <c r="V793"/>
      <c r="W793"/>
      <c r="X793"/>
      <c r="Y793"/>
      <c r="Z793"/>
      <c r="AA793"/>
      <c r="AB793" s="1" t="str">
        <f>IF(基本情報登録!$D$10="","",IF(基本情報登録!$D$10='登録データ（女）'!F793,1,0))</f>
        <v/>
      </c>
      <c r="AC793"/>
    </row>
    <row r="794" spans="1:29">
      <c r="A794"/>
      <c r="B794"/>
      <c r="C794"/>
      <c r="D794"/>
      <c r="E794"/>
      <c r="F794"/>
      <c r="G794"/>
      <c r="H794"/>
      <c r="I794" s="123"/>
      <c r="J794" s="123"/>
      <c r="K794" s="123"/>
      <c r="L794" s="123"/>
      <c r="M794" s="1"/>
      <c r="N794" s="1"/>
      <c r="O794" s="113"/>
      <c r="P794" s="1"/>
      <c r="Q794"/>
      <c r="R794"/>
      <c r="S794"/>
      <c r="T794"/>
      <c r="U794"/>
      <c r="V794"/>
      <c r="W794"/>
      <c r="X794"/>
      <c r="Y794"/>
      <c r="Z794"/>
      <c r="AA794"/>
      <c r="AB794" s="1" t="str">
        <f>IF(基本情報登録!$D$10="","",IF(基本情報登録!$D$10='登録データ（女）'!F794,1,0))</f>
        <v/>
      </c>
      <c r="AC794"/>
    </row>
    <row r="795" spans="1:29">
      <c r="A795"/>
      <c r="B795"/>
      <c r="C795"/>
      <c r="D795"/>
      <c r="E795"/>
      <c r="F795"/>
      <c r="G795"/>
      <c r="H795"/>
      <c r="I795" s="123"/>
      <c r="J795" s="123"/>
      <c r="K795" s="123"/>
      <c r="L795" s="123"/>
      <c r="M795" s="1"/>
      <c r="N795" s="1"/>
      <c r="O795" s="113"/>
      <c r="P795" s="1"/>
      <c r="Q795"/>
      <c r="R795"/>
      <c r="S795"/>
      <c r="T795"/>
      <c r="U795"/>
      <c r="V795"/>
      <c r="W795"/>
      <c r="X795"/>
      <c r="Y795"/>
      <c r="Z795"/>
      <c r="AA795"/>
      <c r="AB795" s="1" t="str">
        <f>IF(基本情報登録!$D$10="","",IF(基本情報登録!$D$10='登録データ（女）'!F795,1,0))</f>
        <v/>
      </c>
      <c r="AC795"/>
    </row>
    <row r="796" spans="1:29">
      <c r="A796"/>
      <c r="B796"/>
      <c r="C796"/>
      <c r="D796"/>
      <c r="E796"/>
      <c r="F796"/>
      <c r="G796"/>
      <c r="H796"/>
      <c r="I796" s="123"/>
      <c r="J796" s="123"/>
      <c r="K796" s="123"/>
      <c r="L796" s="123"/>
      <c r="M796" s="1"/>
      <c r="N796" s="1"/>
      <c r="O796" s="113"/>
      <c r="P796" s="1"/>
      <c r="Q796"/>
      <c r="R796"/>
      <c r="S796"/>
      <c r="T796"/>
      <c r="U796"/>
      <c r="V796"/>
      <c r="W796"/>
      <c r="X796"/>
      <c r="Y796"/>
      <c r="Z796"/>
      <c r="AA796"/>
      <c r="AB796" s="1" t="str">
        <f>IF(基本情報登録!$D$10="","",IF(基本情報登録!$D$10='登録データ（女）'!F796,1,0))</f>
        <v/>
      </c>
      <c r="AC796"/>
    </row>
    <row r="797" spans="1:29">
      <c r="A797"/>
      <c r="B797"/>
      <c r="C797"/>
      <c r="D797"/>
      <c r="E797"/>
      <c r="F797"/>
      <c r="G797"/>
      <c r="H797"/>
      <c r="I797" s="123"/>
      <c r="J797" s="123"/>
      <c r="K797" s="123"/>
      <c r="L797" s="123"/>
      <c r="M797" s="1"/>
      <c r="N797" s="1"/>
      <c r="O797" s="113"/>
      <c r="P797" s="1"/>
      <c r="Q797"/>
      <c r="R797"/>
      <c r="S797"/>
      <c r="T797"/>
      <c r="U797"/>
      <c r="V797"/>
      <c r="W797"/>
      <c r="X797"/>
      <c r="Y797"/>
      <c r="Z797"/>
      <c r="AA797"/>
      <c r="AB797" s="1" t="str">
        <f>IF(基本情報登録!$D$10="","",IF(基本情報登録!$D$10='登録データ（女）'!F797,1,0))</f>
        <v/>
      </c>
      <c r="AC797"/>
    </row>
    <row r="798" spans="1:29">
      <c r="A798"/>
      <c r="B798"/>
      <c r="C798"/>
      <c r="D798"/>
      <c r="E798"/>
      <c r="F798"/>
      <c r="G798"/>
      <c r="H798"/>
      <c r="I798" s="123"/>
      <c r="J798" s="123"/>
      <c r="K798" s="123"/>
      <c r="L798" s="123"/>
      <c r="M798" s="1"/>
      <c r="N798" s="1"/>
      <c r="O798" s="113"/>
      <c r="P798" s="1"/>
      <c r="Q798"/>
      <c r="R798"/>
      <c r="S798"/>
      <c r="T798"/>
      <c r="U798"/>
      <c r="V798"/>
      <c r="W798"/>
      <c r="X798"/>
      <c r="Y798"/>
      <c r="Z798"/>
      <c r="AA798"/>
      <c r="AB798" s="1" t="str">
        <f>IF(基本情報登録!$D$10="","",IF(基本情報登録!$D$10='登録データ（女）'!F798,1,0))</f>
        <v/>
      </c>
      <c r="AC798"/>
    </row>
    <row r="799" spans="1:29">
      <c r="A799"/>
      <c r="B799"/>
      <c r="C799"/>
      <c r="D799"/>
      <c r="E799"/>
      <c r="F799"/>
      <c r="G799"/>
      <c r="H799"/>
      <c r="I799" s="123"/>
      <c r="J799" s="123"/>
      <c r="K799" s="123"/>
      <c r="L799" s="123"/>
      <c r="M799" s="1"/>
      <c r="N799" s="1"/>
      <c r="O799" s="113"/>
      <c r="P799" s="1"/>
      <c r="Q799"/>
      <c r="R799"/>
      <c r="S799"/>
      <c r="T799"/>
      <c r="U799"/>
      <c r="V799"/>
      <c r="W799"/>
      <c r="X799"/>
      <c r="Y799"/>
      <c r="Z799"/>
      <c r="AA799"/>
      <c r="AB799" s="1" t="str">
        <f>IF(基本情報登録!$D$10="","",IF(基本情報登録!$D$10='登録データ（女）'!F799,1,0))</f>
        <v/>
      </c>
      <c r="AC799"/>
    </row>
    <row r="800" spans="1:29">
      <c r="A800"/>
      <c r="B800"/>
      <c r="C800"/>
      <c r="D800"/>
      <c r="E800"/>
      <c r="F800"/>
      <c r="G800"/>
      <c r="H800"/>
      <c r="I800" s="123"/>
      <c r="J800" s="123"/>
      <c r="K800" s="123"/>
      <c r="L800" s="123"/>
      <c r="M800" s="1"/>
      <c r="N800" s="1"/>
      <c r="O800" s="113"/>
      <c r="P800" s="1"/>
      <c r="Q800"/>
      <c r="R800"/>
      <c r="S800"/>
      <c r="T800"/>
      <c r="U800"/>
      <c r="V800"/>
      <c r="W800"/>
      <c r="X800"/>
      <c r="Y800"/>
      <c r="Z800"/>
      <c r="AA800"/>
      <c r="AB800" s="1" t="str">
        <f>IF(基本情報登録!$D$10="","",IF(基本情報登録!$D$10='登録データ（女）'!F800,1,0))</f>
        <v/>
      </c>
      <c r="AC800"/>
    </row>
    <row r="801" spans="1:29">
      <c r="A801"/>
      <c r="B801"/>
      <c r="C801"/>
      <c r="D801"/>
      <c r="E801"/>
      <c r="F801"/>
      <c r="G801"/>
      <c r="H801"/>
      <c r="I801" s="123"/>
      <c r="J801" s="123"/>
      <c r="K801" s="123"/>
      <c r="L801" s="123"/>
      <c r="M801" s="1"/>
      <c r="N801" s="1"/>
      <c r="O801" s="113"/>
      <c r="P801" s="1"/>
      <c r="Q801"/>
      <c r="R801"/>
      <c r="S801"/>
      <c r="T801"/>
      <c r="U801"/>
      <c r="V801"/>
      <c r="W801"/>
      <c r="X801"/>
      <c r="Y801"/>
      <c r="Z801"/>
      <c r="AA801"/>
      <c r="AB801" s="1" t="str">
        <f>IF(基本情報登録!$D$10="","",IF(基本情報登録!$D$10='登録データ（女）'!F801,1,0))</f>
        <v/>
      </c>
      <c r="AC801"/>
    </row>
    <row r="802" spans="1:29">
      <c r="A802"/>
      <c r="B802"/>
      <c r="C802"/>
      <c r="D802"/>
      <c r="E802"/>
      <c r="F802"/>
      <c r="G802"/>
      <c r="H802"/>
      <c r="I802" s="123"/>
      <c r="J802" s="123"/>
      <c r="K802" s="123"/>
      <c r="L802" s="123"/>
      <c r="M802" s="1"/>
      <c r="N802" s="1"/>
      <c r="O802" s="113"/>
      <c r="P802" s="1"/>
      <c r="Q802"/>
      <c r="R802"/>
      <c r="S802"/>
      <c r="T802"/>
      <c r="U802"/>
      <c r="V802"/>
      <c r="W802"/>
      <c r="X802"/>
      <c r="Y802"/>
      <c r="Z802"/>
      <c r="AA802"/>
      <c r="AB802" s="1" t="str">
        <f>IF(基本情報登録!$D$10="","",IF(基本情報登録!$D$10='登録データ（女）'!F802,1,0))</f>
        <v/>
      </c>
      <c r="AC802"/>
    </row>
    <row r="803" spans="1:29">
      <c r="A803"/>
      <c r="B803"/>
      <c r="C803"/>
      <c r="D803"/>
      <c r="E803"/>
      <c r="F803"/>
      <c r="G803"/>
      <c r="H803"/>
      <c r="I803" s="123"/>
      <c r="J803" s="123"/>
      <c r="K803" s="123"/>
      <c r="L803" s="123"/>
      <c r="M803" s="1"/>
      <c r="N803" s="1"/>
      <c r="O803" s="113"/>
      <c r="P803" s="1"/>
      <c r="Q803"/>
      <c r="R803"/>
      <c r="S803"/>
      <c r="T803"/>
      <c r="U803"/>
      <c r="V803"/>
      <c r="W803"/>
      <c r="X803"/>
      <c r="Y803"/>
      <c r="Z803"/>
      <c r="AA803"/>
      <c r="AB803" s="1" t="str">
        <f>IF(基本情報登録!$D$10="","",IF(基本情報登録!$D$10='登録データ（女）'!F803,1,0))</f>
        <v/>
      </c>
      <c r="AC803"/>
    </row>
    <row r="804" spans="1:29">
      <c r="A804"/>
      <c r="B804"/>
      <c r="C804"/>
      <c r="D804"/>
      <c r="E804"/>
      <c r="F804"/>
      <c r="G804"/>
      <c r="H804"/>
      <c r="I804" s="123"/>
      <c r="J804" s="123"/>
      <c r="K804" s="123"/>
      <c r="L804" s="123"/>
      <c r="M804" s="1"/>
      <c r="N804" s="1"/>
      <c r="O804" s="113"/>
      <c r="P804" s="1"/>
      <c r="Q804"/>
      <c r="R804"/>
      <c r="S804"/>
      <c r="T804"/>
      <c r="U804"/>
      <c r="V804"/>
      <c r="W804"/>
      <c r="X804"/>
      <c r="Y804"/>
      <c r="Z804"/>
      <c r="AA804"/>
      <c r="AB804" s="1" t="str">
        <f>IF(基本情報登録!$D$10="","",IF(基本情報登録!$D$10='登録データ（女）'!F804,1,0))</f>
        <v/>
      </c>
      <c r="AC804"/>
    </row>
    <row r="805" spans="1:29">
      <c r="A805"/>
      <c r="B805"/>
      <c r="C805"/>
      <c r="D805"/>
      <c r="E805"/>
      <c r="F805"/>
      <c r="G805"/>
      <c r="H805"/>
      <c r="I805" s="123"/>
      <c r="J805" s="123"/>
      <c r="K805" s="123"/>
      <c r="L805" s="123"/>
      <c r="M805" s="1"/>
      <c r="N805" s="1"/>
      <c r="O805" s="113"/>
      <c r="P805" s="1"/>
      <c r="Q805"/>
      <c r="R805"/>
      <c r="S805"/>
      <c r="T805"/>
      <c r="U805"/>
      <c r="V805"/>
      <c r="W805"/>
      <c r="X805"/>
      <c r="Y805"/>
      <c r="Z805"/>
      <c r="AA805"/>
      <c r="AB805" s="1" t="str">
        <f>IF(基本情報登録!$D$10="","",IF(基本情報登録!$D$10='登録データ（女）'!F805,1,0))</f>
        <v/>
      </c>
      <c r="AC805"/>
    </row>
    <row r="806" spans="1:29">
      <c r="A806"/>
      <c r="B806"/>
      <c r="C806"/>
      <c r="D806"/>
      <c r="E806"/>
      <c r="F806"/>
      <c r="G806"/>
      <c r="H806"/>
      <c r="I806" s="123"/>
      <c r="J806" s="123"/>
      <c r="K806" s="123"/>
      <c r="L806" s="123"/>
      <c r="M806" s="1"/>
      <c r="N806" s="1"/>
      <c r="O806" s="113"/>
      <c r="P806" s="1"/>
      <c r="Q806"/>
      <c r="R806"/>
      <c r="S806"/>
      <c r="T806"/>
      <c r="U806"/>
      <c r="V806"/>
      <c r="W806"/>
      <c r="X806"/>
      <c r="Y806"/>
      <c r="Z806"/>
      <c r="AA806"/>
      <c r="AB806" s="1" t="str">
        <f>IF(基本情報登録!$D$10="","",IF(基本情報登録!$D$10='登録データ（女）'!F806,1,0))</f>
        <v/>
      </c>
      <c r="AC806"/>
    </row>
    <row r="807" spans="1:29">
      <c r="A807"/>
      <c r="B807"/>
      <c r="C807"/>
      <c r="D807"/>
      <c r="E807"/>
      <c r="F807"/>
      <c r="G807"/>
      <c r="H807"/>
      <c r="I807" s="123"/>
      <c r="J807" s="123"/>
      <c r="K807" s="123"/>
      <c r="L807" s="123"/>
      <c r="M807" s="1"/>
      <c r="N807" s="1"/>
      <c r="O807" s="113"/>
      <c r="P807" s="1"/>
      <c r="Q807"/>
      <c r="R807"/>
      <c r="S807"/>
      <c r="T807"/>
      <c r="U807"/>
      <c r="V807"/>
      <c r="W807"/>
      <c r="X807"/>
      <c r="Y807"/>
      <c r="Z807"/>
      <c r="AA807"/>
      <c r="AB807" s="1" t="str">
        <f>IF(基本情報登録!$D$10="","",IF(基本情報登録!$D$10='登録データ（女）'!F807,1,0))</f>
        <v/>
      </c>
      <c r="AC807"/>
    </row>
    <row r="808" spans="1:29">
      <c r="A808"/>
      <c r="B808"/>
      <c r="C808"/>
      <c r="D808"/>
      <c r="E808"/>
      <c r="F808"/>
      <c r="G808"/>
      <c r="H808"/>
      <c r="I808" s="123"/>
      <c r="J808" s="123"/>
      <c r="K808" s="123"/>
      <c r="L808" s="123"/>
      <c r="M808" s="1"/>
      <c r="N808" s="1"/>
      <c r="O808" s="113"/>
      <c r="P808" s="1"/>
      <c r="Q808"/>
      <c r="R808"/>
      <c r="S808"/>
      <c r="T808"/>
      <c r="U808"/>
      <c r="V808"/>
      <c r="W808"/>
      <c r="X808"/>
      <c r="Y808"/>
      <c r="Z808"/>
      <c r="AA808"/>
      <c r="AB808" s="1" t="str">
        <f>IF(基本情報登録!$D$10="","",IF(基本情報登録!$D$10='登録データ（女）'!F808,1,0))</f>
        <v/>
      </c>
      <c r="AC808"/>
    </row>
    <row r="809" spans="1:29">
      <c r="A809"/>
      <c r="B809"/>
      <c r="C809"/>
      <c r="D809"/>
      <c r="E809"/>
      <c r="F809"/>
      <c r="G809"/>
      <c r="H809"/>
      <c r="I809" s="123"/>
      <c r="J809" s="123"/>
      <c r="K809" s="123"/>
      <c r="L809" s="123"/>
      <c r="M809" s="1"/>
      <c r="N809" s="1"/>
      <c r="O809" s="113"/>
      <c r="P809" s="1"/>
      <c r="Q809"/>
      <c r="R809"/>
      <c r="S809"/>
      <c r="T809"/>
      <c r="U809"/>
      <c r="V809"/>
      <c r="W809"/>
      <c r="X809"/>
      <c r="Y809"/>
      <c r="Z809"/>
      <c r="AA809"/>
      <c r="AB809" s="1" t="str">
        <f>IF(基本情報登録!$D$10="","",IF(基本情報登録!$D$10='登録データ（女）'!F809,1,0))</f>
        <v/>
      </c>
      <c r="AC809"/>
    </row>
    <row r="810" spans="1:29">
      <c r="A810"/>
      <c r="B810"/>
      <c r="C810"/>
      <c r="D810"/>
      <c r="E810"/>
      <c r="F810"/>
      <c r="G810"/>
      <c r="H810"/>
      <c r="I810" s="123"/>
      <c r="J810" s="123"/>
      <c r="K810" s="123"/>
      <c r="L810" s="123"/>
      <c r="M810" s="1"/>
      <c r="N810" s="1"/>
      <c r="O810" s="113"/>
      <c r="P810" s="1"/>
      <c r="Q810"/>
      <c r="R810"/>
      <c r="S810"/>
      <c r="T810"/>
      <c r="U810"/>
      <c r="V810"/>
      <c r="W810"/>
      <c r="X810"/>
      <c r="Y810"/>
      <c r="Z810"/>
      <c r="AA810"/>
      <c r="AB810" s="1" t="str">
        <f>IF(基本情報登録!$D$10="","",IF(基本情報登録!$D$10='登録データ（女）'!F810,1,0))</f>
        <v/>
      </c>
      <c r="AC810"/>
    </row>
    <row r="811" spans="1:29">
      <c r="A811"/>
      <c r="B811"/>
      <c r="C811"/>
      <c r="D811"/>
      <c r="E811"/>
      <c r="F811"/>
      <c r="G811"/>
      <c r="H811"/>
      <c r="I811" s="123"/>
      <c r="J811" s="123"/>
      <c r="K811" s="123"/>
      <c r="L811" s="123"/>
      <c r="M811" s="1"/>
      <c r="N811" s="1"/>
      <c r="O811" s="113"/>
      <c r="P811" s="1"/>
      <c r="Q811"/>
      <c r="R811"/>
      <c r="S811"/>
      <c r="T811"/>
      <c r="U811"/>
      <c r="V811"/>
      <c r="W811"/>
      <c r="X811"/>
      <c r="Y811"/>
      <c r="Z811"/>
      <c r="AA811"/>
      <c r="AB811" s="1" t="str">
        <f>IF(基本情報登録!$D$10="","",IF(基本情報登録!$D$10='登録データ（女）'!F811,1,0))</f>
        <v/>
      </c>
      <c r="AC811"/>
    </row>
    <row r="812" spans="1:29">
      <c r="A812"/>
      <c r="B812"/>
      <c r="C812"/>
      <c r="D812"/>
      <c r="E812"/>
      <c r="F812"/>
      <c r="G812"/>
      <c r="H812"/>
      <c r="I812" s="123"/>
      <c r="J812" s="123"/>
      <c r="K812" s="123"/>
      <c r="L812" s="123"/>
      <c r="M812" s="1"/>
      <c r="N812" s="1"/>
      <c r="O812" s="113"/>
      <c r="P812" s="1"/>
      <c r="Q812"/>
      <c r="R812"/>
      <c r="S812"/>
      <c r="T812"/>
      <c r="U812"/>
      <c r="V812"/>
      <c r="W812"/>
      <c r="X812"/>
      <c r="Y812"/>
      <c r="Z812"/>
      <c r="AA812"/>
      <c r="AB812" s="1" t="str">
        <f>IF(基本情報登録!$D$10="","",IF(基本情報登録!$D$10='登録データ（女）'!F812,1,0))</f>
        <v/>
      </c>
      <c r="AC812"/>
    </row>
    <row r="813" spans="1:29">
      <c r="A813"/>
      <c r="B813"/>
      <c r="C813"/>
      <c r="D813"/>
      <c r="E813"/>
      <c r="F813"/>
      <c r="G813"/>
      <c r="H813"/>
      <c r="I813" s="123"/>
      <c r="J813" s="123"/>
      <c r="K813" s="123"/>
      <c r="L813" s="123"/>
      <c r="M813" s="1"/>
      <c r="N813" s="1"/>
      <c r="O813" s="113"/>
      <c r="P813" s="1"/>
      <c r="Q813"/>
      <c r="R813"/>
      <c r="S813"/>
      <c r="T813"/>
      <c r="U813"/>
      <c r="V813"/>
      <c r="W813"/>
      <c r="X813"/>
      <c r="Y813"/>
      <c r="Z813"/>
      <c r="AA813"/>
      <c r="AB813" s="1" t="str">
        <f>IF(基本情報登録!$D$10="","",IF(基本情報登録!$D$10='登録データ（女）'!F813,1,0))</f>
        <v/>
      </c>
      <c r="AC813"/>
    </row>
    <row r="814" spans="1:29">
      <c r="A814"/>
      <c r="B814"/>
      <c r="C814"/>
      <c r="D814"/>
      <c r="E814"/>
      <c r="F814"/>
      <c r="G814"/>
      <c r="H814"/>
      <c r="I814" s="123"/>
      <c r="J814" s="123"/>
      <c r="K814" s="123"/>
      <c r="L814" s="123"/>
      <c r="M814" s="1"/>
      <c r="N814" s="1"/>
      <c r="O814" s="113"/>
      <c r="P814" s="1"/>
      <c r="Q814"/>
      <c r="R814"/>
      <c r="S814"/>
      <c r="T814"/>
      <c r="U814"/>
      <c r="V814"/>
      <c r="W814"/>
      <c r="X814"/>
      <c r="Y814"/>
      <c r="Z814"/>
      <c r="AA814"/>
      <c r="AB814" s="1" t="str">
        <f>IF(基本情報登録!$D$10="","",IF(基本情報登録!$D$10='登録データ（女）'!F814,1,0))</f>
        <v/>
      </c>
      <c r="AC814"/>
    </row>
    <row r="815" spans="1:29">
      <c r="A815"/>
      <c r="B815"/>
      <c r="C815"/>
      <c r="D815"/>
      <c r="E815"/>
      <c r="F815"/>
      <c r="G815"/>
      <c r="H815"/>
      <c r="I815" s="123"/>
      <c r="J815" s="123"/>
      <c r="K815" s="123"/>
      <c r="L815" s="123"/>
      <c r="M815" s="1"/>
      <c r="N815" s="1"/>
      <c r="O815" s="113"/>
      <c r="P815" s="1"/>
      <c r="Q815"/>
      <c r="R815"/>
      <c r="S815"/>
      <c r="T815"/>
      <c r="U815"/>
      <c r="V815"/>
      <c r="W815"/>
      <c r="X815"/>
      <c r="Y815"/>
      <c r="Z815"/>
      <c r="AA815"/>
      <c r="AB815" s="1" t="str">
        <f>IF(基本情報登録!$D$10="","",IF(基本情報登録!$D$10='登録データ（女）'!F815,1,0))</f>
        <v/>
      </c>
      <c r="AC815"/>
    </row>
    <row r="816" spans="1:29">
      <c r="A816"/>
      <c r="B816"/>
      <c r="C816"/>
      <c r="D816"/>
      <c r="E816"/>
      <c r="F816"/>
      <c r="G816"/>
      <c r="H816"/>
      <c r="I816" s="123"/>
      <c r="J816" s="123"/>
      <c r="K816" s="123"/>
      <c r="L816" s="123"/>
      <c r="M816" s="1"/>
      <c r="N816" s="1"/>
      <c r="O816" s="113"/>
      <c r="P816" s="1"/>
      <c r="Q816"/>
      <c r="R816"/>
      <c r="S816"/>
      <c r="T816"/>
      <c r="U816"/>
      <c r="V816"/>
      <c r="W816"/>
      <c r="X816"/>
      <c r="Y816"/>
      <c r="Z816"/>
      <c r="AA816"/>
      <c r="AB816" s="1" t="str">
        <f>IF(基本情報登録!$D$10="","",IF(基本情報登録!$D$10='登録データ（女）'!F816,1,0))</f>
        <v/>
      </c>
      <c r="AC816"/>
    </row>
    <row r="817" spans="1:29">
      <c r="A817"/>
      <c r="B817"/>
      <c r="C817"/>
      <c r="D817"/>
      <c r="E817"/>
      <c r="F817"/>
      <c r="G817"/>
      <c r="H817"/>
      <c r="I817" s="123"/>
      <c r="J817" s="123"/>
      <c r="K817" s="123"/>
      <c r="L817" s="123"/>
      <c r="M817" s="1"/>
      <c r="N817" s="1"/>
      <c r="O817" s="113"/>
      <c r="P817" s="1"/>
      <c r="Q817"/>
      <c r="R817"/>
      <c r="S817"/>
      <c r="T817"/>
      <c r="U817"/>
      <c r="V817"/>
      <c r="W817"/>
      <c r="X817"/>
      <c r="Y817"/>
      <c r="Z817"/>
      <c r="AA817"/>
      <c r="AB817" s="1" t="str">
        <f>IF(基本情報登録!$D$10="","",IF(基本情報登録!$D$10='登録データ（女）'!F817,1,0))</f>
        <v/>
      </c>
      <c r="AC817"/>
    </row>
    <row r="818" spans="1:29">
      <c r="A818"/>
      <c r="B818"/>
      <c r="C818"/>
      <c r="D818"/>
      <c r="E818"/>
      <c r="F818"/>
      <c r="G818"/>
      <c r="H818"/>
      <c r="I818" s="123"/>
      <c r="J818" s="123"/>
      <c r="K818" s="123"/>
      <c r="L818" s="123"/>
      <c r="M818" s="1"/>
      <c r="N818" s="1"/>
      <c r="O818" s="113"/>
      <c r="P818" s="1"/>
      <c r="Q818"/>
      <c r="R818"/>
      <c r="S818"/>
      <c r="T818"/>
      <c r="U818"/>
      <c r="V818"/>
      <c r="W818"/>
      <c r="X818"/>
      <c r="Y818"/>
      <c r="Z818"/>
      <c r="AA818"/>
      <c r="AB818" s="1" t="str">
        <f>IF(基本情報登録!$D$10="","",IF(基本情報登録!$D$10='登録データ（女）'!F818,1,0))</f>
        <v/>
      </c>
      <c r="AC818"/>
    </row>
    <row r="819" spans="1:29">
      <c r="A819"/>
      <c r="B819"/>
      <c r="C819"/>
      <c r="D819"/>
      <c r="E819"/>
      <c r="F819"/>
      <c r="G819"/>
      <c r="H819"/>
      <c r="I819" s="123"/>
      <c r="J819" s="123"/>
      <c r="K819" s="123"/>
      <c r="L819" s="123"/>
      <c r="M819" s="1"/>
      <c r="N819" s="1"/>
      <c r="O819" s="113"/>
      <c r="P819" s="1"/>
      <c r="Q819"/>
      <c r="R819"/>
      <c r="S819"/>
      <c r="T819"/>
      <c r="U819"/>
      <c r="V819"/>
      <c r="W819"/>
      <c r="X819"/>
      <c r="Y819"/>
      <c r="Z819"/>
      <c r="AA819"/>
      <c r="AB819" s="1" t="str">
        <f>IF(基本情報登録!$D$10="","",IF(基本情報登録!$D$10='登録データ（女）'!F819,1,0))</f>
        <v/>
      </c>
      <c r="AC819"/>
    </row>
    <row r="820" spans="1:29">
      <c r="A820"/>
      <c r="B820"/>
      <c r="C820"/>
      <c r="D820"/>
      <c r="E820"/>
      <c r="F820"/>
      <c r="G820"/>
      <c r="H820"/>
      <c r="I820" s="123"/>
      <c r="J820" s="123"/>
      <c r="K820" s="123"/>
      <c r="L820" s="123"/>
      <c r="M820" s="1"/>
      <c r="N820" s="1"/>
      <c r="O820" s="113"/>
      <c r="P820" s="1"/>
      <c r="Q820"/>
      <c r="R820"/>
      <c r="S820"/>
      <c r="T820"/>
      <c r="U820"/>
      <c r="V820"/>
      <c r="W820"/>
      <c r="X820"/>
      <c r="Y820"/>
      <c r="Z820"/>
      <c r="AA820"/>
      <c r="AB820" s="1" t="str">
        <f>IF(基本情報登録!$D$10="","",IF(基本情報登録!$D$10='登録データ（女）'!F820,1,0))</f>
        <v/>
      </c>
      <c r="AC820"/>
    </row>
    <row r="821" spans="1:29">
      <c r="A821"/>
      <c r="B821"/>
      <c r="C821"/>
      <c r="D821"/>
      <c r="E821"/>
      <c r="F821"/>
      <c r="G821"/>
      <c r="H821"/>
      <c r="I821" s="123"/>
      <c r="J821" s="123"/>
      <c r="K821" s="123"/>
      <c r="L821" s="123"/>
      <c r="M821" s="1"/>
      <c r="N821" s="1"/>
      <c r="O821" s="113"/>
      <c r="P821" s="1"/>
      <c r="Q821"/>
      <c r="R821"/>
      <c r="S821"/>
      <c r="T821"/>
      <c r="U821"/>
      <c r="V821"/>
      <c r="W821"/>
      <c r="X821"/>
      <c r="Y821"/>
      <c r="Z821"/>
      <c r="AA821"/>
      <c r="AB821" s="1" t="str">
        <f>IF(基本情報登録!$D$10="","",IF(基本情報登録!$D$10='登録データ（女）'!F821,1,0))</f>
        <v/>
      </c>
      <c r="AC821"/>
    </row>
    <row r="822" spans="1:29">
      <c r="A822"/>
      <c r="B822"/>
      <c r="C822"/>
      <c r="D822"/>
      <c r="E822"/>
      <c r="F822"/>
      <c r="G822"/>
      <c r="H822"/>
      <c r="I822" s="123"/>
      <c r="J822" s="123"/>
      <c r="K822" s="123"/>
      <c r="L822" s="123"/>
      <c r="M822" s="1"/>
      <c r="N822" s="1"/>
      <c r="O822" s="113"/>
      <c r="P822" s="1"/>
      <c r="Q822"/>
      <c r="R822"/>
      <c r="S822"/>
      <c r="T822"/>
      <c r="U822"/>
      <c r="V822"/>
      <c r="W822"/>
      <c r="X822"/>
      <c r="Y822"/>
      <c r="Z822"/>
      <c r="AA822"/>
      <c r="AB822" s="1" t="str">
        <f>IF(基本情報登録!$D$10="","",IF(基本情報登録!$D$10='登録データ（女）'!F822,1,0))</f>
        <v/>
      </c>
      <c r="AC822"/>
    </row>
    <row r="823" spans="1:29">
      <c r="A823"/>
      <c r="B823"/>
      <c r="C823"/>
      <c r="D823"/>
      <c r="E823"/>
      <c r="F823"/>
      <c r="G823"/>
      <c r="H823"/>
      <c r="I823" s="123"/>
      <c r="J823" s="123"/>
      <c r="K823" s="123"/>
      <c r="L823" s="123"/>
      <c r="M823" s="1"/>
      <c r="N823" s="1"/>
      <c r="O823" s="113"/>
      <c r="P823" s="1"/>
      <c r="Q823"/>
      <c r="R823"/>
      <c r="S823"/>
      <c r="T823"/>
      <c r="U823"/>
      <c r="V823"/>
      <c r="W823"/>
      <c r="X823"/>
      <c r="Y823"/>
      <c r="Z823"/>
      <c r="AA823"/>
      <c r="AB823" s="1" t="str">
        <f>IF(基本情報登録!$D$10="","",IF(基本情報登録!$D$10='登録データ（女）'!F823,1,0))</f>
        <v/>
      </c>
      <c r="AC823"/>
    </row>
    <row r="824" spans="1:29">
      <c r="A824"/>
      <c r="B824"/>
      <c r="C824"/>
      <c r="D824"/>
      <c r="E824"/>
      <c r="F824"/>
      <c r="G824"/>
      <c r="H824"/>
      <c r="I824" s="123"/>
      <c r="J824" s="123"/>
      <c r="K824" s="123"/>
      <c r="L824" s="123"/>
      <c r="M824" s="1"/>
      <c r="N824" s="1"/>
      <c r="O824" s="113"/>
      <c r="P824" s="1"/>
      <c r="Q824"/>
      <c r="R824"/>
      <c r="S824"/>
      <c r="T824"/>
      <c r="U824"/>
      <c r="V824"/>
      <c r="W824"/>
      <c r="X824"/>
      <c r="Y824"/>
      <c r="Z824"/>
      <c r="AA824"/>
      <c r="AB824" s="1" t="str">
        <f>IF(基本情報登録!$D$10="","",IF(基本情報登録!$D$10='登録データ（女）'!F824,1,0))</f>
        <v/>
      </c>
      <c r="AC824"/>
    </row>
    <row r="825" spans="1:29">
      <c r="A825"/>
      <c r="B825"/>
      <c r="C825"/>
      <c r="D825"/>
      <c r="E825"/>
      <c r="F825"/>
      <c r="G825"/>
      <c r="H825"/>
      <c r="I825" s="123"/>
      <c r="J825" s="123"/>
      <c r="K825" s="123"/>
      <c r="L825" s="123"/>
      <c r="M825" s="1"/>
      <c r="N825" s="1"/>
      <c r="O825" s="113"/>
      <c r="P825" s="1"/>
      <c r="Q825"/>
      <c r="R825"/>
      <c r="S825"/>
      <c r="T825"/>
      <c r="U825"/>
      <c r="V825"/>
      <c r="W825"/>
      <c r="X825"/>
      <c r="Y825"/>
      <c r="Z825"/>
      <c r="AA825"/>
      <c r="AB825" s="1" t="str">
        <f>IF(基本情報登録!$D$10="","",IF(基本情報登録!$D$10='登録データ（女）'!F825,1,0))</f>
        <v/>
      </c>
      <c r="AC825"/>
    </row>
    <row r="826" spans="1:29">
      <c r="A826"/>
      <c r="B826"/>
      <c r="C826"/>
      <c r="D826"/>
      <c r="E826"/>
      <c r="F826"/>
      <c r="G826"/>
      <c r="H826"/>
      <c r="I826" s="123"/>
      <c r="J826" s="123"/>
      <c r="K826" s="123"/>
      <c r="L826" s="123"/>
      <c r="M826" s="1"/>
      <c r="N826" s="1"/>
      <c r="O826" s="113"/>
      <c r="P826" s="1"/>
      <c r="Q826"/>
      <c r="R826"/>
      <c r="S826"/>
      <c r="T826"/>
      <c r="U826"/>
      <c r="V826"/>
      <c r="W826"/>
      <c r="X826"/>
      <c r="Y826"/>
      <c r="Z826"/>
      <c r="AA826"/>
      <c r="AB826" s="1" t="str">
        <f>IF(基本情報登録!$D$10="","",IF(基本情報登録!$D$10='登録データ（女）'!F826,1,0))</f>
        <v/>
      </c>
      <c r="AC826"/>
    </row>
    <row r="827" spans="1:29">
      <c r="A827"/>
      <c r="B827"/>
      <c r="C827"/>
      <c r="D827"/>
      <c r="E827"/>
      <c r="F827"/>
      <c r="G827"/>
      <c r="H827"/>
      <c r="I827" s="123"/>
      <c r="J827" s="123"/>
      <c r="K827" s="123"/>
      <c r="L827" s="123"/>
      <c r="M827" s="1"/>
      <c r="N827" s="1"/>
      <c r="O827" s="113"/>
      <c r="P827" s="1"/>
      <c r="Q827"/>
      <c r="R827"/>
      <c r="S827"/>
      <c r="T827"/>
      <c r="U827"/>
      <c r="V827"/>
      <c r="W827"/>
      <c r="X827"/>
      <c r="Y827"/>
      <c r="Z827"/>
      <c r="AA827"/>
      <c r="AB827" s="1" t="str">
        <f>IF(基本情報登録!$D$10="","",IF(基本情報登録!$D$10='登録データ（女）'!F827,1,0))</f>
        <v/>
      </c>
      <c r="AC827"/>
    </row>
    <row r="828" spans="1:29">
      <c r="A828"/>
      <c r="B828"/>
      <c r="C828"/>
      <c r="D828"/>
      <c r="E828"/>
      <c r="F828"/>
      <c r="G828"/>
      <c r="H828"/>
      <c r="I828" s="123"/>
      <c r="J828" s="123"/>
      <c r="K828" s="123"/>
      <c r="L828" s="123"/>
      <c r="M828" s="1"/>
      <c r="N828" s="1"/>
      <c r="O828" s="113"/>
      <c r="P828" s="1"/>
      <c r="Q828"/>
      <c r="R828"/>
      <c r="S828"/>
      <c r="T828"/>
      <c r="U828"/>
      <c r="V828"/>
      <c r="W828"/>
      <c r="X828"/>
      <c r="Y828"/>
      <c r="Z828"/>
      <c r="AA828"/>
      <c r="AB828" s="1" t="str">
        <f>IF(基本情報登録!$D$10="","",IF(基本情報登録!$D$10='登録データ（女）'!F828,1,0))</f>
        <v/>
      </c>
      <c r="AC828"/>
    </row>
    <row r="829" spans="1:29">
      <c r="A829"/>
      <c r="B829"/>
      <c r="C829"/>
      <c r="D829"/>
      <c r="E829"/>
      <c r="F829"/>
      <c r="G829"/>
      <c r="H829"/>
      <c r="I829" s="123"/>
      <c r="J829" s="123"/>
      <c r="K829" s="123"/>
      <c r="L829" s="123"/>
      <c r="M829" s="1"/>
      <c r="N829" s="1"/>
      <c r="O829" s="113"/>
      <c r="P829" s="1"/>
      <c r="Q829"/>
      <c r="R829"/>
      <c r="S829"/>
      <c r="T829"/>
      <c r="U829"/>
      <c r="V829"/>
      <c r="W829"/>
      <c r="X829"/>
      <c r="Y829"/>
      <c r="Z829"/>
      <c r="AA829"/>
      <c r="AB829" s="1" t="str">
        <f>IF(基本情報登録!$D$10="","",IF(基本情報登録!$D$10='登録データ（女）'!F829,1,0))</f>
        <v/>
      </c>
      <c r="AC829"/>
    </row>
    <row r="830" spans="1:29">
      <c r="A830"/>
      <c r="B830"/>
      <c r="C830"/>
      <c r="D830"/>
      <c r="E830"/>
      <c r="F830"/>
      <c r="G830"/>
      <c r="H830"/>
      <c r="I830" s="123"/>
      <c r="J830" s="123"/>
      <c r="K830" s="123"/>
      <c r="L830" s="123"/>
      <c r="M830" s="1"/>
      <c r="N830" s="1"/>
      <c r="O830" s="113"/>
      <c r="P830" s="1"/>
      <c r="Q830"/>
      <c r="R830"/>
      <c r="S830"/>
      <c r="T830"/>
      <c r="U830"/>
      <c r="V830"/>
      <c r="W830"/>
      <c r="X830"/>
      <c r="Y830"/>
      <c r="Z830"/>
      <c r="AA830"/>
      <c r="AB830" s="1" t="str">
        <f>IF(基本情報登録!$D$10="","",IF(基本情報登録!$D$10='登録データ（女）'!F830,1,0))</f>
        <v/>
      </c>
      <c r="AC830"/>
    </row>
    <row r="831" spans="1:29">
      <c r="A831"/>
      <c r="B831"/>
      <c r="C831"/>
      <c r="D831"/>
      <c r="E831"/>
      <c r="F831"/>
      <c r="G831"/>
      <c r="H831"/>
      <c r="I831" s="123"/>
      <c r="J831" s="123"/>
      <c r="K831" s="123"/>
      <c r="L831" s="123"/>
      <c r="M831" s="1"/>
      <c r="N831" s="1"/>
      <c r="O831" s="113"/>
      <c r="P831" s="1"/>
      <c r="Q831"/>
      <c r="R831"/>
      <c r="S831"/>
      <c r="T831"/>
      <c r="U831"/>
      <c r="V831"/>
      <c r="W831"/>
      <c r="X831"/>
      <c r="Y831"/>
      <c r="Z831"/>
      <c r="AA831"/>
      <c r="AB831" s="1" t="str">
        <f>IF(基本情報登録!$D$10="","",IF(基本情報登録!$D$10='登録データ（女）'!F831,1,0))</f>
        <v/>
      </c>
      <c r="AC831"/>
    </row>
    <row r="832" spans="1:29">
      <c r="A832"/>
      <c r="B832"/>
      <c r="C832"/>
      <c r="D832"/>
      <c r="E832"/>
      <c r="F832"/>
      <c r="G832"/>
      <c r="H832"/>
      <c r="I832" s="123"/>
      <c r="J832" s="123"/>
      <c r="K832" s="123"/>
      <c r="L832" s="123"/>
      <c r="M832" s="1"/>
      <c r="N832" s="1"/>
      <c r="O832" s="113"/>
      <c r="P832" s="1"/>
      <c r="Q832"/>
      <c r="R832"/>
      <c r="S832"/>
      <c r="T832"/>
      <c r="U832"/>
      <c r="V832"/>
      <c r="W832"/>
      <c r="X832"/>
      <c r="Y832"/>
      <c r="Z832"/>
      <c r="AA832"/>
      <c r="AB832" s="1" t="str">
        <f>IF(基本情報登録!$D$10="","",IF(基本情報登録!$D$10='登録データ（女）'!F832,1,0))</f>
        <v/>
      </c>
      <c r="AC832"/>
    </row>
    <row r="833" spans="1:29">
      <c r="A833"/>
      <c r="B833"/>
      <c r="C833"/>
      <c r="D833"/>
      <c r="E833"/>
      <c r="F833"/>
      <c r="G833"/>
      <c r="H833"/>
      <c r="I833" s="123"/>
      <c r="J833" s="123"/>
      <c r="K833" s="123"/>
      <c r="L833" s="123"/>
      <c r="M833" s="1"/>
      <c r="N833" s="1"/>
      <c r="O833" s="113"/>
      <c r="P833" s="1"/>
      <c r="Q833"/>
      <c r="R833"/>
      <c r="S833"/>
      <c r="T833"/>
      <c r="U833"/>
      <c r="V833"/>
      <c r="W833"/>
      <c r="X833"/>
      <c r="Y833"/>
      <c r="Z833"/>
      <c r="AA833"/>
      <c r="AB833" s="1" t="str">
        <f>IF(基本情報登録!$D$10="","",IF(基本情報登録!$D$10='登録データ（女）'!F833,1,0))</f>
        <v/>
      </c>
      <c r="AC833"/>
    </row>
    <row r="834" spans="1:29">
      <c r="A834"/>
      <c r="B834"/>
      <c r="C834"/>
      <c r="D834"/>
      <c r="E834"/>
      <c r="F834"/>
      <c r="G834"/>
      <c r="H834"/>
      <c r="I834" s="123"/>
      <c r="J834" s="123"/>
      <c r="K834" s="123"/>
      <c r="L834" s="123"/>
      <c r="M834" s="1"/>
      <c r="N834" s="1"/>
      <c r="O834" s="113"/>
      <c r="P834" s="1"/>
      <c r="Q834"/>
      <c r="R834"/>
      <c r="S834"/>
      <c r="T834"/>
      <c r="U834"/>
      <c r="V834"/>
      <c r="W834"/>
      <c r="X834"/>
      <c r="Y834"/>
      <c r="Z834"/>
      <c r="AA834"/>
      <c r="AB834" s="1" t="str">
        <f>IF(基本情報登録!$D$10="","",IF(基本情報登録!$D$10='登録データ（女）'!F834,1,0))</f>
        <v/>
      </c>
      <c r="AC834"/>
    </row>
    <row r="835" spans="1:29">
      <c r="A835"/>
      <c r="B835"/>
      <c r="C835"/>
      <c r="D835"/>
      <c r="E835"/>
      <c r="F835"/>
      <c r="G835"/>
      <c r="H835"/>
      <c r="I835" s="123"/>
      <c r="J835" s="123"/>
      <c r="K835" s="123"/>
      <c r="L835" s="123"/>
      <c r="M835" s="1"/>
      <c r="N835" s="1"/>
      <c r="O835" s="113"/>
      <c r="P835" s="1"/>
      <c r="Q835"/>
      <c r="R835"/>
      <c r="S835"/>
      <c r="T835"/>
      <c r="U835"/>
      <c r="V835"/>
      <c r="W835"/>
      <c r="X835"/>
      <c r="Y835"/>
      <c r="Z835"/>
      <c r="AA835"/>
      <c r="AB835" s="1" t="str">
        <f>IF(基本情報登録!$D$10="","",IF(基本情報登録!$D$10='登録データ（女）'!F835,1,0))</f>
        <v/>
      </c>
      <c r="AC835"/>
    </row>
    <row r="836" spans="1:29">
      <c r="A836"/>
      <c r="B836"/>
      <c r="C836"/>
      <c r="D836"/>
      <c r="E836"/>
      <c r="F836"/>
      <c r="G836"/>
      <c r="H836"/>
      <c r="I836" s="123"/>
      <c r="J836" s="123"/>
      <c r="K836" s="123"/>
      <c r="L836" s="123"/>
      <c r="M836" s="1"/>
      <c r="N836" s="1"/>
      <c r="O836" s="113"/>
      <c r="P836" s="1"/>
      <c r="Q836"/>
      <c r="R836"/>
      <c r="S836"/>
      <c r="T836"/>
      <c r="U836"/>
      <c r="V836"/>
      <c r="W836"/>
      <c r="X836"/>
      <c r="Y836"/>
      <c r="Z836"/>
      <c r="AA836"/>
      <c r="AB836" s="1" t="str">
        <f>IF(基本情報登録!$D$10="","",IF(基本情報登録!$D$10='登録データ（女）'!F836,1,0))</f>
        <v/>
      </c>
      <c r="AC836"/>
    </row>
    <row r="837" spans="1:29">
      <c r="A837"/>
      <c r="B837"/>
      <c r="C837"/>
      <c r="D837"/>
      <c r="E837"/>
      <c r="F837"/>
      <c r="G837"/>
      <c r="H837"/>
      <c r="I837" s="123"/>
      <c r="J837" s="123"/>
      <c r="K837" s="123"/>
      <c r="L837" s="123"/>
      <c r="M837" s="1"/>
      <c r="N837" s="1"/>
      <c r="O837" s="113"/>
      <c r="P837" s="1"/>
      <c r="Q837"/>
      <c r="R837"/>
      <c r="S837"/>
      <c r="T837"/>
      <c r="U837"/>
      <c r="V837"/>
      <c r="W837"/>
      <c r="X837"/>
      <c r="Y837"/>
      <c r="Z837"/>
      <c r="AA837"/>
      <c r="AB837" s="1" t="str">
        <f>IF(基本情報登録!$D$10="","",IF(基本情報登録!$D$10='登録データ（女）'!F837,1,0))</f>
        <v/>
      </c>
      <c r="AC837"/>
    </row>
    <row r="838" spans="1:29">
      <c r="A838"/>
      <c r="B838"/>
      <c r="C838"/>
      <c r="D838"/>
      <c r="E838"/>
      <c r="F838"/>
      <c r="G838"/>
      <c r="H838"/>
      <c r="I838" s="123"/>
      <c r="J838" s="123"/>
      <c r="K838" s="123"/>
      <c r="L838" s="123"/>
      <c r="M838" s="1"/>
      <c r="N838" s="1"/>
      <c r="O838" s="113"/>
      <c r="P838" s="1"/>
      <c r="Q838"/>
      <c r="R838"/>
      <c r="S838"/>
      <c r="T838"/>
      <c r="U838"/>
      <c r="V838"/>
      <c r="W838"/>
      <c r="X838"/>
      <c r="Y838"/>
      <c r="Z838"/>
      <c r="AA838"/>
      <c r="AB838" s="1" t="str">
        <f>IF(基本情報登録!$D$10="","",IF(基本情報登録!$D$10='登録データ（女）'!F838,1,0))</f>
        <v/>
      </c>
      <c r="AC838"/>
    </row>
    <row r="839" spans="1:29">
      <c r="A839"/>
      <c r="B839"/>
      <c r="C839"/>
      <c r="D839"/>
      <c r="E839"/>
      <c r="F839"/>
      <c r="G839"/>
      <c r="H839"/>
      <c r="I839" s="123"/>
      <c r="J839" s="123"/>
      <c r="K839" s="123"/>
      <c r="L839" s="123"/>
      <c r="M839" s="1"/>
      <c r="N839" s="1"/>
      <c r="O839" s="113"/>
      <c r="P839" s="1"/>
      <c r="Q839"/>
      <c r="R839"/>
      <c r="S839"/>
      <c r="T839"/>
      <c r="U839"/>
      <c r="V839"/>
      <c r="W839"/>
      <c r="X839"/>
      <c r="Y839"/>
      <c r="Z839"/>
      <c r="AA839"/>
      <c r="AB839" s="1" t="str">
        <f>IF(基本情報登録!$D$10="","",IF(基本情報登録!$D$10='登録データ（女）'!F839,1,0))</f>
        <v/>
      </c>
      <c r="AC839"/>
    </row>
    <row r="840" spans="1:29">
      <c r="A840"/>
      <c r="B840"/>
      <c r="C840"/>
      <c r="D840"/>
      <c r="E840"/>
      <c r="F840"/>
      <c r="G840"/>
      <c r="H840"/>
      <c r="I840" s="123"/>
      <c r="J840" s="123"/>
      <c r="K840" s="123"/>
      <c r="L840" s="123"/>
      <c r="M840" s="1"/>
      <c r="N840" s="1"/>
      <c r="O840" s="113"/>
      <c r="P840" s="1"/>
      <c r="Q840"/>
      <c r="R840"/>
      <c r="S840"/>
      <c r="T840"/>
      <c r="U840"/>
      <c r="V840"/>
      <c r="W840"/>
      <c r="X840"/>
      <c r="Y840"/>
      <c r="Z840"/>
      <c r="AA840"/>
      <c r="AB840" s="1" t="str">
        <f>IF(基本情報登録!$D$10="","",IF(基本情報登録!$D$10='登録データ（女）'!F840,1,0))</f>
        <v/>
      </c>
      <c r="AC840"/>
    </row>
    <row r="841" spans="1:29">
      <c r="A841"/>
      <c r="B841"/>
      <c r="C841"/>
      <c r="D841"/>
      <c r="E841"/>
      <c r="F841"/>
      <c r="G841"/>
      <c r="H841"/>
      <c r="I841" s="123"/>
      <c r="J841" s="123"/>
      <c r="K841" s="123"/>
      <c r="L841" s="123"/>
      <c r="M841" s="1"/>
      <c r="N841" s="1"/>
      <c r="O841" s="113"/>
      <c r="P841" s="1"/>
      <c r="Q841"/>
      <c r="R841"/>
      <c r="S841"/>
      <c r="T841"/>
      <c r="U841"/>
      <c r="V841"/>
      <c r="W841"/>
      <c r="X841"/>
      <c r="Y841"/>
      <c r="Z841"/>
      <c r="AA841"/>
      <c r="AB841" s="1" t="str">
        <f>IF(基本情報登録!$D$10="","",IF(基本情報登録!$D$10='登録データ（女）'!F841,1,0))</f>
        <v/>
      </c>
      <c r="AC841"/>
    </row>
    <row r="842" spans="1:29">
      <c r="A842"/>
      <c r="B842"/>
      <c r="C842"/>
      <c r="D842"/>
      <c r="E842"/>
      <c r="F842"/>
      <c r="G842"/>
      <c r="H842"/>
      <c r="I842" s="123"/>
      <c r="J842" s="123"/>
      <c r="K842" s="123"/>
      <c r="L842" s="123"/>
      <c r="M842" s="1"/>
      <c r="N842" s="1"/>
      <c r="O842" s="113"/>
      <c r="P842" s="1"/>
      <c r="Q842"/>
      <c r="R842"/>
      <c r="S842"/>
      <c r="T842"/>
      <c r="U842"/>
      <c r="V842"/>
      <c r="W842"/>
      <c r="X842"/>
      <c r="Y842"/>
      <c r="Z842"/>
      <c r="AA842"/>
      <c r="AB842" s="1" t="str">
        <f>IF(基本情報登録!$D$10="","",IF(基本情報登録!$D$10='登録データ（女）'!F842,1,0))</f>
        <v/>
      </c>
      <c r="AC842"/>
    </row>
    <row r="843" spans="1:29">
      <c r="A843"/>
      <c r="B843"/>
      <c r="C843"/>
      <c r="D843"/>
      <c r="E843"/>
      <c r="F843"/>
      <c r="G843"/>
      <c r="H843"/>
      <c r="I843" s="123"/>
      <c r="J843" s="123"/>
      <c r="K843" s="123"/>
      <c r="L843" s="123"/>
      <c r="M843" s="1"/>
      <c r="N843" s="1"/>
      <c r="O843" s="113"/>
      <c r="P843" s="1"/>
      <c r="Q843"/>
      <c r="R843"/>
      <c r="S843"/>
      <c r="T843"/>
      <c r="U843"/>
      <c r="V843"/>
      <c r="W843"/>
      <c r="X843"/>
      <c r="Y843"/>
      <c r="Z843"/>
      <c r="AA843"/>
      <c r="AB843" s="1" t="str">
        <f>IF(基本情報登録!$D$10="","",IF(基本情報登録!$D$10='登録データ（女）'!F843,1,0))</f>
        <v/>
      </c>
      <c r="AC843"/>
    </row>
    <row r="844" spans="1:29">
      <c r="A844"/>
      <c r="B844"/>
      <c r="C844"/>
      <c r="D844"/>
      <c r="E844"/>
      <c r="F844"/>
      <c r="G844"/>
      <c r="H844"/>
      <c r="I844" s="123"/>
      <c r="J844" s="123"/>
      <c r="K844" s="123"/>
      <c r="L844" s="123"/>
      <c r="M844" s="1"/>
      <c r="N844" s="1"/>
      <c r="O844" s="113"/>
      <c r="P844" s="1"/>
      <c r="Q844"/>
      <c r="R844"/>
      <c r="S844"/>
      <c r="T844"/>
      <c r="U844"/>
      <c r="V844"/>
      <c r="W844"/>
      <c r="X844"/>
      <c r="Y844"/>
      <c r="Z844"/>
      <c r="AA844"/>
      <c r="AB844" s="1" t="str">
        <f>IF(基本情報登録!$D$10="","",IF(基本情報登録!$D$10='登録データ（女）'!F844,1,0))</f>
        <v/>
      </c>
      <c r="AC844"/>
    </row>
    <row r="845" spans="1:29">
      <c r="A845"/>
      <c r="B845"/>
      <c r="C845"/>
      <c r="D845"/>
      <c r="E845"/>
      <c r="F845"/>
      <c r="G845"/>
      <c r="H845"/>
      <c r="I845" s="123"/>
      <c r="J845" s="123"/>
      <c r="K845" s="123"/>
      <c r="L845" s="123"/>
      <c r="M845" s="1"/>
      <c r="N845" s="1"/>
      <c r="O845" s="113"/>
      <c r="P845" s="1"/>
      <c r="Q845"/>
      <c r="R845"/>
      <c r="S845"/>
      <c r="T845"/>
      <c r="U845"/>
      <c r="V845"/>
      <c r="W845"/>
      <c r="X845"/>
      <c r="Y845"/>
      <c r="Z845"/>
      <c r="AA845"/>
      <c r="AB845" s="1" t="str">
        <f>IF(基本情報登録!$D$10="","",IF(基本情報登録!$D$10='登録データ（女）'!F845,1,0))</f>
        <v/>
      </c>
      <c r="AC845"/>
    </row>
    <row r="846" spans="1:29">
      <c r="A846"/>
      <c r="B846"/>
      <c r="C846"/>
      <c r="D846"/>
      <c r="E846"/>
      <c r="F846"/>
      <c r="G846"/>
      <c r="H846"/>
      <c r="I846" s="123"/>
      <c r="J846" s="123"/>
      <c r="K846" s="123"/>
      <c r="L846" s="123"/>
      <c r="M846" s="1"/>
      <c r="N846" s="1"/>
      <c r="O846" s="113"/>
      <c r="P846" s="1"/>
      <c r="Q846"/>
      <c r="R846"/>
      <c r="S846"/>
      <c r="T846"/>
      <c r="U846"/>
      <c r="V846"/>
      <c r="W846"/>
      <c r="X846"/>
      <c r="Y846"/>
      <c r="Z846"/>
      <c r="AA846"/>
      <c r="AB846" s="1" t="str">
        <f>IF(基本情報登録!$D$10="","",IF(基本情報登録!$D$10='登録データ（女）'!F846,1,0))</f>
        <v/>
      </c>
      <c r="AC846"/>
    </row>
    <row r="847" spans="1:29">
      <c r="A847"/>
      <c r="B847"/>
      <c r="C847"/>
      <c r="D847"/>
      <c r="E847"/>
      <c r="F847"/>
      <c r="G847"/>
      <c r="H847"/>
      <c r="I847" s="123"/>
      <c r="J847" s="123"/>
      <c r="K847" s="123"/>
      <c r="L847" s="123"/>
      <c r="M847" s="1"/>
      <c r="N847" s="1"/>
      <c r="O847" s="113"/>
      <c r="P847" s="1"/>
      <c r="Q847"/>
      <c r="R847"/>
      <c r="S847"/>
      <c r="T847"/>
      <c r="U847"/>
      <c r="V847"/>
      <c r="W847"/>
      <c r="X847"/>
      <c r="Y847"/>
      <c r="Z847"/>
      <c r="AA847"/>
      <c r="AB847" s="1" t="str">
        <f>IF(基本情報登録!$D$10="","",IF(基本情報登録!$D$10='登録データ（女）'!F847,1,0))</f>
        <v/>
      </c>
      <c r="AC847"/>
    </row>
    <row r="848" spans="1:29">
      <c r="A848"/>
      <c r="B848"/>
      <c r="C848"/>
      <c r="D848"/>
      <c r="E848"/>
      <c r="F848"/>
      <c r="G848"/>
      <c r="H848"/>
      <c r="I848" s="123"/>
      <c r="J848" s="123"/>
      <c r="K848" s="123"/>
      <c r="L848" s="123"/>
      <c r="M848" s="1"/>
      <c r="N848" s="1"/>
      <c r="O848" s="113"/>
      <c r="P848" s="1"/>
      <c r="Q848"/>
      <c r="R848"/>
      <c r="S848"/>
      <c r="T848"/>
      <c r="U848"/>
      <c r="V848"/>
      <c r="W848"/>
      <c r="X848"/>
      <c r="Y848"/>
      <c r="Z848"/>
      <c r="AA848"/>
      <c r="AB848" s="1" t="str">
        <f>IF(基本情報登録!$D$10="","",IF(基本情報登録!$D$10='登録データ（女）'!F848,1,0))</f>
        <v/>
      </c>
      <c r="AC848"/>
    </row>
    <row r="849" spans="1:29">
      <c r="A849"/>
      <c r="B849"/>
      <c r="C849"/>
      <c r="D849"/>
      <c r="E849"/>
      <c r="F849"/>
      <c r="G849"/>
      <c r="H849"/>
      <c r="I849" s="123"/>
      <c r="J849" s="123"/>
      <c r="K849" s="123"/>
      <c r="L849" s="123"/>
      <c r="M849" s="1"/>
      <c r="N849" s="1"/>
      <c r="O849" s="113"/>
      <c r="P849" s="1"/>
      <c r="Q849"/>
      <c r="R849"/>
      <c r="S849"/>
      <c r="T849"/>
      <c r="U849"/>
      <c r="V849"/>
      <c r="W849"/>
      <c r="X849"/>
      <c r="Y849"/>
      <c r="Z849"/>
      <c r="AA849"/>
      <c r="AB849" s="1" t="str">
        <f>IF(基本情報登録!$D$10="","",IF(基本情報登録!$D$10='登録データ（女）'!F849,1,0))</f>
        <v/>
      </c>
      <c r="AC849"/>
    </row>
    <row r="850" spans="1:29">
      <c r="A850"/>
      <c r="B850"/>
      <c r="C850"/>
      <c r="D850"/>
      <c r="E850"/>
      <c r="F850"/>
      <c r="G850"/>
      <c r="H850"/>
      <c r="I850" s="123"/>
      <c r="J850" s="123"/>
      <c r="K850" s="123"/>
      <c r="L850" s="123"/>
      <c r="M850" s="1"/>
      <c r="N850" s="1"/>
      <c r="O850" s="113"/>
      <c r="P850" s="1"/>
      <c r="Q850"/>
      <c r="R850"/>
      <c r="S850"/>
      <c r="T850"/>
      <c r="U850"/>
      <c r="V850"/>
      <c r="W850"/>
      <c r="X850"/>
      <c r="Y850"/>
      <c r="Z850"/>
      <c r="AA850"/>
      <c r="AB850" s="1" t="str">
        <f>IF(基本情報登録!$D$10="","",IF(基本情報登録!$D$10='登録データ（女）'!F850,1,0))</f>
        <v/>
      </c>
      <c r="AC850"/>
    </row>
    <row r="851" spans="1:29">
      <c r="A851"/>
      <c r="B851"/>
      <c r="C851"/>
      <c r="D851"/>
      <c r="E851"/>
      <c r="F851"/>
      <c r="G851"/>
      <c r="H851"/>
      <c r="I851" s="123"/>
      <c r="J851" s="123"/>
      <c r="K851" s="123"/>
      <c r="L851" s="123"/>
      <c r="M851" s="1"/>
      <c r="N851" s="1"/>
      <c r="O851" s="113"/>
      <c r="P851" s="1"/>
      <c r="Q851"/>
      <c r="R851"/>
      <c r="S851"/>
      <c r="T851"/>
      <c r="U851"/>
      <c r="V851"/>
      <c r="W851"/>
      <c r="X851"/>
      <c r="Y851"/>
      <c r="Z851"/>
      <c r="AA851"/>
      <c r="AB851" s="1" t="str">
        <f>IF(基本情報登録!$D$10="","",IF(基本情報登録!$D$10='登録データ（女）'!F851,1,0))</f>
        <v/>
      </c>
      <c r="AC851"/>
    </row>
    <row r="852" spans="1:29">
      <c r="A852"/>
      <c r="B852"/>
      <c r="C852"/>
      <c r="D852"/>
      <c r="E852"/>
      <c r="F852"/>
      <c r="G852"/>
      <c r="H852"/>
      <c r="I852" s="123"/>
      <c r="J852" s="123"/>
      <c r="K852" s="123"/>
      <c r="L852" s="123"/>
      <c r="M852" s="1"/>
      <c r="N852" s="1"/>
      <c r="O852" s="113"/>
      <c r="P852" s="1"/>
      <c r="Q852"/>
      <c r="R852"/>
      <c r="S852"/>
      <c r="T852"/>
      <c r="U852"/>
      <c r="V852"/>
      <c r="W852"/>
      <c r="X852"/>
      <c r="Y852"/>
      <c r="Z852"/>
      <c r="AA852"/>
      <c r="AB852" s="1" t="str">
        <f>IF(基本情報登録!$D$10="","",IF(基本情報登録!$D$10='登録データ（女）'!F852,1,0))</f>
        <v/>
      </c>
      <c r="AC852"/>
    </row>
    <row r="853" spans="1:29">
      <c r="A853" s="123"/>
      <c r="B853" s="123"/>
      <c r="C853" s="123"/>
      <c r="D853" s="123"/>
      <c r="E853" s="123"/>
      <c r="F853" s="123"/>
      <c r="G853" s="123"/>
      <c r="H853" s="123"/>
      <c r="I853" s="123"/>
      <c r="J853" s="123"/>
      <c r="K853" s="123"/>
      <c r="L853" s="123"/>
      <c r="M853" s="1"/>
      <c r="N853" s="1"/>
      <c r="O853" s="113"/>
      <c r="P853" s="1"/>
      <c r="Q853"/>
      <c r="R853"/>
      <c r="S853"/>
      <c r="T853"/>
      <c r="U853"/>
      <c r="V853"/>
      <c r="W853"/>
      <c r="X853"/>
      <c r="Y853"/>
      <c r="Z853"/>
      <c r="AA853"/>
      <c r="AB853" s="1" t="str">
        <f>IF(基本情報登録!$D$10="","",IF(基本情報登録!$D$10='登録データ（女）'!F853,1,0))</f>
        <v/>
      </c>
      <c r="AC853"/>
    </row>
    <row r="854" spans="1:29">
      <c r="A854" s="123"/>
      <c r="B854" s="123"/>
      <c r="C854" s="123"/>
      <c r="D854" s="123"/>
      <c r="E854" s="123"/>
      <c r="F854" s="123"/>
      <c r="G854" s="123"/>
      <c r="H854" s="123"/>
      <c r="I854" s="123"/>
      <c r="J854" s="123"/>
      <c r="K854" s="123"/>
      <c r="L854" s="123"/>
      <c r="M854" s="1"/>
      <c r="N854" s="1"/>
      <c r="O854" s="113"/>
      <c r="P854" s="1"/>
      <c r="Q854"/>
      <c r="R854"/>
      <c r="S854"/>
      <c r="T854"/>
      <c r="U854"/>
      <c r="V854"/>
      <c r="W854"/>
      <c r="X854"/>
      <c r="Y854"/>
      <c r="Z854"/>
      <c r="AA854"/>
      <c r="AB854" s="1" t="str">
        <f>IF(基本情報登録!$D$10="","",IF(基本情報登録!$D$10='登録データ（女）'!F854,1,0))</f>
        <v/>
      </c>
      <c r="AC854"/>
    </row>
    <row r="855" spans="1:29">
      <c r="A855" s="123"/>
      <c r="B855" s="123"/>
      <c r="C855" s="123"/>
      <c r="D855" s="123"/>
      <c r="E855" s="123"/>
      <c r="F855" s="123"/>
      <c r="G855" s="123"/>
      <c r="H855" s="123"/>
      <c r="I855" s="123"/>
      <c r="J855" s="123"/>
      <c r="K855" s="123"/>
      <c r="L855" s="123"/>
      <c r="M855" s="1"/>
      <c r="N855" s="1"/>
      <c r="O855" s="113"/>
      <c r="P855" s="1"/>
      <c r="Q855"/>
      <c r="R855"/>
      <c r="S855"/>
      <c r="T855"/>
      <c r="U855"/>
      <c r="V855"/>
      <c r="W855"/>
      <c r="X855"/>
      <c r="Y855"/>
      <c r="Z855"/>
      <c r="AA855"/>
      <c r="AB855" s="1" t="str">
        <f>IF(基本情報登録!$D$10="","",IF(基本情報登録!$D$10='登録データ（女）'!F855,1,0))</f>
        <v/>
      </c>
      <c r="AC855"/>
    </row>
    <row r="856" spans="1:29">
      <c r="A856" s="123"/>
      <c r="B856" s="123"/>
      <c r="C856" s="123"/>
      <c r="D856" s="123"/>
      <c r="E856" s="123"/>
      <c r="F856" s="123"/>
      <c r="G856" s="123"/>
      <c r="H856" s="123"/>
      <c r="I856" s="123"/>
      <c r="J856" s="123"/>
      <c r="K856" s="123"/>
      <c r="L856" s="123"/>
      <c r="M856" s="1"/>
      <c r="N856" s="1"/>
      <c r="O856" s="113"/>
      <c r="P856" s="1"/>
      <c r="Q856"/>
      <c r="R856"/>
      <c r="S856"/>
      <c r="T856"/>
      <c r="U856"/>
      <c r="V856"/>
      <c r="W856"/>
      <c r="X856"/>
      <c r="Y856"/>
      <c r="Z856"/>
      <c r="AA856"/>
      <c r="AB856" s="1" t="str">
        <f>IF(基本情報登録!$D$10="","",IF(基本情報登録!$D$10='登録データ（女）'!F856,1,0))</f>
        <v/>
      </c>
      <c r="AC856"/>
    </row>
    <row r="857" spans="1:29">
      <c r="A857" s="123"/>
      <c r="B857" s="123"/>
      <c r="C857" s="123"/>
      <c r="D857" s="123"/>
      <c r="E857" s="123"/>
      <c r="F857" s="123"/>
      <c r="G857" s="123"/>
      <c r="H857" s="123"/>
      <c r="I857" s="123"/>
      <c r="J857" s="123"/>
      <c r="K857" s="123"/>
      <c r="L857" s="123"/>
      <c r="M857" s="1"/>
      <c r="N857" s="1"/>
      <c r="O857" s="113"/>
      <c r="P857" s="1"/>
      <c r="Q857"/>
      <c r="R857"/>
      <c r="S857"/>
      <c r="T857"/>
      <c r="U857"/>
      <c r="V857"/>
      <c r="W857"/>
      <c r="X857"/>
      <c r="Y857"/>
      <c r="Z857"/>
      <c r="AA857"/>
      <c r="AB857" s="1" t="str">
        <f>IF(基本情報登録!$D$10="","",IF(基本情報登録!$D$10='登録データ（女）'!F857,1,0))</f>
        <v/>
      </c>
      <c r="AC857"/>
    </row>
    <row r="858" spans="1:29">
      <c r="A858" s="123"/>
      <c r="B858" s="123"/>
      <c r="C858" s="123"/>
      <c r="D858" s="123"/>
      <c r="E858" s="123"/>
      <c r="F858" s="123"/>
      <c r="G858" s="123"/>
      <c r="H858" s="123"/>
      <c r="I858" s="123"/>
      <c r="J858" s="123"/>
      <c r="K858" s="123"/>
      <c r="L858" s="123"/>
      <c r="M858" s="1"/>
      <c r="N858" s="1"/>
      <c r="O858" s="113"/>
      <c r="P858" s="1"/>
      <c r="Q858"/>
      <c r="R858"/>
      <c r="S858"/>
      <c r="T858"/>
      <c r="U858"/>
      <c r="V858"/>
      <c r="W858"/>
      <c r="X858"/>
      <c r="Y858"/>
      <c r="Z858"/>
      <c r="AA858"/>
      <c r="AB858" s="1" t="str">
        <f>IF(基本情報登録!$D$10="","",IF(基本情報登録!$D$10='登録データ（女）'!F858,1,0))</f>
        <v/>
      </c>
      <c r="AC858"/>
    </row>
    <row r="859" spans="1:29">
      <c r="A859" s="123"/>
      <c r="B859" s="123"/>
      <c r="C859" s="123"/>
      <c r="D859" s="123"/>
      <c r="E859" s="123"/>
      <c r="F859" s="123"/>
      <c r="G859" s="123"/>
      <c r="H859" s="123"/>
      <c r="I859" s="123"/>
      <c r="J859" s="123"/>
      <c r="K859" s="123"/>
      <c r="L859" s="123"/>
      <c r="M859" s="1"/>
      <c r="N859" s="1"/>
      <c r="O859" s="113"/>
      <c r="P859" s="1"/>
      <c r="Q859"/>
      <c r="R859"/>
      <c r="S859"/>
      <c r="T859"/>
      <c r="U859"/>
      <c r="V859"/>
      <c r="W859"/>
      <c r="X859"/>
      <c r="Y859"/>
      <c r="Z859"/>
      <c r="AA859"/>
      <c r="AB859" s="1" t="str">
        <f>IF(基本情報登録!$D$10="","",IF(基本情報登録!$D$10='登録データ（女）'!F859,1,0))</f>
        <v/>
      </c>
      <c r="AC859"/>
    </row>
    <row r="860" spans="1:29">
      <c r="A860" s="123"/>
      <c r="B860" s="123"/>
      <c r="C860" s="123"/>
      <c r="D860" s="123"/>
      <c r="E860" s="123"/>
      <c r="F860" s="123"/>
      <c r="G860" s="123"/>
      <c r="H860" s="123"/>
      <c r="I860" s="123"/>
      <c r="J860" s="123"/>
      <c r="K860" s="123"/>
      <c r="L860" s="123"/>
      <c r="M860" s="1"/>
      <c r="N860" s="1"/>
      <c r="O860" s="113"/>
      <c r="P860" s="1"/>
      <c r="Q860"/>
      <c r="R860"/>
      <c r="S860"/>
      <c r="T860"/>
      <c r="U860"/>
      <c r="V860"/>
      <c r="W860"/>
      <c r="X860"/>
      <c r="Y860"/>
      <c r="Z860"/>
      <c r="AA860"/>
      <c r="AB860" s="1" t="str">
        <f>IF(基本情報登録!$D$10="","",IF(基本情報登録!$D$10='登録データ（女）'!F860,1,0))</f>
        <v/>
      </c>
      <c r="AC860"/>
    </row>
    <row r="861" spans="1:29">
      <c r="A861" s="123"/>
      <c r="B861" s="123"/>
      <c r="C861" s="123"/>
      <c r="D861" s="123"/>
      <c r="E861" s="123"/>
      <c r="F861" s="123"/>
      <c r="G861" s="123"/>
      <c r="H861" s="123"/>
      <c r="I861" s="123"/>
      <c r="J861" s="123"/>
      <c r="K861" s="123"/>
      <c r="L861" s="123"/>
      <c r="M861" s="1"/>
      <c r="N861" s="1"/>
      <c r="O861" s="113"/>
      <c r="P861" s="1"/>
      <c r="Q861"/>
      <c r="R861"/>
      <c r="S861"/>
      <c r="T861"/>
      <c r="U861"/>
      <c r="V861"/>
      <c r="W861"/>
      <c r="X861"/>
      <c r="Y861"/>
      <c r="Z861"/>
      <c r="AA861"/>
      <c r="AB861" s="1" t="str">
        <f>IF(基本情報登録!$D$10="","",IF(基本情報登録!$D$10='登録データ（女）'!F861,1,0))</f>
        <v/>
      </c>
      <c r="AC861"/>
    </row>
    <row r="862" spans="1:29">
      <c r="A862" s="123"/>
      <c r="B862" s="123"/>
      <c r="C862" s="123"/>
      <c r="D862" s="123"/>
      <c r="E862" s="123"/>
      <c r="F862" s="123"/>
      <c r="G862" s="123"/>
      <c r="H862" s="123"/>
      <c r="I862" s="123"/>
      <c r="J862" s="123"/>
      <c r="K862" s="123"/>
      <c r="L862" s="123"/>
      <c r="M862" s="1"/>
      <c r="N862" s="1"/>
      <c r="O862" s="113"/>
      <c r="P862" s="1"/>
      <c r="Q862"/>
      <c r="R862"/>
      <c r="S862"/>
      <c r="T862"/>
      <c r="U862"/>
      <c r="V862"/>
      <c r="W862"/>
      <c r="X862"/>
      <c r="Y862"/>
      <c r="Z862"/>
      <c r="AA862"/>
      <c r="AB862" s="1" t="str">
        <f>IF(基本情報登録!$D$10="","",IF(基本情報登録!$D$10='登録データ（女）'!F862,1,0))</f>
        <v/>
      </c>
      <c r="AC862"/>
    </row>
    <row r="863" spans="1:29">
      <c r="A863" s="123"/>
      <c r="B863" s="123"/>
      <c r="C863" s="123"/>
      <c r="D863" s="123"/>
      <c r="E863" s="123"/>
      <c r="F863" s="123"/>
      <c r="G863" s="123"/>
      <c r="H863" s="123"/>
      <c r="I863" s="123"/>
      <c r="J863" s="123"/>
      <c r="K863" s="123"/>
      <c r="L863" s="123"/>
      <c r="M863" s="1"/>
      <c r="N863" s="1"/>
      <c r="O863" s="113"/>
      <c r="P863" s="1"/>
      <c r="Q863"/>
      <c r="R863"/>
      <c r="S863"/>
      <c r="T863"/>
      <c r="U863"/>
      <c r="V863"/>
      <c r="W863"/>
      <c r="X863"/>
      <c r="Y863"/>
      <c r="Z863"/>
      <c r="AA863"/>
      <c r="AB863" s="1" t="str">
        <f>IF(基本情報登録!$D$10="","",IF(基本情報登録!$D$10='登録データ（女）'!F863,1,0))</f>
        <v/>
      </c>
      <c r="AC863"/>
    </row>
    <row r="864" spans="1:29">
      <c r="A864" s="123"/>
      <c r="B864" s="123"/>
      <c r="C864" s="123"/>
      <c r="D864" s="123"/>
      <c r="E864" s="123"/>
      <c r="F864" s="123"/>
      <c r="G864" s="123"/>
      <c r="H864" s="123"/>
      <c r="I864" s="123"/>
      <c r="J864" s="123"/>
      <c r="K864" s="123"/>
      <c r="L864" s="123"/>
      <c r="M864" s="1"/>
      <c r="N864" s="1"/>
      <c r="O864" s="113"/>
      <c r="P864" s="1"/>
      <c r="Q864"/>
      <c r="R864"/>
      <c r="S864"/>
      <c r="T864"/>
      <c r="U864"/>
      <c r="V864"/>
      <c r="W864"/>
      <c r="X864"/>
      <c r="Y864"/>
      <c r="Z864"/>
      <c r="AA864"/>
      <c r="AB864" s="1" t="str">
        <f>IF(基本情報登録!$D$10="","",IF(基本情報登録!$D$10='登録データ（女）'!F864,1,0))</f>
        <v/>
      </c>
      <c r="AC864"/>
    </row>
    <row r="865" spans="1:29">
      <c r="A865" s="123"/>
      <c r="B865" s="123"/>
      <c r="C865" s="123"/>
      <c r="D865" s="123"/>
      <c r="E865" s="123"/>
      <c r="F865" s="123"/>
      <c r="G865" s="123"/>
      <c r="H865" s="123"/>
      <c r="I865" s="123"/>
      <c r="J865" s="123"/>
      <c r="K865" s="123"/>
      <c r="L865" s="123"/>
      <c r="M865" s="1"/>
      <c r="N865" s="1"/>
      <c r="O865" s="113"/>
      <c r="P865" s="1"/>
      <c r="Q865"/>
      <c r="R865"/>
      <c r="S865"/>
      <c r="T865"/>
      <c r="U865"/>
      <c r="V865"/>
      <c r="W865"/>
      <c r="X865"/>
      <c r="Y865"/>
      <c r="Z865"/>
      <c r="AA865"/>
      <c r="AB865" s="1" t="str">
        <f>IF(基本情報登録!$D$10="","",IF(基本情報登録!$D$10='登録データ（女）'!F865,1,0))</f>
        <v/>
      </c>
      <c r="AC865"/>
    </row>
    <row r="866" spans="1:29">
      <c r="A866" s="123"/>
      <c r="B866" s="123"/>
      <c r="C866" s="123"/>
      <c r="D866" s="123"/>
      <c r="E866" s="123"/>
      <c r="F866" s="123"/>
      <c r="G866" s="123"/>
      <c r="H866" s="123"/>
      <c r="I866" s="123"/>
      <c r="J866" s="123"/>
      <c r="K866" s="123"/>
      <c r="L866" s="123"/>
      <c r="M866" s="1"/>
      <c r="N866" s="1"/>
      <c r="O866" s="113"/>
      <c r="P866" s="1"/>
      <c r="Q866"/>
      <c r="R866"/>
      <c r="S866"/>
      <c r="T866"/>
      <c r="U866"/>
      <c r="V866"/>
      <c r="W866"/>
      <c r="X866"/>
      <c r="Y866"/>
      <c r="Z866"/>
      <c r="AA866"/>
      <c r="AB866" s="1" t="str">
        <f>IF(基本情報登録!$D$10="","",IF(基本情報登録!$D$10='登録データ（女）'!F866,1,0))</f>
        <v/>
      </c>
      <c r="AC866"/>
    </row>
    <row r="867" spans="1:29">
      <c r="A867" s="123"/>
      <c r="B867" s="123"/>
      <c r="C867" s="123"/>
      <c r="D867" s="123"/>
      <c r="E867" s="123"/>
      <c r="F867" s="123"/>
      <c r="G867" s="123"/>
      <c r="H867" s="123"/>
      <c r="I867" s="123"/>
      <c r="J867" s="123"/>
      <c r="K867" s="123"/>
      <c r="L867" s="123"/>
      <c r="M867" s="1"/>
      <c r="N867" s="1"/>
      <c r="O867" s="113"/>
      <c r="P867" s="1"/>
      <c r="Q867"/>
      <c r="R867"/>
      <c r="S867"/>
      <c r="T867"/>
      <c r="U867"/>
      <c r="V867"/>
      <c r="W867"/>
      <c r="X867"/>
      <c r="Y867"/>
      <c r="Z867"/>
      <c r="AA867"/>
      <c r="AB867" s="1" t="str">
        <f>IF(基本情報登録!$D$10="","",IF(基本情報登録!$D$10='登録データ（女）'!F867,1,0))</f>
        <v/>
      </c>
      <c r="AC867"/>
    </row>
    <row r="868" spans="1:29">
      <c r="A868" s="123"/>
      <c r="B868" s="123"/>
      <c r="C868" s="123"/>
      <c r="D868" s="123"/>
      <c r="E868" s="123"/>
      <c r="F868" s="123"/>
      <c r="G868" s="123"/>
      <c r="H868" s="123"/>
      <c r="I868" s="123"/>
      <c r="J868" s="123"/>
      <c r="K868" s="123"/>
      <c r="L868" s="123"/>
      <c r="M868" s="1"/>
      <c r="N868" s="1"/>
      <c r="O868" s="113"/>
      <c r="P868" s="1"/>
      <c r="Q868"/>
      <c r="R868"/>
      <c r="S868"/>
      <c r="T868"/>
      <c r="U868"/>
      <c r="V868"/>
      <c r="W868"/>
      <c r="X868"/>
      <c r="Y868"/>
      <c r="Z868"/>
      <c r="AA868"/>
      <c r="AB868" s="1" t="str">
        <f>IF(基本情報登録!$D$10="","",IF(基本情報登録!$D$10='登録データ（女）'!F868,1,0))</f>
        <v/>
      </c>
      <c r="AC868"/>
    </row>
    <row r="869" spans="1:29">
      <c r="A869" s="123"/>
      <c r="B869" s="123"/>
      <c r="C869" s="123"/>
      <c r="D869" s="123"/>
      <c r="E869" s="123"/>
      <c r="F869" s="123"/>
      <c r="G869" s="123"/>
      <c r="H869" s="123"/>
      <c r="I869" s="123"/>
      <c r="J869" s="123"/>
      <c r="K869" s="123"/>
      <c r="L869" s="123"/>
      <c r="M869" s="1"/>
      <c r="N869" s="1"/>
      <c r="O869" s="113"/>
      <c r="P869" s="1"/>
      <c r="Q869"/>
      <c r="R869"/>
      <c r="S869"/>
      <c r="T869"/>
      <c r="U869"/>
      <c r="V869"/>
      <c r="W869"/>
      <c r="X869"/>
      <c r="Y869"/>
      <c r="Z869"/>
      <c r="AA869"/>
      <c r="AB869" s="1" t="str">
        <f>IF(基本情報登録!$D$10="","",IF(基本情報登録!$D$10='登録データ（女）'!F869,1,0))</f>
        <v/>
      </c>
      <c r="AC869"/>
    </row>
    <row r="870" spans="1:29">
      <c r="A870" s="123"/>
      <c r="B870" s="123"/>
      <c r="C870" s="123"/>
      <c r="D870" s="123"/>
      <c r="E870" s="123"/>
      <c r="F870" s="123"/>
      <c r="G870" s="123"/>
      <c r="H870" s="123"/>
      <c r="I870" s="123"/>
      <c r="J870" s="123"/>
      <c r="K870" s="123"/>
      <c r="L870" s="123"/>
      <c r="M870" s="1"/>
      <c r="N870" s="1"/>
      <c r="O870" s="113"/>
      <c r="P870" s="1"/>
      <c r="Q870"/>
      <c r="R870"/>
      <c r="S870"/>
      <c r="T870"/>
      <c r="U870"/>
      <c r="V870"/>
      <c r="W870"/>
      <c r="X870"/>
      <c r="Y870"/>
      <c r="Z870"/>
      <c r="AA870"/>
      <c r="AB870" s="1" t="str">
        <f>IF(基本情報登録!$D$10="","",IF(基本情報登録!$D$10='登録データ（女）'!F870,1,0))</f>
        <v/>
      </c>
      <c r="AC870"/>
    </row>
    <row r="871" spans="1:29">
      <c r="A871" s="123"/>
      <c r="B871" s="123"/>
      <c r="C871" s="123"/>
      <c r="D871" s="123"/>
      <c r="E871" s="123"/>
      <c r="F871" s="123"/>
      <c r="G871" s="123"/>
      <c r="H871" s="123"/>
      <c r="I871" s="123"/>
      <c r="J871" s="123"/>
      <c r="K871" s="123"/>
      <c r="L871" s="123"/>
      <c r="M871" s="1"/>
      <c r="N871" s="1"/>
      <c r="O871" s="113"/>
      <c r="P871" s="1"/>
      <c r="Q871"/>
      <c r="R871"/>
      <c r="S871"/>
      <c r="T871"/>
      <c r="U871"/>
      <c r="V871"/>
      <c r="W871"/>
      <c r="X871"/>
      <c r="Y871"/>
      <c r="Z871"/>
      <c r="AA871"/>
      <c r="AB871" s="1" t="str">
        <f>IF(基本情報登録!$D$10="","",IF(基本情報登録!$D$10='登録データ（女）'!F871,1,0))</f>
        <v/>
      </c>
      <c r="AC871"/>
    </row>
    <row r="872" spans="1:29">
      <c r="A872" s="123"/>
      <c r="B872" s="123"/>
      <c r="C872" s="123"/>
      <c r="D872" s="123"/>
      <c r="E872" s="123"/>
      <c r="F872" s="123"/>
      <c r="G872" s="123"/>
      <c r="H872" s="123"/>
      <c r="I872" s="123"/>
      <c r="J872" s="123"/>
      <c r="K872" s="123"/>
      <c r="L872" s="123"/>
      <c r="M872" s="1"/>
      <c r="N872" s="1"/>
      <c r="O872" s="113"/>
      <c r="P872" s="1"/>
      <c r="Q872"/>
      <c r="R872"/>
      <c r="S872"/>
      <c r="T872"/>
      <c r="U872"/>
      <c r="V872"/>
      <c r="W872"/>
      <c r="X872"/>
      <c r="Y872"/>
      <c r="Z872"/>
      <c r="AA872"/>
      <c r="AB872" s="1" t="str">
        <f>IF(基本情報登録!$D$10="","",IF(基本情報登録!$D$10='登録データ（女）'!F872,1,0))</f>
        <v/>
      </c>
      <c r="AC872"/>
    </row>
    <row r="873" spans="1:29">
      <c r="A873" s="123"/>
      <c r="B873" s="123"/>
      <c r="C873" s="123"/>
      <c r="D873" s="123"/>
      <c r="E873" s="123"/>
      <c r="F873" s="123"/>
      <c r="G873" s="123"/>
      <c r="H873" s="123"/>
      <c r="I873" s="123"/>
      <c r="J873" s="123"/>
      <c r="K873" s="123"/>
      <c r="L873" s="123"/>
      <c r="M873" s="1"/>
      <c r="N873" s="1"/>
      <c r="O873" s="113"/>
      <c r="P873" s="1"/>
      <c r="Q873"/>
      <c r="R873"/>
      <c r="S873"/>
      <c r="T873"/>
      <c r="U873"/>
      <c r="V873"/>
      <c r="W873"/>
      <c r="X873"/>
      <c r="Y873"/>
      <c r="Z873"/>
      <c r="AA873"/>
      <c r="AB873" s="1" t="str">
        <f>IF(基本情報登録!$D$10="","",IF(基本情報登録!$D$10='登録データ（女）'!F873,1,0))</f>
        <v/>
      </c>
      <c r="AC873"/>
    </row>
    <row r="874" spans="1:29">
      <c r="A874" s="123"/>
      <c r="B874" s="123"/>
      <c r="C874" s="123"/>
      <c r="D874" s="123"/>
      <c r="E874" s="123"/>
      <c r="F874" s="123"/>
      <c r="G874" s="123"/>
      <c r="H874" s="123"/>
      <c r="I874" s="123"/>
      <c r="J874" s="123"/>
      <c r="K874" s="123"/>
      <c r="L874" s="123"/>
      <c r="M874" s="1"/>
      <c r="N874" s="1"/>
      <c r="O874" s="113"/>
      <c r="P874" s="1"/>
      <c r="Q874"/>
      <c r="R874"/>
      <c r="S874"/>
      <c r="T874"/>
      <c r="U874"/>
      <c r="V874"/>
      <c r="W874"/>
      <c r="X874"/>
      <c r="Y874"/>
      <c r="Z874"/>
      <c r="AA874"/>
      <c r="AB874" s="1" t="str">
        <f>IF(基本情報登録!$D$10="","",IF(基本情報登録!$D$10='登録データ（女）'!F874,1,0))</f>
        <v/>
      </c>
      <c r="AC874"/>
    </row>
    <row r="875" spans="1:29">
      <c r="A875" s="123"/>
      <c r="B875" s="123"/>
      <c r="C875" s="123"/>
      <c r="D875" s="123"/>
      <c r="E875" s="123"/>
      <c r="F875" s="123"/>
      <c r="G875" s="123"/>
      <c r="H875" s="123"/>
      <c r="I875" s="123"/>
      <c r="J875" s="123"/>
      <c r="K875" s="123"/>
      <c r="L875" s="123"/>
      <c r="M875" s="1"/>
      <c r="N875" s="1"/>
      <c r="O875" s="113"/>
      <c r="P875" s="1"/>
      <c r="Q875"/>
      <c r="R875"/>
      <c r="S875"/>
      <c r="T875"/>
      <c r="U875"/>
      <c r="V875"/>
      <c r="W875"/>
      <c r="X875"/>
      <c r="Y875"/>
      <c r="Z875"/>
      <c r="AA875"/>
      <c r="AB875" s="1" t="str">
        <f>IF(基本情報登録!$D$10="","",IF(基本情報登録!$D$10='登録データ（女）'!F875,1,0))</f>
        <v/>
      </c>
      <c r="AC875"/>
    </row>
    <row r="876" spans="1:29">
      <c r="A876" s="123"/>
      <c r="B876" s="123"/>
      <c r="C876" s="123"/>
      <c r="D876" s="123"/>
      <c r="E876" s="123"/>
      <c r="F876" s="123"/>
      <c r="G876" s="123"/>
      <c r="H876" s="123"/>
      <c r="I876" s="123"/>
      <c r="J876" s="123"/>
      <c r="K876" s="123"/>
      <c r="L876" s="123"/>
      <c r="M876" s="1"/>
      <c r="N876" s="1"/>
      <c r="O876" s="113"/>
      <c r="P876" s="1"/>
      <c r="Q876"/>
      <c r="R876"/>
      <c r="S876"/>
      <c r="T876"/>
      <c r="U876"/>
      <c r="V876"/>
      <c r="W876"/>
      <c r="X876"/>
      <c r="Y876"/>
      <c r="Z876"/>
      <c r="AA876"/>
      <c r="AB876" s="1" t="str">
        <f>IF(基本情報登録!$D$10="","",IF(基本情報登録!$D$10='登録データ（女）'!F876,1,0))</f>
        <v/>
      </c>
      <c r="AC876"/>
    </row>
    <row r="877" spans="1:29">
      <c r="A877" s="123"/>
      <c r="B877" s="123"/>
      <c r="C877" s="123"/>
      <c r="D877" s="123"/>
      <c r="E877" s="123"/>
      <c r="F877" s="123"/>
      <c r="G877" s="123"/>
      <c r="H877" s="123"/>
      <c r="I877" s="123"/>
      <c r="J877" s="123"/>
      <c r="K877" s="123"/>
      <c r="L877" s="123"/>
      <c r="M877" s="1"/>
      <c r="N877" s="1"/>
      <c r="O877" s="113"/>
      <c r="P877" s="1"/>
      <c r="Q877"/>
      <c r="R877"/>
      <c r="S877"/>
      <c r="T877"/>
      <c r="U877"/>
      <c r="V877"/>
      <c r="W877"/>
      <c r="X877"/>
      <c r="Y877"/>
      <c r="Z877"/>
      <c r="AA877"/>
      <c r="AB877" s="1" t="str">
        <f>IF(基本情報登録!$D$10="","",IF(基本情報登録!$D$10='登録データ（女）'!F877,1,0))</f>
        <v/>
      </c>
      <c r="AC877"/>
    </row>
    <row r="878" spans="1:29">
      <c r="A878" s="123"/>
      <c r="B878" s="123"/>
      <c r="C878" s="123"/>
      <c r="D878" s="123"/>
      <c r="E878" s="123"/>
      <c r="F878" s="123"/>
      <c r="G878" s="123"/>
      <c r="H878" s="123"/>
      <c r="I878" s="123"/>
      <c r="J878" s="123"/>
      <c r="K878" s="123"/>
      <c r="L878" s="123"/>
      <c r="M878" s="1"/>
      <c r="N878" s="1"/>
      <c r="O878" s="113"/>
      <c r="P878" s="1"/>
      <c r="Q878"/>
      <c r="R878"/>
      <c r="S878"/>
      <c r="T878"/>
      <c r="U878"/>
      <c r="V878"/>
      <c r="W878"/>
      <c r="X878"/>
      <c r="Y878"/>
      <c r="Z878"/>
      <c r="AA878"/>
      <c r="AB878" s="1" t="str">
        <f>IF(基本情報登録!$D$10="","",IF(基本情報登録!$D$10='登録データ（女）'!F878,1,0))</f>
        <v/>
      </c>
      <c r="AC878"/>
    </row>
    <row r="879" spans="1:29">
      <c r="A879" s="123"/>
      <c r="B879" s="123"/>
      <c r="C879" s="123"/>
      <c r="D879" s="123"/>
      <c r="E879" s="123"/>
      <c r="F879" s="123"/>
      <c r="G879" s="123"/>
      <c r="H879" s="123"/>
      <c r="I879" s="123"/>
      <c r="J879" s="123"/>
      <c r="K879" s="123"/>
      <c r="L879" s="123"/>
      <c r="M879" s="1"/>
      <c r="N879" s="1"/>
      <c r="O879" s="113"/>
      <c r="P879" s="1"/>
      <c r="Q879"/>
      <c r="R879"/>
      <c r="S879"/>
      <c r="T879"/>
      <c r="U879"/>
      <c r="V879"/>
      <c r="W879"/>
      <c r="X879"/>
      <c r="Y879"/>
      <c r="Z879"/>
      <c r="AA879"/>
      <c r="AB879" s="1" t="str">
        <f>IF(基本情報登録!$D$10="","",IF(基本情報登録!$D$10='登録データ（女）'!F879,1,0))</f>
        <v/>
      </c>
      <c r="AC879"/>
    </row>
    <row r="880" spans="1:29">
      <c r="A880" s="123"/>
      <c r="B880" s="123"/>
      <c r="C880" s="123"/>
      <c r="D880" s="123"/>
      <c r="E880" s="123"/>
      <c r="F880" s="123"/>
      <c r="G880" s="123"/>
      <c r="H880" s="123"/>
      <c r="I880" s="123"/>
      <c r="J880" s="123"/>
      <c r="K880" s="123"/>
      <c r="L880" s="123"/>
      <c r="M880" s="1"/>
      <c r="N880" s="1"/>
      <c r="O880" s="113"/>
      <c r="P880" s="1"/>
      <c r="Q880"/>
      <c r="R880"/>
      <c r="S880"/>
      <c r="T880"/>
      <c r="U880"/>
      <c r="V880"/>
      <c r="W880"/>
      <c r="X880"/>
      <c r="Y880"/>
      <c r="Z880"/>
      <c r="AA880"/>
      <c r="AB880" s="1" t="str">
        <f>IF(基本情報登録!$D$10="","",IF(基本情報登録!$D$10='登録データ（女）'!F880,1,0))</f>
        <v/>
      </c>
      <c r="AC880"/>
    </row>
    <row r="881" spans="1:29">
      <c r="A881" s="123"/>
      <c r="B881" s="123"/>
      <c r="C881" s="123"/>
      <c r="D881" s="123"/>
      <c r="E881" s="123"/>
      <c r="F881" s="123"/>
      <c r="G881" s="123"/>
      <c r="H881" s="123"/>
      <c r="I881" s="123"/>
      <c r="J881" s="123"/>
      <c r="K881" s="123"/>
      <c r="L881" s="123"/>
      <c r="M881" s="1"/>
      <c r="N881" s="1"/>
      <c r="O881" s="113"/>
      <c r="P881" s="1"/>
      <c r="Q881"/>
      <c r="R881"/>
      <c r="S881"/>
      <c r="T881"/>
      <c r="U881"/>
      <c r="V881"/>
      <c r="W881"/>
      <c r="X881"/>
      <c r="Y881"/>
      <c r="Z881"/>
      <c r="AA881"/>
      <c r="AB881" s="1" t="str">
        <f>IF(基本情報登録!$D$10="","",IF(基本情報登録!$D$10='登録データ（女）'!F881,1,0))</f>
        <v/>
      </c>
      <c r="AC881"/>
    </row>
    <row r="882" spans="1:29">
      <c r="A882" s="123"/>
      <c r="B882" s="123"/>
      <c r="C882" s="123"/>
      <c r="D882" s="123"/>
      <c r="E882" s="123"/>
      <c r="F882" s="123"/>
      <c r="G882" s="123"/>
      <c r="H882" s="123"/>
      <c r="I882" s="123"/>
      <c r="J882" s="123"/>
      <c r="K882" s="123"/>
      <c r="L882" s="123"/>
      <c r="M882" s="1"/>
      <c r="N882" s="1"/>
      <c r="O882" s="113"/>
      <c r="P882" s="1"/>
      <c r="Q882"/>
      <c r="R882"/>
      <c r="S882"/>
      <c r="T882"/>
      <c r="U882"/>
      <c r="V882"/>
      <c r="W882"/>
      <c r="X882"/>
      <c r="Y882"/>
      <c r="Z882"/>
      <c r="AA882"/>
      <c r="AB882" s="1" t="str">
        <f>IF(基本情報登録!$D$10="","",IF(基本情報登録!$D$10='登録データ（女）'!F882,1,0))</f>
        <v/>
      </c>
      <c r="AC882"/>
    </row>
    <row r="883" spans="1:29">
      <c r="A883" s="123"/>
      <c r="B883" s="123"/>
      <c r="C883" s="123"/>
      <c r="D883" s="123"/>
      <c r="E883" s="123"/>
      <c r="F883" s="123"/>
      <c r="G883" s="123"/>
      <c r="H883" s="123"/>
      <c r="I883" s="123"/>
      <c r="J883" s="123"/>
      <c r="K883" s="123"/>
      <c r="L883" s="123"/>
      <c r="M883" s="1"/>
      <c r="N883" s="1"/>
      <c r="O883" s="113"/>
      <c r="P883" s="1"/>
      <c r="Q883"/>
      <c r="R883"/>
      <c r="S883"/>
      <c r="T883"/>
      <c r="U883"/>
      <c r="V883"/>
      <c r="W883"/>
      <c r="X883"/>
      <c r="Y883"/>
      <c r="Z883"/>
      <c r="AA883"/>
      <c r="AB883" s="1" t="str">
        <f>IF(基本情報登録!$D$10="","",IF(基本情報登録!$D$10='登録データ（女）'!F883,1,0))</f>
        <v/>
      </c>
      <c r="AC883"/>
    </row>
    <row r="884" spans="1:29">
      <c r="A884"/>
      <c r="B884"/>
      <c r="C884"/>
      <c r="D884"/>
      <c r="E884"/>
      <c r="F884"/>
      <c r="G884"/>
      <c r="H884"/>
      <c r="I884"/>
      <c r="J884"/>
      <c r="K884"/>
      <c r="L884"/>
      <c r="M884" s="1"/>
      <c r="N884" s="1"/>
      <c r="O884" s="113"/>
      <c r="P884" s="1"/>
      <c r="Q884"/>
      <c r="R884"/>
      <c r="S884"/>
      <c r="T884"/>
      <c r="U884"/>
      <c r="V884"/>
      <c r="W884"/>
      <c r="X884"/>
      <c r="Y884"/>
      <c r="Z884"/>
      <c r="AA884"/>
      <c r="AB884" s="1" t="str">
        <f>IF(基本情報登録!$D$10="","",IF(基本情報登録!$D$10='登録データ（女）'!F884,1,0))</f>
        <v/>
      </c>
      <c r="AC884"/>
    </row>
    <row r="885" spans="1:29">
      <c r="A885"/>
      <c r="B885"/>
      <c r="C885"/>
      <c r="D885"/>
      <c r="E885"/>
      <c r="F885"/>
      <c r="G885"/>
      <c r="H885"/>
      <c r="I885"/>
      <c r="J885"/>
      <c r="K885"/>
      <c r="L885"/>
      <c r="M885" s="1"/>
      <c r="N885" s="1"/>
      <c r="O885" s="113"/>
      <c r="P885" s="1"/>
      <c r="Q885"/>
      <c r="R885"/>
      <c r="S885"/>
      <c r="T885"/>
      <c r="U885"/>
      <c r="V885"/>
      <c r="W885"/>
      <c r="X885"/>
      <c r="Y885"/>
      <c r="Z885"/>
      <c r="AA885"/>
      <c r="AB885" s="1" t="str">
        <f>IF(基本情報登録!$D$10="","",IF(基本情報登録!$D$10='登録データ（女）'!F885,1,0))</f>
        <v/>
      </c>
      <c r="AC885"/>
    </row>
    <row r="886" spans="1:29">
      <c r="A886"/>
      <c r="B886"/>
      <c r="C886"/>
      <c r="D886"/>
      <c r="E886"/>
      <c r="F886"/>
      <c r="G886"/>
      <c r="H886"/>
      <c r="I886"/>
      <c r="J886"/>
      <c r="K886"/>
      <c r="L886"/>
      <c r="M886" s="1"/>
      <c r="N886" s="1"/>
      <c r="O886" s="113"/>
      <c r="P886" s="1"/>
      <c r="Q886"/>
      <c r="R886"/>
      <c r="S886"/>
      <c r="T886"/>
      <c r="U886"/>
      <c r="V886"/>
      <c r="W886"/>
      <c r="X886"/>
      <c r="Y886"/>
      <c r="Z886"/>
      <c r="AA886"/>
      <c r="AB886" s="1" t="str">
        <f>IF(基本情報登録!$D$10="","",IF(基本情報登録!$D$10='登録データ（女）'!F886,1,0))</f>
        <v/>
      </c>
      <c r="AC886"/>
    </row>
    <row r="887" spans="1:29">
      <c r="A887"/>
      <c r="B887"/>
      <c r="C887"/>
      <c r="D887"/>
      <c r="E887"/>
      <c r="F887"/>
      <c r="G887"/>
      <c r="H887"/>
      <c r="I887"/>
      <c r="J887"/>
      <c r="K887"/>
      <c r="L887"/>
      <c r="M887" s="1"/>
      <c r="N887" s="1"/>
      <c r="O887" s="113"/>
      <c r="P887" s="1"/>
      <c r="Q887"/>
      <c r="R887"/>
      <c r="S887"/>
      <c r="T887"/>
      <c r="U887"/>
      <c r="V887"/>
      <c r="W887"/>
      <c r="X887"/>
      <c r="Y887"/>
      <c r="Z887"/>
      <c r="AA887"/>
      <c r="AB887" s="1" t="str">
        <f>IF(基本情報登録!$D$10="","",IF(基本情報登録!$D$10='登録データ（女）'!F887,1,0))</f>
        <v/>
      </c>
      <c r="AC887"/>
    </row>
    <row r="888" spans="1:29">
      <c r="A888"/>
      <c r="B888"/>
      <c r="C888"/>
      <c r="D888"/>
      <c r="E888"/>
      <c r="F888"/>
      <c r="G888"/>
      <c r="H888"/>
      <c r="I888"/>
      <c r="J888"/>
      <c r="K888"/>
      <c r="L888"/>
      <c r="M888" s="1"/>
      <c r="N888" s="1"/>
      <c r="O888" s="113"/>
      <c r="P888" s="1"/>
      <c r="Q888"/>
      <c r="R888"/>
      <c r="S888"/>
      <c r="T888"/>
      <c r="U888"/>
      <c r="V888"/>
      <c r="W888"/>
      <c r="X888"/>
      <c r="Y888"/>
      <c r="Z888"/>
      <c r="AA888"/>
      <c r="AB888" s="1" t="str">
        <f>IF(基本情報登録!$D$10="","",IF(基本情報登録!$D$10='登録データ（女）'!F888,1,0))</f>
        <v/>
      </c>
      <c r="AC888"/>
    </row>
    <row r="889" spans="1:29">
      <c r="A889"/>
      <c r="B889"/>
      <c r="C889"/>
      <c r="D889"/>
      <c r="E889"/>
      <c r="F889"/>
      <c r="G889"/>
      <c r="H889"/>
      <c r="I889"/>
      <c r="J889"/>
      <c r="K889"/>
      <c r="L889"/>
      <c r="M889" s="1"/>
      <c r="N889" s="1"/>
      <c r="O889" s="113"/>
      <c r="P889" s="1"/>
      <c r="Q889"/>
      <c r="R889"/>
      <c r="S889"/>
      <c r="T889"/>
      <c r="U889"/>
      <c r="V889"/>
      <c r="W889"/>
      <c r="X889"/>
      <c r="Y889"/>
      <c r="Z889"/>
      <c r="AA889"/>
      <c r="AB889" s="1" t="str">
        <f>IF(基本情報登録!$D$10="","",IF(基本情報登録!$D$10='登録データ（女）'!F889,1,0))</f>
        <v/>
      </c>
      <c r="AC889"/>
    </row>
    <row r="890" spans="1:29">
      <c r="A890"/>
      <c r="B890"/>
      <c r="C890"/>
      <c r="D890"/>
      <c r="E890"/>
      <c r="F890"/>
      <c r="G890"/>
      <c r="H890"/>
      <c r="I890"/>
      <c r="J890"/>
      <c r="K890"/>
      <c r="L890"/>
      <c r="M890" s="1"/>
      <c r="N890" s="1"/>
      <c r="O890" s="113"/>
      <c r="P890" s="1"/>
      <c r="Q890"/>
      <c r="R890"/>
      <c r="S890"/>
      <c r="T890"/>
      <c r="U890"/>
      <c r="V890"/>
      <c r="W890"/>
      <c r="X890"/>
      <c r="Y890"/>
      <c r="Z890"/>
      <c r="AA890"/>
      <c r="AB890" s="1" t="str">
        <f>IF(基本情報登録!$D$10="","",IF(基本情報登録!$D$10='登録データ（女）'!F890,1,0))</f>
        <v/>
      </c>
      <c r="AC890"/>
    </row>
    <row r="891" spans="1:29">
      <c r="A891"/>
      <c r="B891"/>
      <c r="C891"/>
      <c r="D891"/>
      <c r="E891"/>
      <c r="F891"/>
      <c r="G891"/>
      <c r="H891"/>
      <c r="I891"/>
      <c r="J891"/>
      <c r="K891"/>
      <c r="L891"/>
      <c r="M891" s="1"/>
      <c r="N891" s="1"/>
      <c r="O891" s="113"/>
      <c r="P891" s="1"/>
      <c r="Q891"/>
      <c r="R891"/>
      <c r="S891"/>
      <c r="T891"/>
      <c r="U891"/>
      <c r="V891"/>
      <c r="W891"/>
      <c r="X891"/>
      <c r="Y891"/>
      <c r="Z891"/>
      <c r="AA891"/>
      <c r="AB891" s="1" t="str">
        <f>IF(基本情報登録!$D$10="","",IF(基本情報登録!$D$10='登録データ（女）'!F891,1,0))</f>
        <v/>
      </c>
      <c r="AC891"/>
    </row>
    <row r="892" spans="1:29">
      <c r="A892"/>
      <c r="B892"/>
      <c r="C892"/>
      <c r="D892"/>
      <c r="E892"/>
      <c r="F892"/>
      <c r="G892"/>
      <c r="H892"/>
      <c r="I892"/>
      <c r="J892"/>
      <c r="K892"/>
      <c r="L892"/>
      <c r="M892" s="1"/>
      <c r="N892" s="1"/>
      <c r="O892" s="113"/>
      <c r="P892" s="1"/>
      <c r="Q892"/>
      <c r="R892"/>
      <c r="S892"/>
      <c r="T892"/>
      <c r="U892"/>
      <c r="V892"/>
      <c r="W892"/>
      <c r="X892"/>
      <c r="Y892"/>
      <c r="Z892"/>
      <c r="AA892"/>
      <c r="AB892" s="1" t="str">
        <f>IF(基本情報登録!$D$10="","",IF(基本情報登録!$D$10='登録データ（女）'!F892,1,0))</f>
        <v/>
      </c>
      <c r="AC892"/>
    </row>
    <row r="893" spans="1:29">
      <c r="A893"/>
      <c r="B893"/>
      <c r="C893"/>
      <c r="D893"/>
      <c r="E893"/>
      <c r="F893"/>
      <c r="G893"/>
      <c r="H893"/>
      <c r="I893"/>
      <c r="J893"/>
      <c r="K893"/>
      <c r="L893"/>
      <c r="M893" s="1"/>
      <c r="N893" s="1"/>
      <c r="O893" s="113"/>
      <c r="P893" s="1"/>
      <c r="Q893"/>
      <c r="R893"/>
      <c r="S893"/>
      <c r="T893"/>
      <c r="U893"/>
      <c r="V893"/>
      <c r="W893"/>
      <c r="X893"/>
      <c r="Y893"/>
      <c r="Z893"/>
      <c r="AA893"/>
      <c r="AB893" s="1" t="str">
        <f>IF(基本情報登録!$D$10="","",IF(基本情報登録!$D$10='登録データ（女）'!F893,1,0))</f>
        <v/>
      </c>
      <c r="AC893"/>
    </row>
    <row r="894" spans="1:29">
      <c r="A894"/>
      <c r="B894"/>
      <c r="C894"/>
      <c r="D894"/>
      <c r="E894"/>
      <c r="F894"/>
      <c r="G894"/>
      <c r="H894"/>
      <c r="I894"/>
      <c r="J894"/>
      <c r="K894"/>
      <c r="L894"/>
      <c r="M894" s="1"/>
      <c r="N894" s="1"/>
      <c r="O894" s="113"/>
      <c r="P894" s="1"/>
      <c r="Q894"/>
      <c r="R894"/>
      <c r="S894"/>
      <c r="T894"/>
      <c r="U894"/>
      <c r="V894"/>
      <c r="W894"/>
      <c r="X894"/>
      <c r="Y894"/>
      <c r="Z894"/>
      <c r="AA894"/>
      <c r="AB894" s="1" t="str">
        <f>IF(基本情報登録!$D$10="","",IF(基本情報登録!$D$10='登録データ（女）'!F894,1,0))</f>
        <v/>
      </c>
      <c r="AC894"/>
    </row>
    <row r="895" spans="1:29">
      <c r="A895"/>
      <c r="B895"/>
      <c r="C895"/>
      <c r="D895"/>
      <c r="E895"/>
      <c r="F895"/>
      <c r="G895"/>
      <c r="H895"/>
      <c r="I895"/>
      <c r="J895"/>
      <c r="K895"/>
      <c r="L895"/>
      <c r="M895" s="1"/>
      <c r="N895" s="1"/>
      <c r="O895" s="113"/>
      <c r="P895" s="1"/>
      <c r="Q895"/>
      <c r="R895"/>
      <c r="S895"/>
      <c r="T895"/>
      <c r="U895"/>
      <c r="V895"/>
      <c r="W895"/>
      <c r="X895"/>
      <c r="Y895"/>
      <c r="Z895"/>
      <c r="AA895"/>
      <c r="AB895" s="1" t="str">
        <f>IF(基本情報登録!$D$10="","",IF(基本情報登録!$D$10='登録データ（女）'!F895,1,0))</f>
        <v/>
      </c>
      <c r="AC895"/>
    </row>
    <row r="896" spans="1:29">
      <c r="A896"/>
      <c r="B896"/>
      <c r="C896"/>
      <c r="D896"/>
      <c r="E896"/>
      <c r="F896"/>
      <c r="G896"/>
      <c r="H896"/>
      <c r="I896"/>
      <c r="J896"/>
      <c r="K896"/>
      <c r="L896"/>
      <c r="M896" s="1"/>
      <c r="N896" s="1"/>
      <c r="O896" s="113"/>
      <c r="P896" s="1"/>
      <c r="Q896"/>
      <c r="R896"/>
      <c r="S896"/>
      <c r="T896"/>
      <c r="U896"/>
      <c r="V896"/>
      <c r="W896"/>
      <c r="X896"/>
      <c r="Y896"/>
      <c r="Z896"/>
      <c r="AA896"/>
      <c r="AB896" s="1" t="str">
        <f>IF(基本情報登録!$D$10="","",IF(基本情報登録!$D$10='登録データ（女）'!F896,1,0))</f>
        <v/>
      </c>
      <c r="AC896"/>
    </row>
    <row r="897" spans="1:29">
      <c r="A897"/>
      <c r="B897"/>
      <c r="C897"/>
      <c r="D897"/>
      <c r="E897"/>
      <c r="F897"/>
      <c r="G897"/>
      <c r="H897"/>
      <c r="I897"/>
      <c r="J897"/>
      <c r="K897"/>
      <c r="L897"/>
      <c r="M897" s="1"/>
      <c r="N897" s="1"/>
      <c r="O897" s="113"/>
      <c r="P897" s="1"/>
      <c r="Q897"/>
      <c r="R897"/>
      <c r="S897"/>
      <c r="T897"/>
      <c r="U897"/>
      <c r="V897"/>
      <c r="W897"/>
      <c r="X897"/>
      <c r="Y897"/>
      <c r="Z897"/>
      <c r="AA897"/>
      <c r="AB897" s="1" t="str">
        <f>IF(基本情報登録!$D$10="","",IF(基本情報登録!$D$10='登録データ（女）'!F897,1,0))</f>
        <v/>
      </c>
      <c r="AC897"/>
    </row>
    <row r="898" spans="1:29">
      <c r="A898"/>
      <c r="B898"/>
      <c r="C898"/>
      <c r="D898"/>
      <c r="E898"/>
      <c r="F898"/>
      <c r="G898"/>
      <c r="H898"/>
      <c r="I898"/>
      <c r="J898"/>
      <c r="K898"/>
      <c r="L898"/>
      <c r="M898" s="1"/>
      <c r="N898" s="1"/>
      <c r="O898" s="113"/>
      <c r="P898" s="1"/>
      <c r="Q898"/>
      <c r="R898"/>
      <c r="S898"/>
      <c r="T898"/>
      <c r="U898"/>
      <c r="V898"/>
      <c r="W898"/>
      <c r="X898"/>
      <c r="Y898"/>
      <c r="Z898"/>
      <c r="AA898"/>
      <c r="AB898" s="1" t="str">
        <f>IF(基本情報登録!$D$10="","",IF(基本情報登録!$D$10='登録データ（女）'!F898,1,0))</f>
        <v/>
      </c>
      <c r="AC898"/>
    </row>
    <row r="899" spans="1:29">
      <c r="A899"/>
      <c r="B899"/>
      <c r="C899"/>
      <c r="D899"/>
      <c r="E899"/>
      <c r="F899"/>
      <c r="G899"/>
      <c r="H899"/>
      <c r="I899"/>
      <c r="J899"/>
      <c r="K899"/>
      <c r="L899"/>
      <c r="M899" s="1"/>
      <c r="N899" s="1"/>
      <c r="O899" s="113"/>
      <c r="P899" s="1"/>
      <c r="Q899"/>
      <c r="R899"/>
      <c r="S899"/>
      <c r="T899"/>
      <c r="U899"/>
      <c r="V899"/>
      <c r="W899"/>
      <c r="X899"/>
      <c r="Y899"/>
      <c r="Z899"/>
      <c r="AA899"/>
      <c r="AB899" s="1" t="str">
        <f>IF(基本情報登録!$D$10="","",IF(基本情報登録!$D$10='登録データ（女）'!F899,1,0))</f>
        <v/>
      </c>
      <c r="AC899"/>
    </row>
    <row r="900" spans="1:29">
      <c r="A900"/>
      <c r="B900"/>
      <c r="C900"/>
      <c r="D900"/>
      <c r="E900"/>
      <c r="F900"/>
      <c r="G900"/>
      <c r="H900"/>
      <c r="I900"/>
      <c r="J900"/>
      <c r="K900"/>
      <c r="L900"/>
      <c r="M900" s="1"/>
      <c r="N900" s="1"/>
      <c r="O900" s="113"/>
      <c r="P900" s="1"/>
      <c r="Q900"/>
      <c r="R900"/>
      <c r="S900"/>
      <c r="T900"/>
      <c r="U900"/>
      <c r="V900"/>
      <c r="W900"/>
      <c r="X900"/>
      <c r="Y900"/>
      <c r="Z900"/>
      <c r="AA900"/>
      <c r="AB900" s="1" t="str">
        <f>IF(基本情報登録!$D$10="","",IF(基本情報登録!$D$10='登録データ（女）'!F900,1,0))</f>
        <v/>
      </c>
      <c r="AC900"/>
    </row>
    <row r="901" spans="1:29">
      <c r="A901"/>
      <c r="B901"/>
      <c r="C901"/>
      <c r="D901"/>
      <c r="E901"/>
      <c r="F901"/>
      <c r="G901"/>
      <c r="H901"/>
      <c r="I901"/>
      <c r="J901"/>
      <c r="K901"/>
      <c r="L901"/>
      <c r="M901" s="1"/>
      <c r="N901" s="1"/>
      <c r="O901" s="113"/>
      <c r="P901" s="1"/>
      <c r="Q901"/>
      <c r="R901"/>
      <c r="S901"/>
      <c r="T901"/>
      <c r="U901"/>
      <c r="V901"/>
      <c r="W901"/>
      <c r="X901"/>
      <c r="Y901"/>
      <c r="Z901"/>
      <c r="AA901"/>
      <c r="AB901" s="1" t="str">
        <f>IF(基本情報登録!$D$10="","",IF(基本情報登録!$D$10='登録データ（女）'!F901,1,0))</f>
        <v/>
      </c>
      <c r="AC901"/>
    </row>
    <row r="902" spans="1:29">
      <c r="A902"/>
      <c r="B902"/>
      <c r="C902"/>
      <c r="D902"/>
      <c r="E902"/>
      <c r="F902"/>
      <c r="G902"/>
      <c r="H902"/>
      <c r="I902"/>
      <c r="J902"/>
      <c r="K902"/>
      <c r="L902"/>
      <c r="M902" s="1"/>
      <c r="N902" s="1"/>
      <c r="O902" s="113"/>
      <c r="P902" s="1"/>
      <c r="Q902"/>
      <c r="R902"/>
      <c r="S902"/>
      <c r="T902"/>
      <c r="U902"/>
      <c r="V902"/>
      <c r="W902"/>
      <c r="X902"/>
      <c r="Y902"/>
      <c r="Z902"/>
      <c r="AA902"/>
      <c r="AB902" s="1" t="str">
        <f>IF(基本情報登録!$D$10="","",IF(基本情報登録!$D$10='登録データ（女）'!F902,1,0))</f>
        <v/>
      </c>
      <c r="AC902"/>
    </row>
    <row r="903" spans="1:29">
      <c r="A903"/>
      <c r="B903"/>
      <c r="C903"/>
      <c r="D903"/>
      <c r="E903"/>
      <c r="F903"/>
      <c r="G903"/>
      <c r="H903"/>
      <c r="I903"/>
      <c r="J903"/>
      <c r="K903"/>
      <c r="L903"/>
      <c r="M903" s="1"/>
      <c r="N903" s="1"/>
      <c r="O903" s="113"/>
      <c r="P903" s="1"/>
      <c r="Q903"/>
      <c r="R903"/>
      <c r="S903"/>
      <c r="T903"/>
      <c r="U903"/>
      <c r="V903"/>
      <c r="W903"/>
      <c r="X903"/>
      <c r="Y903"/>
      <c r="Z903"/>
      <c r="AA903"/>
      <c r="AB903" s="1" t="str">
        <f>IF(基本情報登録!$D$10="","",IF(基本情報登録!$D$10='登録データ（女）'!F903,1,0))</f>
        <v/>
      </c>
      <c r="AC903"/>
    </row>
    <row r="904" spans="1:29">
      <c r="A904"/>
      <c r="B904"/>
      <c r="C904"/>
      <c r="D904"/>
      <c r="E904"/>
      <c r="F904"/>
      <c r="G904"/>
      <c r="H904"/>
      <c r="I904"/>
      <c r="J904"/>
      <c r="K904"/>
      <c r="L904"/>
      <c r="M904" s="1"/>
      <c r="N904" s="1"/>
      <c r="O904" s="113"/>
      <c r="P904" s="1"/>
      <c r="Q904"/>
      <c r="R904"/>
      <c r="S904"/>
      <c r="T904"/>
      <c r="U904"/>
      <c r="V904"/>
      <c r="W904"/>
      <c r="X904"/>
      <c r="Y904"/>
      <c r="Z904"/>
      <c r="AA904"/>
      <c r="AB904" s="1" t="str">
        <f>IF(基本情報登録!$D$10="","",IF(基本情報登録!$D$10='登録データ（女）'!F904,1,0))</f>
        <v/>
      </c>
      <c r="AC904"/>
    </row>
    <row r="905" spans="1:29">
      <c r="A905"/>
      <c r="B905"/>
      <c r="C905"/>
      <c r="D905"/>
      <c r="E905"/>
      <c r="F905"/>
      <c r="G905"/>
      <c r="H905"/>
      <c r="I905"/>
      <c r="J905"/>
      <c r="K905"/>
      <c r="L905"/>
      <c r="M905" s="1"/>
      <c r="N905" s="1"/>
      <c r="O905" s="113"/>
      <c r="P905" s="1"/>
      <c r="Q905"/>
      <c r="R905"/>
      <c r="S905"/>
      <c r="T905"/>
      <c r="U905"/>
      <c r="V905"/>
      <c r="W905"/>
      <c r="X905"/>
      <c r="Y905"/>
      <c r="Z905"/>
      <c r="AA905"/>
      <c r="AB905" s="1" t="str">
        <f>IF(基本情報登録!$D$10="","",IF(基本情報登録!$D$10='登録データ（女）'!F905,1,0))</f>
        <v/>
      </c>
      <c r="AC905"/>
    </row>
    <row r="906" spans="1:29">
      <c r="A906"/>
      <c r="B906"/>
      <c r="C906"/>
      <c r="D906"/>
      <c r="E906"/>
      <c r="F906"/>
      <c r="G906"/>
      <c r="H906"/>
      <c r="I906"/>
      <c r="J906"/>
      <c r="K906"/>
      <c r="L906"/>
      <c r="M906" s="1"/>
      <c r="N906" s="1"/>
      <c r="O906" s="113"/>
      <c r="P906" s="1"/>
      <c r="Q906"/>
      <c r="R906"/>
      <c r="S906"/>
      <c r="T906"/>
      <c r="U906"/>
      <c r="V906"/>
      <c r="W906"/>
      <c r="X906"/>
      <c r="Y906"/>
      <c r="Z906"/>
      <c r="AA906"/>
      <c r="AB906" s="1" t="str">
        <f>IF(基本情報登録!$D$10="","",IF(基本情報登録!$D$10='登録データ（女）'!F906,1,0))</f>
        <v/>
      </c>
      <c r="AC906"/>
    </row>
    <row r="907" spans="1:29">
      <c r="A907"/>
      <c r="B907"/>
      <c r="C907"/>
      <c r="D907"/>
      <c r="E907"/>
      <c r="F907"/>
      <c r="G907"/>
      <c r="H907"/>
      <c r="I907"/>
      <c r="J907"/>
      <c r="K907"/>
      <c r="L907"/>
      <c r="M907" s="1"/>
      <c r="N907" s="1"/>
      <c r="O907" s="113"/>
      <c r="P907" s="1"/>
      <c r="Q907"/>
      <c r="R907"/>
      <c r="S907"/>
      <c r="T907"/>
      <c r="U907"/>
      <c r="V907"/>
      <c r="W907"/>
      <c r="X907"/>
      <c r="Y907"/>
      <c r="Z907"/>
      <c r="AA907"/>
      <c r="AB907" s="1" t="str">
        <f>IF(基本情報登録!$D$10="","",IF(基本情報登録!$D$10='登録データ（女）'!F907,1,0))</f>
        <v/>
      </c>
      <c r="AC907"/>
    </row>
    <row r="908" spans="1:29">
      <c r="A908"/>
      <c r="B908"/>
      <c r="C908"/>
      <c r="D908"/>
      <c r="E908"/>
      <c r="F908"/>
      <c r="G908"/>
      <c r="H908"/>
      <c r="I908"/>
      <c r="J908"/>
      <c r="K908"/>
      <c r="L908"/>
      <c r="M908" s="1"/>
      <c r="N908" s="1"/>
      <c r="O908" s="113"/>
      <c r="P908" s="1"/>
      <c r="Q908"/>
      <c r="R908"/>
      <c r="S908"/>
      <c r="T908"/>
      <c r="U908"/>
      <c r="V908"/>
      <c r="W908"/>
      <c r="X908"/>
      <c r="Y908"/>
      <c r="Z908"/>
      <c r="AA908"/>
      <c r="AB908" s="1" t="str">
        <f>IF(基本情報登録!$D$10="","",IF(基本情報登録!$D$10='登録データ（女）'!F908,1,0))</f>
        <v/>
      </c>
      <c r="AC908"/>
    </row>
    <row r="909" spans="1:29">
      <c r="A909"/>
      <c r="B909"/>
      <c r="C909"/>
      <c r="D909"/>
      <c r="E909"/>
      <c r="F909"/>
      <c r="G909"/>
      <c r="H909"/>
      <c r="I909"/>
      <c r="J909"/>
      <c r="K909"/>
      <c r="L909"/>
      <c r="M909" s="1"/>
      <c r="N909" s="1"/>
      <c r="O909" s="113"/>
      <c r="P909" s="1"/>
      <c r="Q909"/>
      <c r="R909"/>
      <c r="S909"/>
      <c r="T909"/>
      <c r="U909"/>
      <c r="V909"/>
      <c r="W909"/>
      <c r="X909"/>
      <c r="Y909"/>
      <c r="Z909"/>
      <c r="AA909"/>
      <c r="AB909" s="1" t="str">
        <f>IF(基本情報登録!$D$10="","",IF(基本情報登録!$D$10='登録データ（女）'!F909,1,0))</f>
        <v/>
      </c>
      <c r="AC909"/>
    </row>
    <row r="910" spans="1:29">
      <c r="A910"/>
      <c r="B910"/>
      <c r="C910"/>
      <c r="D910"/>
      <c r="E910"/>
      <c r="F910"/>
      <c r="G910"/>
      <c r="H910"/>
      <c r="I910"/>
      <c r="J910"/>
      <c r="K910"/>
      <c r="L910"/>
      <c r="M910" s="1"/>
      <c r="N910" s="1"/>
      <c r="O910" s="113"/>
      <c r="P910" s="1"/>
      <c r="Q910"/>
      <c r="R910"/>
      <c r="S910"/>
      <c r="T910"/>
      <c r="U910"/>
      <c r="V910"/>
      <c r="W910"/>
      <c r="X910"/>
      <c r="Y910"/>
      <c r="Z910"/>
      <c r="AA910"/>
      <c r="AB910" s="1" t="str">
        <f>IF(基本情報登録!$D$10="","",IF(基本情報登録!$D$10='登録データ（女）'!F910,1,0))</f>
        <v/>
      </c>
      <c r="AC910"/>
    </row>
    <row r="911" spans="1:29">
      <c r="A911"/>
      <c r="B911"/>
      <c r="C911"/>
      <c r="D911"/>
      <c r="E911"/>
      <c r="F911"/>
      <c r="G911"/>
      <c r="H911"/>
      <c r="I911"/>
      <c r="J911"/>
      <c r="K911"/>
      <c r="L911"/>
      <c r="M911" s="1"/>
      <c r="N911" s="1"/>
      <c r="O911" s="113"/>
      <c r="P911" s="1"/>
      <c r="Q911"/>
      <c r="R911"/>
      <c r="S911"/>
      <c r="T911"/>
      <c r="U911"/>
      <c r="V911"/>
      <c r="W911"/>
      <c r="X911"/>
      <c r="Y911"/>
      <c r="Z911"/>
      <c r="AA911"/>
      <c r="AB911" s="1" t="str">
        <f>IF(基本情報登録!$D$10="","",IF(基本情報登録!$D$10='登録データ（女）'!F911,1,0))</f>
        <v/>
      </c>
      <c r="AC911"/>
    </row>
    <row r="912" spans="1:29">
      <c r="A912"/>
      <c r="B912"/>
      <c r="C912"/>
      <c r="D912"/>
      <c r="E912"/>
      <c r="F912"/>
      <c r="G912"/>
      <c r="H912"/>
      <c r="I912"/>
      <c r="J912"/>
      <c r="K912"/>
      <c r="L912"/>
      <c r="M912" s="1"/>
      <c r="N912" s="1"/>
      <c r="O912" s="113"/>
      <c r="P912" s="1"/>
      <c r="Q912"/>
      <c r="R912"/>
      <c r="S912"/>
      <c r="T912"/>
      <c r="U912"/>
      <c r="V912"/>
      <c r="W912"/>
      <c r="X912"/>
      <c r="Y912"/>
      <c r="Z912"/>
      <c r="AA912"/>
      <c r="AB912" s="1" t="str">
        <f>IF(基本情報登録!$D$10="","",IF(基本情報登録!$D$10='登録データ（女）'!F912,1,0))</f>
        <v/>
      </c>
      <c r="AC912"/>
    </row>
    <row r="913" spans="1:29">
      <c r="A913"/>
      <c r="B913"/>
      <c r="C913"/>
      <c r="D913"/>
      <c r="E913"/>
      <c r="F913"/>
      <c r="G913"/>
      <c r="H913"/>
      <c r="I913"/>
      <c r="J913"/>
      <c r="K913"/>
      <c r="L913"/>
      <c r="M913" s="1"/>
      <c r="N913" s="1"/>
      <c r="O913" s="113"/>
      <c r="P913" s="1"/>
      <c r="Q913"/>
      <c r="R913"/>
      <c r="S913"/>
      <c r="T913"/>
      <c r="U913"/>
      <c r="V913"/>
      <c r="W913"/>
      <c r="X913"/>
      <c r="Y913"/>
      <c r="Z913"/>
      <c r="AA913"/>
      <c r="AB913" s="1" t="str">
        <f>IF(基本情報登録!$D$10="","",IF(基本情報登録!$D$10='登録データ（女）'!F913,1,0))</f>
        <v/>
      </c>
      <c r="AC913"/>
    </row>
    <row r="914" spans="1:29">
      <c r="A914"/>
      <c r="B914"/>
      <c r="C914"/>
      <c r="D914"/>
      <c r="E914"/>
      <c r="F914"/>
      <c r="G914"/>
      <c r="H914"/>
      <c r="I914"/>
      <c r="J914"/>
      <c r="K914"/>
      <c r="L914"/>
      <c r="M914" s="1"/>
      <c r="N914" s="1"/>
      <c r="O914" s="113"/>
      <c r="P914" s="1"/>
      <c r="Q914"/>
      <c r="R914"/>
      <c r="S914"/>
      <c r="T914"/>
      <c r="U914"/>
      <c r="V914"/>
      <c r="W914"/>
      <c r="X914"/>
      <c r="Y914"/>
      <c r="Z914"/>
      <c r="AA914"/>
      <c r="AB914" s="1" t="str">
        <f>IF(基本情報登録!$D$10="","",IF(基本情報登録!$D$10='登録データ（女）'!F914,1,0))</f>
        <v/>
      </c>
      <c r="AC914"/>
    </row>
    <row r="915" spans="1:29">
      <c r="A915"/>
      <c r="B915"/>
      <c r="C915"/>
      <c r="D915"/>
      <c r="E915"/>
      <c r="F915"/>
      <c r="G915"/>
      <c r="H915"/>
      <c r="I915"/>
      <c r="J915"/>
      <c r="K915"/>
      <c r="L915"/>
      <c r="M915" s="1"/>
      <c r="N915" s="1"/>
      <c r="O915" s="113"/>
      <c r="P915" s="1"/>
      <c r="Q915"/>
      <c r="R915"/>
      <c r="S915"/>
      <c r="T915"/>
      <c r="U915"/>
      <c r="V915"/>
      <c r="W915"/>
      <c r="X915"/>
      <c r="Y915"/>
      <c r="Z915"/>
      <c r="AA915"/>
      <c r="AB915" s="1" t="str">
        <f>IF(基本情報登録!$D$10="","",IF(基本情報登録!$D$10='登録データ（女）'!F915,1,0))</f>
        <v/>
      </c>
      <c r="AC915"/>
    </row>
    <row r="916" spans="1:29">
      <c r="A916"/>
      <c r="B916"/>
      <c r="C916"/>
      <c r="D916"/>
      <c r="E916"/>
      <c r="F916"/>
      <c r="G916"/>
      <c r="H916"/>
      <c r="I916"/>
      <c r="J916"/>
      <c r="K916"/>
      <c r="L916"/>
      <c r="M916" s="1"/>
      <c r="N916" s="1"/>
      <c r="O916" s="113"/>
      <c r="P916" s="1"/>
      <c r="Q916"/>
      <c r="R916"/>
      <c r="S916"/>
      <c r="T916"/>
      <c r="U916"/>
      <c r="V916"/>
      <c r="W916"/>
      <c r="X916"/>
      <c r="Y916"/>
      <c r="Z916"/>
      <c r="AA916"/>
      <c r="AB916" s="1" t="str">
        <f>IF(基本情報登録!$D$10="","",IF(基本情報登録!$D$10='登録データ（女）'!F916,1,0))</f>
        <v/>
      </c>
      <c r="AC916"/>
    </row>
    <row r="917" spans="1:29">
      <c r="A917"/>
      <c r="B917"/>
      <c r="C917"/>
      <c r="D917"/>
      <c r="E917"/>
      <c r="F917"/>
      <c r="G917"/>
      <c r="H917"/>
      <c r="I917"/>
      <c r="J917"/>
      <c r="K917"/>
      <c r="L917"/>
      <c r="M917" s="1"/>
      <c r="N917" s="1"/>
      <c r="O917" s="113"/>
      <c r="P917" s="1"/>
      <c r="Q917"/>
      <c r="R917"/>
      <c r="S917"/>
      <c r="T917"/>
      <c r="U917"/>
      <c r="V917"/>
      <c r="W917"/>
      <c r="X917"/>
      <c r="Y917"/>
      <c r="Z917"/>
      <c r="AA917"/>
      <c r="AB917" s="1" t="str">
        <f>IF(基本情報登録!$D$10="","",IF(基本情報登録!$D$10='登録データ（女）'!F917,1,0))</f>
        <v/>
      </c>
      <c r="AC917"/>
    </row>
    <row r="918" spans="1:29">
      <c r="A918"/>
      <c r="B918"/>
      <c r="C918"/>
      <c r="D918"/>
      <c r="E918"/>
      <c r="F918"/>
      <c r="G918"/>
      <c r="H918"/>
      <c r="I918"/>
      <c r="J918"/>
      <c r="K918"/>
      <c r="L918"/>
      <c r="M918" s="1"/>
      <c r="N918" s="1"/>
      <c r="O918" s="113"/>
      <c r="P918" s="1"/>
      <c r="Q918"/>
      <c r="R918"/>
      <c r="S918"/>
      <c r="T918"/>
      <c r="U918"/>
      <c r="V918"/>
      <c r="W918"/>
      <c r="X918"/>
      <c r="Y918"/>
      <c r="Z918"/>
      <c r="AA918"/>
      <c r="AB918" s="1" t="str">
        <f>IF(基本情報登録!$D$10="","",IF(基本情報登録!$D$10='登録データ（女）'!F918,1,0))</f>
        <v/>
      </c>
      <c r="AC918"/>
    </row>
    <row r="919" spans="1:29">
      <c r="A919"/>
      <c r="B919"/>
      <c r="C919"/>
      <c r="D919"/>
      <c r="E919"/>
      <c r="F919"/>
      <c r="G919"/>
      <c r="H919"/>
      <c r="I919"/>
      <c r="J919"/>
      <c r="K919"/>
      <c r="L919"/>
      <c r="M919" s="1"/>
      <c r="N919" s="1"/>
      <c r="O919" s="113"/>
      <c r="P919" s="1"/>
      <c r="Q919"/>
      <c r="R919"/>
      <c r="S919"/>
      <c r="T919"/>
      <c r="U919"/>
      <c r="V919"/>
      <c r="W919"/>
      <c r="X919"/>
      <c r="Y919"/>
      <c r="Z919"/>
      <c r="AA919"/>
      <c r="AB919" s="1" t="str">
        <f>IF(基本情報登録!$D$10="","",IF(基本情報登録!$D$10='登録データ（女）'!F919,1,0))</f>
        <v/>
      </c>
      <c r="AC919"/>
    </row>
    <row r="920" spans="1:29">
      <c r="A920"/>
      <c r="B920"/>
      <c r="C920"/>
      <c r="D920"/>
      <c r="E920"/>
      <c r="F920"/>
      <c r="G920"/>
      <c r="H920"/>
      <c r="I920"/>
      <c r="J920"/>
      <c r="K920"/>
      <c r="L920"/>
      <c r="M920" s="1"/>
      <c r="N920" s="1"/>
      <c r="O920" s="113"/>
      <c r="P920" s="1"/>
      <c r="Q920"/>
      <c r="R920"/>
      <c r="S920"/>
      <c r="T920"/>
      <c r="U920"/>
      <c r="V920"/>
      <c r="W920"/>
      <c r="X920"/>
      <c r="Y920"/>
      <c r="Z920"/>
      <c r="AA920"/>
      <c r="AB920" s="1" t="str">
        <f>IF(基本情報登録!$D$10="","",IF(基本情報登録!$D$10='登録データ（女）'!F920,1,0))</f>
        <v/>
      </c>
      <c r="AC920"/>
    </row>
    <row r="921" spans="1:29">
      <c r="A921"/>
      <c r="B921"/>
      <c r="C921"/>
      <c r="D921"/>
      <c r="E921"/>
      <c r="F921"/>
      <c r="G921"/>
      <c r="H921"/>
      <c r="I921"/>
      <c r="J921"/>
      <c r="K921"/>
      <c r="L921"/>
      <c r="M921" s="1"/>
      <c r="N921" s="1"/>
      <c r="O921" s="113"/>
      <c r="P921" s="1"/>
      <c r="Q921"/>
      <c r="R921"/>
      <c r="S921"/>
      <c r="T921"/>
      <c r="U921"/>
      <c r="V921"/>
      <c r="W921"/>
      <c r="X921"/>
      <c r="Y921"/>
      <c r="Z921"/>
      <c r="AA921"/>
      <c r="AB921" s="1" t="str">
        <f>IF(基本情報登録!$D$10="","",IF(基本情報登録!$D$10='登録データ（女）'!F921,1,0))</f>
        <v/>
      </c>
      <c r="AC921"/>
    </row>
    <row r="922" spans="1:29">
      <c r="A922"/>
      <c r="B922"/>
      <c r="C922"/>
      <c r="D922"/>
      <c r="E922"/>
      <c r="F922"/>
      <c r="G922"/>
      <c r="H922"/>
      <c r="I922"/>
      <c r="J922"/>
      <c r="K922"/>
      <c r="L922"/>
      <c r="M922" s="1"/>
      <c r="N922" s="1"/>
      <c r="O922" s="113"/>
      <c r="P922" s="1"/>
      <c r="Q922"/>
      <c r="R922"/>
      <c r="S922"/>
      <c r="T922"/>
      <c r="U922"/>
      <c r="V922"/>
      <c r="W922"/>
      <c r="X922"/>
      <c r="Y922"/>
      <c r="Z922"/>
      <c r="AA922"/>
      <c r="AB922" s="1" t="str">
        <f>IF(基本情報登録!$D$10="","",IF(基本情報登録!$D$10='登録データ（女）'!F922,1,0))</f>
        <v/>
      </c>
      <c r="AC922"/>
    </row>
    <row r="923" spans="1:29">
      <c r="A923"/>
      <c r="B923"/>
      <c r="C923"/>
      <c r="D923"/>
      <c r="E923"/>
      <c r="F923"/>
      <c r="G923"/>
      <c r="H923"/>
      <c r="I923"/>
      <c r="J923"/>
      <c r="K923"/>
      <c r="L923"/>
      <c r="M923" s="1"/>
      <c r="N923" s="1"/>
      <c r="O923" s="113"/>
      <c r="P923" s="1"/>
      <c r="Q923"/>
      <c r="R923"/>
      <c r="S923"/>
      <c r="T923"/>
      <c r="U923"/>
      <c r="V923"/>
      <c r="W923"/>
      <c r="X923"/>
      <c r="Y923"/>
      <c r="Z923"/>
      <c r="AA923"/>
      <c r="AB923" s="1" t="str">
        <f>IF(基本情報登録!$D$10="","",IF(基本情報登録!$D$10='登録データ（女）'!F923,1,0))</f>
        <v/>
      </c>
      <c r="AC923"/>
    </row>
    <row r="924" spans="1:29">
      <c r="A924"/>
      <c r="B924"/>
      <c r="C924"/>
      <c r="D924"/>
      <c r="E924"/>
      <c r="F924"/>
      <c r="G924"/>
      <c r="H924"/>
      <c r="I924"/>
      <c r="J924"/>
      <c r="K924"/>
      <c r="L924"/>
      <c r="M924" s="1"/>
      <c r="N924" s="1"/>
      <c r="O924" s="113"/>
      <c r="P924" s="1"/>
      <c r="Q924"/>
      <c r="R924"/>
      <c r="S924"/>
      <c r="T924"/>
      <c r="U924"/>
      <c r="V924"/>
      <c r="W924"/>
      <c r="X924"/>
      <c r="Y924"/>
      <c r="Z924"/>
      <c r="AA924"/>
      <c r="AB924" s="1" t="str">
        <f>IF(基本情報登録!$D$10="","",IF(基本情報登録!$D$10='登録データ（女）'!F924,1,0))</f>
        <v/>
      </c>
      <c r="AC924"/>
    </row>
    <row r="925" spans="1:29">
      <c r="A925"/>
      <c r="B925"/>
      <c r="C925"/>
      <c r="D925"/>
      <c r="E925"/>
      <c r="F925"/>
      <c r="G925"/>
      <c r="H925"/>
      <c r="I925"/>
      <c r="J925"/>
      <c r="K925"/>
      <c r="L925"/>
      <c r="M925" s="1"/>
      <c r="N925" s="1"/>
      <c r="O925" s="113"/>
      <c r="P925" s="1"/>
      <c r="Q925"/>
      <c r="R925"/>
      <c r="S925"/>
      <c r="T925"/>
      <c r="U925"/>
      <c r="V925"/>
      <c r="W925"/>
      <c r="X925"/>
      <c r="Y925"/>
      <c r="Z925"/>
      <c r="AA925"/>
      <c r="AB925" s="1" t="str">
        <f>IF(基本情報登録!$D$10="","",IF(基本情報登録!$D$10='登録データ（女）'!F925,1,0))</f>
        <v/>
      </c>
      <c r="AC925"/>
    </row>
    <row r="926" spans="1:29">
      <c r="A926"/>
      <c r="B926"/>
      <c r="C926"/>
      <c r="D926"/>
      <c r="E926"/>
      <c r="F926"/>
      <c r="G926"/>
      <c r="H926"/>
      <c r="I926"/>
      <c r="J926"/>
      <c r="K926"/>
      <c r="L926"/>
      <c r="M926" s="1"/>
      <c r="N926" s="1"/>
      <c r="O926" s="113"/>
      <c r="P926" s="1"/>
      <c r="Q926"/>
      <c r="R926"/>
      <c r="S926"/>
      <c r="T926"/>
      <c r="U926"/>
      <c r="V926"/>
      <c r="W926"/>
      <c r="X926"/>
      <c r="Y926"/>
      <c r="Z926"/>
      <c r="AA926"/>
      <c r="AB926" s="1" t="str">
        <f>IF(基本情報登録!$D$10="","",IF(基本情報登録!$D$10='登録データ（女）'!F926,1,0))</f>
        <v/>
      </c>
      <c r="AC926"/>
    </row>
    <row r="927" spans="1:29">
      <c r="A927"/>
      <c r="B927"/>
      <c r="C927"/>
      <c r="D927"/>
      <c r="E927"/>
      <c r="F927"/>
      <c r="G927"/>
      <c r="H927"/>
      <c r="I927"/>
      <c r="J927"/>
      <c r="K927"/>
      <c r="L927"/>
      <c r="M927" s="1"/>
      <c r="N927" s="1"/>
      <c r="O927" s="113"/>
      <c r="P927" s="1"/>
      <c r="Q927"/>
      <c r="R927"/>
      <c r="S927"/>
      <c r="T927"/>
      <c r="U927"/>
      <c r="V927"/>
      <c r="W927"/>
      <c r="X927"/>
      <c r="Y927"/>
      <c r="Z927"/>
      <c r="AA927"/>
      <c r="AB927" s="1" t="str">
        <f>IF(基本情報登録!$D$10="","",IF(基本情報登録!$D$10='登録データ（女）'!F927,1,0))</f>
        <v/>
      </c>
      <c r="AC927"/>
    </row>
    <row r="928" spans="1:29">
      <c r="A928"/>
      <c r="B928"/>
      <c r="C928"/>
      <c r="D928"/>
      <c r="E928"/>
      <c r="F928"/>
      <c r="G928"/>
      <c r="H928"/>
      <c r="I928"/>
      <c r="J928"/>
      <c r="K928"/>
      <c r="L928"/>
      <c r="M928" s="1"/>
      <c r="N928" s="1"/>
      <c r="O928" s="113"/>
      <c r="P928" s="1"/>
      <c r="Q928"/>
      <c r="R928"/>
      <c r="S928"/>
      <c r="T928"/>
      <c r="U928"/>
      <c r="V928"/>
      <c r="W928"/>
      <c r="X928"/>
      <c r="Y928"/>
      <c r="Z928"/>
      <c r="AA928"/>
      <c r="AB928" s="1" t="str">
        <f>IF(基本情報登録!$D$10="","",IF(基本情報登録!$D$10='登録データ（女）'!F928,1,0))</f>
        <v/>
      </c>
      <c r="AC928"/>
    </row>
    <row r="929" spans="1:29">
      <c r="A929"/>
      <c r="B929"/>
      <c r="C929"/>
      <c r="D929"/>
      <c r="E929"/>
      <c r="F929"/>
      <c r="G929"/>
      <c r="H929"/>
      <c r="I929"/>
      <c r="J929"/>
      <c r="K929"/>
      <c r="L929"/>
      <c r="M929" s="1"/>
      <c r="N929" s="1"/>
      <c r="O929" s="113"/>
      <c r="P929" s="1"/>
      <c r="Q929"/>
      <c r="R929"/>
      <c r="S929"/>
      <c r="T929"/>
      <c r="U929"/>
      <c r="V929"/>
      <c r="W929"/>
      <c r="X929"/>
      <c r="Y929"/>
      <c r="Z929"/>
      <c r="AA929"/>
      <c r="AB929" s="1" t="str">
        <f>IF(基本情報登録!$D$10="","",IF(基本情報登録!$D$10='登録データ（女）'!F929,1,0))</f>
        <v/>
      </c>
      <c r="AC929"/>
    </row>
    <row r="930" spans="1:29">
      <c r="A930"/>
      <c r="B930"/>
      <c r="C930"/>
      <c r="D930"/>
      <c r="E930"/>
      <c r="F930"/>
      <c r="G930"/>
      <c r="H930"/>
      <c r="I930"/>
      <c r="J930"/>
      <c r="K930"/>
      <c r="L930"/>
      <c r="M930" s="1"/>
      <c r="N930" s="1"/>
      <c r="O930" s="113"/>
      <c r="P930" s="1"/>
      <c r="Q930"/>
      <c r="R930"/>
      <c r="S930"/>
      <c r="T930"/>
      <c r="U930"/>
      <c r="V930"/>
      <c r="W930"/>
      <c r="X930"/>
      <c r="Y930"/>
      <c r="Z930"/>
      <c r="AA930"/>
      <c r="AB930" s="1" t="str">
        <f>IF(基本情報登録!$D$10="","",IF(基本情報登録!$D$10='登録データ（女）'!F930,1,0))</f>
        <v/>
      </c>
      <c r="AC930"/>
    </row>
    <row r="931" spans="1:29">
      <c r="A931"/>
      <c r="B931"/>
      <c r="C931"/>
      <c r="D931"/>
      <c r="E931"/>
      <c r="F931"/>
      <c r="G931"/>
      <c r="H931"/>
      <c r="I931"/>
      <c r="J931"/>
      <c r="K931"/>
      <c r="L931"/>
      <c r="M931" s="1"/>
      <c r="N931" s="1"/>
      <c r="O931" s="113"/>
      <c r="P931" s="1"/>
      <c r="Q931"/>
      <c r="R931"/>
      <c r="S931"/>
      <c r="T931"/>
      <c r="U931"/>
      <c r="V931"/>
      <c r="W931"/>
      <c r="X931"/>
      <c r="Y931"/>
      <c r="Z931"/>
      <c r="AA931"/>
      <c r="AB931" s="1" t="str">
        <f>IF(基本情報登録!$D$10="","",IF(基本情報登録!$D$10='登録データ（女）'!F931,1,0))</f>
        <v/>
      </c>
      <c r="AC931"/>
    </row>
    <row r="932" spans="1:29">
      <c r="A932"/>
      <c r="B932"/>
      <c r="C932"/>
      <c r="D932"/>
      <c r="E932"/>
      <c r="F932"/>
      <c r="G932"/>
      <c r="H932"/>
      <c r="I932"/>
      <c r="J932"/>
      <c r="K932"/>
      <c r="L932"/>
      <c r="M932" s="1"/>
      <c r="N932" s="1"/>
      <c r="O932" s="113"/>
      <c r="P932" s="1"/>
      <c r="Q932"/>
      <c r="R932"/>
      <c r="S932"/>
      <c r="T932"/>
      <c r="U932"/>
      <c r="V932"/>
      <c r="W932"/>
      <c r="X932"/>
      <c r="Y932"/>
      <c r="Z932"/>
      <c r="AA932"/>
      <c r="AB932" s="1" t="str">
        <f>IF(基本情報登録!$D$10="","",IF(基本情報登録!$D$10='登録データ（女）'!F932,1,0))</f>
        <v/>
      </c>
      <c r="AC932"/>
    </row>
    <row r="933" spans="1:29">
      <c r="A933"/>
      <c r="B933"/>
      <c r="C933"/>
      <c r="D933"/>
      <c r="E933"/>
      <c r="F933"/>
      <c r="G933"/>
      <c r="H933"/>
      <c r="I933"/>
      <c r="J933"/>
      <c r="K933"/>
      <c r="L933"/>
      <c r="M933" s="1"/>
      <c r="N933" s="1"/>
      <c r="O933" s="113"/>
      <c r="P933" s="1"/>
      <c r="Q933"/>
      <c r="R933"/>
      <c r="S933"/>
      <c r="T933"/>
      <c r="U933"/>
      <c r="V933"/>
      <c r="W933"/>
      <c r="X933"/>
      <c r="Y933"/>
      <c r="Z933"/>
      <c r="AA933"/>
      <c r="AB933" s="1" t="str">
        <f>IF(基本情報登録!$D$10="","",IF(基本情報登録!$D$10='登録データ（女）'!F933,1,0))</f>
        <v/>
      </c>
      <c r="AC933"/>
    </row>
    <row r="934" spans="1:29">
      <c r="A934"/>
      <c r="B934"/>
      <c r="C934"/>
      <c r="D934"/>
      <c r="E934"/>
      <c r="F934"/>
      <c r="G934"/>
      <c r="H934"/>
      <c r="I934"/>
      <c r="J934"/>
      <c r="K934"/>
      <c r="L934"/>
      <c r="M934" s="1"/>
      <c r="N934" s="1"/>
      <c r="O934" s="113"/>
      <c r="P934" s="1"/>
      <c r="Q934"/>
      <c r="R934"/>
      <c r="S934"/>
      <c r="T934"/>
      <c r="U934"/>
      <c r="V934"/>
      <c r="W934"/>
      <c r="X934"/>
      <c r="Y934"/>
      <c r="Z934"/>
      <c r="AA934"/>
      <c r="AB934" s="1" t="str">
        <f>IF(基本情報登録!$D$10="","",IF(基本情報登録!$D$10='登録データ（女）'!F934,1,0))</f>
        <v/>
      </c>
      <c r="AC934"/>
    </row>
    <row r="935" spans="1:29">
      <c r="A935"/>
      <c r="B935"/>
      <c r="C935"/>
      <c r="D935"/>
      <c r="E935"/>
      <c r="F935"/>
      <c r="G935"/>
      <c r="H935"/>
      <c r="I935"/>
      <c r="J935"/>
      <c r="K935"/>
      <c r="L935"/>
      <c r="M935" s="1"/>
      <c r="N935" s="1"/>
      <c r="O935" s="113"/>
      <c r="P935" s="1"/>
      <c r="Q935"/>
      <c r="R935"/>
      <c r="S935"/>
      <c r="T935"/>
      <c r="U935"/>
      <c r="V935"/>
      <c r="W935"/>
      <c r="X935"/>
      <c r="Y935"/>
      <c r="Z935"/>
      <c r="AA935"/>
      <c r="AB935" s="1" t="str">
        <f>IF(基本情報登録!$D$10="","",IF(基本情報登録!$D$10='登録データ（女）'!F935,1,0))</f>
        <v/>
      </c>
      <c r="AC935"/>
    </row>
    <row r="936" spans="1:29">
      <c r="A936"/>
      <c r="B936"/>
      <c r="C936"/>
      <c r="D936"/>
      <c r="E936"/>
      <c r="F936"/>
      <c r="G936"/>
      <c r="H936"/>
      <c r="I936"/>
      <c r="J936"/>
      <c r="K936"/>
      <c r="L936"/>
      <c r="M936" s="1"/>
      <c r="N936" s="1"/>
      <c r="O936" s="113"/>
      <c r="P936" s="1"/>
      <c r="Q936"/>
      <c r="R936"/>
      <c r="S936"/>
      <c r="T936"/>
      <c r="U936"/>
      <c r="V936"/>
      <c r="W936"/>
      <c r="X936"/>
      <c r="Y936"/>
      <c r="Z936"/>
      <c r="AA936"/>
      <c r="AB936" s="1" t="str">
        <f>IF(基本情報登録!$D$10="","",IF(基本情報登録!$D$10='登録データ（女）'!F936,1,0))</f>
        <v/>
      </c>
      <c r="AC936"/>
    </row>
    <row r="937" spans="1:29">
      <c r="A937"/>
      <c r="B937"/>
      <c r="C937"/>
      <c r="D937"/>
      <c r="E937"/>
      <c r="F937"/>
      <c r="G937"/>
      <c r="H937"/>
      <c r="I937"/>
      <c r="J937"/>
      <c r="K937"/>
      <c r="L937"/>
      <c r="M937" s="1"/>
      <c r="N937" s="1"/>
      <c r="O937" s="113"/>
      <c r="P937" s="1"/>
      <c r="Q937"/>
      <c r="R937"/>
      <c r="S937"/>
      <c r="T937"/>
      <c r="U937"/>
      <c r="V937"/>
      <c r="W937"/>
      <c r="X937"/>
      <c r="Y937"/>
      <c r="Z937"/>
      <c r="AA937"/>
      <c r="AB937" s="1" t="str">
        <f>IF(基本情報登録!$D$10="","",IF(基本情報登録!$D$10='登録データ（女）'!F937,1,0))</f>
        <v/>
      </c>
      <c r="AC937"/>
    </row>
    <row r="938" spans="1:29">
      <c r="A938"/>
      <c r="B938"/>
      <c r="C938"/>
      <c r="D938"/>
      <c r="E938"/>
      <c r="F938"/>
      <c r="G938"/>
      <c r="H938"/>
      <c r="I938"/>
      <c r="J938"/>
      <c r="K938"/>
      <c r="L938"/>
      <c r="M938" s="1"/>
      <c r="N938" s="1"/>
      <c r="O938" s="113"/>
      <c r="P938" s="1"/>
      <c r="Q938"/>
      <c r="R938"/>
      <c r="S938"/>
      <c r="T938"/>
      <c r="U938"/>
      <c r="V938"/>
      <c r="W938"/>
      <c r="X938"/>
      <c r="Y938"/>
      <c r="Z938"/>
      <c r="AA938"/>
      <c r="AB938" s="1" t="str">
        <f>IF(基本情報登録!$D$10="","",IF(基本情報登録!$D$10='登録データ（女）'!F938,1,0))</f>
        <v/>
      </c>
      <c r="AC938"/>
    </row>
    <row r="939" spans="1:29">
      <c r="A939"/>
      <c r="B939"/>
      <c r="C939"/>
      <c r="D939"/>
      <c r="E939"/>
      <c r="F939"/>
      <c r="G939"/>
      <c r="H939"/>
      <c r="I939"/>
      <c r="J939"/>
      <c r="K939"/>
      <c r="L939"/>
      <c r="M939" s="1"/>
      <c r="N939" s="1"/>
      <c r="O939" s="113"/>
      <c r="P939" s="1"/>
      <c r="Q939"/>
      <c r="R939"/>
      <c r="S939"/>
      <c r="T939"/>
      <c r="U939"/>
      <c r="V939"/>
      <c r="W939"/>
      <c r="X939"/>
      <c r="Y939"/>
      <c r="Z939"/>
      <c r="AA939"/>
      <c r="AB939" s="1" t="str">
        <f>IF(基本情報登録!$D$10="","",IF(基本情報登録!$D$10='登録データ（女）'!F939,1,0))</f>
        <v/>
      </c>
      <c r="AC939"/>
    </row>
    <row r="940" spans="1:29">
      <c r="A940"/>
      <c r="B940"/>
      <c r="C940"/>
      <c r="D940"/>
      <c r="E940"/>
      <c r="F940"/>
      <c r="G940"/>
      <c r="H940"/>
      <c r="I940"/>
      <c r="J940"/>
      <c r="K940"/>
      <c r="L940"/>
      <c r="M940" s="1"/>
      <c r="N940" s="1"/>
      <c r="O940" s="113"/>
      <c r="P940" s="1"/>
      <c r="Q940"/>
      <c r="R940"/>
      <c r="S940"/>
      <c r="T940"/>
      <c r="U940"/>
      <c r="V940"/>
      <c r="W940"/>
      <c r="X940"/>
      <c r="Y940"/>
      <c r="Z940"/>
      <c r="AA940"/>
      <c r="AB940" s="1" t="str">
        <f>IF(基本情報登録!$D$10="","",IF(基本情報登録!$D$10='登録データ（女）'!F940,1,0))</f>
        <v/>
      </c>
      <c r="AC940"/>
    </row>
    <row r="941" spans="1:29">
      <c r="A941"/>
      <c r="B941"/>
      <c r="C941"/>
      <c r="D941"/>
      <c r="E941"/>
      <c r="F941"/>
      <c r="G941"/>
      <c r="H941"/>
      <c r="I941"/>
      <c r="J941"/>
      <c r="K941"/>
      <c r="L941"/>
      <c r="M941" s="1"/>
      <c r="N941" s="1"/>
      <c r="O941" s="113"/>
      <c r="P941" s="1"/>
      <c r="Q941"/>
      <c r="R941"/>
      <c r="S941"/>
      <c r="T941"/>
      <c r="U941"/>
      <c r="V941"/>
      <c r="W941"/>
      <c r="X941"/>
      <c r="Y941"/>
      <c r="Z941"/>
      <c r="AA941"/>
      <c r="AB941" s="1" t="str">
        <f>IF(基本情報登録!$D$10="","",IF(基本情報登録!$D$10='登録データ（女）'!F941,1,0))</f>
        <v/>
      </c>
      <c r="AC941"/>
    </row>
    <row r="942" spans="1:29">
      <c r="A942"/>
      <c r="B942"/>
      <c r="C942"/>
      <c r="D942"/>
      <c r="E942"/>
      <c r="F942"/>
      <c r="G942"/>
      <c r="H942"/>
      <c r="I942"/>
      <c r="J942"/>
      <c r="K942"/>
      <c r="L942"/>
      <c r="M942" s="1"/>
      <c r="N942" s="1"/>
      <c r="O942" s="113"/>
      <c r="P942" s="1"/>
      <c r="Q942"/>
      <c r="R942"/>
      <c r="S942"/>
      <c r="T942"/>
      <c r="U942"/>
      <c r="V942"/>
      <c r="W942"/>
      <c r="X942"/>
      <c r="Y942"/>
      <c r="Z942"/>
      <c r="AA942"/>
      <c r="AB942" s="1" t="str">
        <f>IF(基本情報登録!$D$10="","",IF(基本情報登録!$D$10='登録データ（女）'!F942,1,0))</f>
        <v/>
      </c>
      <c r="AC942"/>
    </row>
    <row r="943" spans="1:29">
      <c r="A943"/>
      <c r="B943"/>
      <c r="C943"/>
      <c r="D943"/>
      <c r="E943"/>
      <c r="F943"/>
      <c r="G943"/>
      <c r="H943"/>
      <c r="I943"/>
      <c r="J943"/>
      <c r="K943"/>
      <c r="L943"/>
      <c r="M943" s="1"/>
      <c r="N943" s="1"/>
      <c r="O943" s="113"/>
      <c r="P943" s="1"/>
      <c r="Q943"/>
      <c r="R943"/>
      <c r="S943"/>
      <c r="T943"/>
      <c r="U943"/>
      <c r="V943"/>
      <c r="W943"/>
      <c r="X943"/>
      <c r="Y943"/>
      <c r="Z943"/>
      <c r="AA943"/>
      <c r="AB943" s="1" t="str">
        <f>IF(基本情報登録!$D$10="","",IF(基本情報登録!$D$10='登録データ（女）'!F943,1,0))</f>
        <v/>
      </c>
      <c r="AC943"/>
    </row>
    <row r="944" spans="1:29">
      <c r="A944"/>
      <c r="B944"/>
      <c r="C944"/>
      <c r="D944"/>
      <c r="E944"/>
      <c r="F944"/>
      <c r="G944"/>
      <c r="H944"/>
      <c r="I944"/>
      <c r="J944"/>
      <c r="K944"/>
      <c r="L944"/>
      <c r="M944" s="1"/>
      <c r="N944" s="1"/>
      <c r="O944" s="113"/>
      <c r="P944" s="1"/>
      <c r="Q944"/>
      <c r="R944"/>
      <c r="S944"/>
      <c r="T944"/>
      <c r="U944"/>
      <c r="V944"/>
      <c r="W944"/>
      <c r="X944"/>
      <c r="Y944"/>
      <c r="Z944"/>
      <c r="AA944"/>
      <c r="AB944" s="1" t="str">
        <f>IF(基本情報登録!$D$10="","",IF(基本情報登録!$D$10='登録データ（女）'!F944,1,0))</f>
        <v/>
      </c>
      <c r="AC944"/>
    </row>
    <row r="945" spans="1:29">
      <c r="A945"/>
      <c r="B945"/>
      <c r="C945"/>
      <c r="D945"/>
      <c r="E945"/>
      <c r="F945"/>
      <c r="G945"/>
      <c r="H945"/>
      <c r="I945"/>
      <c r="J945"/>
      <c r="K945"/>
      <c r="L945"/>
      <c r="M945" s="1"/>
      <c r="N945" s="1"/>
      <c r="O945" s="113"/>
      <c r="P945" s="1"/>
      <c r="Q945"/>
      <c r="R945"/>
      <c r="S945"/>
      <c r="T945"/>
      <c r="U945"/>
      <c r="V945"/>
      <c r="W945"/>
      <c r="X945"/>
      <c r="Y945"/>
      <c r="Z945"/>
      <c r="AA945"/>
      <c r="AB945" s="1" t="str">
        <f>IF(基本情報登録!$D$10="","",IF(基本情報登録!$D$10='登録データ（女）'!F945,1,0))</f>
        <v/>
      </c>
      <c r="AC945"/>
    </row>
    <row r="946" spans="1:29">
      <c r="A946"/>
      <c r="B946"/>
      <c r="C946"/>
      <c r="D946"/>
      <c r="E946"/>
      <c r="F946"/>
      <c r="G946"/>
      <c r="H946"/>
      <c r="I946"/>
      <c r="J946"/>
      <c r="K946"/>
      <c r="L946"/>
      <c r="M946" s="1"/>
      <c r="N946" s="1"/>
      <c r="O946" s="113"/>
      <c r="P946" s="1"/>
      <c r="Q946"/>
      <c r="R946"/>
      <c r="S946"/>
      <c r="T946"/>
      <c r="U946"/>
      <c r="V946"/>
      <c r="W946"/>
      <c r="X946"/>
      <c r="Y946"/>
      <c r="Z946"/>
      <c r="AA946"/>
      <c r="AB946" s="1" t="str">
        <f>IF(基本情報登録!$D$10="","",IF(基本情報登録!$D$10='登録データ（女）'!F946,1,0))</f>
        <v/>
      </c>
      <c r="AC946"/>
    </row>
    <row r="947" spans="1:29">
      <c r="A947"/>
      <c r="B947"/>
      <c r="C947"/>
      <c r="D947"/>
      <c r="E947"/>
      <c r="F947"/>
      <c r="G947"/>
      <c r="H947"/>
      <c r="I947"/>
      <c r="J947"/>
      <c r="K947"/>
      <c r="L947"/>
      <c r="M947" s="1"/>
      <c r="N947" s="1"/>
      <c r="O947" s="113"/>
      <c r="P947" s="1"/>
      <c r="Q947"/>
      <c r="R947"/>
      <c r="S947"/>
      <c r="T947"/>
      <c r="U947"/>
      <c r="V947"/>
      <c r="W947"/>
      <c r="X947"/>
      <c r="Y947"/>
      <c r="Z947"/>
      <c r="AA947"/>
      <c r="AB947" s="1" t="str">
        <f>IF(基本情報登録!$D$10="","",IF(基本情報登録!$D$10='登録データ（女）'!F947,1,0))</f>
        <v/>
      </c>
      <c r="AC947"/>
    </row>
    <row r="948" spans="1:29">
      <c r="A948"/>
      <c r="B948"/>
      <c r="C948"/>
      <c r="D948"/>
      <c r="E948"/>
      <c r="F948"/>
      <c r="G948"/>
      <c r="H948"/>
      <c r="I948"/>
      <c r="J948"/>
      <c r="K948"/>
      <c r="L948"/>
      <c r="M948" s="1"/>
      <c r="N948" s="1"/>
      <c r="O948" s="113"/>
      <c r="P948" s="1"/>
      <c r="Q948"/>
      <c r="R948"/>
      <c r="S948"/>
      <c r="T948"/>
      <c r="U948"/>
      <c r="V948"/>
      <c r="W948"/>
      <c r="X948"/>
      <c r="Y948"/>
      <c r="Z948"/>
      <c r="AA948"/>
      <c r="AB948" s="1" t="str">
        <f>IF(基本情報登録!$D$10="","",IF(基本情報登録!$D$10='登録データ（女）'!F948,1,0))</f>
        <v/>
      </c>
      <c r="AC948"/>
    </row>
    <row r="949" spans="1:29">
      <c r="A949"/>
      <c r="B949"/>
      <c r="C949"/>
      <c r="D949"/>
      <c r="E949"/>
      <c r="F949"/>
      <c r="G949"/>
      <c r="H949"/>
      <c r="I949"/>
      <c r="J949"/>
      <c r="K949"/>
      <c r="L949"/>
      <c r="M949" s="1"/>
      <c r="N949" s="1"/>
      <c r="O949" s="113"/>
      <c r="P949" s="1"/>
      <c r="Q949"/>
      <c r="R949"/>
      <c r="S949"/>
      <c r="T949"/>
      <c r="U949"/>
      <c r="V949"/>
      <c r="W949"/>
      <c r="X949"/>
      <c r="Y949"/>
      <c r="Z949"/>
      <c r="AA949"/>
      <c r="AB949" s="1" t="str">
        <f>IF(基本情報登録!$D$10="","",IF(基本情報登録!$D$10='登録データ（女）'!F949,1,0))</f>
        <v/>
      </c>
      <c r="AC949"/>
    </row>
    <row r="950" spans="1:29">
      <c r="A950"/>
      <c r="B950"/>
      <c r="C950"/>
      <c r="D950"/>
      <c r="E950"/>
      <c r="F950"/>
      <c r="G950"/>
      <c r="H950"/>
      <c r="I950"/>
      <c r="J950"/>
      <c r="K950"/>
      <c r="L950"/>
      <c r="M950" s="1"/>
      <c r="N950" s="1"/>
      <c r="O950" s="113"/>
      <c r="P950" s="1"/>
      <c r="Q950"/>
      <c r="R950"/>
      <c r="S950"/>
      <c r="T950"/>
      <c r="U950"/>
      <c r="V950"/>
      <c r="W950"/>
      <c r="X950"/>
      <c r="Y950"/>
      <c r="Z950"/>
      <c r="AA950"/>
      <c r="AB950" s="1" t="str">
        <f>IF(基本情報登録!$D$10="","",IF(基本情報登録!$D$10='登録データ（女）'!F950,1,0))</f>
        <v/>
      </c>
      <c r="AC950"/>
    </row>
    <row r="951" spans="1:29">
      <c r="A951"/>
      <c r="B951"/>
      <c r="C951"/>
      <c r="D951"/>
      <c r="E951"/>
      <c r="F951"/>
      <c r="G951"/>
      <c r="H951"/>
      <c r="I951"/>
      <c r="J951"/>
      <c r="K951"/>
      <c r="L951"/>
      <c r="M951" s="1"/>
      <c r="N951" s="1"/>
      <c r="O951" s="113"/>
      <c r="P951" s="1"/>
      <c r="Q951"/>
      <c r="R951"/>
      <c r="S951"/>
      <c r="T951"/>
      <c r="U951"/>
      <c r="V951"/>
      <c r="W951"/>
      <c r="X951"/>
      <c r="Y951"/>
      <c r="Z951"/>
      <c r="AA951"/>
      <c r="AB951" s="1" t="str">
        <f>IF(基本情報登録!$D$10="","",IF(基本情報登録!$D$10='登録データ（女）'!F951,1,0))</f>
        <v/>
      </c>
      <c r="AC951"/>
    </row>
    <row r="952" spans="1:29">
      <c r="A952"/>
      <c r="B952"/>
      <c r="C952"/>
      <c r="D952"/>
      <c r="E952"/>
      <c r="F952"/>
      <c r="G952"/>
      <c r="H952"/>
      <c r="I952"/>
      <c r="J952"/>
      <c r="K952"/>
      <c r="L952"/>
      <c r="M952" s="1"/>
      <c r="N952" s="1"/>
      <c r="O952" s="113"/>
      <c r="P952" s="1"/>
      <c r="Q952"/>
      <c r="R952"/>
      <c r="S952"/>
      <c r="T952"/>
      <c r="U952"/>
      <c r="V952"/>
      <c r="W952"/>
      <c r="X952"/>
      <c r="Y952"/>
      <c r="Z952"/>
      <c r="AA952"/>
      <c r="AB952" s="1" t="str">
        <f>IF(基本情報登録!$D$10="","",IF(基本情報登録!$D$10='登録データ（女）'!F952,1,0))</f>
        <v/>
      </c>
      <c r="AC952"/>
    </row>
    <row r="953" spans="1:29">
      <c r="A953"/>
      <c r="B953"/>
      <c r="C953"/>
      <c r="D953"/>
      <c r="E953"/>
      <c r="F953"/>
      <c r="G953"/>
      <c r="H953"/>
      <c r="I953"/>
      <c r="J953"/>
      <c r="K953"/>
      <c r="L953"/>
      <c r="M953" s="1"/>
      <c r="N953" s="1"/>
      <c r="O953" s="113"/>
      <c r="P953" s="1"/>
      <c r="Q953"/>
      <c r="R953"/>
      <c r="S953"/>
      <c r="T953"/>
      <c r="U953"/>
      <c r="V953"/>
      <c r="W953"/>
      <c r="X953"/>
      <c r="Y953"/>
      <c r="Z953"/>
      <c r="AA953"/>
      <c r="AB953" s="1" t="str">
        <f>IF(基本情報登録!$D$10="","",IF(基本情報登録!$D$10='登録データ（女）'!F953,1,0))</f>
        <v/>
      </c>
      <c r="AC953"/>
    </row>
    <row r="954" spans="1:29">
      <c r="A954"/>
      <c r="B954"/>
      <c r="C954"/>
      <c r="D954"/>
      <c r="E954"/>
      <c r="F954"/>
      <c r="G954"/>
      <c r="H954"/>
      <c r="I954"/>
      <c r="J954"/>
      <c r="K954"/>
      <c r="L954"/>
      <c r="M954" s="1"/>
      <c r="N954" s="1"/>
      <c r="O954" s="113"/>
      <c r="P954" s="1"/>
      <c r="Q954"/>
      <c r="R954"/>
      <c r="S954"/>
      <c r="T954"/>
      <c r="U954"/>
      <c r="V954"/>
      <c r="W954"/>
      <c r="X954"/>
      <c r="Y954"/>
      <c r="Z954"/>
      <c r="AA954"/>
      <c r="AB954" s="1" t="str">
        <f>IF(基本情報登録!$D$10="","",IF(基本情報登録!$D$10='登録データ（女）'!F954,1,0))</f>
        <v/>
      </c>
      <c r="AC954"/>
    </row>
    <row r="955" spans="1:29">
      <c r="A955"/>
      <c r="B955"/>
      <c r="C955"/>
      <c r="D955"/>
      <c r="E955"/>
      <c r="F955"/>
      <c r="G955"/>
      <c r="H955"/>
      <c r="I955"/>
      <c r="J955"/>
      <c r="K955"/>
      <c r="L955"/>
      <c r="M955" s="1"/>
      <c r="N955" s="1"/>
      <c r="O955" s="113"/>
      <c r="P955" s="1"/>
      <c r="Q955"/>
      <c r="R955"/>
      <c r="S955"/>
      <c r="T955"/>
      <c r="U955"/>
      <c r="V955"/>
      <c r="W955"/>
      <c r="X955"/>
      <c r="Y955"/>
      <c r="Z955"/>
      <c r="AA955"/>
      <c r="AB955" s="1" t="str">
        <f>IF(基本情報登録!$D$10="","",IF(基本情報登録!$D$10='登録データ（女）'!F955,1,0))</f>
        <v/>
      </c>
      <c r="AC955"/>
    </row>
    <row r="956" spans="1:29">
      <c r="A956"/>
      <c r="B956"/>
      <c r="C956"/>
      <c r="D956"/>
      <c r="E956"/>
      <c r="F956"/>
      <c r="G956"/>
      <c r="H956"/>
      <c r="I956"/>
      <c r="J956"/>
      <c r="K956"/>
      <c r="L956"/>
      <c r="M956" s="1"/>
      <c r="N956" s="1"/>
      <c r="O956" s="113"/>
      <c r="P956" s="1"/>
      <c r="Q956"/>
      <c r="R956"/>
      <c r="S956"/>
      <c r="T956"/>
      <c r="U956"/>
      <c r="V956"/>
      <c r="W956"/>
      <c r="X956"/>
      <c r="Y956"/>
      <c r="Z956"/>
      <c r="AA956"/>
      <c r="AB956" s="1" t="str">
        <f>IF(基本情報登録!$D$10="","",IF(基本情報登録!$D$10='登録データ（女）'!F956,1,0))</f>
        <v/>
      </c>
      <c r="AC956"/>
    </row>
    <row r="957" spans="1:29">
      <c r="A957"/>
      <c r="B957"/>
      <c r="C957"/>
      <c r="D957"/>
      <c r="E957"/>
      <c r="F957"/>
      <c r="G957"/>
      <c r="H957"/>
      <c r="I957"/>
      <c r="J957"/>
      <c r="K957"/>
      <c r="L957"/>
      <c r="M957" s="1"/>
      <c r="N957" s="1"/>
      <c r="O957" s="113"/>
      <c r="P957" s="1"/>
      <c r="Q957"/>
      <c r="R957"/>
      <c r="S957"/>
      <c r="T957"/>
      <c r="U957"/>
      <c r="V957"/>
      <c r="W957"/>
      <c r="X957"/>
      <c r="Y957"/>
      <c r="Z957"/>
      <c r="AA957"/>
      <c r="AB957" s="1" t="str">
        <f>IF(基本情報登録!$D$10="","",IF(基本情報登録!$D$10='登録データ（女）'!F957,1,0))</f>
        <v/>
      </c>
      <c r="AC957"/>
    </row>
    <row r="958" spans="1:29">
      <c r="A958"/>
      <c r="B958"/>
      <c r="C958"/>
      <c r="D958"/>
      <c r="E958"/>
      <c r="F958"/>
      <c r="G958"/>
      <c r="H958"/>
      <c r="I958"/>
      <c r="J958"/>
      <c r="K958"/>
      <c r="L958"/>
      <c r="M958" s="1"/>
      <c r="N958" s="1"/>
      <c r="O958" s="113"/>
      <c r="P958" s="1"/>
      <c r="Q958"/>
      <c r="R958"/>
      <c r="S958"/>
      <c r="T958"/>
      <c r="U958"/>
      <c r="V958"/>
      <c r="W958"/>
      <c r="X958"/>
      <c r="Y958"/>
      <c r="Z958"/>
      <c r="AA958"/>
      <c r="AB958" s="1" t="str">
        <f>IF(基本情報登録!$D$10="","",IF(基本情報登録!$D$10='登録データ（女）'!F958,1,0))</f>
        <v/>
      </c>
      <c r="AC958"/>
    </row>
    <row r="959" spans="1:29">
      <c r="A959"/>
      <c r="B959"/>
      <c r="C959"/>
      <c r="D959"/>
      <c r="E959"/>
      <c r="F959"/>
      <c r="G959"/>
      <c r="H959"/>
      <c r="I959"/>
      <c r="J959"/>
      <c r="K959"/>
      <c r="L959"/>
      <c r="M959" s="1"/>
      <c r="N959" s="1"/>
      <c r="O959" s="113"/>
      <c r="P959" s="1"/>
      <c r="Q959"/>
      <c r="R959"/>
      <c r="S959"/>
      <c r="T959"/>
      <c r="U959"/>
      <c r="V959"/>
      <c r="W959"/>
      <c r="X959"/>
      <c r="Y959"/>
      <c r="Z959"/>
      <c r="AA959"/>
      <c r="AB959" s="1" t="str">
        <f>IF(基本情報登録!$D$10="","",IF(基本情報登録!$D$10='登録データ（女）'!F959,1,0))</f>
        <v/>
      </c>
      <c r="AC959"/>
    </row>
    <row r="960" spans="1:29">
      <c r="A960"/>
      <c r="B960"/>
      <c r="C960"/>
      <c r="D960"/>
      <c r="E960"/>
      <c r="F960"/>
      <c r="G960"/>
      <c r="H960"/>
      <c r="I960"/>
      <c r="J960"/>
      <c r="K960"/>
      <c r="L960"/>
      <c r="M960" s="1"/>
      <c r="N960" s="1"/>
      <c r="O960" s="113"/>
      <c r="P960" s="1"/>
      <c r="Q960"/>
      <c r="R960"/>
      <c r="S960"/>
      <c r="T960"/>
      <c r="U960"/>
      <c r="V960"/>
      <c r="W960"/>
      <c r="X960"/>
      <c r="Y960"/>
      <c r="Z960"/>
      <c r="AA960"/>
      <c r="AB960" s="1" t="str">
        <f>IF(基本情報登録!$D$10="","",IF(基本情報登録!$D$10='登録データ（女）'!F960,1,0))</f>
        <v/>
      </c>
      <c r="AC960"/>
    </row>
    <row r="961" spans="1:29">
      <c r="A961"/>
      <c r="B961"/>
      <c r="C961"/>
      <c r="D961"/>
      <c r="E961"/>
      <c r="F961"/>
      <c r="G961"/>
      <c r="H961"/>
      <c r="I961"/>
      <c r="J961"/>
      <c r="K961"/>
      <c r="L961"/>
      <c r="M961" s="1"/>
      <c r="N961" s="1"/>
      <c r="O961" s="113"/>
      <c r="P961" s="1"/>
      <c r="Q961"/>
      <c r="R961"/>
      <c r="S961"/>
      <c r="T961"/>
      <c r="U961"/>
      <c r="V961"/>
      <c r="W961"/>
      <c r="X961"/>
      <c r="Y961"/>
      <c r="Z961"/>
      <c r="AA961"/>
      <c r="AB961" s="1" t="str">
        <f>IF(基本情報登録!$D$10="","",IF(基本情報登録!$D$10='登録データ（女）'!F961,1,0))</f>
        <v/>
      </c>
      <c r="AC961"/>
    </row>
    <row r="962" spans="1:29">
      <c r="A962"/>
      <c r="B962"/>
      <c r="C962"/>
      <c r="D962"/>
      <c r="E962"/>
      <c r="F962"/>
      <c r="G962"/>
      <c r="H962"/>
      <c r="I962"/>
      <c r="J962"/>
      <c r="K962"/>
      <c r="L962"/>
      <c r="M962" s="1"/>
      <c r="N962" s="1"/>
      <c r="O962" s="113"/>
      <c r="P962" s="1"/>
      <c r="Q962"/>
      <c r="R962"/>
      <c r="S962"/>
      <c r="T962"/>
      <c r="U962"/>
      <c r="V962"/>
      <c r="W962"/>
      <c r="X962"/>
      <c r="Y962"/>
      <c r="Z962"/>
      <c r="AA962"/>
      <c r="AB962" s="1" t="str">
        <f>IF(基本情報登録!$D$10="","",IF(基本情報登録!$D$10='登録データ（女）'!F962,1,0))</f>
        <v/>
      </c>
      <c r="AC962"/>
    </row>
    <row r="963" spans="1:29">
      <c r="A963"/>
      <c r="B963"/>
      <c r="C963"/>
      <c r="D963"/>
      <c r="E963"/>
      <c r="F963"/>
      <c r="G963"/>
      <c r="H963"/>
      <c r="I963"/>
      <c r="J963"/>
      <c r="K963"/>
      <c r="L963"/>
      <c r="M963" s="1"/>
      <c r="N963" s="1"/>
      <c r="O963" s="113"/>
      <c r="P963" s="1"/>
      <c r="Q963"/>
      <c r="R963"/>
      <c r="S963"/>
      <c r="T963"/>
      <c r="U963"/>
      <c r="V963"/>
      <c r="W963"/>
      <c r="X963"/>
      <c r="Y963"/>
      <c r="Z963"/>
      <c r="AA963"/>
      <c r="AB963" s="1" t="str">
        <f>IF(基本情報登録!$D$10="","",IF(基本情報登録!$D$10='登録データ（女）'!F963,1,0))</f>
        <v/>
      </c>
      <c r="AC963"/>
    </row>
    <row r="964" spans="1:29">
      <c r="A964"/>
      <c r="B964"/>
      <c r="C964"/>
      <c r="D964"/>
      <c r="E964"/>
      <c r="F964"/>
      <c r="G964"/>
      <c r="H964"/>
      <c r="I964"/>
      <c r="J964"/>
      <c r="K964"/>
      <c r="L964"/>
      <c r="M964" s="1"/>
      <c r="N964" s="1"/>
      <c r="O964" s="113"/>
      <c r="P964" s="1"/>
      <c r="Q964"/>
      <c r="R964"/>
      <c r="S964"/>
      <c r="T964"/>
      <c r="U964"/>
      <c r="V964"/>
      <c r="W964"/>
      <c r="X964"/>
      <c r="Y964"/>
      <c r="Z964"/>
      <c r="AA964"/>
      <c r="AB964" s="1" t="str">
        <f>IF(基本情報登録!$D$10="","",IF(基本情報登録!$D$10='登録データ（女）'!F964,1,0))</f>
        <v/>
      </c>
      <c r="AC964"/>
    </row>
    <row r="965" spans="1:29">
      <c r="A965"/>
      <c r="B965"/>
      <c r="C965"/>
      <c r="D965"/>
      <c r="E965"/>
      <c r="F965"/>
      <c r="G965"/>
      <c r="H965"/>
      <c r="I965"/>
      <c r="J965"/>
      <c r="K965"/>
      <c r="L965"/>
      <c r="M965" s="1"/>
      <c r="N965" s="1"/>
      <c r="O965" s="113"/>
      <c r="P965" s="1"/>
      <c r="Q965"/>
      <c r="R965"/>
      <c r="S965"/>
      <c r="T965"/>
      <c r="U965"/>
      <c r="V965"/>
      <c r="W965"/>
      <c r="X965"/>
      <c r="Y965"/>
      <c r="Z965"/>
      <c r="AA965"/>
      <c r="AB965" s="1" t="str">
        <f>IF(基本情報登録!$D$10="","",IF(基本情報登録!$D$10='登録データ（女）'!F965,1,0))</f>
        <v/>
      </c>
      <c r="AC965"/>
    </row>
    <row r="966" spans="1:29">
      <c r="A966"/>
      <c r="B966"/>
      <c r="C966"/>
      <c r="D966"/>
      <c r="E966"/>
      <c r="F966"/>
      <c r="G966"/>
      <c r="H966"/>
      <c r="I966"/>
      <c r="J966"/>
      <c r="K966"/>
      <c r="L966"/>
      <c r="M966" s="1"/>
      <c r="N966" s="1"/>
      <c r="O966" s="113"/>
      <c r="P966" s="1"/>
      <c r="Q966"/>
      <c r="R966"/>
      <c r="S966"/>
      <c r="T966"/>
      <c r="U966"/>
      <c r="V966"/>
      <c r="W966"/>
      <c r="X966"/>
      <c r="Y966"/>
      <c r="Z966"/>
      <c r="AA966"/>
      <c r="AB966" s="1" t="str">
        <f>IF(基本情報登録!$D$10="","",IF(基本情報登録!$D$10='登録データ（女）'!F966,1,0))</f>
        <v/>
      </c>
      <c r="AC966"/>
    </row>
    <row r="967" spans="1:29">
      <c r="A967"/>
      <c r="B967"/>
      <c r="C967"/>
      <c r="D967"/>
      <c r="E967"/>
      <c r="F967"/>
      <c r="G967"/>
      <c r="H967"/>
      <c r="I967"/>
      <c r="J967"/>
      <c r="K967"/>
      <c r="L967"/>
      <c r="M967" s="1"/>
      <c r="N967" s="1"/>
      <c r="O967" s="113"/>
      <c r="P967" s="1"/>
      <c r="Q967"/>
      <c r="R967"/>
      <c r="S967"/>
      <c r="T967"/>
      <c r="U967"/>
      <c r="V967"/>
      <c r="W967"/>
      <c r="X967"/>
      <c r="Y967"/>
      <c r="Z967"/>
      <c r="AA967"/>
      <c r="AB967" s="1" t="str">
        <f>IF(基本情報登録!$D$10="","",IF(基本情報登録!$D$10='登録データ（女）'!F967,1,0))</f>
        <v/>
      </c>
      <c r="AC967"/>
    </row>
    <row r="968" spans="1:29">
      <c r="A968"/>
      <c r="B968"/>
      <c r="C968"/>
      <c r="D968"/>
      <c r="E968"/>
      <c r="F968"/>
      <c r="G968"/>
      <c r="H968"/>
      <c r="I968"/>
      <c r="J968"/>
      <c r="K968"/>
      <c r="L968"/>
      <c r="M968" s="1"/>
      <c r="N968" s="1"/>
      <c r="O968" s="113"/>
      <c r="P968" s="1"/>
      <c r="Q968"/>
      <c r="R968"/>
      <c r="S968"/>
      <c r="T968"/>
      <c r="U968"/>
      <c r="V968"/>
      <c r="W968"/>
      <c r="X968"/>
      <c r="Y968"/>
      <c r="Z968"/>
      <c r="AA968"/>
      <c r="AB968" s="1" t="str">
        <f>IF(基本情報登録!$D$10="","",IF(基本情報登録!$D$10='登録データ（女）'!F968,1,0))</f>
        <v/>
      </c>
      <c r="AC968"/>
    </row>
    <row r="969" spans="1:29">
      <c r="A969"/>
      <c r="B969"/>
      <c r="C969"/>
      <c r="D969"/>
      <c r="E969"/>
      <c r="F969"/>
      <c r="G969"/>
      <c r="H969"/>
      <c r="I969"/>
      <c r="J969"/>
      <c r="K969"/>
      <c r="L969"/>
      <c r="M969" s="1"/>
      <c r="N969" s="1"/>
      <c r="O969" s="113"/>
      <c r="P969" s="1"/>
      <c r="Q969"/>
      <c r="R969"/>
      <c r="S969"/>
      <c r="T969"/>
      <c r="U969"/>
      <c r="V969"/>
      <c r="W969"/>
      <c r="X969"/>
      <c r="Y969"/>
      <c r="Z969"/>
      <c r="AA969"/>
      <c r="AB969" s="1" t="str">
        <f>IF(基本情報登録!$D$10="","",IF(基本情報登録!$D$10='登録データ（女）'!F969,1,0))</f>
        <v/>
      </c>
      <c r="AC969"/>
    </row>
    <row r="970" spans="1:29">
      <c r="A970"/>
      <c r="B970"/>
      <c r="C970"/>
      <c r="D970"/>
      <c r="E970"/>
      <c r="F970"/>
      <c r="G970"/>
      <c r="H970"/>
      <c r="I970"/>
      <c r="J970"/>
      <c r="K970"/>
      <c r="L970"/>
      <c r="M970" s="1"/>
      <c r="N970" s="1"/>
      <c r="O970" s="113"/>
      <c r="P970" s="1"/>
      <c r="Q970"/>
      <c r="R970"/>
      <c r="S970"/>
      <c r="T970"/>
      <c r="U970"/>
      <c r="V970"/>
      <c r="W970"/>
      <c r="X970"/>
      <c r="Y970"/>
      <c r="Z970"/>
      <c r="AA970"/>
      <c r="AB970" s="1" t="str">
        <f>IF(基本情報登録!$D$10="","",IF(基本情報登録!$D$10='登録データ（女）'!F970,1,0))</f>
        <v/>
      </c>
      <c r="AC970"/>
    </row>
    <row r="971" spans="1:29">
      <c r="A971"/>
      <c r="B971"/>
      <c r="C971"/>
      <c r="D971"/>
      <c r="E971"/>
      <c r="F971"/>
      <c r="G971"/>
      <c r="H971"/>
      <c r="I971"/>
      <c r="J971"/>
      <c r="K971"/>
      <c r="L971"/>
      <c r="M971" s="1"/>
      <c r="N971" s="1"/>
      <c r="O971" s="113"/>
      <c r="P971" s="1"/>
      <c r="Q971"/>
      <c r="R971"/>
      <c r="S971"/>
      <c r="T971"/>
      <c r="U971"/>
      <c r="V971"/>
      <c r="W971"/>
      <c r="X971"/>
      <c r="Y971"/>
      <c r="Z971"/>
      <c r="AA971"/>
      <c r="AB971" s="1" t="str">
        <f>IF(基本情報登録!$D$10="","",IF(基本情報登録!$D$10='登録データ（女）'!F971,1,0))</f>
        <v/>
      </c>
      <c r="AC971"/>
    </row>
    <row r="972" spans="1:29">
      <c r="A972"/>
      <c r="B972"/>
      <c r="C972"/>
      <c r="D972"/>
      <c r="E972"/>
      <c r="F972"/>
      <c r="G972"/>
      <c r="H972"/>
      <c r="I972"/>
      <c r="J972"/>
      <c r="K972"/>
      <c r="L972"/>
      <c r="M972" s="1"/>
      <c r="N972" s="1"/>
      <c r="O972" s="113"/>
      <c r="P972" s="1"/>
      <c r="Q972"/>
      <c r="R972"/>
      <c r="S972"/>
      <c r="T972"/>
      <c r="U972"/>
      <c r="V972"/>
      <c r="W972"/>
      <c r="X972"/>
      <c r="Y972"/>
      <c r="Z972"/>
      <c r="AA972"/>
      <c r="AB972" s="1" t="str">
        <f>IF(基本情報登録!$D$10="","",IF(基本情報登録!$D$10='登録データ（女）'!F972,1,0))</f>
        <v/>
      </c>
      <c r="AC972"/>
    </row>
    <row r="973" spans="1:29">
      <c r="A973"/>
      <c r="B973"/>
      <c r="C973"/>
      <c r="D973"/>
      <c r="E973"/>
      <c r="F973"/>
      <c r="G973"/>
      <c r="H973"/>
      <c r="I973"/>
      <c r="J973"/>
      <c r="K973"/>
      <c r="L973"/>
      <c r="M973" s="1"/>
      <c r="N973" s="1"/>
      <c r="O973" s="113"/>
      <c r="P973" s="1"/>
      <c r="Q973"/>
      <c r="R973"/>
      <c r="S973"/>
      <c r="T973"/>
      <c r="U973"/>
      <c r="V973"/>
      <c r="W973"/>
      <c r="X973"/>
      <c r="Y973"/>
      <c r="Z973"/>
      <c r="AA973"/>
      <c r="AB973" s="1" t="str">
        <f>IF(基本情報登録!$D$10="","",IF(基本情報登録!$D$10='登録データ（女）'!F973,1,0))</f>
        <v/>
      </c>
      <c r="AC973"/>
    </row>
    <row r="974" spans="1:29">
      <c r="A974"/>
      <c r="B974"/>
      <c r="C974"/>
      <c r="D974"/>
      <c r="E974"/>
      <c r="F974"/>
      <c r="G974"/>
      <c r="H974"/>
      <c r="I974"/>
      <c r="J974"/>
      <c r="K974"/>
      <c r="L974"/>
      <c r="M974" s="1"/>
      <c r="N974" s="1"/>
      <c r="O974" s="113"/>
      <c r="P974" s="1"/>
      <c r="Q974"/>
      <c r="R974"/>
      <c r="S974"/>
      <c r="T974"/>
      <c r="U974"/>
      <c r="V974"/>
      <c r="W974"/>
      <c r="X974"/>
      <c r="Y974"/>
      <c r="Z974"/>
      <c r="AA974"/>
      <c r="AB974" s="1" t="str">
        <f>IF(基本情報登録!$D$10="","",IF(基本情報登録!$D$10='登録データ（女）'!F974,1,0))</f>
        <v/>
      </c>
      <c r="AC974"/>
    </row>
    <row r="975" spans="1:29">
      <c r="A975"/>
      <c r="B975"/>
      <c r="C975"/>
      <c r="D975"/>
      <c r="E975"/>
      <c r="F975"/>
      <c r="G975"/>
      <c r="H975"/>
      <c r="I975"/>
      <c r="J975"/>
      <c r="K975"/>
      <c r="L975"/>
      <c r="M975" s="1"/>
      <c r="N975" s="1"/>
      <c r="O975" s="113"/>
      <c r="P975" s="1"/>
      <c r="Q975"/>
      <c r="R975"/>
      <c r="S975"/>
      <c r="T975"/>
      <c r="U975"/>
      <c r="V975"/>
      <c r="W975"/>
      <c r="X975"/>
      <c r="Y975"/>
      <c r="Z975"/>
      <c r="AA975"/>
      <c r="AB975" s="1" t="str">
        <f>IF(基本情報登録!$D$10="","",IF(基本情報登録!$D$10='登録データ（女）'!F975,1,0))</f>
        <v/>
      </c>
      <c r="AC975"/>
    </row>
    <row r="976" spans="1:29">
      <c r="A976"/>
      <c r="B976"/>
      <c r="C976"/>
      <c r="D976"/>
      <c r="E976"/>
      <c r="F976"/>
      <c r="G976"/>
      <c r="H976"/>
      <c r="I976"/>
      <c r="J976"/>
      <c r="K976"/>
      <c r="L976"/>
      <c r="M976" s="1"/>
      <c r="N976" s="1"/>
      <c r="O976" s="113"/>
      <c r="P976" s="1"/>
      <c r="Q976"/>
      <c r="R976"/>
      <c r="S976"/>
      <c r="T976"/>
      <c r="U976"/>
      <c r="V976"/>
      <c r="W976"/>
      <c r="X976"/>
      <c r="Y976"/>
      <c r="Z976"/>
      <c r="AA976"/>
      <c r="AB976" s="1" t="str">
        <f>IF(基本情報登録!$D$10="","",IF(基本情報登録!$D$10='登録データ（女）'!F976,1,0))</f>
        <v/>
      </c>
      <c r="AC976"/>
    </row>
    <row r="977" spans="1:29">
      <c r="A977"/>
      <c r="B977"/>
      <c r="C977"/>
      <c r="D977"/>
      <c r="E977"/>
      <c r="F977"/>
      <c r="G977"/>
      <c r="H977"/>
      <c r="I977"/>
      <c r="J977"/>
      <c r="K977"/>
      <c r="L977"/>
      <c r="M977" s="1"/>
      <c r="N977" s="1"/>
      <c r="O977" s="113"/>
      <c r="P977" s="1"/>
      <c r="Q977"/>
      <c r="R977"/>
      <c r="S977"/>
      <c r="T977"/>
      <c r="U977"/>
      <c r="V977"/>
      <c r="W977"/>
      <c r="X977"/>
      <c r="Y977"/>
      <c r="Z977"/>
      <c r="AA977"/>
      <c r="AB977" s="1" t="str">
        <f>IF(基本情報登録!$D$10="","",IF(基本情報登録!$D$10='登録データ（女）'!F977,1,0))</f>
        <v/>
      </c>
      <c r="AC977"/>
    </row>
    <row r="978" spans="1:29">
      <c r="A978"/>
      <c r="B978"/>
      <c r="C978"/>
      <c r="D978"/>
      <c r="E978"/>
      <c r="F978"/>
      <c r="G978"/>
      <c r="H978"/>
      <c r="I978"/>
      <c r="J978"/>
      <c r="K978"/>
      <c r="L978"/>
      <c r="M978" s="1"/>
      <c r="N978" s="1"/>
      <c r="O978" s="113"/>
      <c r="P978" s="1"/>
      <c r="Q978"/>
      <c r="R978"/>
      <c r="S978"/>
      <c r="T978"/>
      <c r="U978"/>
      <c r="V978"/>
      <c r="W978"/>
      <c r="X978"/>
      <c r="Y978"/>
      <c r="Z978"/>
      <c r="AA978"/>
      <c r="AB978" s="1" t="str">
        <f>IF(基本情報登録!$D$10="","",IF(基本情報登録!$D$10='登録データ（女）'!F978,1,0))</f>
        <v/>
      </c>
      <c r="AC978"/>
    </row>
    <row r="979" spans="1:29">
      <c r="A979"/>
      <c r="B979"/>
      <c r="C979"/>
      <c r="D979"/>
      <c r="E979"/>
      <c r="F979"/>
      <c r="G979"/>
      <c r="H979"/>
      <c r="I979"/>
      <c r="J979"/>
      <c r="K979"/>
      <c r="L979"/>
      <c r="M979" s="1"/>
      <c r="N979" s="1"/>
      <c r="O979" s="113"/>
      <c r="P979" s="1"/>
      <c r="Q979"/>
      <c r="R979"/>
      <c r="S979"/>
      <c r="T979"/>
      <c r="U979"/>
      <c r="V979"/>
      <c r="W979"/>
      <c r="X979"/>
      <c r="Y979"/>
      <c r="Z979"/>
      <c r="AA979"/>
      <c r="AB979" s="1" t="str">
        <f>IF(基本情報登録!$D$10="","",IF(基本情報登録!$D$10='登録データ（女）'!F979,1,0))</f>
        <v/>
      </c>
      <c r="AC979"/>
    </row>
    <row r="980" spans="1:29">
      <c r="A980"/>
      <c r="B980"/>
      <c r="C980"/>
      <c r="D980"/>
      <c r="E980"/>
      <c r="F980"/>
      <c r="G980"/>
      <c r="H980"/>
      <c r="I980"/>
      <c r="J980"/>
      <c r="K980"/>
      <c r="L980"/>
      <c r="M980" s="1"/>
      <c r="N980" s="1"/>
      <c r="O980" s="113"/>
      <c r="P980" s="1"/>
      <c r="Q980"/>
      <c r="R980"/>
      <c r="S980"/>
      <c r="T980"/>
      <c r="U980"/>
      <c r="V980"/>
      <c r="W980"/>
      <c r="X980"/>
      <c r="Y980"/>
      <c r="Z980"/>
      <c r="AA980"/>
      <c r="AB980" s="1" t="str">
        <f>IF(基本情報登録!$D$10="","",IF(基本情報登録!$D$10='登録データ（女）'!F980,1,0))</f>
        <v/>
      </c>
      <c r="AC980"/>
    </row>
    <row r="981" spans="1:29">
      <c r="A981"/>
      <c r="B981"/>
      <c r="C981"/>
      <c r="D981"/>
      <c r="E981"/>
      <c r="F981"/>
      <c r="G981"/>
      <c r="H981"/>
      <c r="I981"/>
      <c r="J981"/>
      <c r="K981"/>
      <c r="L981"/>
      <c r="M981" s="1"/>
      <c r="N981" s="1"/>
      <c r="O981" s="113"/>
      <c r="P981" s="1"/>
      <c r="Q981"/>
      <c r="R981"/>
      <c r="S981"/>
      <c r="T981"/>
      <c r="U981"/>
      <c r="V981"/>
      <c r="W981"/>
      <c r="X981"/>
      <c r="Y981"/>
      <c r="Z981"/>
      <c r="AA981"/>
      <c r="AB981" s="1" t="str">
        <f>IF(基本情報登録!$D$10="","",IF(基本情報登録!$D$10='登録データ（女）'!F981,1,0))</f>
        <v/>
      </c>
      <c r="AC981"/>
    </row>
    <row r="982" spans="1:29">
      <c r="A982"/>
      <c r="B982"/>
      <c r="C982"/>
      <c r="D982"/>
      <c r="E982"/>
      <c r="F982"/>
      <c r="G982"/>
      <c r="H982"/>
      <c r="I982"/>
      <c r="J982"/>
      <c r="K982"/>
      <c r="L982"/>
      <c r="M982" s="1"/>
      <c r="N982" s="1"/>
      <c r="O982" s="113"/>
      <c r="P982" s="1"/>
      <c r="Q982"/>
      <c r="R982"/>
      <c r="S982"/>
      <c r="T982"/>
      <c r="U982"/>
      <c r="V982"/>
      <c r="W982"/>
      <c r="X982"/>
      <c r="Y982"/>
      <c r="Z982"/>
      <c r="AA982"/>
      <c r="AB982" s="1" t="str">
        <f>IF(基本情報登録!$D$10="","",IF(基本情報登録!$D$10='登録データ（女）'!F982,1,0))</f>
        <v/>
      </c>
      <c r="AC982"/>
    </row>
    <row r="983" spans="1:29">
      <c r="A983"/>
      <c r="B983"/>
      <c r="C983"/>
      <c r="D983"/>
      <c r="E983"/>
      <c r="F983"/>
      <c r="G983"/>
      <c r="H983"/>
      <c r="I983"/>
      <c r="J983"/>
      <c r="K983"/>
      <c r="L983"/>
      <c r="M983" s="1"/>
      <c r="N983" s="1"/>
      <c r="O983" s="113"/>
      <c r="P983" s="1"/>
      <c r="Q983"/>
      <c r="R983"/>
      <c r="S983"/>
      <c r="T983"/>
      <c r="U983"/>
      <c r="V983"/>
      <c r="W983"/>
      <c r="X983"/>
      <c r="Y983"/>
      <c r="Z983"/>
      <c r="AA983"/>
      <c r="AB983" s="1" t="str">
        <f>IF(基本情報登録!$D$10="","",IF(基本情報登録!$D$10='登録データ（女）'!F983,1,0))</f>
        <v/>
      </c>
      <c r="AC983"/>
    </row>
    <row r="984" spans="1:29">
      <c r="A984"/>
      <c r="B984"/>
      <c r="C984"/>
      <c r="D984"/>
      <c r="E984"/>
      <c r="F984"/>
      <c r="G984"/>
      <c r="H984"/>
      <c r="I984"/>
      <c r="J984"/>
      <c r="K984"/>
      <c r="L984"/>
      <c r="M984" s="1"/>
      <c r="N984" s="1"/>
      <c r="O984" s="113"/>
      <c r="P984" s="1"/>
      <c r="Q984"/>
      <c r="R984"/>
      <c r="S984"/>
      <c r="T984"/>
      <c r="U984"/>
      <c r="V984"/>
      <c r="W984"/>
      <c r="X984"/>
      <c r="Y984"/>
      <c r="Z984"/>
      <c r="AA984"/>
      <c r="AB984" s="1" t="str">
        <f>IF(基本情報登録!$D$10="","",IF(基本情報登録!$D$10='登録データ（女）'!F984,1,0))</f>
        <v/>
      </c>
      <c r="AC984"/>
    </row>
    <row r="985" spans="1:29">
      <c r="A985"/>
      <c r="B985"/>
      <c r="C985"/>
      <c r="D985"/>
      <c r="E985"/>
      <c r="F985"/>
      <c r="G985"/>
      <c r="H985"/>
      <c r="I985"/>
      <c r="J985"/>
      <c r="K985"/>
      <c r="L985"/>
      <c r="M985" s="1"/>
      <c r="N985" s="1"/>
      <c r="O985" s="113"/>
      <c r="P985" s="1"/>
      <c r="Q985"/>
      <c r="R985"/>
      <c r="S985"/>
      <c r="T985"/>
      <c r="U985"/>
      <c r="V985"/>
      <c r="W985"/>
      <c r="X985"/>
      <c r="Y985"/>
      <c r="Z985"/>
      <c r="AA985"/>
      <c r="AB985" s="1" t="str">
        <f>IF(基本情報登録!$D$10="","",IF(基本情報登録!$D$10='登録データ（女）'!F985,1,0))</f>
        <v/>
      </c>
      <c r="AC985"/>
    </row>
    <row r="986" spans="1:29">
      <c r="A986"/>
      <c r="B986"/>
      <c r="C986"/>
      <c r="D986"/>
      <c r="E986"/>
      <c r="F986"/>
      <c r="G986"/>
      <c r="H986"/>
      <c r="I986"/>
      <c r="J986"/>
      <c r="K986"/>
      <c r="L986"/>
      <c r="M986" s="1"/>
      <c r="N986" s="1"/>
      <c r="O986" s="113"/>
      <c r="P986" s="1"/>
      <c r="Q986"/>
      <c r="R986"/>
      <c r="S986"/>
      <c r="T986"/>
      <c r="U986"/>
      <c r="V986"/>
      <c r="W986"/>
      <c r="X986"/>
      <c r="Y986"/>
      <c r="Z986"/>
      <c r="AA986"/>
      <c r="AB986" s="1" t="str">
        <f>IF(基本情報登録!$D$10="","",IF(基本情報登録!$D$10='登録データ（女）'!F986,1,0))</f>
        <v/>
      </c>
      <c r="AC986"/>
    </row>
    <row r="987" spans="1:29">
      <c r="A987"/>
      <c r="B987"/>
      <c r="C987"/>
      <c r="D987"/>
      <c r="E987"/>
      <c r="F987"/>
      <c r="G987"/>
      <c r="H987"/>
      <c r="I987"/>
      <c r="J987"/>
      <c r="K987"/>
      <c r="L987"/>
      <c r="M987" s="1"/>
      <c r="N987" s="1"/>
      <c r="O987" s="113"/>
      <c r="P987" s="1"/>
      <c r="Q987"/>
      <c r="R987"/>
      <c r="S987"/>
      <c r="T987"/>
      <c r="U987"/>
      <c r="V987"/>
      <c r="W987"/>
      <c r="X987"/>
      <c r="Y987"/>
      <c r="Z987"/>
      <c r="AA987"/>
      <c r="AB987" s="1" t="str">
        <f>IF(基本情報登録!$D$10="","",IF(基本情報登録!$D$10='登録データ（女）'!F987,1,0))</f>
        <v/>
      </c>
      <c r="AC987"/>
    </row>
    <row r="988" spans="1:29">
      <c r="A988"/>
      <c r="B988"/>
      <c r="C988"/>
      <c r="D988"/>
      <c r="E988"/>
      <c r="F988"/>
      <c r="G988"/>
      <c r="H988"/>
      <c r="I988"/>
      <c r="J988"/>
      <c r="K988"/>
      <c r="L988"/>
      <c r="M988" s="1"/>
      <c r="N988" s="1"/>
      <c r="O988" s="113"/>
      <c r="P988" s="1"/>
      <c r="Q988"/>
      <c r="R988"/>
      <c r="S988"/>
      <c r="T988"/>
      <c r="U988"/>
      <c r="V988"/>
      <c r="W988"/>
      <c r="X988"/>
      <c r="Y988"/>
      <c r="Z988"/>
      <c r="AA988"/>
      <c r="AB988" s="1" t="str">
        <f>IF(基本情報登録!$D$10="","",IF(基本情報登録!$D$10='登録データ（女）'!F988,1,0))</f>
        <v/>
      </c>
      <c r="AC988"/>
    </row>
    <row r="989" spans="1:29">
      <c r="A989"/>
      <c r="B989"/>
      <c r="C989"/>
      <c r="D989"/>
      <c r="E989"/>
      <c r="F989"/>
      <c r="G989"/>
      <c r="H989"/>
      <c r="I989"/>
      <c r="J989"/>
      <c r="K989"/>
      <c r="L989"/>
      <c r="M989" s="1"/>
      <c r="N989" s="1"/>
      <c r="O989" s="113"/>
      <c r="P989" s="1"/>
      <c r="Q989"/>
      <c r="R989"/>
      <c r="S989"/>
      <c r="T989"/>
      <c r="U989"/>
      <c r="V989"/>
      <c r="W989"/>
      <c r="X989"/>
      <c r="Y989"/>
      <c r="Z989"/>
      <c r="AA989"/>
      <c r="AB989" s="1" t="str">
        <f>IF(基本情報登録!$D$10="","",IF(基本情報登録!$D$10='登録データ（女）'!F989,1,0))</f>
        <v/>
      </c>
      <c r="AC989"/>
    </row>
    <row r="990" spans="1:29">
      <c r="A990"/>
      <c r="B990"/>
      <c r="C990"/>
      <c r="D990"/>
      <c r="E990"/>
      <c r="F990"/>
      <c r="G990"/>
      <c r="H990"/>
      <c r="I990"/>
      <c r="J990"/>
      <c r="K990"/>
      <c r="L990"/>
      <c r="M990" s="1"/>
      <c r="N990" s="1"/>
      <c r="O990" s="113"/>
      <c r="P990" s="1"/>
      <c r="Q990"/>
      <c r="R990"/>
      <c r="S990"/>
      <c r="T990"/>
      <c r="U990"/>
      <c r="V990"/>
      <c r="W990"/>
      <c r="X990"/>
      <c r="Y990"/>
      <c r="Z990"/>
      <c r="AA990"/>
      <c r="AB990" s="1" t="str">
        <f>IF(基本情報登録!$D$10="","",IF(基本情報登録!$D$10='登録データ（女）'!F990,1,0))</f>
        <v/>
      </c>
      <c r="AC990"/>
    </row>
    <row r="991" spans="1:29">
      <c r="A991"/>
      <c r="B991"/>
      <c r="C991"/>
      <c r="D991"/>
      <c r="E991"/>
      <c r="F991"/>
      <c r="G991"/>
      <c r="H991"/>
      <c r="I991"/>
      <c r="J991"/>
      <c r="K991"/>
      <c r="L991"/>
      <c r="M991" s="1"/>
      <c r="N991" s="1"/>
      <c r="O991" s="113"/>
      <c r="P991" s="1"/>
      <c r="Q991"/>
      <c r="R991"/>
      <c r="S991"/>
      <c r="T991"/>
      <c r="U991"/>
      <c r="V991"/>
      <c r="W991"/>
      <c r="X991"/>
      <c r="Y991"/>
      <c r="Z991"/>
      <c r="AA991"/>
      <c r="AB991" s="1" t="str">
        <f>IF(基本情報登録!$D$10="","",IF(基本情報登録!$D$10='登録データ（女）'!F991,1,0))</f>
        <v/>
      </c>
      <c r="AC991"/>
    </row>
    <row r="992" spans="1:29">
      <c r="A992"/>
      <c r="B992"/>
      <c r="C992"/>
      <c r="D992"/>
      <c r="E992"/>
      <c r="F992"/>
      <c r="G992"/>
      <c r="H992"/>
      <c r="I992"/>
      <c r="J992"/>
      <c r="K992"/>
      <c r="L992"/>
      <c r="M992" s="1"/>
      <c r="N992" s="1"/>
      <c r="O992" s="113"/>
      <c r="P992" s="1"/>
      <c r="Q992"/>
      <c r="R992"/>
      <c r="S992"/>
      <c r="T992"/>
      <c r="U992"/>
      <c r="V992"/>
      <c r="W992"/>
      <c r="X992"/>
      <c r="Y992"/>
      <c r="Z992"/>
      <c r="AA992"/>
      <c r="AB992" s="1" t="str">
        <f>IF(基本情報登録!$D$10="","",IF(基本情報登録!$D$10='登録データ（女）'!F992,1,0))</f>
        <v/>
      </c>
      <c r="AC992"/>
    </row>
    <row r="993" spans="1:29">
      <c r="A993"/>
      <c r="B993"/>
      <c r="C993"/>
      <c r="D993"/>
      <c r="E993"/>
      <c r="F993"/>
      <c r="G993"/>
      <c r="H993"/>
      <c r="I993"/>
      <c r="J993"/>
      <c r="K993"/>
      <c r="L993"/>
      <c r="M993" s="1"/>
      <c r="N993" s="1"/>
      <c r="O993" s="113"/>
      <c r="P993" s="1"/>
      <c r="Q993"/>
      <c r="R993"/>
      <c r="S993"/>
      <c r="T993"/>
      <c r="U993"/>
      <c r="V993"/>
      <c r="W993"/>
      <c r="X993"/>
      <c r="Y993"/>
      <c r="Z993"/>
      <c r="AA993"/>
      <c r="AB993" s="1" t="str">
        <f>IF(基本情報登録!$D$10="","",IF(基本情報登録!$D$10='登録データ（女）'!F993,1,0))</f>
        <v/>
      </c>
      <c r="AC993"/>
    </row>
    <row r="994" spans="1:29">
      <c r="A994"/>
      <c r="B994"/>
      <c r="C994"/>
      <c r="D994"/>
      <c r="E994"/>
      <c r="F994"/>
      <c r="G994"/>
      <c r="H994"/>
      <c r="I994"/>
      <c r="J994"/>
      <c r="K994"/>
      <c r="L994"/>
      <c r="M994" s="1"/>
      <c r="N994" s="1"/>
      <c r="O994" s="113"/>
      <c r="P994" s="1"/>
      <c r="Q994"/>
      <c r="R994"/>
      <c r="S994"/>
      <c r="T994"/>
      <c r="U994"/>
      <c r="V994"/>
      <c r="W994"/>
      <c r="X994"/>
      <c r="Y994"/>
      <c r="Z994"/>
      <c r="AA994"/>
      <c r="AB994" s="1" t="str">
        <f>IF(基本情報登録!$D$10="","",IF(基本情報登録!$D$10='登録データ（女）'!F994,1,0))</f>
        <v/>
      </c>
      <c r="AC994"/>
    </row>
    <row r="995" spans="1:29">
      <c r="A995"/>
      <c r="B995"/>
      <c r="C995"/>
      <c r="D995"/>
      <c r="E995"/>
      <c r="F995"/>
      <c r="G995"/>
      <c r="H995"/>
      <c r="I995"/>
      <c r="J995"/>
      <c r="K995"/>
      <c r="L995"/>
      <c r="M995" s="1"/>
      <c r="N995" s="1"/>
      <c r="O995" s="113"/>
      <c r="P995" s="1"/>
      <c r="Q995"/>
      <c r="R995"/>
      <c r="S995"/>
      <c r="T995"/>
      <c r="U995"/>
      <c r="V995"/>
      <c r="W995"/>
      <c r="X995"/>
      <c r="Y995"/>
      <c r="Z995"/>
      <c r="AA995"/>
      <c r="AB995" s="1" t="str">
        <f>IF(基本情報登録!$D$10="","",IF(基本情報登録!$D$10='登録データ（女）'!F995,1,0))</f>
        <v/>
      </c>
      <c r="AC995"/>
    </row>
    <row r="996" spans="1:29">
      <c r="A996"/>
      <c r="B996"/>
      <c r="C996"/>
      <c r="D996"/>
      <c r="E996"/>
      <c r="F996"/>
      <c r="G996"/>
      <c r="H996"/>
      <c r="I996"/>
      <c r="J996"/>
      <c r="K996"/>
      <c r="L996"/>
      <c r="M996" s="1"/>
      <c r="N996" s="1"/>
      <c r="O996" s="113"/>
      <c r="P996" s="1"/>
      <c r="Q996"/>
      <c r="R996"/>
      <c r="S996"/>
      <c r="T996"/>
      <c r="U996"/>
      <c r="V996"/>
      <c r="W996"/>
      <c r="X996"/>
      <c r="Y996"/>
      <c r="Z996"/>
      <c r="AA996"/>
      <c r="AB996" s="1" t="str">
        <f>IF(基本情報登録!$D$10="","",IF(基本情報登録!$D$10='登録データ（女）'!F996,1,0))</f>
        <v/>
      </c>
      <c r="AC996"/>
    </row>
    <row r="997" spans="1:29">
      <c r="A997"/>
      <c r="B997"/>
      <c r="C997"/>
      <c r="D997"/>
      <c r="E997"/>
      <c r="F997"/>
      <c r="G997"/>
      <c r="H997"/>
      <c r="I997"/>
      <c r="J997"/>
      <c r="K997"/>
      <c r="L997"/>
      <c r="M997" s="1"/>
      <c r="N997" s="1"/>
      <c r="O997" s="113"/>
      <c r="P997" s="1"/>
      <c r="Q997"/>
      <c r="R997"/>
      <c r="S997"/>
      <c r="T997"/>
      <c r="U997"/>
      <c r="V997"/>
      <c r="W997"/>
      <c r="X997"/>
      <c r="Y997"/>
      <c r="Z997"/>
      <c r="AA997"/>
      <c r="AB997" s="1" t="str">
        <f>IF(基本情報登録!$D$10="","",IF(基本情報登録!$D$10='登録データ（女）'!F997,1,0))</f>
        <v/>
      </c>
      <c r="AC997"/>
    </row>
    <row r="998" spans="1:29">
      <c r="A998"/>
      <c r="B998"/>
      <c r="C998"/>
      <c r="D998"/>
      <c r="E998"/>
      <c r="F998"/>
      <c r="G998"/>
      <c r="H998"/>
      <c r="I998"/>
      <c r="J998"/>
      <c r="K998"/>
      <c r="L998"/>
      <c r="M998" s="1"/>
      <c r="N998" s="1"/>
      <c r="O998" s="113"/>
      <c r="P998" s="1"/>
      <c r="Q998"/>
      <c r="R998"/>
      <c r="S998"/>
      <c r="T998"/>
      <c r="U998"/>
      <c r="V998"/>
      <c r="W998"/>
      <c r="X998"/>
      <c r="Y998"/>
      <c r="Z998"/>
      <c r="AA998"/>
      <c r="AB998" s="1" t="str">
        <f>IF(基本情報登録!$D$10="","",IF(基本情報登録!$D$10='登録データ（女）'!F998,1,0))</f>
        <v/>
      </c>
      <c r="AC998"/>
    </row>
    <row r="999" spans="1:29">
      <c r="A999"/>
      <c r="B999"/>
      <c r="C999"/>
      <c r="D999"/>
      <c r="E999"/>
      <c r="F999"/>
      <c r="G999"/>
      <c r="H999"/>
      <c r="I999"/>
      <c r="J999"/>
      <c r="K999"/>
      <c r="L999"/>
      <c r="M999" s="1"/>
      <c r="N999" s="1"/>
      <c r="O999" s="113"/>
      <c r="P999" s="1"/>
      <c r="Q999"/>
      <c r="R999"/>
      <c r="S999"/>
      <c r="T999"/>
      <c r="U999"/>
      <c r="V999"/>
      <c r="W999"/>
      <c r="X999"/>
      <c r="Y999"/>
      <c r="Z999"/>
      <c r="AA999"/>
      <c r="AB999" s="1" t="str">
        <f>IF(基本情報登録!$D$10="","",IF(基本情報登録!$D$10='登録データ（女）'!F999,1,0))</f>
        <v/>
      </c>
      <c r="AC999"/>
    </row>
    <row r="1000" spans="1:29">
      <c r="A1000"/>
      <c r="B1000"/>
      <c r="C1000"/>
      <c r="D1000"/>
      <c r="E1000"/>
      <c r="F1000"/>
      <c r="G1000"/>
      <c r="H1000"/>
      <c r="I1000"/>
      <c r="J1000"/>
      <c r="K1000"/>
      <c r="L1000"/>
      <c r="M1000" s="1"/>
      <c r="N1000" s="1"/>
      <c r="O1000" s="113"/>
      <c r="P1000" s="1"/>
      <c r="Q1000"/>
      <c r="R1000"/>
      <c r="S1000"/>
      <c r="T1000"/>
      <c r="U1000"/>
      <c r="V1000"/>
      <c r="W1000"/>
      <c r="X1000"/>
      <c r="Y1000"/>
      <c r="Z1000"/>
      <c r="AA1000"/>
      <c r="AB1000" s="1" t="str">
        <f>IF(基本情報登録!$D$10="","",IF(基本情報登録!$D$10='登録データ（女）'!F1000,1,0))</f>
        <v/>
      </c>
      <c r="AC1000"/>
    </row>
    <row r="1001" spans="1:29">
      <c r="AB1001" s="110"/>
    </row>
    <row r="1002" spans="1:29">
      <c r="AB1002" s="110"/>
    </row>
    <row r="1003" spans="1:29">
      <c r="AB1003" s="110"/>
    </row>
    <row r="1004" spans="1:29">
      <c r="AB1004" s="110"/>
    </row>
    <row r="1005" spans="1:29">
      <c r="AB1005" s="110"/>
    </row>
    <row r="1006" spans="1:29">
      <c r="AB1006" s="110"/>
    </row>
    <row r="1007" spans="1:29">
      <c r="AB1007" s="110"/>
    </row>
    <row r="1008" spans="1:29">
      <c r="AB1008" s="110"/>
    </row>
    <row r="1009" spans="28:28">
      <c r="AB1009" s="110"/>
    </row>
    <row r="1010" spans="28:28">
      <c r="AB1010" s="110"/>
    </row>
    <row r="1011" spans="28:28">
      <c r="AB1011" s="110"/>
    </row>
    <row r="1012" spans="28:28">
      <c r="AB1012" s="110"/>
    </row>
    <row r="1013" spans="28:28">
      <c r="AB1013" s="110"/>
    </row>
    <row r="1014" spans="28:28">
      <c r="AB1014" s="110"/>
    </row>
    <row r="1015" spans="28:28">
      <c r="AB1015" s="110"/>
    </row>
    <row r="1016" spans="28:28">
      <c r="AB1016" s="110"/>
    </row>
    <row r="1017" spans="28:28">
      <c r="AB1017" s="110"/>
    </row>
    <row r="1018" spans="28:28">
      <c r="AB1018" s="110"/>
    </row>
    <row r="1019" spans="28:28">
      <c r="AB1019" s="110"/>
    </row>
    <row r="1020" spans="28:28">
      <c r="AB1020" s="110"/>
    </row>
    <row r="1021" spans="28:28">
      <c r="AB1021" s="110"/>
    </row>
    <row r="1022" spans="28:28">
      <c r="AB1022" s="110"/>
    </row>
    <row r="1023" spans="28:28">
      <c r="AB1023" s="110"/>
    </row>
    <row r="1024" spans="28:28">
      <c r="AB1024" s="110"/>
    </row>
    <row r="1025" spans="28:28">
      <c r="AB1025" s="110"/>
    </row>
    <row r="1026" spans="28:28">
      <c r="AB1026" s="110"/>
    </row>
    <row r="1027" spans="28:28">
      <c r="AB1027" s="110"/>
    </row>
    <row r="1028" spans="28:28">
      <c r="AB1028" s="110"/>
    </row>
    <row r="1029" spans="28:28">
      <c r="AB1029" s="110"/>
    </row>
    <row r="1030" spans="28:28">
      <c r="AB1030" s="110"/>
    </row>
    <row r="1031" spans="28:28">
      <c r="AB1031" s="110"/>
    </row>
    <row r="1032" spans="28:28">
      <c r="AB1032" s="110"/>
    </row>
    <row r="1033" spans="28:28">
      <c r="AB1033" s="110"/>
    </row>
    <row r="1034" spans="28:28">
      <c r="AB1034" s="110"/>
    </row>
    <row r="1035" spans="28:28">
      <c r="AB1035" s="110"/>
    </row>
    <row r="1036" spans="28:28">
      <c r="AB1036" s="110"/>
    </row>
    <row r="1037" spans="28:28">
      <c r="AB1037" s="110"/>
    </row>
    <row r="1038" spans="28:28">
      <c r="AB1038" s="110"/>
    </row>
    <row r="1039" spans="28:28">
      <c r="AB1039" s="110"/>
    </row>
    <row r="1040" spans="28:28">
      <c r="AB1040" s="110"/>
    </row>
    <row r="1041" spans="28:28">
      <c r="AB1041" s="110"/>
    </row>
    <row r="1042" spans="28:28">
      <c r="AB1042" s="110"/>
    </row>
    <row r="1043" spans="28:28">
      <c r="AB1043" s="110"/>
    </row>
    <row r="1044" spans="28:28">
      <c r="AB1044" s="110"/>
    </row>
    <row r="1045" spans="28:28">
      <c r="AB1045" s="110"/>
    </row>
    <row r="1046" spans="28:28">
      <c r="AB1046" s="110"/>
    </row>
    <row r="1047" spans="28:28">
      <c r="AB1047" s="110"/>
    </row>
    <row r="1048" spans="28:28">
      <c r="AB1048" s="110"/>
    </row>
    <row r="1049" spans="28:28">
      <c r="AB1049" s="110"/>
    </row>
    <row r="1050" spans="28:28">
      <c r="AB1050" s="110"/>
    </row>
    <row r="1051" spans="28:28">
      <c r="AB1051" s="110"/>
    </row>
    <row r="1052" spans="28:28">
      <c r="AB1052" s="110"/>
    </row>
    <row r="1053" spans="28:28">
      <c r="AB1053" s="110"/>
    </row>
    <row r="1054" spans="28:28">
      <c r="AB1054" s="110"/>
    </row>
    <row r="1055" spans="28:28">
      <c r="AB1055" s="110"/>
    </row>
    <row r="1056" spans="28:28">
      <c r="AB1056" s="110"/>
    </row>
    <row r="1057" spans="28:28">
      <c r="AB1057" s="110"/>
    </row>
    <row r="1058" spans="28:28">
      <c r="AB1058" s="110"/>
    </row>
    <row r="1059" spans="28:28">
      <c r="AB1059" s="110"/>
    </row>
    <row r="1060" spans="28:28">
      <c r="AB1060" s="110"/>
    </row>
    <row r="1061" spans="28:28">
      <c r="AB1061" s="110"/>
    </row>
    <row r="1062" spans="28:28">
      <c r="AB1062" s="110"/>
    </row>
    <row r="1063" spans="28:28">
      <c r="AB1063" s="110"/>
    </row>
    <row r="1064" spans="28:28">
      <c r="AB1064" s="110"/>
    </row>
    <row r="1065" spans="28:28">
      <c r="AB1065" s="110"/>
    </row>
    <row r="1066" spans="28:28">
      <c r="AB1066" s="110"/>
    </row>
    <row r="1067" spans="28:28">
      <c r="AB1067" s="110"/>
    </row>
    <row r="1068" spans="28:28">
      <c r="AB1068" s="110"/>
    </row>
    <row r="1069" spans="28:28">
      <c r="AB1069" s="110"/>
    </row>
    <row r="1070" spans="28:28">
      <c r="AB1070" s="110"/>
    </row>
    <row r="1071" spans="28:28">
      <c r="AB1071" s="110"/>
    </row>
    <row r="1072" spans="28:28">
      <c r="AB1072" s="110"/>
    </row>
    <row r="1073" spans="28:28">
      <c r="AB1073" s="110"/>
    </row>
    <row r="1074" spans="28:28">
      <c r="AB1074" s="110"/>
    </row>
    <row r="1075" spans="28:28">
      <c r="AB1075" s="110"/>
    </row>
    <row r="1076" spans="28:28">
      <c r="AB1076" s="110"/>
    </row>
    <row r="1077" spans="28:28">
      <c r="AB1077" s="110"/>
    </row>
    <row r="1078" spans="28:28">
      <c r="AB1078" s="110"/>
    </row>
    <row r="1079" spans="28:28">
      <c r="AB1079" s="110"/>
    </row>
    <row r="1080" spans="28:28">
      <c r="AB1080" s="110"/>
    </row>
    <row r="1081" spans="28:28">
      <c r="AB1081" s="110"/>
    </row>
    <row r="1082" spans="28:28">
      <c r="AB1082" s="110"/>
    </row>
    <row r="1083" spans="28:28">
      <c r="AB1083" s="110"/>
    </row>
    <row r="1084" spans="28:28">
      <c r="AB1084" s="110"/>
    </row>
    <row r="1085" spans="28:28">
      <c r="AB1085" s="110"/>
    </row>
    <row r="1086" spans="28:28">
      <c r="AB1086" s="110"/>
    </row>
    <row r="1087" spans="28:28">
      <c r="AB1087" s="110"/>
    </row>
    <row r="1088" spans="28:28">
      <c r="AB1088" s="110"/>
    </row>
    <row r="1089" spans="28:28">
      <c r="AB1089" s="110"/>
    </row>
    <row r="1090" spans="28:28">
      <c r="AB1090" s="110"/>
    </row>
    <row r="1091" spans="28:28">
      <c r="AB1091" s="110"/>
    </row>
    <row r="1092" spans="28:28">
      <c r="AB1092" s="110"/>
    </row>
    <row r="1093" spans="28:28">
      <c r="AB1093" s="110"/>
    </row>
    <row r="1094" spans="28:28">
      <c r="AB1094" s="110"/>
    </row>
    <row r="1095" spans="28:28">
      <c r="AB1095" s="110"/>
    </row>
    <row r="1096" spans="28:28">
      <c r="AB1096" s="110"/>
    </row>
    <row r="1097" spans="28:28">
      <c r="AB1097" s="110"/>
    </row>
    <row r="1098" spans="28:28">
      <c r="AB1098" s="110"/>
    </row>
    <row r="1099" spans="28:28">
      <c r="AB1099" s="110"/>
    </row>
    <row r="1100" spans="28:28">
      <c r="AB1100" s="110"/>
    </row>
    <row r="1101" spans="28:28">
      <c r="AB1101" s="110"/>
    </row>
    <row r="1102" spans="28:28">
      <c r="AB1102" s="110"/>
    </row>
    <row r="1103" spans="28:28">
      <c r="AB1103" s="110"/>
    </row>
    <row r="1104" spans="28:28">
      <c r="AB1104" s="110"/>
    </row>
    <row r="1105" spans="28:28">
      <c r="AB1105" s="110"/>
    </row>
    <row r="1106" spans="28:28">
      <c r="AB1106" s="110"/>
    </row>
    <row r="1107" spans="28:28">
      <c r="AB1107" s="110"/>
    </row>
    <row r="1108" spans="28:28">
      <c r="AB1108" s="110"/>
    </row>
    <row r="1109" spans="28:28">
      <c r="AB1109" s="110"/>
    </row>
    <row r="1110" spans="28:28">
      <c r="AB1110" s="110"/>
    </row>
    <row r="1111" spans="28:28">
      <c r="AB1111" s="110"/>
    </row>
    <row r="1112" spans="28:28">
      <c r="AB1112" s="110"/>
    </row>
    <row r="1113" spans="28:28">
      <c r="AB1113" s="110"/>
    </row>
    <row r="1114" spans="28:28">
      <c r="AB1114" s="110"/>
    </row>
    <row r="1115" spans="28:28">
      <c r="AB1115" s="110"/>
    </row>
    <row r="1116" spans="28:28">
      <c r="AB1116" s="110"/>
    </row>
    <row r="1117" spans="28:28">
      <c r="AB1117" s="110"/>
    </row>
    <row r="1118" spans="28:28">
      <c r="AB1118" s="110"/>
    </row>
    <row r="1119" spans="28:28">
      <c r="AB1119" s="110"/>
    </row>
    <row r="1120" spans="28:28">
      <c r="AB1120" s="110"/>
    </row>
    <row r="1121" spans="28:28">
      <c r="AB1121" s="110"/>
    </row>
    <row r="1122" spans="28:28">
      <c r="AB1122" s="110"/>
    </row>
    <row r="1123" spans="28:28">
      <c r="AB1123" s="110"/>
    </row>
    <row r="1124" spans="28:28">
      <c r="AB1124" s="110"/>
    </row>
    <row r="1125" spans="28:28">
      <c r="AB1125" s="110"/>
    </row>
    <row r="1126" spans="28:28">
      <c r="AB1126" s="110"/>
    </row>
    <row r="1127" spans="28:28">
      <c r="AB1127" s="110"/>
    </row>
    <row r="1128" spans="28:28">
      <c r="AB1128" s="110"/>
    </row>
    <row r="1129" spans="28:28">
      <c r="AB1129" s="110"/>
    </row>
    <row r="1130" spans="28:28">
      <c r="AB1130" s="110"/>
    </row>
    <row r="1131" spans="28:28">
      <c r="AB1131" s="110"/>
    </row>
    <row r="1132" spans="28:28">
      <c r="AB1132" s="110"/>
    </row>
    <row r="1133" spans="28:28">
      <c r="AB1133" s="110"/>
    </row>
    <row r="1134" spans="28:28">
      <c r="AB1134" s="110"/>
    </row>
    <row r="1135" spans="28:28">
      <c r="AB1135" s="110"/>
    </row>
    <row r="1136" spans="28:28">
      <c r="AB1136" s="110"/>
    </row>
    <row r="1137" spans="28:28">
      <c r="AB1137" s="110"/>
    </row>
    <row r="1138" spans="28:28">
      <c r="AB1138" s="110"/>
    </row>
    <row r="1139" spans="28:28">
      <c r="AB1139" s="110"/>
    </row>
    <row r="1140" spans="28:28">
      <c r="AB1140" s="110"/>
    </row>
    <row r="1141" spans="28:28">
      <c r="AB1141" s="110"/>
    </row>
    <row r="1142" spans="28:28">
      <c r="AB1142" s="110"/>
    </row>
    <row r="1143" spans="28:28">
      <c r="AB1143" s="110"/>
    </row>
    <row r="1144" spans="28:28">
      <c r="AB1144" s="110"/>
    </row>
    <row r="1145" spans="28:28">
      <c r="AB1145" s="110"/>
    </row>
    <row r="1146" spans="28:28">
      <c r="AB1146" s="110"/>
    </row>
    <row r="1147" spans="28:28">
      <c r="AB1147" s="110"/>
    </row>
    <row r="1148" spans="28:28">
      <c r="AB1148" s="110"/>
    </row>
    <row r="1149" spans="28:28">
      <c r="AB1149" s="110"/>
    </row>
    <row r="1150" spans="28:28">
      <c r="AB1150" s="110"/>
    </row>
    <row r="1151" spans="28:28">
      <c r="AB1151" s="110"/>
    </row>
    <row r="1152" spans="28:28">
      <c r="AB1152" s="110"/>
    </row>
    <row r="1153" spans="28:28">
      <c r="AB1153" s="110"/>
    </row>
    <row r="1154" spans="28:28">
      <c r="AB1154" s="110"/>
    </row>
    <row r="1155" spans="28:28">
      <c r="AB1155" s="110"/>
    </row>
    <row r="1156" spans="28:28">
      <c r="AB1156" s="110"/>
    </row>
    <row r="1157" spans="28:28">
      <c r="AB1157" s="110"/>
    </row>
    <row r="1158" spans="28:28">
      <c r="AB1158" s="110"/>
    </row>
    <row r="1159" spans="28:28">
      <c r="AB1159" s="110"/>
    </row>
    <row r="1160" spans="28:28">
      <c r="AB1160" s="110"/>
    </row>
    <row r="1161" spans="28:28">
      <c r="AB1161" s="110"/>
    </row>
    <row r="1162" spans="28:28">
      <c r="AB1162" s="110"/>
    </row>
    <row r="1163" spans="28:28">
      <c r="AB1163" s="110"/>
    </row>
    <row r="1164" spans="28:28">
      <c r="AB1164" s="110"/>
    </row>
    <row r="1165" spans="28:28">
      <c r="AB1165" s="110"/>
    </row>
    <row r="1166" spans="28:28">
      <c r="AB1166" s="110"/>
    </row>
    <row r="1167" spans="28:28">
      <c r="AB1167" s="110"/>
    </row>
    <row r="1168" spans="28:28">
      <c r="AB1168" s="110"/>
    </row>
    <row r="1169" spans="28:28">
      <c r="AB1169" s="110"/>
    </row>
    <row r="1170" spans="28:28">
      <c r="AB1170" s="110"/>
    </row>
    <row r="1171" spans="28:28">
      <c r="AB1171" s="110"/>
    </row>
    <row r="1172" spans="28:28">
      <c r="AB1172" s="110"/>
    </row>
    <row r="1173" spans="28:28">
      <c r="AB1173" s="110"/>
    </row>
    <row r="1174" spans="28:28">
      <c r="AB1174" s="110"/>
    </row>
    <row r="1175" spans="28:28">
      <c r="AB1175" s="110"/>
    </row>
    <row r="1176" spans="28:28">
      <c r="AB1176" s="110"/>
    </row>
    <row r="1177" spans="28:28">
      <c r="AB1177" s="110"/>
    </row>
    <row r="1178" spans="28:28">
      <c r="AB1178" s="110"/>
    </row>
    <row r="1179" spans="28:28">
      <c r="AB1179" s="110"/>
    </row>
    <row r="1180" spans="28:28">
      <c r="AB1180" s="110"/>
    </row>
    <row r="1181" spans="28:28">
      <c r="AB1181" s="110"/>
    </row>
    <row r="1182" spans="28:28">
      <c r="AB1182" s="110"/>
    </row>
    <row r="1183" spans="28:28">
      <c r="AB1183" s="110"/>
    </row>
    <row r="1184" spans="28:28">
      <c r="AB1184" s="110"/>
    </row>
    <row r="1185" spans="28:28">
      <c r="AB1185" s="110"/>
    </row>
    <row r="1186" spans="28:28">
      <c r="AB1186" s="110"/>
    </row>
    <row r="1187" spans="28:28">
      <c r="AB1187" s="110"/>
    </row>
    <row r="1188" spans="28:28">
      <c r="AB1188" s="110"/>
    </row>
    <row r="1189" spans="28:28">
      <c r="AB1189" s="110"/>
    </row>
    <row r="1190" spans="28:28">
      <c r="AB1190" s="110"/>
    </row>
    <row r="1191" spans="28:28">
      <c r="AB1191" s="110"/>
    </row>
    <row r="1192" spans="28:28">
      <c r="AB1192" s="110"/>
    </row>
    <row r="1193" spans="28:28">
      <c r="AB1193" s="110"/>
    </row>
    <row r="1194" spans="28:28">
      <c r="AB1194" s="110"/>
    </row>
    <row r="1195" spans="28:28">
      <c r="AB1195" s="110"/>
    </row>
    <row r="1196" spans="28:28">
      <c r="AB1196" s="110"/>
    </row>
    <row r="1197" spans="28:28">
      <c r="AB1197" s="110"/>
    </row>
    <row r="1198" spans="28:28">
      <c r="AB1198" s="110"/>
    </row>
    <row r="1199" spans="28:28">
      <c r="AB1199" s="110"/>
    </row>
    <row r="1200" spans="28:28">
      <c r="AB1200" s="110"/>
    </row>
    <row r="1201" spans="28:28">
      <c r="AB1201" s="110"/>
    </row>
  </sheetData>
  <mergeCells count="4">
    <mergeCell ref="X1:Y1"/>
    <mergeCell ref="Z4:Z6"/>
    <mergeCell ref="M1:P1"/>
    <mergeCell ref="Q1:W1"/>
  </mergeCells>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K151"/>
  <sheetViews>
    <sheetView workbookViewId="0">
      <selection activeCell="M6" sqref="M6"/>
    </sheetView>
  </sheetViews>
  <sheetFormatPr defaultColWidth="9" defaultRowHeight="13.5"/>
  <cols>
    <col min="1" max="1" width="9" style="1"/>
    <col min="2" max="2" width="15.375" style="1" customWidth="1"/>
    <col min="3" max="3" width="17.5" style="1" customWidth="1"/>
    <col min="4" max="4" width="23.125" style="1" customWidth="1"/>
    <col min="5" max="5" width="9" style="1"/>
    <col min="6" max="6" width="13.875" style="1" customWidth="1"/>
    <col min="7" max="8" width="9" style="1"/>
    <col min="9" max="11" width="15.375" style="1" customWidth="1"/>
    <col min="12" max="16384" width="9" style="1"/>
  </cols>
  <sheetData>
    <row r="1" spans="1:11">
      <c r="B1" s="1" t="s">
        <v>165</v>
      </c>
      <c r="C1" s="1" t="s">
        <v>166</v>
      </c>
      <c r="D1" s="1" t="s">
        <v>175</v>
      </c>
      <c r="E1" s="1" t="s">
        <v>168</v>
      </c>
      <c r="F1" s="1" t="s">
        <v>169</v>
      </c>
      <c r="G1" s="1" t="s">
        <v>170</v>
      </c>
      <c r="H1" s="1" t="s">
        <v>171</v>
      </c>
      <c r="I1" s="1" t="s">
        <v>172</v>
      </c>
      <c r="J1" s="1" t="s">
        <v>173</v>
      </c>
      <c r="K1" s="1" t="s">
        <v>174</v>
      </c>
    </row>
    <row r="2" spans="1:11" ht="18.75">
      <c r="A2" s="1">
        <v>1</v>
      </c>
      <c r="B2" s="1" t="str">
        <f>IF('様式Ⅰ（男子）'!B18="","",'様式Ⅰ（男子）'!BF18)</f>
        <v/>
      </c>
      <c r="C2" t="str">
        <f>IF(B2="","",CONCATENATE('様式Ⅰ（男子）'!C18," ","(",'様式Ⅰ（男子）'!E18,")"))</f>
        <v/>
      </c>
      <c r="D2" s="1" t="str">
        <f ca="1">IF($C2="","",CONCATENATE(VLOOKUP(OFFSET('様式Ⅰ（男子）'!$B$15,3*A2,0),'登録データ（男）'!$A$3:$J$2500,9,FALSE)," ",VLOOKUP(OFFSET('様式Ⅰ（男子）'!$B$15,3*A2,0),'登録データ（男）'!$A$3:$J$2500,10,FALSE)," ","(",LEFT(VLOOKUP(OFFSET('様式Ⅰ（男子）'!$B$15,3*A2,0),'登録データ（男）'!$A$3:$J$2500,8,FALSE),2),")"))</f>
        <v/>
      </c>
      <c r="E2" s="1" t="str">
        <f>IF(B2="","",1)</f>
        <v/>
      </c>
      <c r="F2" s="1" t="str">
        <f>IF(B2="","",VLOOKUP(基本情報登録!$D$10,'登録データ（男）'!$M$3:$Q$65,3,FALSE))</f>
        <v/>
      </c>
      <c r="G2" s="1" t="str">
        <f>IF(B2="","",VLOOKUP('様式Ⅰ（男子）'!E19,'登録データ（男）'!$BC$2:$BD$49,2,FALSE))</f>
        <v/>
      </c>
      <c r="H2" s="1" t="str">
        <f>IF(B2="","",'様式Ⅰ（男子）'!B18)</f>
        <v/>
      </c>
      <c r="I2" s="1" t="str">
        <f>IF(B2="","",'様式Ⅰ（男子）'!AJ18)</f>
        <v/>
      </c>
      <c r="J2" s="1" t="str">
        <f>IF(B2="","",'様式Ⅰ（男子）'!AJ19)</f>
        <v/>
      </c>
      <c r="K2" s="1" t="str">
        <f>IF(B2="","",'様式Ⅰ（男子）'!AJ20)</f>
        <v/>
      </c>
    </row>
    <row r="3" spans="1:11" ht="18.75">
      <c r="A3" s="1">
        <v>2</v>
      </c>
      <c r="B3" s="1" t="str">
        <f>IF('様式Ⅰ（男子）'!B21="","",'様式Ⅰ（男子）'!BF21)</f>
        <v/>
      </c>
      <c r="C3" t="str">
        <f>IF(B3="","",CONCATENATE('様式Ⅰ（男子）'!C21," ","(",'様式Ⅰ（男子）'!E21,")"))</f>
        <v/>
      </c>
      <c r="D3" s="1" t="str">
        <f ca="1">IF($C3="","",CONCATENATE(VLOOKUP(OFFSET('様式Ⅰ（男子）'!$B$15,3*A3,0),'登録データ（男）'!$A$3:$J$2500,9,FALSE)," ",VLOOKUP(OFFSET('様式Ⅰ（男子）'!$B$15,3*A3,0),'登録データ（男）'!$A$3:$J$2500,10,FALSE)," ","(",LEFT(VLOOKUP(OFFSET('様式Ⅰ（男子）'!$B$15,3*A3,0),'登録データ（男）'!$A$3:$J$2500,8,FALSE),2),")"))</f>
        <v/>
      </c>
      <c r="E3" s="1" t="str">
        <f t="shared" ref="E3:E66" si="0">IF(B3="","",1)</f>
        <v/>
      </c>
      <c r="F3" s="1" t="str">
        <f>IF(B3="","",VLOOKUP(基本情報登録!$D$10,'登録データ（男）'!$M$3:$Q$65,3,FALSE))</f>
        <v/>
      </c>
      <c r="G3" s="1" t="str">
        <f>IF(B3="","",VLOOKUP('様式Ⅰ（男子）'!E22,'登録データ（男）'!$BC$2:$BD$49,2,FALSE))</f>
        <v/>
      </c>
      <c r="H3" s="1" t="str">
        <f>IF(B3="","",'様式Ⅰ（男子）'!B21)</f>
        <v/>
      </c>
      <c r="I3" s="1" t="str">
        <f>IF(B3="","",'様式Ⅰ（男子）'!AJ21)</f>
        <v/>
      </c>
      <c r="J3" s="1" t="str">
        <f>IF(B3="","",'様式Ⅰ（男子）'!AJ22)</f>
        <v/>
      </c>
      <c r="K3" s="1" t="str">
        <f>IF(B3="","",'様式Ⅰ（男子）'!AJ23)</f>
        <v/>
      </c>
    </row>
    <row r="4" spans="1:11" ht="18.75">
      <c r="A4" s="1">
        <v>3</v>
      </c>
      <c r="B4" s="1" t="str">
        <f>IF('様式Ⅰ（男子）'!B24="","",'様式Ⅰ（男子）'!BF24)</f>
        <v/>
      </c>
      <c r="C4" t="str">
        <f>IF(B4="","",CONCATENATE('様式Ⅰ（男子）'!C24," ","(",'様式Ⅰ（男子）'!E24,")"))</f>
        <v/>
      </c>
      <c r="D4" s="1" t="str">
        <f ca="1">IF($C4="","",CONCATENATE(VLOOKUP(OFFSET('様式Ⅰ（男子）'!$B$15,3*A4,0),'登録データ（男）'!$A$3:$J$2500,9,FALSE)," ",VLOOKUP(OFFSET('様式Ⅰ（男子）'!$B$15,3*A4,0),'登録データ（男）'!$A$3:$J$2500,10,FALSE)," ","(",LEFT(VLOOKUP(OFFSET('様式Ⅰ（男子）'!$B$15,3*A4,0),'登録データ（男）'!$A$3:$J$2500,8,FALSE),2),")"))</f>
        <v/>
      </c>
      <c r="E4" s="1" t="str">
        <f t="shared" si="0"/>
        <v/>
      </c>
      <c r="F4" s="1" t="str">
        <f>IF(B4="","",VLOOKUP(基本情報登録!$D$10,'登録データ（男）'!$M$3:$Q$65,3,FALSE))</f>
        <v/>
      </c>
      <c r="G4" s="1" t="str">
        <f>IF(B4="","",VLOOKUP('様式Ⅰ（男子）'!E25,'登録データ（男）'!$BC$2:$BD$49,2,FALSE))</f>
        <v/>
      </c>
      <c r="H4" s="1" t="str">
        <f>IF(B4="","",'様式Ⅰ（男子）'!B24)</f>
        <v/>
      </c>
      <c r="I4" s="1" t="str">
        <f>IF(B4="","",'様式Ⅰ（男子）'!AJ24)</f>
        <v/>
      </c>
      <c r="J4" s="1" t="str">
        <f>IF(B4="","",'様式Ⅰ（男子）'!AJ25)</f>
        <v/>
      </c>
      <c r="K4" s="1" t="str">
        <f>IF(B4="","",'様式Ⅰ（男子）'!AJ26)</f>
        <v/>
      </c>
    </row>
    <row r="5" spans="1:11" ht="18.75">
      <c r="A5" s="1">
        <v>4</v>
      </c>
      <c r="B5" s="1" t="str">
        <f>IF('様式Ⅰ（男子）'!B27="","",'様式Ⅰ（男子）'!BF27)</f>
        <v/>
      </c>
      <c r="C5" t="str">
        <f>IF(B5="","",CONCATENATE('様式Ⅰ（男子）'!C27," ","(",'様式Ⅰ（男子）'!E27,")"))</f>
        <v/>
      </c>
      <c r="D5" s="1" t="str">
        <f ca="1">IF($C5="","",CONCATENATE(VLOOKUP(OFFSET('様式Ⅰ（男子）'!$B$15,3*A5,0),'登録データ（男）'!$A$3:$J$2500,9,FALSE)," ",VLOOKUP(OFFSET('様式Ⅰ（男子）'!$B$15,3*A5,0),'登録データ（男）'!$A$3:$J$2500,10,FALSE)," ","(",LEFT(VLOOKUP(OFFSET('様式Ⅰ（男子）'!$B$15,3*A5,0),'登録データ（男）'!$A$3:$J$2500,8,FALSE),2),")"))</f>
        <v/>
      </c>
      <c r="E5" s="1" t="str">
        <f t="shared" si="0"/>
        <v/>
      </c>
      <c r="F5" s="1" t="str">
        <f>IF(B5="","",VLOOKUP(基本情報登録!$D$10,'登録データ（男）'!$M$3:$Q$65,3,FALSE))</f>
        <v/>
      </c>
      <c r="G5" s="1" t="str">
        <f>IF(B5="","",VLOOKUP('様式Ⅰ（男子）'!E28,'登録データ（男）'!$BC$2:$BD$49,2,FALSE))</f>
        <v/>
      </c>
      <c r="H5" s="1" t="str">
        <f>IF(B5="","",'様式Ⅰ（男子）'!B27)</f>
        <v/>
      </c>
      <c r="I5" s="1" t="str">
        <f>IF(B5="","",'様式Ⅰ（男子）'!AJ27)</f>
        <v/>
      </c>
      <c r="J5" s="1" t="str">
        <f>IF(B5="","",'様式Ⅰ（男子）'!AJ28)</f>
        <v/>
      </c>
      <c r="K5" s="1" t="str">
        <f>IF(B5="","",'様式Ⅰ（男子）'!AJ29)</f>
        <v/>
      </c>
    </row>
    <row r="6" spans="1:11" ht="18.75">
      <c r="A6" s="1">
        <v>5</v>
      </c>
      <c r="B6" s="1" t="str">
        <f>IF('様式Ⅰ（男子）'!B30="","",'様式Ⅰ（男子）'!BF30)</f>
        <v/>
      </c>
      <c r="C6" t="str">
        <f>IF(B6="","",CONCATENATE('様式Ⅰ（男子）'!C30," ","(",'様式Ⅰ（男子）'!E30,")"))</f>
        <v/>
      </c>
      <c r="D6" s="1" t="str">
        <f ca="1">IF($C6="","",CONCATENATE(VLOOKUP(OFFSET('様式Ⅰ（男子）'!$B$15,3*A6,0),'登録データ（男）'!$A$3:$J$2500,9,FALSE)," ",VLOOKUP(OFFSET('様式Ⅰ（男子）'!$B$15,3*A6,0),'登録データ（男）'!$A$3:$J$2500,10,FALSE)," ","(",LEFT(VLOOKUP(OFFSET('様式Ⅰ（男子）'!$B$15,3*A6,0),'登録データ（男）'!$A$3:$J$2500,8,FALSE),2),")"))</f>
        <v/>
      </c>
      <c r="E6" s="1" t="str">
        <f t="shared" si="0"/>
        <v/>
      </c>
      <c r="F6" s="1" t="str">
        <f>IF(B6="","",VLOOKUP(基本情報登録!$D$10,'登録データ（男）'!$M$3:$Q$65,3,FALSE))</f>
        <v/>
      </c>
      <c r="G6" s="1" t="str">
        <f>IF(B6="","",VLOOKUP('様式Ⅰ（男子）'!E31,'登録データ（男）'!$BC$2:$BD$49,2,FALSE))</f>
        <v/>
      </c>
      <c r="H6" s="1" t="str">
        <f>IF(B6="","",'様式Ⅰ（男子）'!B30)</f>
        <v/>
      </c>
      <c r="I6" s="1" t="str">
        <f>IF(B6="","",'様式Ⅰ（男子）'!AJ30)</f>
        <v/>
      </c>
      <c r="J6" s="1" t="str">
        <f>IF(B6="","",'様式Ⅰ（男子）'!AJ31)</f>
        <v/>
      </c>
      <c r="K6" s="1" t="str">
        <f>IF(B6="","",'様式Ⅰ（男子）'!AJ32)</f>
        <v/>
      </c>
    </row>
    <row r="7" spans="1:11" ht="18.75">
      <c r="A7" s="1">
        <v>6</v>
      </c>
      <c r="B7" s="1" t="str">
        <f>IF('様式Ⅰ（男子）'!B33="","",'様式Ⅰ（男子）'!BF33)</f>
        <v/>
      </c>
      <c r="C7" t="str">
        <f>IF(B7="","",CONCATENATE('様式Ⅰ（男子）'!C33," ","(",'様式Ⅰ（男子）'!E33,")"))</f>
        <v/>
      </c>
      <c r="D7" s="1" t="str">
        <f ca="1">IF($C7="","",CONCATENATE(VLOOKUP(OFFSET('様式Ⅰ（男子）'!$B$15,3*A7,0),'登録データ（男）'!$A$3:$J$2500,9,FALSE)," ",VLOOKUP(OFFSET('様式Ⅰ（男子）'!$B$15,3*A7,0),'登録データ（男）'!$A$3:$J$2500,10,FALSE)," ","(",LEFT(VLOOKUP(OFFSET('様式Ⅰ（男子）'!$B$15,3*A7,0),'登録データ（男）'!$A$3:$J$2500,8,FALSE),2),")"))</f>
        <v/>
      </c>
      <c r="E7" s="1" t="str">
        <f t="shared" si="0"/>
        <v/>
      </c>
      <c r="F7" s="1" t="str">
        <f>IF(B7="","",VLOOKUP(基本情報登録!$D$10,'登録データ（男）'!$M$3:$Q$65,3,FALSE))</f>
        <v/>
      </c>
      <c r="G7" s="1" t="str">
        <f>IF(B7="","",VLOOKUP('様式Ⅰ（男子）'!E34,'登録データ（男）'!$BC$2:$BD$49,2,FALSE))</f>
        <v/>
      </c>
      <c r="H7" s="1" t="str">
        <f>IF(B7="","",'様式Ⅰ（男子）'!B33)</f>
        <v/>
      </c>
      <c r="I7" s="1" t="str">
        <f>IF(B7="","",'様式Ⅰ（男子）'!AJ33)</f>
        <v/>
      </c>
      <c r="J7" s="1" t="str">
        <f>IF(B7="","",'様式Ⅰ（男子）'!AJ34)</f>
        <v/>
      </c>
      <c r="K7" s="1" t="str">
        <f>IF(B7="","",'様式Ⅰ（男子）'!AJ35)</f>
        <v/>
      </c>
    </row>
    <row r="8" spans="1:11" ht="18.75">
      <c r="A8" s="1">
        <v>7</v>
      </c>
      <c r="B8" s="1" t="str">
        <f>IF('様式Ⅰ（男子）'!B36="","",'様式Ⅰ（男子）'!BF36)</f>
        <v/>
      </c>
      <c r="C8" t="str">
        <f>IF(B8="","",CONCATENATE('様式Ⅰ（男子）'!C36," ","(",'様式Ⅰ（男子）'!E36,")"))</f>
        <v/>
      </c>
      <c r="D8" s="1" t="str">
        <f ca="1">IF($C8="","",CONCATENATE(VLOOKUP(OFFSET('様式Ⅰ（男子）'!$B$15,3*A8,0),'登録データ（男）'!$A$3:$J$2500,9,FALSE)," ",VLOOKUP(OFFSET('様式Ⅰ（男子）'!$B$15,3*A8,0),'登録データ（男）'!$A$3:$J$2500,10,FALSE)," ","(",LEFT(VLOOKUP(OFFSET('様式Ⅰ（男子）'!$B$15,3*A8,0),'登録データ（男）'!$A$3:$J$2500,8,FALSE),2),")"))</f>
        <v/>
      </c>
      <c r="E8" s="1" t="str">
        <f t="shared" si="0"/>
        <v/>
      </c>
      <c r="F8" s="1" t="str">
        <f>IF(B8="","",VLOOKUP(基本情報登録!$D$10,'登録データ（男）'!$M$3:$Q$65,3,FALSE))</f>
        <v/>
      </c>
      <c r="G8" s="1" t="str">
        <f>IF(B8="","",VLOOKUP('様式Ⅰ（男子）'!E37,'登録データ（男）'!$BC$2:$BD$49,2,FALSE))</f>
        <v/>
      </c>
      <c r="H8" s="1" t="str">
        <f>IF(B8="","",'様式Ⅰ（男子）'!B36)</f>
        <v/>
      </c>
      <c r="I8" s="1" t="str">
        <f>IF(B8="","",'様式Ⅰ（男子）'!AJ36)</f>
        <v/>
      </c>
      <c r="J8" s="1" t="str">
        <f>IF(B8="","",'様式Ⅰ（男子）'!AJ37)</f>
        <v/>
      </c>
      <c r="K8" s="1" t="str">
        <f>IF(B8="","",'様式Ⅰ（男子）'!AJ38)</f>
        <v/>
      </c>
    </row>
    <row r="9" spans="1:11" ht="18.75">
      <c r="A9" s="1">
        <v>8</v>
      </c>
      <c r="B9" s="1" t="str">
        <f>IF('様式Ⅰ（男子）'!B39="","",'様式Ⅰ（男子）'!BF39)</f>
        <v/>
      </c>
      <c r="C9" t="str">
        <f>IF(B9="","",CONCATENATE('様式Ⅰ（男子）'!C39," ","(",'様式Ⅰ（男子）'!E39,")"))</f>
        <v/>
      </c>
      <c r="D9" s="1" t="str">
        <f ca="1">IF($C9="","",CONCATENATE(VLOOKUP(OFFSET('様式Ⅰ（男子）'!$B$15,3*A9,0),'登録データ（男）'!$A$3:$J$2500,9,FALSE)," ",VLOOKUP(OFFSET('様式Ⅰ（男子）'!$B$15,3*A9,0),'登録データ（男）'!$A$3:$J$2500,10,FALSE)," ","(",LEFT(VLOOKUP(OFFSET('様式Ⅰ（男子）'!$B$15,3*A9,0),'登録データ（男）'!$A$3:$J$2500,8,FALSE),2),")"))</f>
        <v/>
      </c>
      <c r="E9" s="1" t="str">
        <f t="shared" si="0"/>
        <v/>
      </c>
      <c r="F9" s="1" t="str">
        <f>IF(B9="","",VLOOKUP(基本情報登録!$D$10,'登録データ（男）'!$M$3:$Q$65,3,FALSE))</f>
        <v/>
      </c>
      <c r="G9" s="1" t="str">
        <f>IF(B9="","",VLOOKUP('様式Ⅰ（男子）'!E40,'登録データ（男）'!$BC$2:$BD$49,2,FALSE))</f>
        <v/>
      </c>
      <c r="H9" s="1" t="str">
        <f>IF(B9="","",'様式Ⅰ（男子）'!B39)</f>
        <v/>
      </c>
      <c r="I9" s="1" t="str">
        <f>IF(B9="","",'様式Ⅰ（男子）'!AJ39)</f>
        <v/>
      </c>
      <c r="J9" s="1" t="str">
        <f>IF(B9="","",'様式Ⅰ（男子）'!AJ40)</f>
        <v/>
      </c>
      <c r="K9" s="1" t="str">
        <f>IF(B9="","",'様式Ⅰ（男子）'!AJ41)</f>
        <v/>
      </c>
    </row>
    <row r="10" spans="1:11" ht="18.75">
      <c r="A10" s="1">
        <v>9</v>
      </c>
      <c r="B10" s="1" t="str">
        <f>IF('様式Ⅰ（男子）'!B42="","",'様式Ⅰ（男子）'!BF42)</f>
        <v/>
      </c>
      <c r="C10" t="str">
        <f>IF(B10="","",CONCATENATE('様式Ⅰ（男子）'!C42," ","(",'様式Ⅰ（男子）'!E42,")"))</f>
        <v/>
      </c>
      <c r="D10" s="1" t="str">
        <f ca="1">IF($C10="","",CONCATENATE(VLOOKUP(OFFSET('様式Ⅰ（男子）'!$B$15,3*A10,0),'登録データ（男）'!$A$3:$J$2500,9,FALSE)," ",VLOOKUP(OFFSET('様式Ⅰ（男子）'!$B$15,3*A10,0),'登録データ（男）'!$A$3:$J$2500,10,FALSE)," ","(",LEFT(VLOOKUP(OFFSET('様式Ⅰ（男子）'!$B$15,3*A10,0),'登録データ（男）'!$A$3:$J$2500,8,FALSE),2),")"))</f>
        <v/>
      </c>
      <c r="E10" s="1" t="str">
        <f t="shared" si="0"/>
        <v/>
      </c>
      <c r="F10" s="1" t="str">
        <f>IF(B10="","",VLOOKUP(基本情報登録!$D$10,'登録データ（男）'!$M$3:$Q$65,3,FALSE))</f>
        <v/>
      </c>
      <c r="G10" s="1" t="str">
        <f>IF(B10="","",VLOOKUP('様式Ⅰ（男子）'!E43,'登録データ（男）'!$BC$2:$BD$49,2,FALSE))</f>
        <v/>
      </c>
      <c r="H10" s="1" t="str">
        <f>IF(B10="","",'様式Ⅰ（男子）'!B42)</f>
        <v/>
      </c>
      <c r="I10" s="1" t="str">
        <f>IF(B10="","",'様式Ⅰ（男子）'!AJ42)</f>
        <v/>
      </c>
      <c r="J10" s="1" t="str">
        <f>IF(B10="","",'様式Ⅰ（男子）'!AJ43)</f>
        <v/>
      </c>
      <c r="K10" s="1" t="str">
        <f>IF(B10="","",'様式Ⅰ（男子）'!AJ44)</f>
        <v/>
      </c>
    </row>
    <row r="11" spans="1:11" ht="18.75">
      <c r="A11" s="1">
        <v>10</v>
      </c>
      <c r="B11" s="1" t="str">
        <f>IF('様式Ⅰ（男子）'!B45="","",'様式Ⅰ（男子）'!BF45)</f>
        <v/>
      </c>
      <c r="C11" t="str">
        <f>IF(B11="","",CONCATENATE('様式Ⅰ（男子）'!C45," ","(",'様式Ⅰ（男子）'!E45,")"))</f>
        <v/>
      </c>
      <c r="D11" s="1" t="str">
        <f ca="1">IF($C11="","",CONCATENATE(VLOOKUP(OFFSET('様式Ⅰ（男子）'!$B$15,3*A11,0),'登録データ（男）'!$A$3:$J$2500,9,FALSE)," ",VLOOKUP(OFFSET('様式Ⅰ（男子）'!$B$15,3*A11,0),'登録データ（男）'!$A$3:$J$2500,10,FALSE)," ","(",LEFT(VLOOKUP(OFFSET('様式Ⅰ（男子）'!$B$15,3*A11,0),'登録データ（男）'!$A$3:$J$2500,8,FALSE),2),")"))</f>
        <v/>
      </c>
      <c r="E11" s="1" t="str">
        <f t="shared" si="0"/>
        <v/>
      </c>
      <c r="F11" s="1" t="str">
        <f>IF(B11="","",VLOOKUP(基本情報登録!$D$10,'登録データ（男）'!$M$3:$Q$65,3,FALSE))</f>
        <v/>
      </c>
      <c r="G11" s="1" t="str">
        <f>IF(B11="","",VLOOKUP('様式Ⅰ（男子）'!E46,'登録データ（男）'!$BC$2:$BD$49,2,FALSE))</f>
        <v/>
      </c>
      <c r="H11" s="1" t="str">
        <f>IF(B11="","",'様式Ⅰ（男子）'!B45)</f>
        <v/>
      </c>
      <c r="I11" s="1" t="str">
        <f>IF(B11="","",'様式Ⅰ（男子）'!AJ45)</f>
        <v/>
      </c>
      <c r="J11" s="1" t="str">
        <f>IF(B11="","",'様式Ⅰ（男子）'!AJ46)</f>
        <v/>
      </c>
      <c r="K11" s="1" t="str">
        <f>IF(B11="","",'様式Ⅰ（男子）'!AJ47)</f>
        <v/>
      </c>
    </row>
    <row r="12" spans="1:11" ht="18.75">
      <c r="A12" s="1">
        <v>11</v>
      </c>
      <c r="B12" s="1" t="str">
        <f>IF('様式Ⅰ（男子）'!B48="","",'様式Ⅰ（男子）'!BF48)</f>
        <v/>
      </c>
      <c r="C12" t="str">
        <f>IF(B12="","",CONCATENATE('様式Ⅰ（男子）'!C48," ","(",'様式Ⅰ（男子）'!E48,")"))</f>
        <v/>
      </c>
      <c r="D12" s="1" t="str">
        <f ca="1">IF($C12="","",CONCATENATE(VLOOKUP(OFFSET('様式Ⅰ（男子）'!$B$15,3*A12,0),'登録データ（男）'!$A$3:$J$2500,9,FALSE)," ",VLOOKUP(OFFSET('様式Ⅰ（男子）'!$B$15,3*A12,0),'登録データ（男）'!$A$3:$J$2500,10,FALSE)," ","(",LEFT(VLOOKUP(OFFSET('様式Ⅰ（男子）'!$B$15,3*A12,0),'登録データ（男）'!$A$3:$J$2500,8,FALSE),2),")"))</f>
        <v/>
      </c>
      <c r="E12" s="1" t="str">
        <f t="shared" si="0"/>
        <v/>
      </c>
      <c r="F12" s="1" t="str">
        <f>IF(B12="","",VLOOKUP(基本情報登録!$D$10,'登録データ（男）'!$M$3:$Q$65,3,FALSE))</f>
        <v/>
      </c>
      <c r="G12" s="1" t="str">
        <f>IF(B12="","",VLOOKUP('様式Ⅰ（男子）'!E49,'登録データ（男）'!$BC$2:$BD$49,2,FALSE))</f>
        <v/>
      </c>
      <c r="H12" s="1" t="str">
        <f>IF(B12="","",'様式Ⅰ（男子）'!B48)</f>
        <v/>
      </c>
      <c r="I12" s="1" t="str">
        <f>IF(B12="","",'様式Ⅰ（男子）'!AJ48)</f>
        <v/>
      </c>
      <c r="J12" s="1" t="str">
        <f>IF(B12="","",'様式Ⅰ（男子）'!AJ49)</f>
        <v/>
      </c>
      <c r="K12" s="1" t="str">
        <f>IF(B12="","",'様式Ⅰ（男子）'!AJ50)</f>
        <v/>
      </c>
    </row>
    <row r="13" spans="1:11" ht="18.75">
      <c r="A13" s="1">
        <v>12</v>
      </c>
      <c r="B13" s="1" t="str">
        <f>IF('様式Ⅰ（男子）'!B51="","",'様式Ⅰ（男子）'!BF51)</f>
        <v/>
      </c>
      <c r="C13" t="str">
        <f>IF(B13="","",CONCATENATE('様式Ⅰ（男子）'!C51," ","(",'様式Ⅰ（男子）'!E51,")"))</f>
        <v/>
      </c>
      <c r="D13" s="1" t="str">
        <f ca="1">IF($C13="","",CONCATENATE(VLOOKUP(OFFSET('様式Ⅰ（男子）'!$B$15,3*A13,0),'登録データ（男）'!$A$3:$J$2500,9,FALSE)," ",VLOOKUP(OFFSET('様式Ⅰ（男子）'!$B$15,3*A13,0),'登録データ（男）'!$A$3:$J$2500,10,FALSE)," ","(",LEFT(VLOOKUP(OFFSET('様式Ⅰ（男子）'!$B$15,3*A13,0),'登録データ（男）'!$A$3:$J$2500,8,FALSE),2),")"))</f>
        <v/>
      </c>
      <c r="E13" s="1" t="str">
        <f t="shared" si="0"/>
        <v/>
      </c>
      <c r="F13" s="1" t="str">
        <f>IF(B13="","",VLOOKUP(基本情報登録!$D$10,'登録データ（男）'!$M$3:$Q$65,3,FALSE))</f>
        <v/>
      </c>
      <c r="G13" s="1" t="str">
        <f>IF(B13="","",VLOOKUP('様式Ⅰ（男子）'!E52,'登録データ（男）'!$BC$2:$BD$49,2,FALSE))</f>
        <v/>
      </c>
      <c r="H13" s="1" t="str">
        <f>IF(B13="","",'様式Ⅰ（男子）'!B51)</f>
        <v/>
      </c>
      <c r="I13" s="1" t="str">
        <f>IF(B13="","",'様式Ⅰ（男子）'!AJ51)</f>
        <v/>
      </c>
      <c r="J13" s="1" t="str">
        <f>IF(B13="","",'様式Ⅰ（男子）'!AJ52)</f>
        <v/>
      </c>
      <c r="K13" s="1" t="str">
        <f>IF(B13="","",'様式Ⅰ（男子）'!AJ53)</f>
        <v/>
      </c>
    </row>
    <row r="14" spans="1:11" ht="18.75">
      <c r="A14" s="1">
        <v>13</v>
      </c>
      <c r="B14" s="1" t="str">
        <f>IF('様式Ⅰ（男子）'!B54="","",'様式Ⅰ（男子）'!BF54)</f>
        <v/>
      </c>
      <c r="C14" t="str">
        <f>IF(B14="","",CONCATENATE('様式Ⅰ（男子）'!C54," ","(",'様式Ⅰ（男子）'!E54,")"))</f>
        <v/>
      </c>
      <c r="D14" s="1" t="str">
        <f ca="1">IF($C14="","",CONCATENATE(VLOOKUP(OFFSET('様式Ⅰ（男子）'!$B$15,3*A14,0),'登録データ（男）'!$A$3:$J$2500,9,FALSE)," ",VLOOKUP(OFFSET('様式Ⅰ（男子）'!$B$15,3*A14,0),'登録データ（男）'!$A$3:$J$2500,10,FALSE)," ","(",LEFT(VLOOKUP(OFFSET('様式Ⅰ（男子）'!$B$15,3*A14,0),'登録データ（男）'!$A$3:$J$2500,8,FALSE),2),")"))</f>
        <v/>
      </c>
      <c r="E14" s="1" t="str">
        <f t="shared" si="0"/>
        <v/>
      </c>
      <c r="F14" s="1" t="str">
        <f>IF(B14="","",VLOOKUP(基本情報登録!$D$10,'登録データ（男）'!$M$3:$Q$65,3,FALSE))</f>
        <v/>
      </c>
      <c r="G14" s="1" t="str">
        <f>IF(B14="","",VLOOKUP('様式Ⅰ（男子）'!E55,'登録データ（男）'!$BC$2:$BD$49,2,FALSE))</f>
        <v/>
      </c>
      <c r="H14" s="1" t="str">
        <f>IF(B14="","",'様式Ⅰ（男子）'!B54)</f>
        <v/>
      </c>
      <c r="I14" s="1" t="str">
        <f>IF(B14="","",'様式Ⅰ（男子）'!AJ54)</f>
        <v/>
      </c>
      <c r="J14" s="1" t="str">
        <f>IF(B14="","",'様式Ⅰ（男子）'!AJ55)</f>
        <v/>
      </c>
      <c r="K14" s="1" t="str">
        <f>IF(B14="","",'様式Ⅰ（男子）'!AJ56)</f>
        <v/>
      </c>
    </row>
    <row r="15" spans="1:11" ht="18.75">
      <c r="A15" s="1">
        <v>14</v>
      </c>
      <c r="B15" s="1" t="str">
        <f>IF('様式Ⅰ（男子）'!B57="","",'様式Ⅰ（男子）'!BF57)</f>
        <v/>
      </c>
      <c r="C15" t="str">
        <f>IF(B15="","",CONCATENATE('様式Ⅰ（男子）'!C57," ","(",'様式Ⅰ（男子）'!E57,")"))</f>
        <v/>
      </c>
      <c r="D15" s="1" t="str">
        <f ca="1">IF($C15="","",CONCATENATE(VLOOKUP(OFFSET('様式Ⅰ（男子）'!$B$15,3*A15,0),'登録データ（男）'!$A$3:$J$2500,9,FALSE)," ",VLOOKUP(OFFSET('様式Ⅰ（男子）'!$B$15,3*A15,0),'登録データ（男）'!$A$3:$J$2500,10,FALSE)," ","(",LEFT(VLOOKUP(OFFSET('様式Ⅰ（男子）'!$B$15,3*A15,0),'登録データ（男）'!$A$3:$J$2500,8,FALSE),2),")"))</f>
        <v/>
      </c>
      <c r="E15" s="1" t="str">
        <f t="shared" si="0"/>
        <v/>
      </c>
      <c r="F15" s="1" t="str">
        <f>IF(B15="","",VLOOKUP(基本情報登録!$D$10,'登録データ（男）'!$M$3:$Q$65,3,FALSE))</f>
        <v/>
      </c>
      <c r="G15" s="1" t="str">
        <f>IF(B15="","",VLOOKUP('様式Ⅰ（男子）'!E58,'登録データ（男）'!$BC$2:$BD$49,2,FALSE))</f>
        <v/>
      </c>
      <c r="H15" s="1" t="str">
        <f>IF(B15="","",'様式Ⅰ（男子）'!B57)</f>
        <v/>
      </c>
      <c r="I15" s="1" t="str">
        <f>IF(B15="","",'様式Ⅰ（男子）'!AJ57)</f>
        <v/>
      </c>
      <c r="J15" s="1" t="str">
        <f>IF(B15="","",'様式Ⅰ（男子）'!AJ58)</f>
        <v/>
      </c>
      <c r="K15" s="1" t="str">
        <f>IF(B15="","",'様式Ⅰ（男子）'!AJ59)</f>
        <v/>
      </c>
    </row>
    <row r="16" spans="1:11" ht="18.75">
      <c r="A16" s="1">
        <v>15</v>
      </c>
      <c r="B16" s="1" t="str">
        <f>IF('様式Ⅰ（男子）'!B60="","",'様式Ⅰ（男子）'!BF60)</f>
        <v/>
      </c>
      <c r="C16" t="str">
        <f>IF(B16="","",CONCATENATE('様式Ⅰ（男子）'!C60," ","(",'様式Ⅰ（男子）'!E60,")"))</f>
        <v/>
      </c>
      <c r="D16" s="1" t="str">
        <f ca="1">IF($C16="","",CONCATENATE(VLOOKUP(OFFSET('様式Ⅰ（男子）'!$B$15,3*A16,0),'登録データ（男）'!$A$3:$J$2500,9,FALSE)," ",VLOOKUP(OFFSET('様式Ⅰ（男子）'!$B$15,3*A16,0),'登録データ（男）'!$A$3:$J$2500,10,FALSE)," ","(",LEFT(VLOOKUP(OFFSET('様式Ⅰ（男子）'!$B$15,3*A16,0),'登録データ（男）'!$A$3:$J$2500,8,FALSE),2),")"))</f>
        <v/>
      </c>
      <c r="E16" s="1" t="str">
        <f t="shared" si="0"/>
        <v/>
      </c>
      <c r="F16" s="1" t="str">
        <f>IF(B16="","",VLOOKUP(基本情報登録!$D$10,'登録データ（男）'!$M$3:$Q$65,3,FALSE))</f>
        <v/>
      </c>
      <c r="G16" s="1" t="str">
        <f>IF(B16="","",VLOOKUP('様式Ⅰ（男子）'!E61,'登録データ（男）'!$BC$2:$BD$49,2,FALSE))</f>
        <v/>
      </c>
      <c r="H16" s="1" t="str">
        <f>IF(B16="","",'様式Ⅰ（男子）'!B60)</f>
        <v/>
      </c>
      <c r="I16" s="1" t="str">
        <f>IF(B16="","",'様式Ⅰ（男子）'!AJ60)</f>
        <v/>
      </c>
      <c r="J16" s="1" t="str">
        <f>IF(B16="","",'様式Ⅰ（男子）'!AJ61)</f>
        <v/>
      </c>
      <c r="K16" s="1" t="str">
        <f>IF(B16="","",'様式Ⅰ（男子）'!AJ62)</f>
        <v/>
      </c>
    </row>
    <row r="17" spans="1:11" ht="18.75">
      <c r="A17" s="1">
        <v>16</v>
      </c>
      <c r="B17" s="1" t="str">
        <f>IF('様式Ⅰ（男子）'!B63="","",'様式Ⅰ（男子）'!BF63)</f>
        <v/>
      </c>
      <c r="C17" t="str">
        <f>IF(B17="","",CONCATENATE('様式Ⅰ（男子）'!C63," ","(",'様式Ⅰ（男子）'!E63,")"))</f>
        <v/>
      </c>
      <c r="D17" s="1" t="str">
        <f ca="1">IF($C17="","",CONCATENATE(VLOOKUP(OFFSET('様式Ⅰ（男子）'!$B$15,3*A17,0),'登録データ（男）'!$A$3:$J$2500,9,FALSE)," ",VLOOKUP(OFFSET('様式Ⅰ（男子）'!$B$15,3*A17,0),'登録データ（男）'!$A$3:$J$2500,10,FALSE)," ","(",LEFT(VLOOKUP(OFFSET('様式Ⅰ（男子）'!$B$15,3*A17,0),'登録データ（男）'!$A$3:$J$2500,8,FALSE),2),")"))</f>
        <v/>
      </c>
      <c r="E17" s="1" t="str">
        <f t="shared" si="0"/>
        <v/>
      </c>
      <c r="F17" s="1" t="str">
        <f>IF(B17="","",VLOOKUP(基本情報登録!$D$10,'登録データ（男）'!$M$3:$Q$65,3,FALSE))</f>
        <v/>
      </c>
      <c r="G17" s="1" t="str">
        <f>IF(B17="","",VLOOKUP('様式Ⅰ（男子）'!E64,'登録データ（男）'!$BC$2:$BD$49,2,FALSE))</f>
        <v/>
      </c>
      <c r="H17" s="1" t="str">
        <f>IF(B17="","",'様式Ⅰ（男子）'!B63)</f>
        <v/>
      </c>
      <c r="I17" s="1" t="str">
        <f>IF(B17="","",'様式Ⅰ（男子）'!AJ63)</f>
        <v/>
      </c>
      <c r="J17" s="1" t="str">
        <f>IF(B17="","",'様式Ⅰ（男子）'!AJ64)</f>
        <v/>
      </c>
      <c r="K17" s="1" t="str">
        <f>IF(B17="","",'様式Ⅰ（男子）'!AJ65)</f>
        <v/>
      </c>
    </row>
    <row r="18" spans="1:11" ht="18.75">
      <c r="A18" s="1">
        <v>17</v>
      </c>
      <c r="B18" s="1" t="str">
        <f>IF('様式Ⅰ（男子）'!B66="","",'様式Ⅰ（男子）'!BF66)</f>
        <v/>
      </c>
      <c r="C18" t="str">
        <f>IF(B18="","",CONCATENATE('様式Ⅰ（男子）'!C66," ","(",'様式Ⅰ（男子）'!E66,")"))</f>
        <v/>
      </c>
      <c r="D18" s="1" t="str">
        <f ca="1">IF($C18="","",CONCATENATE(VLOOKUP(OFFSET('様式Ⅰ（男子）'!$B$15,3*A18,0),'登録データ（男）'!$A$3:$J$2500,9,FALSE)," ",VLOOKUP(OFFSET('様式Ⅰ（男子）'!$B$15,3*A18,0),'登録データ（男）'!$A$3:$J$2500,10,FALSE)," ","(",LEFT(VLOOKUP(OFFSET('様式Ⅰ（男子）'!$B$15,3*A18,0),'登録データ（男）'!$A$3:$J$2500,8,FALSE),2),")"))</f>
        <v/>
      </c>
      <c r="E18" s="1" t="str">
        <f t="shared" si="0"/>
        <v/>
      </c>
      <c r="F18" s="1" t="str">
        <f>IF(B18="","",VLOOKUP(基本情報登録!$D$10,'登録データ（男）'!$M$3:$Q$65,3,FALSE))</f>
        <v/>
      </c>
      <c r="G18" s="1" t="str">
        <f>IF(B18="","",VLOOKUP('様式Ⅰ（男子）'!E67,'登録データ（男）'!$BC$2:$BD$49,2,FALSE))</f>
        <v/>
      </c>
      <c r="H18" s="1" t="str">
        <f>IF(B18="","",'様式Ⅰ（男子）'!B66)</f>
        <v/>
      </c>
      <c r="I18" s="1" t="str">
        <f>IF(B18="","",'様式Ⅰ（男子）'!AJ66)</f>
        <v/>
      </c>
      <c r="J18" s="1" t="str">
        <f>IF(B18="","",'様式Ⅰ（男子）'!AJ67)</f>
        <v/>
      </c>
      <c r="K18" s="1" t="str">
        <f>IF(B18="","",'様式Ⅰ（男子）'!AJ68)</f>
        <v/>
      </c>
    </row>
    <row r="19" spans="1:11" ht="18.75">
      <c r="A19" s="1">
        <v>18</v>
      </c>
      <c r="B19" s="1" t="str">
        <f>IF('様式Ⅰ（男子）'!B69="","",'様式Ⅰ（男子）'!BF69)</f>
        <v/>
      </c>
      <c r="C19" t="str">
        <f>IF(B19="","",CONCATENATE('様式Ⅰ（男子）'!C69," ","(",'様式Ⅰ（男子）'!E69,")"))</f>
        <v/>
      </c>
      <c r="D19" s="1" t="str">
        <f ca="1">IF($C19="","",CONCATENATE(VLOOKUP(OFFSET('様式Ⅰ（男子）'!$B$15,3*A19,0),'登録データ（男）'!$A$3:$J$2500,9,FALSE)," ",VLOOKUP(OFFSET('様式Ⅰ（男子）'!$B$15,3*A19,0),'登録データ（男）'!$A$3:$J$2500,10,FALSE)," ","(",LEFT(VLOOKUP(OFFSET('様式Ⅰ（男子）'!$B$15,3*A19,0),'登録データ（男）'!$A$3:$J$2500,8,FALSE),2),")"))</f>
        <v/>
      </c>
      <c r="E19" s="1" t="str">
        <f t="shared" si="0"/>
        <v/>
      </c>
      <c r="F19" s="1" t="str">
        <f>IF(B19="","",VLOOKUP(基本情報登録!$D$10,'登録データ（男）'!$M$3:$Q$65,3,FALSE))</f>
        <v/>
      </c>
      <c r="G19" s="1" t="str">
        <f>IF(B19="","",VLOOKUP('様式Ⅰ（男子）'!E70,'登録データ（男）'!$BC$2:$BD$49,2,FALSE))</f>
        <v/>
      </c>
      <c r="H19" s="1" t="str">
        <f>IF(B19="","",'様式Ⅰ（男子）'!B69)</f>
        <v/>
      </c>
      <c r="I19" s="1" t="str">
        <f>IF(B19="","",'様式Ⅰ（男子）'!AJ69)</f>
        <v/>
      </c>
      <c r="J19" s="1" t="str">
        <f>IF(B19="","",'様式Ⅰ（男子）'!AJ70)</f>
        <v/>
      </c>
      <c r="K19" s="1" t="str">
        <f>IF(B19="","",'様式Ⅰ（男子）'!AJ71)</f>
        <v/>
      </c>
    </row>
    <row r="20" spans="1:11" ht="18.75">
      <c r="A20" s="1">
        <v>19</v>
      </c>
      <c r="B20" s="1" t="str">
        <f>IF('様式Ⅰ（男子）'!B72="","",'様式Ⅰ（男子）'!BF72)</f>
        <v/>
      </c>
      <c r="C20" t="str">
        <f>IF(B20="","",CONCATENATE('様式Ⅰ（男子）'!C72," ","(",'様式Ⅰ（男子）'!E72,")"))</f>
        <v/>
      </c>
      <c r="D20" s="1" t="str">
        <f ca="1">IF($C20="","",CONCATENATE(VLOOKUP(OFFSET('様式Ⅰ（男子）'!$B$15,3*A20,0),'登録データ（男）'!$A$3:$J$2500,9,FALSE)," ",VLOOKUP(OFFSET('様式Ⅰ（男子）'!$B$15,3*A20,0),'登録データ（男）'!$A$3:$J$2500,10,FALSE)," ","(",LEFT(VLOOKUP(OFFSET('様式Ⅰ（男子）'!$B$15,3*A20,0),'登録データ（男）'!$A$3:$J$2500,8,FALSE),2),")"))</f>
        <v/>
      </c>
      <c r="E20" s="1" t="str">
        <f t="shared" si="0"/>
        <v/>
      </c>
      <c r="F20" s="1" t="str">
        <f>IF(B20="","",VLOOKUP(基本情報登録!$D$10,'登録データ（男）'!$M$3:$Q$65,3,FALSE))</f>
        <v/>
      </c>
      <c r="G20" s="1" t="str">
        <f>IF(B20="","",VLOOKUP('様式Ⅰ（男子）'!E73,'登録データ（男）'!$BC$2:$BD$49,2,FALSE))</f>
        <v/>
      </c>
      <c r="H20" s="1" t="str">
        <f>IF(B20="","",'様式Ⅰ（男子）'!B72)</f>
        <v/>
      </c>
      <c r="I20" s="1" t="str">
        <f>IF(B20="","",'様式Ⅰ（男子）'!AJ72)</f>
        <v/>
      </c>
      <c r="J20" s="1" t="str">
        <f>IF(B20="","",'様式Ⅰ（男子）'!AJ73)</f>
        <v/>
      </c>
      <c r="K20" s="1" t="str">
        <f>IF(B20="","",'様式Ⅰ（男子）'!AJ74)</f>
        <v/>
      </c>
    </row>
    <row r="21" spans="1:11" ht="18.75">
      <c r="A21" s="1">
        <v>20</v>
      </c>
      <c r="B21" s="1" t="str">
        <f>IF('様式Ⅰ（男子）'!B75="","",'様式Ⅰ（男子）'!BF75)</f>
        <v/>
      </c>
      <c r="C21" t="str">
        <f>IF(B21="","",CONCATENATE('様式Ⅰ（男子）'!C75," ","(",'様式Ⅰ（男子）'!E75,")"))</f>
        <v/>
      </c>
      <c r="D21" s="1" t="str">
        <f ca="1">IF($C21="","",CONCATENATE(VLOOKUP(OFFSET('様式Ⅰ（男子）'!$B$15,3*A21,0),'登録データ（男）'!$A$3:$J$2500,9,FALSE)," ",VLOOKUP(OFFSET('様式Ⅰ（男子）'!$B$15,3*A21,0),'登録データ（男）'!$A$3:$J$2500,10,FALSE)," ","(",LEFT(VLOOKUP(OFFSET('様式Ⅰ（男子）'!$B$15,3*A21,0),'登録データ（男）'!$A$3:$J$2500,8,FALSE),2),")"))</f>
        <v/>
      </c>
      <c r="E21" s="1" t="str">
        <f t="shared" si="0"/>
        <v/>
      </c>
      <c r="F21" s="1" t="str">
        <f>IF(B21="","",VLOOKUP(基本情報登録!$D$10,'登録データ（男）'!$M$3:$Q$65,3,FALSE))</f>
        <v/>
      </c>
      <c r="G21" s="1" t="str">
        <f>IF(B21="","",VLOOKUP('様式Ⅰ（男子）'!E76,'登録データ（男）'!$BC$2:$BD$49,2,FALSE))</f>
        <v/>
      </c>
      <c r="H21" s="1" t="str">
        <f>IF(B21="","",'様式Ⅰ（男子）'!B75)</f>
        <v/>
      </c>
      <c r="I21" s="1" t="str">
        <f>IF(B21="","",'様式Ⅰ（男子）'!AJ75)</f>
        <v/>
      </c>
      <c r="J21" s="1" t="str">
        <f>IF(B21="","",'様式Ⅰ（男子）'!AJ76)</f>
        <v/>
      </c>
      <c r="K21" s="1" t="str">
        <f>IF(B21="","",'様式Ⅰ（男子）'!AJ77)</f>
        <v/>
      </c>
    </row>
    <row r="22" spans="1:11" ht="18.75">
      <c r="A22" s="1">
        <v>21</v>
      </c>
      <c r="B22" s="1" t="str">
        <f>IF('様式Ⅰ（男子）'!B78="","",'様式Ⅰ（男子）'!BF78)</f>
        <v/>
      </c>
      <c r="C22" t="str">
        <f>IF(B22="","",CONCATENATE('様式Ⅰ（男子）'!C78," ","(",'様式Ⅰ（男子）'!E78,")"))</f>
        <v/>
      </c>
      <c r="D22" s="1" t="str">
        <f ca="1">IF($C22="","",CONCATENATE(VLOOKUP(OFFSET('様式Ⅰ（男子）'!$B$15,3*A22,0),'登録データ（男）'!$A$3:$J$2500,9,FALSE)," ",VLOOKUP(OFFSET('様式Ⅰ（男子）'!$B$15,3*A22,0),'登録データ（男）'!$A$3:$J$2500,10,FALSE)," ","(",LEFT(VLOOKUP(OFFSET('様式Ⅰ（男子）'!$B$15,3*A22,0),'登録データ（男）'!$A$3:$J$2500,8,FALSE),2),")"))</f>
        <v/>
      </c>
      <c r="E22" s="1" t="str">
        <f t="shared" si="0"/>
        <v/>
      </c>
      <c r="F22" s="1" t="str">
        <f>IF(B22="","",VLOOKUP(基本情報登録!$D$10,'登録データ（男）'!$M$3:$Q$65,3,FALSE))</f>
        <v/>
      </c>
      <c r="G22" s="1" t="str">
        <f>IF(B22="","",VLOOKUP('様式Ⅰ（男子）'!E79,'登録データ（男）'!$BC$2:$BD$49,2,FALSE))</f>
        <v/>
      </c>
      <c r="H22" s="1" t="str">
        <f>IF(B22="","",'様式Ⅰ（男子）'!B78)</f>
        <v/>
      </c>
      <c r="I22" s="1" t="str">
        <f>IF(B22="","",'様式Ⅰ（男子）'!AJ78)</f>
        <v/>
      </c>
      <c r="J22" s="1" t="str">
        <f>IF(B22="","",'様式Ⅰ（男子）'!AJ79)</f>
        <v/>
      </c>
      <c r="K22" s="1" t="str">
        <f>IF(B22="","",'様式Ⅰ（男子）'!AJ80)</f>
        <v/>
      </c>
    </row>
    <row r="23" spans="1:11" ht="18.75">
      <c r="A23" s="1">
        <v>22</v>
      </c>
      <c r="B23" s="1" t="str">
        <f>IF('様式Ⅰ（男子）'!B81="","",'様式Ⅰ（男子）'!BF81)</f>
        <v/>
      </c>
      <c r="C23" t="str">
        <f>IF(B23="","",CONCATENATE('様式Ⅰ（男子）'!C81," ","(",'様式Ⅰ（男子）'!E81,")"))</f>
        <v/>
      </c>
      <c r="D23" s="1" t="str">
        <f ca="1">IF($C23="","",CONCATENATE(VLOOKUP(OFFSET('様式Ⅰ（男子）'!$B$15,3*A23,0),'登録データ（男）'!$A$3:$J$2500,9,FALSE)," ",VLOOKUP(OFFSET('様式Ⅰ（男子）'!$B$15,3*A23,0),'登録データ（男）'!$A$3:$J$2500,10,FALSE)," ","(",LEFT(VLOOKUP(OFFSET('様式Ⅰ（男子）'!$B$15,3*A23,0),'登録データ（男）'!$A$3:$J$2500,8,FALSE),2),")"))</f>
        <v/>
      </c>
      <c r="E23" s="1" t="str">
        <f t="shared" si="0"/>
        <v/>
      </c>
      <c r="F23" s="1" t="str">
        <f>IF(B23="","",VLOOKUP(基本情報登録!$D$10,'登録データ（男）'!$M$3:$Q$65,3,FALSE))</f>
        <v/>
      </c>
      <c r="G23" s="1" t="str">
        <f>IF(B23="","",VLOOKUP('様式Ⅰ（男子）'!E82,'登録データ（男）'!$BC$2:$BD$49,2,FALSE))</f>
        <v/>
      </c>
      <c r="H23" s="1" t="str">
        <f>IF(B23="","",'様式Ⅰ（男子）'!B81)</f>
        <v/>
      </c>
      <c r="I23" s="1" t="str">
        <f>IF(B23="","",'様式Ⅰ（男子）'!AJ81)</f>
        <v/>
      </c>
      <c r="J23" s="1" t="str">
        <f>IF(B23="","",'様式Ⅰ（男子）'!AJ82)</f>
        <v/>
      </c>
      <c r="K23" s="1" t="str">
        <f>IF(B23="","",'様式Ⅰ（男子）'!AJ83)</f>
        <v/>
      </c>
    </row>
    <row r="24" spans="1:11" ht="18.75">
      <c r="A24" s="1">
        <v>23</v>
      </c>
      <c r="B24" s="1" t="str">
        <f>IF('様式Ⅰ（男子）'!B84="","",'様式Ⅰ（男子）'!BF84)</f>
        <v/>
      </c>
      <c r="C24" t="str">
        <f>IF(B24="","",CONCATENATE('様式Ⅰ（男子）'!C84," ","(",'様式Ⅰ（男子）'!E84,")"))</f>
        <v/>
      </c>
      <c r="D24" s="1" t="str">
        <f ca="1">IF($C24="","",CONCATENATE(VLOOKUP(OFFSET('様式Ⅰ（男子）'!$B$15,3*A24,0),'登録データ（男）'!$A$3:$J$2500,9,FALSE)," ",VLOOKUP(OFFSET('様式Ⅰ（男子）'!$B$15,3*A24,0),'登録データ（男）'!$A$3:$J$2500,10,FALSE)," ","(",LEFT(VLOOKUP(OFFSET('様式Ⅰ（男子）'!$B$15,3*A24,0),'登録データ（男）'!$A$3:$J$2500,8,FALSE),2),")"))</f>
        <v/>
      </c>
      <c r="E24" s="1" t="str">
        <f t="shared" si="0"/>
        <v/>
      </c>
      <c r="F24" s="1" t="str">
        <f>IF(B24="","",VLOOKUP(基本情報登録!$D$10,'登録データ（男）'!$M$3:$Q$65,3,FALSE))</f>
        <v/>
      </c>
      <c r="G24" s="1" t="str">
        <f>IF(B24="","",VLOOKUP('様式Ⅰ（男子）'!E85,'登録データ（男）'!$BC$2:$BD$49,2,FALSE))</f>
        <v/>
      </c>
      <c r="H24" s="1" t="str">
        <f>IF(B24="","",'様式Ⅰ（男子）'!B84)</f>
        <v/>
      </c>
      <c r="I24" s="1" t="str">
        <f>IF(B24="","",'様式Ⅰ（男子）'!AJ84)</f>
        <v/>
      </c>
      <c r="J24" s="1" t="str">
        <f>IF(B24="","",'様式Ⅰ（男子）'!AJ85)</f>
        <v/>
      </c>
      <c r="K24" s="1" t="str">
        <f>IF(B24="","",'様式Ⅰ（男子）'!AJ86)</f>
        <v/>
      </c>
    </row>
    <row r="25" spans="1:11" ht="18.75">
      <c r="A25" s="1">
        <v>24</v>
      </c>
      <c r="B25" s="1" t="str">
        <f>IF('様式Ⅰ（男子）'!B87="","",'様式Ⅰ（男子）'!BF87)</f>
        <v/>
      </c>
      <c r="C25" t="str">
        <f>IF(B25="","",CONCATENATE('様式Ⅰ（男子）'!C87," ","(",'様式Ⅰ（男子）'!E87,")"))</f>
        <v/>
      </c>
      <c r="D25" s="1" t="str">
        <f ca="1">IF($C25="","",CONCATENATE(VLOOKUP(OFFSET('様式Ⅰ（男子）'!$B$15,3*A25,0),'登録データ（男）'!$A$3:$J$2500,9,FALSE)," ",VLOOKUP(OFFSET('様式Ⅰ（男子）'!$B$15,3*A25,0),'登録データ（男）'!$A$3:$J$2500,10,FALSE)," ","(",LEFT(VLOOKUP(OFFSET('様式Ⅰ（男子）'!$B$15,3*A25,0),'登録データ（男）'!$A$3:$J$2500,8,FALSE),2),")"))</f>
        <v/>
      </c>
      <c r="E25" s="1" t="str">
        <f t="shared" si="0"/>
        <v/>
      </c>
      <c r="F25" s="1" t="str">
        <f>IF(B25="","",VLOOKUP(基本情報登録!$D$10,'登録データ（男）'!$M$3:$Q$65,3,FALSE))</f>
        <v/>
      </c>
      <c r="G25" s="1" t="str">
        <f>IF(B25="","",VLOOKUP('様式Ⅰ（男子）'!E88,'登録データ（男）'!$BC$2:$BD$49,2,FALSE))</f>
        <v/>
      </c>
      <c r="H25" s="1" t="str">
        <f>IF(B25="","",'様式Ⅰ（男子）'!B87)</f>
        <v/>
      </c>
      <c r="I25" s="1" t="str">
        <f>IF(B25="","",'様式Ⅰ（男子）'!AJ87)</f>
        <v/>
      </c>
      <c r="J25" s="1" t="str">
        <f>IF(B25="","",'様式Ⅰ（男子）'!AJ88)</f>
        <v/>
      </c>
      <c r="K25" s="1" t="str">
        <f>IF(B25="","",'様式Ⅰ（男子）'!AJ89)</f>
        <v/>
      </c>
    </row>
    <row r="26" spans="1:11" ht="18.75">
      <c r="A26" s="1">
        <v>25</v>
      </c>
      <c r="B26" s="1" t="str">
        <f>IF('様式Ⅰ（男子）'!B90="","",'様式Ⅰ（男子）'!BF90)</f>
        <v/>
      </c>
      <c r="C26" t="str">
        <f>IF(B26="","",CONCATENATE('様式Ⅰ（男子）'!C90," ","(",'様式Ⅰ（男子）'!E90,")"))</f>
        <v/>
      </c>
      <c r="D26" s="1" t="str">
        <f ca="1">IF($C26="","",CONCATENATE(VLOOKUP(OFFSET('様式Ⅰ（男子）'!$B$15,3*A26,0),'登録データ（男）'!$A$3:$J$2500,9,FALSE)," ",VLOOKUP(OFFSET('様式Ⅰ（男子）'!$B$15,3*A26,0),'登録データ（男）'!$A$3:$J$2500,10,FALSE)," ","(",LEFT(VLOOKUP(OFFSET('様式Ⅰ（男子）'!$B$15,3*A26,0),'登録データ（男）'!$A$3:$J$2500,8,FALSE),2),")"))</f>
        <v/>
      </c>
      <c r="E26" s="1" t="str">
        <f t="shared" si="0"/>
        <v/>
      </c>
      <c r="F26" s="1" t="str">
        <f>IF(B26="","",VLOOKUP(基本情報登録!$D$10,'登録データ（男）'!$M$3:$Q$65,3,FALSE))</f>
        <v/>
      </c>
      <c r="G26" s="1" t="str">
        <f>IF(B26="","",VLOOKUP('様式Ⅰ（男子）'!E91,'登録データ（男）'!$BC$2:$BD$49,2,FALSE))</f>
        <v/>
      </c>
      <c r="H26" s="1" t="str">
        <f>IF(B26="","",'様式Ⅰ（男子）'!B90)</f>
        <v/>
      </c>
      <c r="I26" s="1" t="str">
        <f>IF(B26="","",'様式Ⅰ（男子）'!AJ90)</f>
        <v/>
      </c>
      <c r="J26" s="1" t="str">
        <f>IF(B26="","",'様式Ⅰ（男子）'!AJ91)</f>
        <v/>
      </c>
      <c r="K26" s="1" t="str">
        <f>IF(B26="","",'様式Ⅰ（男子）'!AJ92)</f>
        <v/>
      </c>
    </row>
    <row r="27" spans="1:11" ht="18.75">
      <c r="A27" s="1">
        <v>26</v>
      </c>
      <c r="B27" s="1" t="str">
        <f>IF('様式Ⅰ（男子）'!B93="","",'様式Ⅰ（男子）'!BF93)</f>
        <v/>
      </c>
      <c r="C27" t="str">
        <f>IF(B27="","",CONCATENATE('様式Ⅰ（男子）'!C93," ","(",'様式Ⅰ（男子）'!E93,")"))</f>
        <v/>
      </c>
      <c r="D27" s="1" t="str">
        <f ca="1">IF($C27="","",CONCATENATE(VLOOKUP(OFFSET('様式Ⅰ（男子）'!$B$15,3*A27,0),'登録データ（男）'!$A$3:$J$2500,9,FALSE)," ",VLOOKUP(OFFSET('様式Ⅰ（男子）'!$B$15,3*A27,0),'登録データ（男）'!$A$3:$J$2500,10,FALSE)," ","(",LEFT(VLOOKUP(OFFSET('様式Ⅰ（男子）'!$B$15,3*A27,0),'登録データ（男）'!$A$3:$J$2500,8,FALSE),2),")"))</f>
        <v/>
      </c>
      <c r="E27" s="1" t="str">
        <f t="shared" si="0"/>
        <v/>
      </c>
      <c r="F27" s="1" t="str">
        <f>IF(B27="","",VLOOKUP(基本情報登録!$D$10,'登録データ（男）'!$M$3:$Q$65,3,FALSE))</f>
        <v/>
      </c>
      <c r="G27" s="1" t="str">
        <f>IF(B27="","",VLOOKUP('様式Ⅰ（男子）'!E94,'登録データ（男）'!$BC$2:$BD$49,2,FALSE))</f>
        <v/>
      </c>
      <c r="H27" s="1" t="str">
        <f>IF(B27="","",'様式Ⅰ（男子）'!B93)</f>
        <v/>
      </c>
      <c r="I27" s="1" t="str">
        <f>IF(B27="","",'様式Ⅰ（男子）'!AJ93)</f>
        <v/>
      </c>
      <c r="J27" s="1" t="str">
        <f>IF(B27="","",'様式Ⅰ（男子）'!AJ94)</f>
        <v/>
      </c>
      <c r="K27" s="1" t="str">
        <f>IF(B27="","",'様式Ⅰ（男子）'!AJ95)</f>
        <v/>
      </c>
    </row>
    <row r="28" spans="1:11" ht="18.75">
      <c r="A28" s="1">
        <v>27</v>
      </c>
      <c r="B28" s="1" t="str">
        <f>IF('様式Ⅰ（男子）'!B96="","",'様式Ⅰ（男子）'!BF96)</f>
        <v/>
      </c>
      <c r="C28" t="str">
        <f>IF(B28="","",CONCATENATE('様式Ⅰ（男子）'!C96," ","(",'様式Ⅰ（男子）'!E96,")"))</f>
        <v/>
      </c>
      <c r="D28" s="1" t="str">
        <f ca="1">IF($C28="","",CONCATENATE(VLOOKUP(OFFSET('様式Ⅰ（男子）'!$B$15,3*A28,0),'登録データ（男）'!$A$3:$J$2500,9,FALSE)," ",VLOOKUP(OFFSET('様式Ⅰ（男子）'!$B$15,3*A28,0),'登録データ（男）'!$A$3:$J$2500,10,FALSE)," ","(",LEFT(VLOOKUP(OFFSET('様式Ⅰ（男子）'!$B$15,3*A28,0),'登録データ（男）'!$A$3:$J$2500,8,FALSE),2),")"))</f>
        <v/>
      </c>
      <c r="E28" s="1" t="str">
        <f t="shared" si="0"/>
        <v/>
      </c>
      <c r="F28" s="1" t="str">
        <f>IF(B28="","",VLOOKUP(基本情報登録!$D$10,'登録データ（男）'!$M$3:$Q$65,3,FALSE))</f>
        <v/>
      </c>
      <c r="G28" s="1" t="str">
        <f>IF(B28="","",VLOOKUP('様式Ⅰ（男子）'!E97,'登録データ（男）'!$BC$2:$BD$49,2,FALSE))</f>
        <v/>
      </c>
      <c r="H28" s="1" t="str">
        <f>IF(B28="","",'様式Ⅰ（男子）'!B96)</f>
        <v/>
      </c>
      <c r="I28" s="1" t="str">
        <f>IF(B28="","",'様式Ⅰ（男子）'!AJ96)</f>
        <v/>
      </c>
      <c r="J28" s="1" t="str">
        <f>IF(B28="","",'様式Ⅰ（男子）'!AJ97)</f>
        <v/>
      </c>
      <c r="K28" s="1" t="str">
        <f>IF(B28="","",'様式Ⅰ（男子）'!AJ98)</f>
        <v/>
      </c>
    </row>
    <row r="29" spans="1:11" ht="18.75">
      <c r="A29" s="1">
        <v>28</v>
      </c>
      <c r="B29" s="1" t="str">
        <f>IF('様式Ⅰ（男子）'!B99="","",'様式Ⅰ（男子）'!BF99)</f>
        <v/>
      </c>
      <c r="C29" t="str">
        <f>IF(B29="","",CONCATENATE('様式Ⅰ（男子）'!C99," ","(",'様式Ⅰ（男子）'!E99,")"))</f>
        <v/>
      </c>
      <c r="D29" s="1" t="str">
        <f ca="1">IF($C29="","",CONCATENATE(VLOOKUP(OFFSET('様式Ⅰ（男子）'!$B$15,3*A29,0),'登録データ（男）'!$A$3:$J$2500,9,FALSE)," ",VLOOKUP(OFFSET('様式Ⅰ（男子）'!$B$15,3*A29,0),'登録データ（男）'!$A$3:$J$2500,10,FALSE)," ","(",LEFT(VLOOKUP(OFFSET('様式Ⅰ（男子）'!$B$15,3*A29,0),'登録データ（男）'!$A$3:$J$2500,8,FALSE),2),")"))</f>
        <v/>
      </c>
      <c r="E29" s="1" t="str">
        <f t="shared" si="0"/>
        <v/>
      </c>
      <c r="F29" s="1" t="str">
        <f>IF(B29="","",VLOOKUP(基本情報登録!$D$10,'登録データ（男）'!$M$3:$Q$65,3,FALSE))</f>
        <v/>
      </c>
      <c r="G29" s="1" t="str">
        <f>IF(B29="","",VLOOKUP('様式Ⅰ（男子）'!E100,'登録データ（男）'!$BC$2:$BD$49,2,FALSE))</f>
        <v/>
      </c>
      <c r="H29" s="1" t="str">
        <f>IF(B29="","",'様式Ⅰ（男子）'!B99)</f>
        <v/>
      </c>
      <c r="I29" s="1" t="str">
        <f>IF(B29="","",'様式Ⅰ（男子）'!AJ99)</f>
        <v/>
      </c>
      <c r="J29" s="1" t="str">
        <f>IF(B29="","",'様式Ⅰ（男子）'!AJ100)</f>
        <v/>
      </c>
      <c r="K29" s="1" t="str">
        <f>IF(B29="","",'様式Ⅰ（男子）'!AJ101)</f>
        <v/>
      </c>
    </row>
    <row r="30" spans="1:11" ht="18.75">
      <c r="A30" s="1">
        <v>29</v>
      </c>
      <c r="B30" s="1" t="str">
        <f>IF('様式Ⅰ（男子）'!B102="","",'様式Ⅰ（男子）'!BF102)</f>
        <v/>
      </c>
      <c r="C30" t="str">
        <f>IF(B30="","",CONCATENATE('様式Ⅰ（男子）'!C102," ","(",'様式Ⅰ（男子）'!E102,")"))</f>
        <v/>
      </c>
      <c r="D30" s="1" t="str">
        <f ca="1">IF($C30="","",CONCATENATE(VLOOKUP(OFFSET('様式Ⅰ（男子）'!$B$15,3*A30,0),'登録データ（男）'!$A$3:$J$2500,9,FALSE)," ",VLOOKUP(OFFSET('様式Ⅰ（男子）'!$B$15,3*A30,0),'登録データ（男）'!$A$3:$J$2500,10,FALSE)," ","(",LEFT(VLOOKUP(OFFSET('様式Ⅰ（男子）'!$B$15,3*A30,0),'登録データ（男）'!$A$3:$J$2500,8,FALSE),2),")"))</f>
        <v/>
      </c>
      <c r="E30" s="1" t="str">
        <f t="shared" si="0"/>
        <v/>
      </c>
      <c r="F30" s="1" t="str">
        <f>IF(B30="","",VLOOKUP(基本情報登録!$D$10,'登録データ（男）'!$M$3:$Q$65,3,FALSE))</f>
        <v/>
      </c>
      <c r="G30" s="1" t="str">
        <f>IF(B30="","",VLOOKUP('様式Ⅰ（男子）'!E103,'登録データ（男）'!$BC$2:$BD$49,2,FALSE))</f>
        <v/>
      </c>
      <c r="H30" s="1" t="str">
        <f>IF(B30="","",'様式Ⅰ（男子）'!B102)</f>
        <v/>
      </c>
      <c r="I30" s="1" t="str">
        <f>IF(B30="","",'様式Ⅰ（男子）'!AJ102)</f>
        <v/>
      </c>
      <c r="J30" s="1" t="str">
        <f>IF(B30="","",'様式Ⅰ（男子）'!AJ103)</f>
        <v/>
      </c>
      <c r="K30" s="1" t="str">
        <f>IF(B30="","",'様式Ⅰ（男子）'!AJ104)</f>
        <v/>
      </c>
    </row>
    <row r="31" spans="1:11" ht="18.75">
      <c r="A31" s="1">
        <v>30</v>
      </c>
      <c r="B31" s="1" t="str">
        <f>IF('様式Ⅰ（男子）'!B105="","",'様式Ⅰ（男子）'!BF105)</f>
        <v/>
      </c>
      <c r="C31" t="str">
        <f>IF(B31="","",CONCATENATE('様式Ⅰ（男子）'!C105," ","(",'様式Ⅰ（男子）'!E105,")"))</f>
        <v/>
      </c>
      <c r="D31" s="1" t="str">
        <f ca="1">IF($C31="","",CONCATENATE(VLOOKUP(OFFSET('様式Ⅰ（男子）'!$B$15,3*A31,0),'登録データ（男）'!$A$3:$J$2500,9,FALSE)," ",VLOOKUP(OFFSET('様式Ⅰ（男子）'!$B$15,3*A31,0),'登録データ（男）'!$A$3:$J$2500,10,FALSE)," ","(",LEFT(VLOOKUP(OFFSET('様式Ⅰ（男子）'!$B$15,3*A31,0),'登録データ（男）'!$A$3:$J$2500,8,FALSE),2),")"))</f>
        <v/>
      </c>
      <c r="E31" s="1" t="str">
        <f t="shared" si="0"/>
        <v/>
      </c>
      <c r="F31" s="1" t="str">
        <f>IF(B31="","",VLOOKUP(基本情報登録!$D$10,'登録データ（男）'!$M$3:$Q$65,3,FALSE))</f>
        <v/>
      </c>
      <c r="G31" s="1" t="str">
        <f>IF(B31="","",VLOOKUP('様式Ⅰ（男子）'!E106,'登録データ（男）'!$BC$2:$BD$49,2,FALSE))</f>
        <v/>
      </c>
      <c r="H31" s="1" t="str">
        <f>IF(B31="","",'様式Ⅰ（男子）'!B105)</f>
        <v/>
      </c>
      <c r="I31" s="1" t="str">
        <f>IF(B31="","",'様式Ⅰ（男子）'!AJ105)</f>
        <v/>
      </c>
      <c r="J31" s="1" t="str">
        <f>IF(B31="","",'様式Ⅰ（男子）'!AJ106)</f>
        <v/>
      </c>
      <c r="K31" s="1" t="str">
        <f>IF(B31="","",'様式Ⅰ（男子）'!AJ107)</f>
        <v/>
      </c>
    </row>
    <row r="32" spans="1:11" ht="18.75">
      <c r="A32" s="1">
        <v>31</v>
      </c>
      <c r="B32" s="1" t="str">
        <f>IF('様式Ⅰ（男子）'!B108="","",'様式Ⅰ（男子）'!BF108)</f>
        <v/>
      </c>
      <c r="C32" t="str">
        <f>IF(B32="","",CONCATENATE('様式Ⅰ（男子）'!C108," ","(",'様式Ⅰ（男子）'!E108,")"))</f>
        <v/>
      </c>
      <c r="D32" s="1" t="str">
        <f ca="1">IF($C32="","",CONCATENATE(VLOOKUP(OFFSET('様式Ⅰ（男子）'!$B$15,3*A32,0),'登録データ（男）'!$A$3:$J$2500,9,FALSE)," ",VLOOKUP(OFFSET('様式Ⅰ（男子）'!$B$15,3*A32,0),'登録データ（男）'!$A$3:$J$2500,10,FALSE)," ","(",LEFT(VLOOKUP(OFFSET('様式Ⅰ（男子）'!$B$15,3*A32,0),'登録データ（男）'!$A$3:$J$2500,8,FALSE),2),")"))</f>
        <v/>
      </c>
      <c r="E32" s="1" t="str">
        <f t="shared" si="0"/>
        <v/>
      </c>
      <c r="F32" s="1" t="str">
        <f>IF(B32="","",VLOOKUP(基本情報登録!$D$10,'登録データ（男）'!$M$3:$Q$65,3,FALSE))</f>
        <v/>
      </c>
      <c r="G32" s="1" t="str">
        <f>IF(B32="","",VLOOKUP('様式Ⅰ（男子）'!E109,'登録データ（男）'!$BC$2:$BD$49,2,FALSE))</f>
        <v/>
      </c>
      <c r="H32" s="1" t="str">
        <f>IF(B32="","",'様式Ⅰ（男子）'!B108)</f>
        <v/>
      </c>
      <c r="I32" s="1" t="str">
        <f>IF(B32="","",'様式Ⅰ（男子）'!AJ108)</f>
        <v/>
      </c>
      <c r="J32" s="1" t="str">
        <f>IF(B32="","",'様式Ⅰ（男子）'!AJ109)</f>
        <v/>
      </c>
      <c r="K32" s="1" t="str">
        <f>IF(B32="","",'様式Ⅰ（男子）'!AJ110)</f>
        <v/>
      </c>
    </row>
    <row r="33" spans="1:11" ht="18.75">
      <c r="A33" s="1">
        <v>32</v>
      </c>
      <c r="B33" s="1" t="str">
        <f>IF('様式Ⅰ（男子）'!B111="","",'様式Ⅰ（男子）'!BF111)</f>
        <v/>
      </c>
      <c r="C33" t="str">
        <f>IF(B33="","",CONCATENATE('様式Ⅰ（男子）'!C111," ","(",'様式Ⅰ（男子）'!E111,")"))</f>
        <v/>
      </c>
      <c r="D33" s="1" t="str">
        <f ca="1">IF($C33="","",CONCATENATE(VLOOKUP(OFFSET('様式Ⅰ（男子）'!$B$15,3*A33,0),'登録データ（男）'!$A$3:$J$2500,9,FALSE)," ",VLOOKUP(OFFSET('様式Ⅰ（男子）'!$B$15,3*A33,0),'登録データ（男）'!$A$3:$J$2500,10,FALSE)," ","(",LEFT(VLOOKUP(OFFSET('様式Ⅰ（男子）'!$B$15,3*A33,0),'登録データ（男）'!$A$3:$J$2500,8,FALSE),2),")"))</f>
        <v/>
      </c>
      <c r="E33" s="1" t="str">
        <f t="shared" si="0"/>
        <v/>
      </c>
      <c r="F33" s="1" t="str">
        <f>IF(B33="","",VLOOKUP(基本情報登録!$D$10,'登録データ（男）'!$M$3:$Q$65,3,FALSE))</f>
        <v/>
      </c>
      <c r="G33" s="1" t="str">
        <f>IF(B33="","",VLOOKUP('様式Ⅰ（男子）'!E112,'登録データ（男）'!$BC$2:$BD$49,2,FALSE))</f>
        <v/>
      </c>
      <c r="H33" s="1" t="str">
        <f>IF(B33="","",'様式Ⅰ（男子）'!B111)</f>
        <v/>
      </c>
      <c r="I33" s="1" t="str">
        <f>IF(B33="","",'様式Ⅰ（男子）'!AJ111)</f>
        <v/>
      </c>
      <c r="J33" s="1" t="str">
        <f>IF(B33="","",'様式Ⅰ（男子）'!AJ112)</f>
        <v/>
      </c>
      <c r="K33" s="1" t="str">
        <f>IF(B33="","",'様式Ⅰ（男子）'!AJ113)</f>
        <v/>
      </c>
    </row>
    <row r="34" spans="1:11" ht="18.75">
      <c r="A34" s="1">
        <v>33</v>
      </c>
      <c r="B34" s="1" t="str">
        <f>IF('様式Ⅰ（男子）'!B114="","",'様式Ⅰ（男子）'!BF114)</f>
        <v/>
      </c>
      <c r="C34" t="str">
        <f>IF(B34="","",CONCATENATE('様式Ⅰ（男子）'!C114," ","(",'様式Ⅰ（男子）'!E114,")"))</f>
        <v/>
      </c>
      <c r="D34" s="1" t="str">
        <f ca="1">IF($C34="","",CONCATENATE(VLOOKUP(OFFSET('様式Ⅰ（男子）'!$B$15,3*A34,0),'登録データ（男）'!$A$3:$J$2500,9,FALSE)," ",VLOOKUP(OFFSET('様式Ⅰ（男子）'!$B$15,3*A34,0),'登録データ（男）'!$A$3:$J$2500,10,FALSE)," ","(",LEFT(VLOOKUP(OFFSET('様式Ⅰ（男子）'!$B$15,3*A34,0),'登録データ（男）'!$A$3:$J$2500,8,FALSE),2),")"))</f>
        <v/>
      </c>
      <c r="E34" s="1" t="str">
        <f t="shared" si="0"/>
        <v/>
      </c>
      <c r="F34" s="1" t="str">
        <f>IF(B34="","",VLOOKUP(基本情報登録!$D$10,'登録データ（男）'!$M$3:$Q$65,3,FALSE))</f>
        <v/>
      </c>
      <c r="G34" s="1" t="str">
        <f>IF(B34="","",VLOOKUP('様式Ⅰ（男子）'!E115,'登録データ（男）'!$BC$2:$BD$49,2,FALSE))</f>
        <v/>
      </c>
      <c r="H34" s="1" t="str">
        <f>IF(B34="","",'様式Ⅰ（男子）'!B114)</f>
        <v/>
      </c>
      <c r="I34" s="1" t="str">
        <f>IF(B34="","",'様式Ⅰ（男子）'!AJ114)</f>
        <v/>
      </c>
      <c r="J34" s="1" t="str">
        <f>IF(B34="","",'様式Ⅰ（男子）'!AJ115)</f>
        <v/>
      </c>
      <c r="K34" s="1" t="str">
        <f>IF(B34="","",'様式Ⅰ（男子）'!AJ116)</f>
        <v/>
      </c>
    </row>
    <row r="35" spans="1:11" ht="18.75">
      <c r="A35" s="1">
        <v>34</v>
      </c>
      <c r="B35" s="1" t="str">
        <f>IF('様式Ⅰ（男子）'!B117="","",'様式Ⅰ（男子）'!BF117)</f>
        <v/>
      </c>
      <c r="C35" t="str">
        <f>IF(B35="","",CONCATENATE('様式Ⅰ（男子）'!C117," ","(",'様式Ⅰ（男子）'!E117,")"))</f>
        <v/>
      </c>
      <c r="D35" s="1" t="str">
        <f ca="1">IF($C35="","",CONCATENATE(VLOOKUP(OFFSET('様式Ⅰ（男子）'!$B$15,3*A35,0),'登録データ（男）'!$A$3:$J$2500,9,FALSE)," ",VLOOKUP(OFFSET('様式Ⅰ（男子）'!$B$15,3*A35,0),'登録データ（男）'!$A$3:$J$2500,10,FALSE)," ","(",LEFT(VLOOKUP(OFFSET('様式Ⅰ（男子）'!$B$15,3*A35,0),'登録データ（男）'!$A$3:$J$2500,8,FALSE),2),")"))</f>
        <v/>
      </c>
      <c r="E35" s="1" t="str">
        <f t="shared" si="0"/>
        <v/>
      </c>
      <c r="F35" s="1" t="str">
        <f>IF(B35="","",VLOOKUP(基本情報登録!$D$10,'登録データ（男）'!$M$3:$Q$65,3,FALSE))</f>
        <v/>
      </c>
      <c r="G35" s="1" t="str">
        <f>IF(B35="","",VLOOKUP('様式Ⅰ（男子）'!E118,'登録データ（男）'!$BC$2:$BD$49,2,FALSE))</f>
        <v/>
      </c>
      <c r="H35" s="1" t="str">
        <f>IF(B35="","",'様式Ⅰ（男子）'!B117)</f>
        <v/>
      </c>
      <c r="I35" s="1" t="str">
        <f>IF(B35="","",'様式Ⅰ（男子）'!AJ117)</f>
        <v/>
      </c>
      <c r="J35" s="1" t="str">
        <f>IF(B35="","",'様式Ⅰ（男子）'!AJ118)</f>
        <v/>
      </c>
      <c r="K35" s="1" t="str">
        <f>IF(B35="","",'様式Ⅰ（男子）'!AJ119)</f>
        <v/>
      </c>
    </row>
    <row r="36" spans="1:11" ht="18.75">
      <c r="A36" s="1">
        <v>35</v>
      </c>
      <c r="B36" s="1" t="str">
        <f>IF('様式Ⅰ（男子）'!B120="","",'様式Ⅰ（男子）'!BF120)</f>
        <v/>
      </c>
      <c r="C36" t="str">
        <f>IF(B36="","",CONCATENATE('様式Ⅰ（男子）'!C120," ","(",'様式Ⅰ（男子）'!E120,")"))</f>
        <v/>
      </c>
      <c r="D36" s="1" t="str">
        <f ca="1">IF($C36="","",CONCATENATE(VLOOKUP(OFFSET('様式Ⅰ（男子）'!$B$15,3*A36,0),'登録データ（男）'!$A$3:$J$2500,9,FALSE)," ",VLOOKUP(OFFSET('様式Ⅰ（男子）'!$B$15,3*A36,0),'登録データ（男）'!$A$3:$J$2500,10,FALSE)," ","(",LEFT(VLOOKUP(OFFSET('様式Ⅰ（男子）'!$B$15,3*A36,0),'登録データ（男）'!$A$3:$J$2500,8,FALSE),2),")"))</f>
        <v/>
      </c>
      <c r="E36" s="1" t="str">
        <f t="shared" si="0"/>
        <v/>
      </c>
      <c r="F36" s="1" t="str">
        <f>IF(B36="","",VLOOKUP(基本情報登録!$D$10,'登録データ（男）'!$M$3:$Q$65,3,FALSE))</f>
        <v/>
      </c>
      <c r="G36" s="1" t="str">
        <f>IF(B36="","",VLOOKUP('様式Ⅰ（男子）'!E121,'登録データ（男）'!$BC$2:$BD$49,2,FALSE))</f>
        <v/>
      </c>
      <c r="H36" s="1" t="str">
        <f>IF(B36="","",'様式Ⅰ（男子）'!B120)</f>
        <v/>
      </c>
      <c r="I36" s="1" t="str">
        <f>IF(B36="","",'様式Ⅰ（男子）'!AJ120)</f>
        <v/>
      </c>
      <c r="J36" s="1" t="str">
        <f>IF(B36="","",'様式Ⅰ（男子）'!AJ121)</f>
        <v/>
      </c>
      <c r="K36" s="1" t="str">
        <f>IF(B36="","",'様式Ⅰ（男子）'!AJ122)</f>
        <v/>
      </c>
    </row>
    <row r="37" spans="1:11" ht="18.75">
      <c r="A37" s="1">
        <v>36</v>
      </c>
      <c r="B37" s="1" t="str">
        <f>IF('様式Ⅰ（男子）'!B123="","",'様式Ⅰ（男子）'!BF123)</f>
        <v/>
      </c>
      <c r="C37" t="str">
        <f>IF(B37="","",CONCATENATE('様式Ⅰ（男子）'!C123," ","(",'様式Ⅰ（男子）'!E123,")"))</f>
        <v/>
      </c>
      <c r="D37" s="1" t="str">
        <f ca="1">IF($C37="","",CONCATENATE(VLOOKUP(OFFSET('様式Ⅰ（男子）'!$B$15,3*A37,0),'登録データ（男）'!$A$3:$J$2500,9,FALSE)," ",VLOOKUP(OFFSET('様式Ⅰ（男子）'!$B$15,3*A37,0),'登録データ（男）'!$A$3:$J$2500,10,FALSE)," ","(",LEFT(VLOOKUP(OFFSET('様式Ⅰ（男子）'!$B$15,3*A37,0),'登録データ（男）'!$A$3:$J$2500,8,FALSE),2),")"))</f>
        <v/>
      </c>
      <c r="E37" s="1" t="str">
        <f t="shared" si="0"/>
        <v/>
      </c>
      <c r="F37" s="1" t="str">
        <f>IF(B37="","",VLOOKUP(基本情報登録!$D$10,'登録データ（男）'!$M$3:$Q$65,3,FALSE))</f>
        <v/>
      </c>
      <c r="G37" s="1" t="str">
        <f>IF(B37="","",VLOOKUP('様式Ⅰ（男子）'!E124,'登録データ（男）'!$BC$2:$BD$49,2,FALSE))</f>
        <v/>
      </c>
      <c r="H37" s="1" t="str">
        <f>IF(B37="","",'様式Ⅰ（男子）'!B123)</f>
        <v/>
      </c>
      <c r="I37" s="1" t="str">
        <f>IF(B37="","",'様式Ⅰ（男子）'!AJ123)</f>
        <v/>
      </c>
      <c r="J37" s="1" t="str">
        <f>IF(B37="","",'様式Ⅰ（男子）'!AJ124)</f>
        <v/>
      </c>
      <c r="K37" s="1" t="str">
        <f>IF(B37="","",'様式Ⅰ（男子）'!AJ125)</f>
        <v/>
      </c>
    </row>
    <row r="38" spans="1:11" ht="18.75">
      <c r="A38" s="1">
        <v>37</v>
      </c>
      <c r="B38" s="1" t="str">
        <f>IF('様式Ⅰ（男子）'!B126="","",'様式Ⅰ（男子）'!BF126)</f>
        <v/>
      </c>
      <c r="C38" t="str">
        <f>IF(B38="","",CONCATENATE('様式Ⅰ（男子）'!C126," ","(",'様式Ⅰ（男子）'!E126,")"))</f>
        <v/>
      </c>
      <c r="D38" s="1" t="str">
        <f ca="1">IF($C38="","",CONCATENATE(VLOOKUP(OFFSET('様式Ⅰ（男子）'!$B$15,3*A38,0),'登録データ（男）'!$A$3:$J$2500,9,FALSE)," ",VLOOKUP(OFFSET('様式Ⅰ（男子）'!$B$15,3*A38,0),'登録データ（男）'!$A$3:$J$2500,10,FALSE)," ","(",LEFT(VLOOKUP(OFFSET('様式Ⅰ（男子）'!$B$15,3*A38,0),'登録データ（男）'!$A$3:$J$2500,8,FALSE),2),")"))</f>
        <v/>
      </c>
      <c r="E38" s="1" t="str">
        <f t="shared" si="0"/>
        <v/>
      </c>
      <c r="F38" s="1" t="str">
        <f>IF(B38="","",VLOOKUP(基本情報登録!$D$10,'登録データ（男）'!$M$3:$Q$65,3,FALSE))</f>
        <v/>
      </c>
      <c r="G38" s="1" t="str">
        <f>IF(B38="","",VLOOKUP('様式Ⅰ（男子）'!E127,'登録データ（男）'!$BC$2:$BD$49,2,FALSE))</f>
        <v/>
      </c>
      <c r="H38" s="1" t="str">
        <f>IF(B38="","",'様式Ⅰ（男子）'!B126)</f>
        <v/>
      </c>
      <c r="I38" s="1" t="str">
        <f>IF(B38="","",'様式Ⅰ（男子）'!AJ126)</f>
        <v/>
      </c>
      <c r="J38" s="1" t="str">
        <f>IF(B38="","",'様式Ⅰ（男子）'!AJ127)</f>
        <v/>
      </c>
      <c r="K38" s="1" t="str">
        <f>IF(B38="","",'様式Ⅰ（男子）'!AJ128)</f>
        <v/>
      </c>
    </row>
    <row r="39" spans="1:11" ht="18.75">
      <c r="A39" s="1">
        <v>38</v>
      </c>
      <c r="B39" s="1" t="str">
        <f>IF('様式Ⅰ（男子）'!B129="","",'様式Ⅰ（男子）'!BF129)</f>
        <v/>
      </c>
      <c r="C39" t="str">
        <f>IF(B39="","",CONCATENATE('様式Ⅰ（男子）'!C129," ","(",'様式Ⅰ（男子）'!E129,")"))</f>
        <v/>
      </c>
      <c r="D39" s="1" t="str">
        <f ca="1">IF($C39="","",CONCATENATE(VLOOKUP(OFFSET('様式Ⅰ（男子）'!$B$15,3*A39,0),'登録データ（男）'!$A$3:$J$2500,9,FALSE)," ",VLOOKUP(OFFSET('様式Ⅰ（男子）'!$B$15,3*A39,0),'登録データ（男）'!$A$3:$J$2500,10,FALSE)," ","(",LEFT(VLOOKUP(OFFSET('様式Ⅰ（男子）'!$B$15,3*A39,0),'登録データ（男）'!$A$3:$J$2500,8,FALSE),2),")"))</f>
        <v/>
      </c>
      <c r="E39" s="1" t="str">
        <f t="shared" si="0"/>
        <v/>
      </c>
      <c r="F39" s="1" t="str">
        <f>IF(B39="","",VLOOKUP(基本情報登録!$D$10,'登録データ（男）'!$M$3:$Q$65,3,FALSE))</f>
        <v/>
      </c>
      <c r="G39" s="1" t="str">
        <f>IF(B39="","",VLOOKUP('様式Ⅰ（男子）'!E130,'登録データ（男）'!$BC$2:$BD$49,2,FALSE))</f>
        <v/>
      </c>
      <c r="H39" s="1" t="str">
        <f>IF(B39="","",'様式Ⅰ（男子）'!B129)</f>
        <v/>
      </c>
      <c r="I39" s="1" t="str">
        <f>IF(B39="","",'様式Ⅰ（男子）'!AJ129)</f>
        <v/>
      </c>
      <c r="J39" s="1" t="str">
        <f>IF(B39="","",'様式Ⅰ（男子）'!AJ130)</f>
        <v/>
      </c>
      <c r="K39" s="1" t="str">
        <f>IF(B39="","",'様式Ⅰ（男子）'!AJ131)</f>
        <v/>
      </c>
    </row>
    <row r="40" spans="1:11" ht="18.75">
      <c r="A40" s="1">
        <v>39</v>
      </c>
      <c r="B40" s="1" t="str">
        <f>IF('様式Ⅰ（男子）'!B132="","",'様式Ⅰ（男子）'!BF132)</f>
        <v/>
      </c>
      <c r="C40" t="str">
        <f>IF(B40="","",CONCATENATE('様式Ⅰ（男子）'!C132," ","(",'様式Ⅰ（男子）'!E132,")"))</f>
        <v/>
      </c>
      <c r="D40" s="1" t="str">
        <f ca="1">IF($C40="","",CONCATENATE(VLOOKUP(OFFSET('様式Ⅰ（男子）'!$B$15,3*A40,0),'登録データ（男）'!$A$3:$J$2500,9,FALSE)," ",VLOOKUP(OFFSET('様式Ⅰ（男子）'!$B$15,3*A40,0),'登録データ（男）'!$A$3:$J$2500,10,FALSE)," ","(",LEFT(VLOOKUP(OFFSET('様式Ⅰ（男子）'!$B$15,3*A40,0),'登録データ（男）'!$A$3:$J$2500,8,FALSE),2),")"))</f>
        <v/>
      </c>
      <c r="E40" s="1" t="str">
        <f t="shared" si="0"/>
        <v/>
      </c>
      <c r="F40" s="1" t="str">
        <f>IF(B40="","",VLOOKUP(基本情報登録!$D$10,'登録データ（男）'!$M$3:$Q$65,3,FALSE))</f>
        <v/>
      </c>
      <c r="G40" s="1" t="str">
        <f>IF(B40="","",VLOOKUP('様式Ⅰ（男子）'!E133,'登録データ（男）'!$BC$2:$BD$49,2,FALSE))</f>
        <v/>
      </c>
      <c r="H40" s="1" t="str">
        <f>IF(B40="","",'様式Ⅰ（男子）'!B132)</f>
        <v/>
      </c>
      <c r="I40" s="1" t="str">
        <f>IF(B40="","",'様式Ⅰ（男子）'!AJ132)</f>
        <v/>
      </c>
      <c r="J40" s="1" t="str">
        <f>IF(B40="","",'様式Ⅰ（男子）'!AJ133)</f>
        <v/>
      </c>
      <c r="K40" s="1" t="str">
        <f>IF(B40="","",'様式Ⅰ（男子）'!AJ134)</f>
        <v/>
      </c>
    </row>
    <row r="41" spans="1:11" ht="18.75">
      <c r="A41" s="1">
        <v>40</v>
      </c>
      <c r="B41" s="1" t="str">
        <f>IF('様式Ⅰ（男子）'!B135="","",'様式Ⅰ（男子）'!BF135)</f>
        <v/>
      </c>
      <c r="C41" t="str">
        <f>IF(B41="","",CONCATENATE('様式Ⅰ（男子）'!C135," ","(",'様式Ⅰ（男子）'!E135,")"))</f>
        <v/>
      </c>
      <c r="D41" s="1" t="str">
        <f ca="1">IF($C41="","",CONCATENATE(VLOOKUP(OFFSET('様式Ⅰ（男子）'!$B$15,3*A41,0),'登録データ（男）'!$A$3:$J$2500,9,FALSE)," ",VLOOKUP(OFFSET('様式Ⅰ（男子）'!$B$15,3*A41,0),'登録データ（男）'!$A$3:$J$2500,10,FALSE)," ","(",LEFT(VLOOKUP(OFFSET('様式Ⅰ（男子）'!$B$15,3*A41,0),'登録データ（男）'!$A$3:$J$2500,8,FALSE),2),")"))</f>
        <v/>
      </c>
      <c r="E41" s="1" t="str">
        <f t="shared" si="0"/>
        <v/>
      </c>
      <c r="F41" s="1" t="str">
        <f>IF(B41="","",VLOOKUP(基本情報登録!$D$10,'登録データ（男）'!$M$3:$Q$65,3,FALSE))</f>
        <v/>
      </c>
      <c r="G41" s="1" t="str">
        <f>IF(B41="","",VLOOKUP('様式Ⅰ（男子）'!E136,'登録データ（男）'!$BC$2:$BD$49,2,FALSE))</f>
        <v/>
      </c>
      <c r="H41" s="1" t="str">
        <f>IF(B41="","",'様式Ⅰ（男子）'!B135)</f>
        <v/>
      </c>
      <c r="I41" s="1" t="str">
        <f>IF(B41="","",'様式Ⅰ（男子）'!AJ135)</f>
        <v/>
      </c>
      <c r="J41" s="1" t="str">
        <f>IF(B41="","",'様式Ⅰ（男子）'!AJ136)</f>
        <v/>
      </c>
      <c r="K41" s="1" t="str">
        <f>IF(B41="","",'様式Ⅰ（男子）'!AJ137)</f>
        <v/>
      </c>
    </row>
    <row r="42" spans="1:11" ht="18.75">
      <c r="A42" s="1">
        <v>41</v>
      </c>
      <c r="B42" s="1" t="str">
        <f>IF('様式Ⅰ（男子）'!B138="","",'様式Ⅰ（男子）'!BF138)</f>
        <v/>
      </c>
      <c r="C42" t="str">
        <f>IF(B42="","",CONCATENATE('様式Ⅰ（男子）'!C138," ","(",'様式Ⅰ（男子）'!E138,")"))</f>
        <v/>
      </c>
      <c r="D42" s="1" t="str">
        <f ca="1">IF($C42="","",CONCATENATE(VLOOKUP(OFFSET('様式Ⅰ（男子）'!$B$15,3*A42,0),'登録データ（男）'!$A$3:$J$2500,9,FALSE)," ",VLOOKUP(OFFSET('様式Ⅰ（男子）'!$B$15,3*A42,0),'登録データ（男）'!$A$3:$J$2500,10,FALSE)," ","(",LEFT(VLOOKUP(OFFSET('様式Ⅰ（男子）'!$B$15,3*A42,0),'登録データ（男）'!$A$3:$J$2500,8,FALSE),2),")"))</f>
        <v/>
      </c>
      <c r="E42" s="1" t="str">
        <f t="shared" si="0"/>
        <v/>
      </c>
      <c r="F42" s="1" t="str">
        <f>IF(B42="","",VLOOKUP(基本情報登録!$D$10,'登録データ（男）'!$M$3:$Q$65,3,FALSE))</f>
        <v/>
      </c>
      <c r="G42" s="1" t="str">
        <f>IF(B42="","",VLOOKUP('様式Ⅰ（男子）'!E139,'登録データ（男）'!$BC$2:$BD$49,2,FALSE))</f>
        <v/>
      </c>
      <c r="H42" s="1" t="str">
        <f>IF(B42="","",'様式Ⅰ（男子）'!B138)</f>
        <v/>
      </c>
      <c r="I42" s="1" t="str">
        <f>IF(B42="","",'様式Ⅰ（男子）'!AJ138)</f>
        <v/>
      </c>
      <c r="J42" s="1" t="str">
        <f>IF(B42="","",'様式Ⅰ（男子）'!AJ139)</f>
        <v/>
      </c>
      <c r="K42" s="1" t="str">
        <f>IF(B42="","",'様式Ⅰ（男子）'!AJ140)</f>
        <v/>
      </c>
    </row>
    <row r="43" spans="1:11" ht="18.75">
      <c r="A43" s="1">
        <v>42</v>
      </c>
      <c r="B43" s="1" t="str">
        <f>IF('様式Ⅰ（男子）'!B141="","",'様式Ⅰ（男子）'!BF141)</f>
        <v/>
      </c>
      <c r="C43" t="str">
        <f>IF(B43="","",CONCATENATE('様式Ⅰ（男子）'!C141," ","(",'様式Ⅰ（男子）'!E141,")"))</f>
        <v/>
      </c>
      <c r="D43" s="1" t="str">
        <f ca="1">IF($C43="","",CONCATENATE(VLOOKUP(OFFSET('様式Ⅰ（男子）'!$B$15,3*A43,0),'登録データ（男）'!$A$3:$J$2500,9,FALSE)," ",VLOOKUP(OFFSET('様式Ⅰ（男子）'!$B$15,3*A43,0),'登録データ（男）'!$A$3:$J$2500,10,FALSE)," ","(",LEFT(VLOOKUP(OFFSET('様式Ⅰ（男子）'!$B$15,3*A43,0),'登録データ（男）'!$A$3:$J$2500,8,FALSE),2),")"))</f>
        <v/>
      </c>
      <c r="E43" s="1" t="str">
        <f t="shared" si="0"/>
        <v/>
      </c>
      <c r="F43" s="1" t="str">
        <f>IF(B43="","",VLOOKUP(基本情報登録!$D$10,'登録データ（男）'!$M$3:$Q$65,3,FALSE))</f>
        <v/>
      </c>
      <c r="G43" s="1" t="str">
        <f>IF(B43="","",VLOOKUP('様式Ⅰ（男子）'!E142,'登録データ（男）'!$BC$2:$BD$49,2,FALSE))</f>
        <v/>
      </c>
      <c r="H43" s="1" t="str">
        <f>IF(B43="","",'様式Ⅰ（男子）'!B141)</f>
        <v/>
      </c>
      <c r="I43" s="1" t="str">
        <f>IF(B43="","",'様式Ⅰ（男子）'!AJ141)</f>
        <v/>
      </c>
      <c r="J43" s="1" t="str">
        <f>IF(B43="","",'様式Ⅰ（男子）'!AJ142)</f>
        <v/>
      </c>
      <c r="K43" s="1" t="str">
        <f>IF(B43="","",'様式Ⅰ（男子）'!AJ143)</f>
        <v/>
      </c>
    </row>
    <row r="44" spans="1:11" ht="18.75">
      <c r="A44" s="1">
        <v>43</v>
      </c>
      <c r="B44" s="1" t="str">
        <f>IF('様式Ⅰ（男子）'!B144="","",'様式Ⅰ（男子）'!BF144)</f>
        <v/>
      </c>
      <c r="C44" t="str">
        <f>IF(B44="","",CONCATENATE('様式Ⅰ（男子）'!C144," ","(",'様式Ⅰ（男子）'!E144,")"))</f>
        <v/>
      </c>
      <c r="D44" s="1" t="str">
        <f ca="1">IF($C44="","",CONCATENATE(VLOOKUP(OFFSET('様式Ⅰ（男子）'!$B$15,3*A44,0),'登録データ（男）'!$A$3:$J$2500,9,FALSE)," ",VLOOKUP(OFFSET('様式Ⅰ（男子）'!$B$15,3*A44,0),'登録データ（男）'!$A$3:$J$2500,10,FALSE)," ","(",LEFT(VLOOKUP(OFFSET('様式Ⅰ（男子）'!$B$15,3*A44,0),'登録データ（男）'!$A$3:$J$2500,8,FALSE),2),")"))</f>
        <v/>
      </c>
      <c r="E44" s="1" t="str">
        <f t="shared" si="0"/>
        <v/>
      </c>
      <c r="F44" s="1" t="str">
        <f>IF(B44="","",VLOOKUP(基本情報登録!$D$10,'登録データ（男）'!$M$3:$Q$65,3,FALSE))</f>
        <v/>
      </c>
      <c r="G44" s="1" t="str">
        <f>IF(B44="","",VLOOKUP('様式Ⅰ（男子）'!E145,'登録データ（男）'!$BC$2:$BD$49,2,FALSE))</f>
        <v/>
      </c>
      <c r="H44" s="1" t="str">
        <f>IF(B44="","",'様式Ⅰ（男子）'!B144)</f>
        <v/>
      </c>
      <c r="I44" s="1" t="str">
        <f>IF(B44="","",'様式Ⅰ（男子）'!AJ144)</f>
        <v/>
      </c>
      <c r="J44" s="1" t="str">
        <f>IF(B44="","",'様式Ⅰ（男子）'!AJ145)</f>
        <v/>
      </c>
      <c r="K44" s="1" t="str">
        <f>IF(B44="","",'様式Ⅰ（男子）'!AJ146)</f>
        <v/>
      </c>
    </row>
    <row r="45" spans="1:11" ht="18.75">
      <c r="A45" s="1">
        <v>44</v>
      </c>
      <c r="B45" s="1" t="str">
        <f>IF('様式Ⅰ（男子）'!B147="","",'様式Ⅰ（男子）'!BF147)</f>
        <v/>
      </c>
      <c r="C45" t="str">
        <f>IF(B45="","",CONCATENATE('様式Ⅰ（男子）'!C147," ","(",'様式Ⅰ（男子）'!E147,")"))</f>
        <v/>
      </c>
      <c r="D45" s="1" t="str">
        <f ca="1">IF($C45="","",CONCATENATE(VLOOKUP(OFFSET('様式Ⅰ（男子）'!$B$15,3*A45,0),'登録データ（男）'!$A$3:$J$2500,9,FALSE)," ",VLOOKUP(OFFSET('様式Ⅰ（男子）'!$B$15,3*A45,0),'登録データ（男）'!$A$3:$J$2500,10,FALSE)," ","(",LEFT(VLOOKUP(OFFSET('様式Ⅰ（男子）'!$B$15,3*A45,0),'登録データ（男）'!$A$3:$J$2500,8,FALSE),2),")"))</f>
        <v/>
      </c>
      <c r="E45" s="1" t="str">
        <f t="shared" si="0"/>
        <v/>
      </c>
      <c r="F45" s="1" t="str">
        <f>IF(B45="","",VLOOKUP(基本情報登録!$D$10,'登録データ（男）'!$M$3:$Q$65,3,FALSE))</f>
        <v/>
      </c>
      <c r="G45" s="1" t="str">
        <f>IF(B45="","",VLOOKUP('様式Ⅰ（男子）'!E148,'登録データ（男）'!$BC$2:$BD$49,2,FALSE))</f>
        <v/>
      </c>
      <c r="H45" s="1" t="str">
        <f>IF(B45="","",'様式Ⅰ（男子）'!B147)</f>
        <v/>
      </c>
      <c r="I45" s="1" t="str">
        <f>IF(B45="","",'様式Ⅰ（男子）'!AJ147)</f>
        <v/>
      </c>
      <c r="J45" s="1" t="str">
        <f>IF(B45="","",'様式Ⅰ（男子）'!AJ148)</f>
        <v/>
      </c>
      <c r="K45" s="1" t="str">
        <f>IF(B45="","",'様式Ⅰ（男子）'!AJ149)</f>
        <v/>
      </c>
    </row>
    <row r="46" spans="1:11" ht="18.75">
      <c r="A46" s="1">
        <v>45</v>
      </c>
      <c r="B46" s="1" t="str">
        <f>IF('様式Ⅰ（男子）'!B150="","",'様式Ⅰ（男子）'!BF150)</f>
        <v/>
      </c>
      <c r="C46" t="str">
        <f>IF(B46="","",CONCATENATE('様式Ⅰ（男子）'!C150," ","(",'様式Ⅰ（男子）'!E150,")"))</f>
        <v/>
      </c>
      <c r="D46" s="1" t="str">
        <f ca="1">IF($C46="","",CONCATENATE(VLOOKUP(OFFSET('様式Ⅰ（男子）'!$B$15,3*A46,0),'登録データ（男）'!$A$3:$J$2500,9,FALSE)," ",VLOOKUP(OFFSET('様式Ⅰ（男子）'!$B$15,3*A46,0),'登録データ（男）'!$A$3:$J$2500,10,FALSE)," ","(",LEFT(VLOOKUP(OFFSET('様式Ⅰ（男子）'!$B$15,3*A46,0),'登録データ（男）'!$A$3:$J$2500,8,FALSE),2),")"))</f>
        <v/>
      </c>
      <c r="E46" s="1" t="str">
        <f t="shared" si="0"/>
        <v/>
      </c>
      <c r="F46" s="1" t="str">
        <f>IF(B46="","",VLOOKUP(基本情報登録!$D$10,'登録データ（男）'!$M$3:$Q$65,3,FALSE))</f>
        <v/>
      </c>
      <c r="G46" s="1" t="str">
        <f>IF(B46="","",VLOOKUP('様式Ⅰ（男子）'!E151,'登録データ（男）'!$BC$2:$BD$49,2,FALSE))</f>
        <v/>
      </c>
      <c r="H46" s="1" t="str">
        <f>IF(B46="","",'様式Ⅰ（男子）'!B150)</f>
        <v/>
      </c>
      <c r="I46" s="1" t="str">
        <f>IF(B46="","",'様式Ⅰ（男子）'!AJ150)</f>
        <v/>
      </c>
      <c r="J46" s="1" t="str">
        <f>IF(B46="","",'様式Ⅰ（男子）'!AJ151)</f>
        <v/>
      </c>
      <c r="K46" s="1" t="str">
        <f>IF(B46="","",'様式Ⅰ（男子）'!AJ152)</f>
        <v/>
      </c>
    </row>
    <row r="47" spans="1:11" ht="18.75">
      <c r="A47" s="1">
        <v>46</v>
      </c>
      <c r="B47" s="1" t="str">
        <f>IF('様式Ⅰ（男子）'!B153="","",'様式Ⅰ（男子）'!BF153)</f>
        <v/>
      </c>
      <c r="C47" t="str">
        <f>IF(B47="","",CONCATENATE('様式Ⅰ（男子）'!C153," ","(",'様式Ⅰ（男子）'!E153,")"))</f>
        <v/>
      </c>
      <c r="D47" s="1" t="str">
        <f ca="1">IF($C47="","",CONCATENATE(VLOOKUP(OFFSET('様式Ⅰ（男子）'!$B$15,3*A47,0),'登録データ（男）'!$A$3:$J$2500,9,FALSE)," ",VLOOKUP(OFFSET('様式Ⅰ（男子）'!$B$15,3*A47,0),'登録データ（男）'!$A$3:$J$2500,10,FALSE)," ","(",LEFT(VLOOKUP(OFFSET('様式Ⅰ（男子）'!$B$15,3*A47,0),'登録データ（男）'!$A$3:$J$2500,8,FALSE),2),")"))</f>
        <v/>
      </c>
      <c r="E47" s="1" t="str">
        <f t="shared" si="0"/>
        <v/>
      </c>
      <c r="F47" s="1" t="str">
        <f>IF(B47="","",VLOOKUP(基本情報登録!$D$10,'登録データ（男）'!$M$3:$Q$65,3,FALSE))</f>
        <v/>
      </c>
      <c r="G47" s="1" t="str">
        <f>IF(B47="","",VLOOKUP('様式Ⅰ（男子）'!E154,'登録データ（男）'!$BC$2:$BD$49,2,FALSE))</f>
        <v/>
      </c>
      <c r="H47" s="1" t="str">
        <f>IF(B47="","",'様式Ⅰ（男子）'!B153)</f>
        <v/>
      </c>
      <c r="I47" s="1" t="str">
        <f>IF(B47="","",'様式Ⅰ（男子）'!AJ153)</f>
        <v/>
      </c>
      <c r="J47" s="1" t="str">
        <f>IF(B47="","",'様式Ⅰ（男子）'!AJ154)</f>
        <v/>
      </c>
      <c r="K47" s="1" t="str">
        <f>IF(B47="","",'様式Ⅰ（男子）'!AJ155)</f>
        <v/>
      </c>
    </row>
    <row r="48" spans="1:11" ht="18.75">
      <c r="A48" s="1">
        <v>47</v>
      </c>
      <c r="B48" s="1" t="str">
        <f>IF('様式Ⅰ（男子）'!B156="","",'様式Ⅰ（男子）'!BF156)</f>
        <v/>
      </c>
      <c r="C48" t="str">
        <f>IF(B48="","",CONCATENATE('様式Ⅰ（男子）'!C156," ","(",'様式Ⅰ（男子）'!E156,")"))</f>
        <v/>
      </c>
      <c r="D48" s="1" t="str">
        <f ca="1">IF($C48="","",CONCATENATE(VLOOKUP(OFFSET('様式Ⅰ（男子）'!$B$15,3*A48,0),'登録データ（男）'!$A$3:$J$2500,9,FALSE)," ",VLOOKUP(OFFSET('様式Ⅰ（男子）'!$B$15,3*A48,0),'登録データ（男）'!$A$3:$J$2500,10,FALSE)," ","(",LEFT(VLOOKUP(OFFSET('様式Ⅰ（男子）'!$B$15,3*A48,0),'登録データ（男）'!$A$3:$J$2500,8,FALSE),2),")"))</f>
        <v/>
      </c>
      <c r="E48" s="1" t="str">
        <f t="shared" si="0"/>
        <v/>
      </c>
      <c r="F48" s="1" t="str">
        <f>IF(B48="","",VLOOKUP(基本情報登録!$D$10,'登録データ（男）'!$M$3:$Q$65,3,FALSE))</f>
        <v/>
      </c>
      <c r="G48" s="1" t="str">
        <f>IF(B48="","",VLOOKUP('様式Ⅰ（男子）'!E157,'登録データ（男）'!$BC$2:$BD$49,2,FALSE))</f>
        <v/>
      </c>
      <c r="H48" s="1" t="str">
        <f>IF(B48="","",'様式Ⅰ（男子）'!B156)</f>
        <v/>
      </c>
      <c r="I48" s="1" t="str">
        <f>IF(B48="","",'様式Ⅰ（男子）'!AJ156)</f>
        <v/>
      </c>
      <c r="J48" s="1" t="str">
        <f>IF(B48="","",'様式Ⅰ（男子）'!AJ157)</f>
        <v/>
      </c>
      <c r="K48" s="1" t="str">
        <f>IF(B48="","",'様式Ⅰ（男子）'!AJ158)</f>
        <v/>
      </c>
    </row>
    <row r="49" spans="1:11" ht="18.75">
      <c r="A49" s="1">
        <v>48</v>
      </c>
      <c r="B49" s="1" t="str">
        <f>IF('様式Ⅰ（男子）'!B159="","",'様式Ⅰ（男子）'!BF159)</f>
        <v/>
      </c>
      <c r="C49" t="str">
        <f>IF(B49="","",CONCATENATE('様式Ⅰ（男子）'!C159," ","(",'様式Ⅰ（男子）'!E159,")"))</f>
        <v/>
      </c>
      <c r="D49" s="1" t="str">
        <f ca="1">IF($C49="","",CONCATENATE(VLOOKUP(OFFSET('様式Ⅰ（男子）'!$B$15,3*A49,0),'登録データ（男）'!$A$3:$J$2500,9,FALSE)," ",VLOOKUP(OFFSET('様式Ⅰ（男子）'!$B$15,3*A49,0),'登録データ（男）'!$A$3:$J$2500,10,FALSE)," ","(",LEFT(VLOOKUP(OFFSET('様式Ⅰ（男子）'!$B$15,3*A49,0),'登録データ（男）'!$A$3:$J$2500,8,FALSE),2),")"))</f>
        <v/>
      </c>
      <c r="E49" s="1" t="str">
        <f t="shared" si="0"/>
        <v/>
      </c>
      <c r="F49" s="1" t="str">
        <f>IF(B49="","",VLOOKUP(基本情報登録!$D$10,'登録データ（男）'!$M$3:$Q$65,3,FALSE))</f>
        <v/>
      </c>
      <c r="G49" s="1" t="str">
        <f>IF(B49="","",VLOOKUP('様式Ⅰ（男子）'!E160,'登録データ（男）'!$BC$2:$BD$49,2,FALSE))</f>
        <v/>
      </c>
      <c r="H49" s="1" t="str">
        <f>IF(B49="","",'様式Ⅰ（男子）'!B159)</f>
        <v/>
      </c>
      <c r="I49" s="1" t="str">
        <f>IF(B49="","",'様式Ⅰ（男子）'!AJ159)</f>
        <v/>
      </c>
      <c r="J49" s="1" t="str">
        <f>IF(B49="","",'様式Ⅰ（男子）'!AJ160)</f>
        <v/>
      </c>
      <c r="K49" s="1" t="str">
        <f>IF(B49="","",'様式Ⅰ（男子）'!AJ161)</f>
        <v/>
      </c>
    </row>
    <row r="50" spans="1:11" ht="18.75">
      <c r="A50" s="1">
        <v>49</v>
      </c>
      <c r="B50" s="1" t="str">
        <f>IF('様式Ⅰ（男子）'!B162="","",'様式Ⅰ（男子）'!BF162)</f>
        <v/>
      </c>
      <c r="C50" t="str">
        <f>IF(B50="","",CONCATENATE('様式Ⅰ（男子）'!C162," ","(",'様式Ⅰ（男子）'!E162,")"))</f>
        <v/>
      </c>
      <c r="D50" s="1" t="str">
        <f ca="1">IF($C50="","",CONCATENATE(VLOOKUP(OFFSET('様式Ⅰ（男子）'!$B$15,3*A50,0),'登録データ（男）'!$A$3:$J$2500,9,FALSE)," ",VLOOKUP(OFFSET('様式Ⅰ（男子）'!$B$15,3*A50,0),'登録データ（男）'!$A$3:$J$2500,10,FALSE)," ","(",LEFT(VLOOKUP(OFFSET('様式Ⅰ（男子）'!$B$15,3*A50,0),'登録データ（男）'!$A$3:$J$2500,8,FALSE),2),")"))</f>
        <v/>
      </c>
      <c r="E50" s="1" t="str">
        <f t="shared" si="0"/>
        <v/>
      </c>
      <c r="F50" s="1" t="str">
        <f>IF(B50="","",VLOOKUP(基本情報登録!$D$10,'登録データ（男）'!$M$3:$Q$65,3,FALSE))</f>
        <v/>
      </c>
      <c r="G50" s="1" t="str">
        <f>IF(B50="","",VLOOKUP('様式Ⅰ（男子）'!E163,'登録データ（男）'!$BC$2:$BD$49,2,FALSE))</f>
        <v/>
      </c>
      <c r="H50" s="1" t="str">
        <f>IF(B50="","",'様式Ⅰ（男子）'!B162)</f>
        <v/>
      </c>
      <c r="I50" s="1" t="str">
        <f>IF(B50="","",'様式Ⅰ（男子）'!AJ162)</f>
        <v/>
      </c>
      <c r="J50" s="1" t="str">
        <f>IF(B50="","",'様式Ⅰ（男子）'!AJ163)</f>
        <v/>
      </c>
      <c r="K50" s="1" t="str">
        <f>IF(B50="","",'様式Ⅰ（男子）'!AJ164)</f>
        <v/>
      </c>
    </row>
    <row r="51" spans="1:11" ht="18.75">
      <c r="A51" s="1">
        <v>50</v>
      </c>
      <c r="B51" s="1" t="str">
        <f>IF('様式Ⅰ（男子）'!B165="","",'様式Ⅰ（男子）'!BF165)</f>
        <v/>
      </c>
      <c r="C51" t="str">
        <f>IF(B51="","",CONCATENATE('様式Ⅰ（男子）'!C165," ","(",'様式Ⅰ（男子）'!E165,")"))</f>
        <v/>
      </c>
      <c r="D51" s="1" t="str">
        <f ca="1">IF($C51="","",CONCATENATE(VLOOKUP(OFFSET('様式Ⅰ（男子）'!$B$15,3*A51,0),'登録データ（男）'!$A$3:$J$2500,9,FALSE)," ",VLOOKUP(OFFSET('様式Ⅰ（男子）'!$B$15,3*A51,0),'登録データ（男）'!$A$3:$J$2500,10,FALSE)," ","(",LEFT(VLOOKUP(OFFSET('様式Ⅰ（男子）'!$B$15,3*A51,0),'登録データ（男）'!$A$3:$J$2500,8,FALSE),2),")"))</f>
        <v/>
      </c>
      <c r="E51" s="1" t="str">
        <f t="shared" si="0"/>
        <v/>
      </c>
      <c r="F51" s="1" t="str">
        <f>IF(B51="","",VLOOKUP(基本情報登録!$D$10,'登録データ（男）'!$M$3:$Q$65,3,FALSE))</f>
        <v/>
      </c>
      <c r="G51" s="1" t="str">
        <f>IF(B51="","",VLOOKUP('様式Ⅰ（男子）'!E166,'登録データ（男）'!$BC$2:$BD$49,2,FALSE))</f>
        <v/>
      </c>
      <c r="H51" s="1" t="str">
        <f>IF(B51="","",'様式Ⅰ（男子）'!B165)</f>
        <v/>
      </c>
      <c r="I51" s="1" t="str">
        <f>IF(B51="","",'様式Ⅰ（男子）'!AJ165)</f>
        <v/>
      </c>
      <c r="J51" s="1" t="str">
        <f>IF(B51="","",'様式Ⅰ（男子）'!AJ166)</f>
        <v/>
      </c>
      <c r="K51" s="1" t="str">
        <f>IF(B51="","",'様式Ⅰ（男子）'!AJ167)</f>
        <v/>
      </c>
    </row>
    <row r="52" spans="1:11" ht="18.75">
      <c r="A52" s="1">
        <v>51</v>
      </c>
      <c r="B52" s="1" t="str">
        <f>IF('様式Ⅰ（男子）'!B168="","",'様式Ⅰ（男子）'!BF168)</f>
        <v/>
      </c>
      <c r="C52" t="str">
        <f>IF(B52="","",CONCATENATE('様式Ⅰ（男子）'!C168," ","(",'様式Ⅰ（男子）'!E168,")"))</f>
        <v/>
      </c>
      <c r="D52" s="1" t="str">
        <f ca="1">IF($C52="","",CONCATENATE(VLOOKUP(OFFSET('様式Ⅰ（男子）'!$B$15,3*A52,0),'登録データ（男）'!$A$3:$J$2500,9,FALSE)," ",VLOOKUP(OFFSET('様式Ⅰ（男子）'!$B$15,3*A52,0),'登録データ（男）'!$A$3:$J$2500,10,FALSE)," ","(",LEFT(VLOOKUP(OFFSET('様式Ⅰ（男子）'!$B$15,3*A52,0),'登録データ（男）'!$A$3:$J$2500,8,FALSE),2),")"))</f>
        <v/>
      </c>
      <c r="E52" s="1" t="str">
        <f t="shared" si="0"/>
        <v/>
      </c>
      <c r="F52" s="1" t="str">
        <f>IF(B52="","",VLOOKUP(基本情報登録!$D$10,'登録データ（男）'!$M$3:$Q$65,3,FALSE))</f>
        <v/>
      </c>
      <c r="G52" s="1" t="str">
        <f>IF(B52="","",VLOOKUP('様式Ⅰ（男子）'!E169,'登録データ（男）'!$BC$2:$BD$49,2,FALSE))</f>
        <v/>
      </c>
      <c r="H52" s="1" t="str">
        <f>IF(B52="","",'様式Ⅰ（男子）'!B168)</f>
        <v/>
      </c>
      <c r="I52" s="1" t="str">
        <f>IF(B52="","",'様式Ⅰ（男子）'!AJ168)</f>
        <v/>
      </c>
      <c r="J52" s="1" t="str">
        <f>IF(B52="","",'様式Ⅰ（男子）'!AJ169)</f>
        <v/>
      </c>
      <c r="K52" s="1" t="str">
        <f>IF(B52="","",'様式Ⅰ（男子）'!AJ170)</f>
        <v/>
      </c>
    </row>
    <row r="53" spans="1:11" ht="18.75">
      <c r="A53" s="1">
        <v>52</v>
      </c>
      <c r="B53" s="1" t="str">
        <f>IF('様式Ⅰ（男子）'!B171="","",'様式Ⅰ（男子）'!BF171)</f>
        <v/>
      </c>
      <c r="C53" t="str">
        <f>IF(B53="","",CONCATENATE('様式Ⅰ（男子）'!C171," ","(",'様式Ⅰ（男子）'!E171,")"))</f>
        <v/>
      </c>
      <c r="D53" s="1" t="str">
        <f ca="1">IF($C53="","",CONCATENATE(VLOOKUP(OFFSET('様式Ⅰ（男子）'!$B$15,3*A53,0),'登録データ（男）'!$A$3:$J$2500,9,FALSE)," ",VLOOKUP(OFFSET('様式Ⅰ（男子）'!$B$15,3*A53,0),'登録データ（男）'!$A$3:$J$2500,10,FALSE)," ","(",LEFT(VLOOKUP(OFFSET('様式Ⅰ（男子）'!$B$15,3*A53,0),'登録データ（男）'!$A$3:$J$2500,8,FALSE),2),")"))</f>
        <v/>
      </c>
      <c r="E53" s="1" t="str">
        <f t="shared" si="0"/>
        <v/>
      </c>
      <c r="F53" s="1" t="str">
        <f>IF(B53="","",VLOOKUP(基本情報登録!$D$10,'登録データ（男）'!$M$3:$Q$65,3,FALSE))</f>
        <v/>
      </c>
      <c r="G53" s="1" t="str">
        <f>IF(B53="","",VLOOKUP('様式Ⅰ（男子）'!E172,'登録データ（男）'!$BC$2:$BD$49,2,FALSE))</f>
        <v/>
      </c>
      <c r="H53" s="1" t="str">
        <f>IF(B53="","",'様式Ⅰ（男子）'!B171)</f>
        <v/>
      </c>
      <c r="I53" s="1" t="str">
        <f>IF(B53="","",'様式Ⅰ（男子）'!AJ171)</f>
        <v/>
      </c>
      <c r="J53" s="1" t="str">
        <f>IF(B53="","",'様式Ⅰ（男子）'!AJ172)</f>
        <v/>
      </c>
      <c r="K53" s="1" t="str">
        <f>IF(B53="","",'様式Ⅰ（男子）'!AJ173)</f>
        <v/>
      </c>
    </row>
    <row r="54" spans="1:11" ht="18.75">
      <c r="A54" s="1">
        <v>53</v>
      </c>
      <c r="B54" s="1" t="str">
        <f>IF('様式Ⅰ（男子）'!B174="","",'様式Ⅰ（男子）'!BF174)</f>
        <v/>
      </c>
      <c r="C54" t="str">
        <f>IF(B54="","",CONCATENATE('様式Ⅰ（男子）'!C174," ","(",'様式Ⅰ（男子）'!E174,")"))</f>
        <v/>
      </c>
      <c r="D54" s="1" t="str">
        <f ca="1">IF($C54="","",CONCATENATE(VLOOKUP(OFFSET('様式Ⅰ（男子）'!$B$15,3*A54,0),'登録データ（男）'!$A$3:$J$2500,9,FALSE)," ",VLOOKUP(OFFSET('様式Ⅰ（男子）'!$B$15,3*A54,0),'登録データ（男）'!$A$3:$J$2500,10,FALSE)," ","(",LEFT(VLOOKUP(OFFSET('様式Ⅰ（男子）'!$B$15,3*A54,0),'登録データ（男）'!$A$3:$J$2500,8,FALSE),2),")"))</f>
        <v/>
      </c>
      <c r="E54" s="1" t="str">
        <f t="shared" si="0"/>
        <v/>
      </c>
      <c r="F54" s="1" t="str">
        <f>IF(B54="","",VLOOKUP(基本情報登録!$D$10,'登録データ（男）'!$M$3:$Q$65,3,FALSE))</f>
        <v/>
      </c>
      <c r="G54" s="1" t="str">
        <f>IF(B54="","",VLOOKUP('様式Ⅰ（男子）'!E175,'登録データ（男）'!$BC$2:$BD$49,2,FALSE))</f>
        <v/>
      </c>
      <c r="H54" s="1" t="str">
        <f>IF(B54="","",'様式Ⅰ（男子）'!B174)</f>
        <v/>
      </c>
      <c r="I54" s="1" t="str">
        <f>IF(B54="","",'様式Ⅰ（男子）'!AJ174)</f>
        <v/>
      </c>
      <c r="J54" s="1" t="str">
        <f>IF(B54="","",'様式Ⅰ（男子）'!AJ175)</f>
        <v/>
      </c>
      <c r="K54" s="1" t="str">
        <f>IF(B54="","",'様式Ⅰ（男子）'!AJ176)</f>
        <v/>
      </c>
    </row>
    <row r="55" spans="1:11" ht="18.75">
      <c r="A55" s="1">
        <v>54</v>
      </c>
      <c r="B55" s="1" t="str">
        <f>IF('様式Ⅰ（男子）'!B177="","",'様式Ⅰ（男子）'!BF177)</f>
        <v/>
      </c>
      <c r="C55" t="str">
        <f>IF(B55="","",CONCATENATE('様式Ⅰ（男子）'!C177," ","(",'様式Ⅰ（男子）'!E177,")"))</f>
        <v/>
      </c>
      <c r="D55" s="1" t="str">
        <f ca="1">IF($C55="","",CONCATENATE(VLOOKUP(OFFSET('様式Ⅰ（男子）'!$B$15,3*A55,0),'登録データ（男）'!$A$3:$J$2500,9,FALSE)," ",VLOOKUP(OFFSET('様式Ⅰ（男子）'!$B$15,3*A55,0),'登録データ（男）'!$A$3:$J$2500,10,FALSE)," ","(",LEFT(VLOOKUP(OFFSET('様式Ⅰ（男子）'!$B$15,3*A55,0),'登録データ（男）'!$A$3:$J$2500,8,FALSE),2),")"))</f>
        <v/>
      </c>
      <c r="E55" s="1" t="str">
        <f t="shared" si="0"/>
        <v/>
      </c>
      <c r="F55" s="1" t="str">
        <f>IF(B55="","",VLOOKUP(基本情報登録!$D$10,'登録データ（男）'!$M$3:$Q$65,3,FALSE))</f>
        <v/>
      </c>
      <c r="G55" s="1" t="str">
        <f>IF(B55="","",VLOOKUP('様式Ⅰ（男子）'!E178,'登録データ（男）'!$BC$2:$BD$49,2,FALSE))</f>
        <v/>
      </c>
      <c r="H55" s="1" t="str">
        <f>IF(B55="","",'様式Ⅰ（男子）'!B177)</f>
        <v/>
      </c>
      <c r="I55" s="1" t="str">
        <f>IF(B55="","",'様式Ⅰ（男子）'!AJ177)</f>
        <v/>
      </c>
      <c r="J55" s="1" t="str">
        <f>IF(B55="","",'様式Ⅰ（男子）'!AJ178)</f>
        <v/>
      </c>
      <c r="K55" s="1" t="str">
        <f>IF(B55="","",'様式Ⅰ（男子）'!AJ179)</f>
        <v/>
      </c>
    </row>
    <row r="56" spans="1:11" ht="18.75">
      <c r="A56" s="1">
        <v>55</v>
      </c>
      <c r="B56" s="1" t="str">
        <f>IF('様式Ⅰ（男子）'!B180="","",'様式Ⅰ（男子）'!BF180)</f>
        <v/>
      </c>
      <c r="C56" t="str">
        <f>IF(B56="","",CONCATENATE('様式Ⅰ（男子）'!C180," ","(",'様式Ⅰ（男子）'!E180,")"))</f>
        <v/>
      </c>
      <c r="D56" s="1" t="str">
        <f ca="1">IF($C56="","",CONCATENATE(VLOOKUP(OFFSET('様式Ⅰ（男子）'!$B$15,3*A56,0),'登録データ（男）'!$A$3:$J$2500,9,FALSE)," ",VLOOKUP(OFFSET('様式Ⅰ（男子）'!$B$15,3*A56,0),'登録データ（男）'!$A$3:$J$2500,10,FALSE)," ","(",LEFT(VLOOKUP(OFFSET('様式Ⅰ（男子）'!$B$15,3*A56,0),'登録データ（男）'!$A$3:$J$2500,8,FALSE),2),")"))</f>
        <v/>
      </c>
      <c r="E56" s="1" t="str">
        <f t="shared" si="0"/>
        <v/>
      </c>
      <c r="F56" s="1" t="str">
        <f>IF(B56="","",VLOOKUP(基本情報登録!$D$10,'登録データ（男）'!$M$3:$Q$65,3,FALSE))</f>
        <v/>
      </c>
      <c r="G56" s="1" t="str">
        <f>IF(B56="","",VLOOKUP('様式Ⅰ（男子）'!E181,'登録データ（男）'!$BC$2:$BD$49,2,FALSE))</f>
        <v/>
      </c>
      <c r="H56" s="1" t="str">
        <f>IF(B56="","",'様式Ⅰ（男子）'!B180)</f>
        <v/>
      </c>
      <c r="I56" s="1" t="str">
        <f>IF(B56="","",'様式Ⅰ（男子）'!AJ180)</f>
        <v/>
      </c>
      <c r="J56" s="1" t="str">
        <f>IF(B56="","",'様式Ⅰ（男子）'!AJ181)</f>
        <v/>
      </c>
      <c r="K56" s="1" t="str">
        <f>IF(B56="","",'様式Ⅰ（男子）'!AJ182)</f>
        <v/>
      </c>
    </row>
    <row r="57" spans="1:11" ht="18.75">
      <c r="A57" s="1">
        <v>56</v>
      </c>
      <c r="B57" s="1" t="str">
        <f>IF('様式Ⅰ（男子）'!B183="","",'様式Ⅰ（男子）'!BF183)</f>
        <v/>
      </c>
      <c r="C57" t="str">
        <f>IF(B57="","",CONCATENATE('様式Ⅰ（男子）'!C183," ","(",'様式Ⅰ（男子）'!E183,")"))</f>
        <v/>
      </c>
      <c r="D57" s="1" t="str">
        <f ca="1">IF($C57="","",CONCATENATE(VLOOKUP(OFFSET('様式Ⅰ（男子）'!$B$15,3*A57,0),'登録データ（男）'!$A$3:$J$2500,9,FALSE)," ",VLOOKUP(OFFSET('様式Ⅰ（男子）'!$B$15,3*A57,0),'登録データ（男）'!$A$3:$J$2500,10,FALSE)," ","(",LEFT(VLOOKUP(OFFSET('様式Ⅰ（男子）'!$B$15,3*A57,0),'登録データ（男）'!$A$3:$J$2500,8,FALSE),2),")"))</f>
        <v/>
      </c>
      <c r="E57" s="1" t="str">
        <f t="shared" si="0"/>
        <v/>
      </c>
      <c r="F57" s="1" t="str">
        <f>IF(B57="","",VLOOKUP(基本情報登録!$D$10,'登録データ（男）'!$M$3:$Q$65,3,FALSE))</f>
        <v/>
      </c>
      <c r="G57" s="1" t="str">
        <f>IF(B57="","",VLOOKUP('様式Ⅰ（男子）'!E184,'登録データ（男）'!$BC$2:$BD$49,2,FALSE))</f>
        <v/>
      </c>
      <c r="H57" s="1" t="str">
        <f>IF(B57="","",'様式Ⅰ（男子）'!B183)</f>
        <v/>
      </c>
      <c r="I57" s="1" t="str">
        <f>IF(B57="","",'様式Ⅰ（男子）'!AJ183)</f>
        <v/>
      </c>
      <c r="J57" s="1" t="str">
        <f>IF(B57="","",'様式Ⅰ（男子）'!AJ184)</f>
        <v/>
      </c>
      <c r="K57" s="1" t="str">
        <f>IF(B57="","",'様式Ⅰ（男子）'!AJ185)</f>
        <v/>
      </c>
    </row>
    <row r="58" spans="1:11" ht="18.75">
      <c r="A58" s="1">
        <v>57</v>
      </c>
      <c r="B58" s="1" t="str">
        <f>IF('様式Ⅰ（男子）'!B186="","",'様式Ⅰ（男子）'!BF186)</f>
        <v/>
      </c>
      <c r="C58" t="str">
        <f>IF(B58="","",CONCATENATE('様式Ⅰ（男子）'!C186," ","(",'様式Ⅰ（男子）'!E186,")"))</f>
        <v/>
      </c>
      <c r="D58" s="1" t="str">
        <f ca="1">IF($C58="","",CONCATENATE(VLOOKUP(OFFSET('様式Ⅰ（男子）'!$B$15,3*A58,0),'登録データ（男）'!$A$3:$J$2500,9,FALSE)," ",VLOOKUP(OFFSET('様式Ⅰ（男子）'!$B$15,3*A58,0),'登録データ（男）'!$A$3:$J$2500,10,FALSE)," ","(",LEFT(VLOOKUP(OFFSET('様式Ⅰ（男子）'!$B$15,3*A58,0),'登録データ（男）'!$A$3:$J$2500,8,FALSE),2),")"))</f>
        <v/>
      </c>
      <c r="E58" s="1" t="str">
        <f t="shared" si="0"/>
        <v/>
      </c>
      <c r="F58" s="1" t="str">
        <f>IF(B58="","",VLOOKUP(基本情報登録!$D$10,'登録データ（男）'!$M$3:$Q$65,3,FALSE))</f>
        <v/>
      </c>
      <c r="G58" s="1" t="str">
        <f>IF(B58="","",VLOOKUP('様式Ⅰ（男子）'!E187,'登録データ（男）'!$BC$2:$BD$49,2,FALSE))</f>
        <v/>
      </c>
      <c r="H58" s="1" t="str">
        <f>IF(B58="","",'様式Ⅰ（男子）'!B186)</f>
        <v/>
      </c>
      <c r="I58" s="1" t="str">
        <f>IF(B58="","",'様式Ⅰ（男子）'!AJ186)</f>
        <v/>
      </c>
      <c r="J58" s="1" t="str">
        <f>IF(B58="","",'様式Ⅰ（男子）'!AJ187)</f>
        <v/>
      </c>
      <c r="K58" s="1" t="str">
        <f>IF(B58="","",'様式Ⅰ（男子）'!AJ188)</f>
        <v/>
      </c>
    </row>
    <row r="59" spans="1:11" ht="18.75">
      <c r="A59" s="1">
        <v>58</v>
      </c>
      <c r="B59" s="1" t="str">
        <f>IF('様式Ⅰ（男子）'!B189="","",'様式Ⅰ（男子）'!BF189)</f>
        <v/>
      </c>
      <c r="C59" t="str">
        <f>IF(B59="","",CONCATENATE('様式Ⅰ（男子）'!C189," ","(",'様式Ⅰ（男子）'!E189,")"))</f>
        <v/>
      </c>
      <c r="D59" s="1" t="str">
        <f ca="1">IF($C59="","",CONCATENATE(VLOOKUP(OFFSET('様式Ⅰ（男子）'!$B$15,3*A59,0),'登録データ（男）'!$A$3:$J$2500,9,FALSE)," ",VLOOKUP(OFFSET('様式Ⅰ（男子）'!$B$15,3*A59,0),'登録データ（男）'!$A$3:$J$2500,10,FALSE)," ","(",LEFT(VLOOKUP(OFFSET('様式Ⅰ（男子）'!$B$15,3*A59,0),'登録データ（男）'!$A$3:$J$2500,8,FALSE),2),")"))</f>
        <v/>
      </c>
      <c r="E59" s="1" t="str">
        <f t="shared" si="0"/>
        <v/>
      </c>
      <c r="F59" s="1" t="str">
        <f>IF(B59="","",VLOOKUP(基本情報登録!$D$10,'登録データ（男）'!$M$3:$Q$65,3,FALSE))</f>
        <v/>
      </c>
      <c r="G59" s="1" t="str">
        <f>IF(B59="","",VLOOKUP('様式Ⅰ（男子）'!E190,'登録データ（男）'!$BC$2:$BD$49,2,FALSE))</f>
        <v/>
      </c>
      <c r="H59" s="1" t="str">
        <f>IF(B59="","",'様式Ⅰ（男子）'!B189)</f>
        <v/>
      </c>
      <c r="I59" s="1" t="str">
        <f>IF(B59="","",'様式Ⅰ（男子）'!AJ189)</f>
        <v/>
      </c>
      <c r="J59" s="1" t="str">
        <f>IF(B59="","",'様式Ⅰ（男子）'!AJ190)</f>
        <v/>
      </c>
      <c r="K59" s="1" t="str">
        <f>IF(B59="","",'様式Ⅰ（男子）'!AJ191)</f>
        <v/>
      </c>
    </row>
    <row r="60" spans="1:11" ht="18.75">
      <c r="A60" s="1">
        <v>59</v>
      </c>
      <c r="B60" s="1" t="str">
        <f>IF('様式Ⅰ（男子）'!B192="","",'様式Ⅰ（男子）'!BF192)</f>
        <v/>
      </c>
      <c r="C60" t="str">
        <f>IF(B60="","",CONCATENATE('様式Ⅰ（男子）'!C192," ","(",'様式Ⅰ（男子）'!E192,")"))</f>
        <v/>
      </c>
      <c r="D60" s="1" t="str">
        <f ca="1">IF($C60="","",CONCATENATE(VLOOKUP(OFFSET('様式Ⅰ（男子）'!$B$15,3*A60,0),'登録データ（男）'!$A$3:$J$2500,9,FALSE)," ",VLOOKUP(OFFSET('様式Ⅰ（男子）'!$B$15,3*A60,0),'登録データ（男）'!$A$3:$J$2500,10,FALSE)," ","(",LEFT(VLOOKUP(OFFSET('様式Ⅰ（男子）'!$B$15,3*A60,0),'登録データ（男）'!$A$3:$J$2500,8,FALSE),2),")"))</f>
        <v/>
      </c>
      <c r="E60" s="1" t="str">
        <f t="shared" si="0"/>
        <v/>
      </c>
      <c r="F60" s="1" t="str">
        <f>IF(B60="","",VLOOKUP(基本情報登録!$D$10,'登録データ（男）'!$M$3:$Q$65,3,FALSE))</f>
        <v/>
      </c>
      <c r="G60" s="1" t="str">
        <f>IF(B60="","",VLOOKUP('様式Ⅰ（男子）'!E193,'登録データ（男）'!$BC$2:$BD$49,2,FALSE))</f>
        <v/>
      </c>
      <c r="H60" s="1" t="str">
        <f>IF(B60="","",'様式Ⅰ（男子）'!B192)</f>
        <v/>
      </c>
      <c r="I60" s="1" t="str">
        <f>IF(B60="","",'様式Ⅰ（男子）'!AJ192)</f>
        <v/>
      </c>
      <c r="J60" s="1" t="str">
        <f>IF(B60="","",'様式Ⅰ（男子）'!AJ193)</f>
        <v/>
      </c>
      <c r="K60" s="1" t="str">
        <f>IF(B60="","",'様式Ⅰ（男子）'!AJ194)</f>
        <v/>
      </c>
    </row>
    <row r="61" spans="1:11" ht="18.75">
      <c r="A61" s="1">
        <v>60</v>
      </c>
      <c r="B61" s="1" t="str">
        <f>IF('様式Ⅰ（男子）'!B195="","",'様式Ⅰ（男子）'!BF195)</f>
        <v/>
      </c>
      <c r="C61" t="str">
        <f>IF(B61="","",CONCATENATE('様式Ⅰ（男子）'!C195," ","(",'様式Ⅰ（男子）'!E195,")"))</f>
        <v/>
      </c>
      <c r="D61" s="1" t="str">
        <f ca="1">IF($C61="","",CONCATENATE(VLOOKUP(OFFSET('様式Ⅰ（男子）'!$B$15,3*A61,0),'登録データ（男）'!$A$3:$J$2500,9,FALSE)," ",VLOOKUP(OFFSET('様式Ⅰ（男子）'!$B$15,3*A61,0),'登録データ（男）'!$A$3:$J$2500,10,FALSE)," ","(",LEFT(VLOOKUP(OFFSET('様式Ⅰ（男子）'!$B$15,3*A61,0),'登録データ（男）'!$A$3:$J$2500,8,FALSE),2),")"))</f>
        <v/>
      </c>
      <c r="E61" s="1" t="str">
        <f t="shared" si="0"/>
        <v/>
      </c>
      <c r="F61" s="1" t="str">
        <f>IF(B61="","",VLOOKUP(基本情報登録!$D$10,'登録データ（男）'!$M$3:$Q$65,3,FALSE))</f>
        <v/>
      </c>
      <c r="G61" s="1" t="str">
        <f>IF(B61="","",VLOOKUP('様式Ⅰ（男子）'!E196,'登録データ（男）'!$BC$2:$BD$49,2,FALSE))</f>
        <v/>
      </c>
      <c r="H61" s="1" t="str">
        <f>IF(B61="","",'様式Ⅰ（男子）'!B195)</f>
        <v/>
      </c>
      <c r="I61" s="1" t="str">
        <f>IF(B61="","",'様式Ⅰ（男子）'!AJ195)</f>
        <v/>
      </c>
      <c r="J61" s="1" t="str">
        <f>IF(B61="","",'様式Ⅰ（男子）'!AJ196)</f>
        <v/>
      </c>
      <c r="K61" s="1" t="str">
        <f>IF(B61="","",'様式Ⅰ（男子）'!AJ197)</f>
        <v/>
      </c>
    </row>
    <row r="62" spans="1:11" ht="18.75">
      <c r="A62" s="1">
        <v>61</v>
      </c>
      <c r="B62" s="1" t="str">
        <f>IF('様式Ⅰ（男子）'!B198="","",'様式Ⅰ（男子）'!BF198)</f>
        <v/>
      </c>
      <c r="C62" t="str">
        <f>IF(B62="","",CONCATENATE('様式Ⅰ（男子）'!C198," ","(",'様式Ⅰ（男子）'!E198,")"))</f>
        <v/>
      </c>
      <c r="D62" s="1" t="str">
        <f ca="1">IF($C62="","",CONCATENATE(VLOOKUP(OFFSET('様式Ⅰ（男子）'!$B$15,3*A62,0),'登録データ（男）'!$A$3:$J$2500,9,FALSE)," ",VLOOKUP(OFFSET('様式Ⅰ（男子）'!$B$15,3*A62,0),'登録データ（男）'!$A$3:$J$2500,10,FALSE)," ","(",LEFT(VLOOKUP(OFFSET('様式Ⅰ（男子）'!$B$15,3*A62,0),'登録データ（男）'!$A$3:$J$2500,8,FALSE),2),")"))</f>
        <v/>
      </c>
      <c r="E62" s="1" t="str">
        <f t="shared" si="0"/>
        <v/>
      </c>
      <c r="F62" s="1" t="str">
        <f>IF(B62="","",VLOOKUP(基本情報登録!$D$10,'登録データ（男）'!$M$3:$Q$65,3,FALSE))</f>
        <v/>
      </c>
      <c r="G62" s="1" t="str">
        <f>IF(B62="","",VLOOKUP('様式Ⅰ（男子）'!E199,'登録データ（男）'!$BC$2:$BD$49,2,FALSE))</f>
        <v/>
      </c>
      <c r="H62" s="1" t="str">
        <f>IF(B62="","",'様式Ⅰ（男子）'!B198)</f>
        <v/>
      </c>
      <c r="I62" s="1" t="str">
        <f>IF(B62="","",'様式Ⅰ（男子）'!AJ198)</f>
        <v/>
      </c>
      <c r="J62" s="1" t="str">
        <f>IF(B62="","",'様式Ⅰ（男子）'!AJ199)</f>
        <v/>
      </c>
      <c r="K62" s="1" t="str">
        <f>IF(B62="","",'様式Ⅰ（男子）'!AJ200)</f>
        <v/>
      </c>
    </row>
    <row r="63" spans="1:11" ht="18.75">
      <c r="A63" s="1">
        <v>62</v>
      </c>
      <c r="B63" s="1" t="str">
        <f>IF('様式Ⅰ（男子）'!B201="","",'様式Ⅰ（男子）'!BF201)</f>
        <v/>
      </c>
      <c r="C63" t="str">
        <f>IF(B63="","",CONCATENATE('様式Ⅰ（男子）'!C201," ","(",'様式Ⅰ（男子）'!E201,")"))</f>
        <v/>
      </c>
      <c r="D63" s="1" t="str">
        <f ca="1">IF($C63="","",CONCATENATE(VLOOKUP(OFFSET('様式Ⅰ（男子）'!$B$15,3*A63,0),'登録データ（男）'!$A$3:$J$2500,9,FALSE)," ",VLOOKUP(OFFSET('様式Ⅰ（男子）'!$B$15,3*A63,0),'登録データ（男）'!$A$3:$J$2500,10,FALSE)," ","(",LEFT(VLOOKUP(OFFSET('様式Ⅰ（男子）'!$B$15,3*A63,0),'登録データ（男）'!$A$3:$J$2500,8,FALSE),2),")"))</f>
        <v/>
      </c>
      <c r="E63" s="1" t="str">
        <f t="shared" si="0"/>
        <v/>
      </c>
      <c r="F63" s="1" t="str">
        <f>IF(B63="","",VLOOKUP(基本情報登録!$D$10,'登録データ（男）'!$M$3:$Q$65,3,FALSE))</f>
        <v/>
      </c>
      <c r="G63" s="1" t="str">
        <f>IF(B63="","",VLOOKUP('様式Ⅰ（男子）'!E202,'登録データ（男）'!$BC$2:$BD$49,2,FALSE))</f>
        <v/>
      </c>
      <c r="H63" s="1" t="str">
        <f>IF(B63="","",'様式Ⅰ（男子）'!B201)</f>
        <v/>
      </c>
      <c r="I63" s="1" t="str">
        <f>IF(B63="","",'様式Ⅰ（男子）'!AJ201)</f>
        <v/>
      </c>
      <c r="J63" s="1" t="str">
        <f>IF(B63="","",'様式Ⅰ（男子）'!AJ202)</f>
        <v/>
      </c>
      <c r="K63" s="1" t="str">
        <f>IF(B63="","",'様式Ⅰ（男子）'!AJ203)</f>
        <v/>
      </c>
    </row>
    <row r="64" spans="1:11" ht="18.75">
      <c r="A64" s="1">
        <v>63</v>
      </c>
      <c r="B64" s="1" t="str">
        <f>IF('様式Ⅰ（男子）'!B204="","",'様式Ⅰ（男子）'!BF204)</f>
        <v/>
      </c>
      <c r="C64" t="str">
        <f>IF(B64="","",CONCATENATE('様式Ⅰ（男子）'!C204," ","(",'様式Ⅰ（男子）'!E204,")"))</f>
        <v/>
      </c>
      <c r="D64" s="1" t="str">
        <f ca="1">IF($C64="","",CONCATENATE(VLOOKUP(OFFSET('様式Ⅰ（男子）'!$B$15,3*A64,0),'登録データ（男）'!$A$3:$J$2500,9,FALSE)," ",VLOOKUP(OFFSET('様式Ⅰ（男子）'!$B$15,3*A64,0),'登録データ（男）'!$A$3:$J$2500,10,FALSE)," ","(",LEFT(VLOOKUP(OFFSET('様式Ⅰ（男子）'!$B$15,3*A64,0),'登録データ（男）'!$A$3:$J$2500,8,FALSE),2),")"))</f>
        <v/>
      </c>
      <c r="E64" s="1" t="str">
        <f t="shared" si="0"/>
        <v/>
      </c>
      <c r="F64" s="1" t="str">
        <f>IF(B64="","",VLOOKUP(基本情報登録!$D$10,'登録データ（男）'!$M$3:$Q$65,3,FALSE))</f>
        <v/>
      </c>
      <c r="G64" s="1" t="str">
        <f>IF(B64="","",VLOOKUP('様式Ⅰ（男子）'!E205,'登録データ（男）'!$BC$2:$BD$49,2,FALSE))</f>
        <v/>
      </c>
      <c r="H64" s="1" t="str">
        <f>IF(B64="","",'様式Ⅰ（男子）'!B204)</f>
        <v/>
      </c>
      <c r="I64" s="1" t="str">
        <f>IF(B64="","",'様式Ⅰ（男子）'!AJ204)</f>
        <v/>
      </c>
      <c r="J64" s="1" t="str">
        <f>IF(B64="","",'様式Ⅰ（男子）'!AJ205)</f>
        <v/>
      </c>
      <c r="K64" s="1" t="str">
        <f>IF(B64="","",'様式Ⅰ（男子）'!AJ206)</f>
        <v/>
      </c>
    </row>
    <row r="65" spans="1:11" ht="18.75">
      <c r="A65" s="1">
        <v>64</v>
      </c>
      <c r="B65" s="1" t="str">
        <f>IF('様式Ⅰ（男子）'!B207="","",'様式Ⅰ（男子）'!BF207)</f>
        <v/>
      </c>
      <c r="C65" t="str">
        <f>IF(B65="","",CONCATENATE('様式Ⅰ（男子）'!C207," ","(",'様式Ⅰ（男子）'!E207,")"))</f>
        <v/>
      </c>
      <c r="D65" s="1" t="str">
        <f ca="1">IF($C65="","",CONCATENATE(VLOOKUP(OFFSET('様式Ⅰ（男子）'!$B$15,3*A65,0),'登録データ（男）'!$A$3:$J$2500,9,FALSE)," ",VLOOKUP(OFFSET('様式Ⅰ（男子）'!$B$15,3*A65,0),'登録データ（男）'!$A$3:$J$2500,10,FALSE)," ","(",LEFT(VLOOKUP(OFFSET('様式Ⅰ（男子）'!$B$15,3*A65,0),'登録データ（男）'!$A$3:$J$2500,8,FALSE),2),")"))</f>
        <v/>
      </c>
      <c r="E65" s="1" t="str">
        <f t="shared" si="0"/>
        <v/>
      </c>
      <c r="F65" s="1" t="str">
        <f>IF(B65="","",VLOOKUP(基本情報登録!$D$10,'登録データ（男）'!$M$3:$Q$65,3,FALSE))</f>
        <v/>
      </c>
      <c r="G65" s="1" t="str">
        <f>IF(B65="","",VLOOKUP('様式Ⅰ（男子）'!E208,'登録データ（男）'!$BC$2:$BD$49,2,FALSE))</f>
        <v/>
      </c>
      <c r="H65" s="1" t="str">
        <f>IF(B65="","",'様式Ⅰ（男子）'!B207)</f>
        <v/>
      </c>
      <c r="I65" s="1" t="str">
        <f>IF(B65="","",'様式Ⅰ（男子）'!AJ207)</f>
        <v/>
      </c>
      <c r="J65" s="1" t="str">
        <f>IF(B65="","",'様式Ⅰ（男子）'!AJ208)</f>
        <v/>
      </c>
      <c r="K65" s="1" t="str">
        <f>IF(B65="","",'様式Ⅰ（男子）'!AJ209)</f>
        <v/>
      </c>
    </row>
    <row r="66" spans="1:11" ht="18.75">
      <c r="A66" s="1">
        <v>65</v>
      </c>
      <c r="B66" s="1" t="str">
        <f>IF('様式Ⅰ（男子）'!B210="","",'様式Ⅰ（男子）'!BF210)</f>
        <v/>
      </c>
      <c r="C66" t="str">
        <f>IF(B66="","",CONCATENATE('様式Ⅰ（男子）'!C210," ","(",'様式Ⅰ（男子）'!E210,")"))</f>
        <v/>
      </c>
      <c r="D66" s="1" t="str">
        <f ca="1">IF($C66="","",CONCATENATE(VLOOKUP(OFFSET('様式Ⅰ（男子）'!$B$15,3*A66,0),'登録データ（男）'!$A$3:$J$2500,9,FALSE)," ",VLOOKUP(OFFSET('様式Ⅰ（男子）'!$B$15,3*A66,0),'登録データ（男）'!$A$3:$J$2500,10,FALSE)," ","(",LEFT(VLOOKUP(OFFSET('様式Ⅰ（男子）'!$B$15,3*A66,0),'登録データ（男）'!$A$3:$J$2500,8,FALSE),2),")"))</f>
        <v/>
      </c>
      <c r="E66" s="1" t="str">
        <f t="shared" si="0"/>
        <v/>
      </c>
      <c r="F66" s="1" t="str">
        <f>IF(B66="","",VLOOKUP(基本情報登録!$D$10,'登録データ（男）'!$M$3:$Q$65,3,FALSE))</f>
        <v/>
      </c>
      <c r="G66" s="1" t="str">
        <f>IF(B66="","",VLOOKUP('様式Ⅰ（男子）'!E211,'登録データ（男）'!$BC$2:$BD$49,2,FALSE))</f>
        <v/>
      </c>
      <c r="H66" s="1" t="str">
        <f>IF(B66="","",'様式Ⅰ（男子）'!B210)</f>
        <v/>
      </c>
      <c r="I66" s="1" t="str">
        <f>IF(B66="","",'様式Ⅰ（男子）'!AJ210)</f>
        <v/>
      </c>
      <c r="J66" s="1" t="str">
        <f>IF(B66="","",'様式Ⅰ（男子）'!AJ211)</f>
        <v/>
      </c>
      <c r="K66" s="1" t="str">
        <f>IF(B66="","",'様式Ⅰ（男子）'!AJ212)</f>
        <v/>
      </c>
    </row>
    <row r="67" spans="1:11" ht="18.75">
      <c r="A67" s="1">
        <v>66</v>
      </c>
      <c r="B67" s="1" t="str">
        <f>IF('様式Ⅰ（男子）'!B213="","",'様式Ⅰ（男子）'!BF213)</f>
        <v/>
      </c>
      <c r="C67" t="str">
        <f>IF(B67="","",CONCATENATE('様式Ⅰ（男子）'!C213," ","(",'様式Ⅰ（男子）'!E213,")"))</f>
        <v/>
      </c>
      <c r="D67" s="1" t="str">
        <f ca="1">IF($C67="","",CONCATENATE(VLOOKUP(OFFSET('様式Ⅰ（男子）'!$B$15,3*A67,0),'登録データ（男）'!$A$3:$J$2500,9,FALSE)," ",VLOOKUP(OFFSET('様式Ⅰ（男子）'!$B$15,3*A67,0),'登録データ（男）'!$A$3:$J$2500,10,FALSE)," ","(",LEFT(VLOOKUP(OFFSET('様式Ⅰ（男子）'!$B$15,3*A67,0),'登録データ（男）'!$A$3:$J$2500,8,FALSE),2),")"))</f>
        <v/>
      </c>
      <c r="E67" s="1" t="str">
        <f t="shared" ref="E67:E130" si="1">IF(B67="","",1)</f>
        <v/>
      </c>
      <c r="F67" s="1" t="str">
        <f>IF(B67="","",VLOOKUP(基本情報登録!$D$10,'登録データ（男）'!$M$3:$Q$65,3,FALSE))</f>
        <v/>
      </c>
      <c r="G67" s="1" t="str">
        <f>IF(B67="","",VLOOKUP('様式Ⅰ（男子）'!E214,'登録データ（男）'!$BC$2:$BD$49,2,FALSE))</f>
        <v/>
      </c>
      <c r="H67" s="1" t="str">
        <f>IF(B67="","",'様式Ⅰ（男子）'!B213)</f>
        <v/>
      </c>
      <c r="I67" s="1" t="str">
        <f>IF(B67="","",'様式Ⅰ（男子）'!AJ213)</f>
        <v/>
      </c>
      <c r="J67" s="1" t="str">
        <f>IF(B67="","",'様式Ⅰ（男子）'!AJ214)</f>
        <v/>
      </c>
      <c r="K67" s="1" t="str">
        <f>IF(B67="","",'様式Ⅰ（男子）'!AJ215)</f>
        <v/>
      </c>
    </row>
    <row r="68" spans="1:11" ht="18.75">
      <c r="A68" s="1">
        <v>67</v>
      </c>
      <c r="B68" s="1" t="str">
        <f>IF('様式Ⅰ（男子）'!B216="","",'様式Ⅰ（男子）'!BF216)</f>
        <v/>
      </c>
      <c r="C68" t="str">
        <f>IF(B68="","",CONCATENATE('様式Ⅰ（男子）'!C216," ","(",'様式Ⅰ（男子）'!E216,")"))</f>
        <v/>
      </c>
      <c r="D68" s="1" t="str">
        <f ca="1">IF($C68="","",CONCATENATE(VLOOKUP(OFFSET('様式Ⅰ（男子）'!$B$15,3*A68,0),'登録データ（男）'!$A$3:$J$2500,9,FALSE)," ",VLOOKUP(OFFSET('様式Ⅰ（男子）'!$B$15,3*A68,0),'登録データ（男）'!$A$3:$J$2500,10,FALSE)," ","(",LEFT(VLOOKUP(OFFSET('様式Ⅰ（男子）'!$B$15,3*A68,0),'登録データ（男）'!$A$3:$J$2500,8,FALSE),2),")"))</f>
        <v/>
      </c>
      <c r="E68" s="1" t="str">
        <f t="shared" si="1"/>
        <v/>
      </c>
      <c r="F68" s="1" t="str">
        <f>IF(B68="","",VLOOKUP(基本情報登録!$D$10,'登録データ（男）'!$M$3:$Q$65,3,FALSE))</f>
        <v/>
      </c>
      <c r="G68" s="1" t="str">
        <f>IF(B68="","",VLOOKUP('様式Ⅰ（男子）'!E217,'登録データ（男）'!$BC$2:$BD$49,2,FALSE))</f>
        <v/>
      </c>
      <c r="H68" s="1" t="str">
        <f>IF(B68="","",'様式Ⅰ（男子）'!B216)</f>
        <v/>
      </c>
      <c r="I68" s="1" t="str">
        <f>IF(B68="","",'様式Ⅰ（男子）'!AJ216)</f>
        <v/>
      </c>
      <c r="J68" s="1" t="str">
        <f>IF(B68="","",'様式Ⅰ（男子）'!AJ217)</f>
        <v/>
      </c>
      <c r="K68" s="1" t="str">
        <f>IF(B68="","",'様式Ⅰ（男子）'!AJ218)</f>
        <v/>
      </c>
    </row>
    <row r="69" spans="1:11" ht="18.75">
      <c r="A69" s="1">
        <v>68</v>
      </c>
      <c r="B69" s="1" t="str">
        <f>IF('様式Ⅰ（男子）'!B219="","",'様式Ⅰ（男子）'!BF219)</f>
        <v/>
      </c>
      <c r="C69" t="str">
        <f>IF(B69="","",CONCATENATE('様式Ⅰ（男子）'!C219," ","(",'様式Ⅰ（男子）'!E219,")"))</f>
        <v/>
      </c>
      <c r="D69" s="1" t="str">
        <f ca="1">IF($C69="","",CONCATENATE(VLOOKUP(OFFSET('様式Ⅰ（男子）'!$B$15,3*A69,0),'登録データ（男）'!$A$3:$J$2500,9,FALSE)," ",VLOOKUP(OFFSET('様式Ⅰ（男子）'!$B$15,3*A69,0),'登録データ（男）'!$A$3:$J$2500,10,FALSE)," ","(",LEFT(VLOOKUP(OFFSET('様式Ⅰ（男子）'!$B$15,3*A69,0),'登録データ（男）'!$A$3:$J$2500,8,FALSE),2),")"))</f>
        <v/>
      </c>
      <c r="E69" s="1" t="str">
        <f t="shared" si="1"/>
        <v/>
      </c>
      <c r="F69" s="1" t="str">
        <f>IF(B69="","",VLOOKUP(基本情報登録!$D$10,'登録データ（男）'!$M$3:$Q$65,3,FALSE))</f>
        <v/>
      </c>
      <c r="G69" s="1" t="str">
        <f>IF(B69="","",VLOOKUP('様式Ⅰ（男子）'!E220,'登録データ（男）'!$BC$2:$BD$49,2,FALSE))</f>
        <v/>
      </c>
      <c r="H69" s="1" t="str">
        <f>IF(B69="","",'様式Ⅰ（男子）'!B219)</f>
        <v/>
      </c>
      <c r="I69" s="1" t="str">
        <f>IF(B69="","",'様式Ⅰ（男子）'!AJ219)</f>
        <v/>
      </c>
      <c r="J69" s="1" t="str">
        <f>IF(B69="","",'様式Ⅰ（男子）'!AJ220)</f>
        <v/>
      </c>
      <c r="K69" s="1" t="str">
        <f>IF(B69="","",'様式Ⅰ（男子）'!AJ221)</f>
        <v/>
      </c>
    </row>
    <row r="70" spans="1:11" ht="18.75">
      <c r="A70" s="1">
        <v>69</v>
      </c>
      <c r="B70" s="1" t="str">
        <f>IF('様式Ⅰ（男子）'!B222="","",'様式Ⅰ（男子）'!BF222)</f>
        <v/>
      </c>
      <c r="C70" t="str">
        <f>IF(B70="","",CONCATENATE('様式Ⅰ（男子）'!C222," ","(",'様式Ⅰ（男子）'!E222,")"))</f>
        <v/>
      </c>
      <c r="D70" s="1" t="str">
        <f ca="1">IF($C70="","",CONCATENATE(VLOOKUP(OFFSET('様式Ⅰ（男子）'!$B$15,3*A70,0),'登録データ（男）'!$A$3:$J$2500,9,FALSE)," ",VLOOKUP(OFFSET('様式Ⅰ（男子）'!$B$15,3*A70,0),'登録データ（男）'!$A$3:$J$2500,10,FALSE)," ","(",LEFT(VLOOKUP(OFFSET('様式Ⅰ（男子）'!$B$15,3*A70,0),'登録データ（男）'!$A$3:$J$2500,8,FALSE),2),")"))</f>
        <v/>
      </c>
      <c r="E70" s="1" t="str">
        <f t="shared" si="1"/>
        <v/>
      </c>
      <c r="F70" s="1" t="str">
        <f>IF(B70="","",VLOOKUP(基本情報登録!$D$10,'登録データ（男）'!$M$3:$Q$65,3,FALSE))</f>
        <v/>
      </c>
      <c r="G70" s="1" t="str">
        <f>IF(B70="","",VLOOKUP('様式Ⅰ（男子）'!E223,'登録データ（男）'!$BC$2:$BD$49,2,FALSE))</f>
        <v/>
      </c>
      <c r="H70" s="1" t="str">
        <f>IF(B70="","",'様式Ⅰ（男子）'!B222)</f>
        <v/>
      </c>
      <c r="I70" s="1" t="str">
        <f>IF(B70="","",'様式Ⅰ（男子）'!AJ222)</f>
        <v/>
      </c>
      <c r="J70" s="1" t="str">
        <f>IF(B70="","",'様式Ⅰ（男子）'!AJ223)</f>
        <v/>
      </c>
      <c r="K70" s="1" t="str">
        <f>IF(B70="","",'様式Ⅰ（男子）'!AJ224)</f>
        <v/>
      </c>
    </row>
    <row r="71" spans="1:11" ht="18.75">
      <c r="A71" s="1">
        <v>70</v>
      </c>
      <c r="B71" s="1" t="str">
        <f>IF('様式Ⅰ（男子）'!B225="","",'様式Ⅰ（男子）'!BF225)</f>
        <v/>
      </c>
      <c r="C71" t="str">
        <f>IF(B71="","",CONCATENATE('様式Ⅰ（男子）'!C225," ","(",'様式Ⅰ（男子）'!E225,")"))</f>
        <v/>
      </c>
      <c r="D71" s="1" t="str">
        <f ca="1">IF($C71="","",CONCATENATE(VLOOKUP(OFFSET('様式Ⅰ（男子）'!$B$15,3*A71,0),'登録データ（男）'!$A$3:$J$2500,9,FALSE)," ",VLOOKUP(OFFSET('様式Ⅰ（男子）'!$B$15,3*A71,0),'登録データ（男）'!$A$3:$J$2500,10,FALSE)," ","(",LEFT(VLOOKUP(OFFSET('様式Ⅰ（男子）'!$B$15,3*A71,0),'登録データ（男）'!$A$3:$J$2500,8,FALSE),2),")"))</f>
        <v/>
      </c>
      <c r="E71" s="1" t="str">
        <f t="shared" si="1"/>
        <v/>
      </c>
      <c r="F71" s="1" t="str">
        <f>IF(B71="","",VLOOKUP(基本情報登録!$D$10,'登録データ（男）'!$M$3:$Q$65,3,FALSE))</f>
        <v/>
      </c>
      <c r="G71" s="1" t="str">
        <f>IF(B71="","",VLOOKUP('様式Ⅰ（男子）'!E226,'登録データ（男）'!$BC$2:$BD$49,2,FALSE))</f>
        <v/>
      </c>
      <c r="H71" s="1" t="str">
        <f>IF(B71="","",'様式Ⅰ（男子）'!B225)</f>
        <v/>
      </c>
      <c r="I71" s="1" t="str">
        <f>IF(B71="","",'様式Ⅰ（男子）'!AJ225)</f>
        <v/>
      </c>
      <c r="J71" s="1" t="str">
        <f>IF(B71="","",'様式Ⅰ（男子）'!AJ226)</f>
        <v/>
      </c>
      <c r="K71" s="1" t="str">
        <f>IF(B71="","",'様式Ⅰ（男子）'!AJ227)</f>
        <v/>
      </c>
    </row>
    <row r="72" spans="1:11" ht="18.75">
      <c r="A72" s="1">
        <v>71</v>
      </c>
      <c r="B72" s="1" t="str">
        <f>IF('様式Ⅰ（男子）'!B228="","",'様式Ⅰ（男子）'!BF228)</f>
        <v/>
      </c>
      <c r="C72" t="str">
        <f>IF(B72="","",CONCATENATE('様式Ⅰ（男子）'!C228," ","(",'様式Ⅰ（男子）'!E228,")"))</f>
        <v/>
      </c>
      <c r="D72" s="1" t="str">
        <f ca="1">IF($C72="","",CONCATENATE(VLOOKUP(OFFSET('様式Ⅰ（男子）'!$B$15,3*A72,0),'登録データ（男）'!$A$3:$J$2500,9,FALSE)," ",VLOOKUP(OFFSET('様式Ⅰ（男子）'!$B$15,3*A72,0),'登録データ（男）'!$A$3:$J$2500,10,FALSE)," ","(",LEFT(VLOOKUP(OFFSET('様式Ⅰ（男子）'!$B$15,3*A72,0),'登録データ（男）'!$A$3:$J$2500,8,FALSE),2),")"))</f>
        <v/>
      </c>
      <c r="E72" s="1" t="str">
        <f t="shared" si="1"/>
        <v/>
      </c>
      <c r="F72" s="1" t="str">
        <f>IF(B72="","",VLOOKUP(基本情報登録!$D$10,'登録データ（男）'!$M$3:$Q$65,3,FALSE))</f>
        <v/>
      </c>
      <c r="G72" s="1" t="str">
        <f>IF(B72="","",VLOOKUP('様式Ⅰ（男子）'!E229,'登録データ（男）'!$BC$2:$BD$49,2,FALSE))</f>
        <v/>
      </c>
      <c r="H72" s="1" t="str">
        <f>IF(B72="","",'様式Ⅰ（男子）'!B228)</f>
        <v/>
      </c>
      <c r="I72" s="1" t="str">
        <f>IF(B72="","",'様式Ⅰ（男子）'!AJ228)</f>
        <v/>
      </c>
      <c r="J72" s="1" t="str">
        <f>IF(B72="","",'様式Ⅰ（男子）'!AJ229)</f>
        <v/>
      </c>
      <c r="K72" s="1" t="str">
        <f>IF(B72="","",'様式Ⅰ（男子）'!AJ230)</f>
        <v/>
      </c>
    </row>
    <row r="73" spans="1:11" ht="18.75">
      <c r="A73" s="1">
        <v>72</v>
      </c>
      <c r="B73" s="1" t="str">
        <f>IF('様式Ⅰ（男子）'!B231="","",'様式Ⅰ（男子）'!BF231)</f>
        <v/>
      </c>
      <c r="C73" t="str">
        <f>IF(B73="","",CONCATENATE('様式Ⅰ（男子）'!C231," ","(",'様式Ⅰ（男子）'!E231,")"))</f>
        <v/>
      </c>
      <c r="D73" s="1" t="str">
        <f ca="1">IF($C73="","",CONCATENATE(VLOOKUP(OFFSET('様式Ⅰ（男子）'!$B$15,3*A73,0),'登録データ（男）'!$A$3:$J$2500,9,FALSE)," ",VLOOKUP(OFFSET('様式Ⅰ（男子）'!$B$15,3*A73,0),'登録データ（男）'!$A$3:$J$2500,10,FALSE)," ","(",LEFT(VLOOKUP(OFFSET('様式Ⅰ（男子）'!$B$15,3*A73,0),'登録データ（男）'!$A$3:$J$2500,8,FALSE),2),")"))</f>
        <v/>
      </c>
      <c r="E73" s="1" t="str">
        <f t="shared" si="1"/>
        <v/>
      </c>
      <c r="F73" s="1" t="str">
        <f>IF(B73="","",VLOOKUP(基本情報登録!$D$10,'登録データ（男）'!$M$3:$Q$65,3,FALSE))</f>
        <v/>
      </c>
      <c r="G73" s="1" t="str">
        <f>IF(B73="","",VLOOKUP('様式Ⅰ（男子）'!E232,'登録データ（男）'!$BC$2:$BD$49,2,FALSE))</f>
        <v/>
      </c>
      <c r="H73" s="1" t="str">
        <f>IF(B73="","",'様式Ⅰ（男子）'!B231)</f>
        <v/>
      </c>
      <c r="I73" s="1" t="str">
        <f>IF(B73="","",'様式Ⅰ（男子）'!AJ231)</f>
        <v/>
      </c>
      <c r="J73" s="1" t="str">
        <f>IF(B73="","",'様式Ⅰ（男子）'!AJ232)</f>
        <v/>
      </c>
      <c r="K73" s="1" t="str">
        <f>IF(B73="","",'様式Ⅰ（男子）'!AJ233)</f>
        <v/>
      </c>
    </row>
    <row r="74" spans="1:11" ht="18.75">
      <c r="A74" s="1">
        <v>73</v>
      </c>
      <c r="B74" s="1" t="str">
        <f>IF('様式Ⅰ（男子）'!B234="","",'様式Ⅰ（男子）'!BF234)</f>
        <v/>
      </c>
      <c r="C74" t="str">
        <f>IF(B74="","",CONCATENATE('様式Ⅰ（男子）'!C234," ","(",'様式Ⅰ（男子）'!E234,")"))</f>
        <v/>
      </c>
      <c r="D74" s="1" t="str">
        <f ca="1">IF($C74="","",CONCATENATE(VLOOKUP(OFFSET('様式Ⅰ（男子）'!$B$15,3*A74,0),'登録データ（男）'!$A$3:$J$2500,9,FALSE)," ",VLOOKUP(OFFSET('様式Ⅰ（男子）'!$B$15,3*A74,0),'登録データ（男）'!$A$3:$J$2500,10,FALSE)," ","(",LEFT(VLOOKUP(OFFSET('様式Ⅰ（男子）'!$B$15,3*A74,0),'登録データ（男）'!$A$3:$J$2500,8,FALSE),2),")"))</f>
        <v/>
      </c>
      <c r="E74" s="1" t="str">
        <f t="shared" si="1"/>
        <v/>
      </c>
      <c r="F74" s="1" t="str">
        <f>IF(B74="","",VLOOKUP(基本情報登録!$D$10,'登録データ（男）'!$M$3:$Q$65,3,FALSE))</f>
        <v/>
      </c>
      <c r="G74" s="1" t="str">
        <f>IF(B74="","",VLOOKUP('様式Ⅰ（男子）'!E235,'登録データ（男）'!$BC$2:$BD$49,2,FALSE))</f>
        <v/>
      </c>
      <c r="H74" s="1" t="str">
        <f>IF(B74="","",'様式Ⅰ（男子）'!B234)</f>
        <v/>
      </c>
      <c r="I74" s="1" t="str">
        <f>IF(B74="","",'様式Ⅰ（男子）'!AJ234)</f>
        <v/>
      </c>
      <c r="J74" s="1" t="str">
        <f>IF(B74="","",'様式Ⅰ（男子）'!AJ235)</f>
        <v/>
      </c>
      <c r="K74" s="1" t="str">
        <f>IF(B74="","",'様式Ⅰ（男子）'!AJ236)</f>
        <v/>
      </c>
    </row>
    <row r="75" spans="1:11" ht="18.75">
      <c r="A75" s="1">
        <v>74</v>
      </c>
      <c r="B75" s="1" t="str">
        <f>IF('様式Ⅰ（男子）'!B237="","",'様式Ⅰ（男子）'!BF237)</f>
        <v/>
      </c>
      <c r="C75" t="str">
        <f>IF(B75="","",CONCATENATE('様式Ⅰ（男子）'!C237," ","(",'様式Ⅰ（男子）'!E237,")"))</f>
        <v/>
      </c>
      <c r="D75" s="1" t="str">
        <f ca="1">IF($C75="","",CONCATENATE(VLOOKUP(OFFSET('様式Ⅰ（男子）'!$B$15,3*A75,0),'登録データ（男）'!$A$3:$J$2500,9,FALSE)," ",VLOOKUP(OFFSET('様式Ⅰ（男子）'!$B$15,3*A75,0),'登録データ（男）'!$A$3:$J$2500,10,FALSE)," ","(",LEFT(VLOOKUP(OFFSET('様式Ⅰ（男子）'!$B$15,3*A75,0),'登録データ（男）'!$A$3:$J$2500,8,FALSE),2),")"))</f>
        <v/>
      </c>
      <c r="E75" s="1" t="str">
        <f t="shared" si="1"/>
        <v/>
      </c>
      <c r="F75" s="1" t="str">
        <f>IF(B75="","",VLOOKUP(基本情報登録!$D$10,'登録データ（男）'!$M$3:$Q$65,3,FALSE))</f>
        <v/>
      </c>
      <c r="G75" s="1" t="str">
        <f>IF(B75="","",VLOOKUP('様式Ⅰ（男子）'!E238,'登録データ（男）'!$BC$2:$BD$49,2,FALSE))</f>
        <v/>
      </c>
      <c r="H75" s="1" t="str">
        <f>IF(B75="","",'様式Ⅰ（男子）'!B237)</f>
        <v/>
      </c>
      <c r="I75" s="1" t="str">
        <f>IF(B75="","",'様式Ⅰ（男子）'!AJ237)</f>
        <v/>
      </c>
      <c r="J75" s="1" t="str">
        <f>IF(B75="","",'様式Ⅰ（男子）'!AJ238)</f>
        <v/>
      </c>
      <c r="K75" s="1" t="str">
        <f>IF(B75="","",'様式Ⅰ（男子）'!AJ239)</f>
        <v/>
      </c>
    </row>
    <row r="76" spans="1:11" ht="18.75">
      <c r="A76" s="1">
        <v>75</v>
      </c>
      <c r="B76" s="1" t="str">
        <f>IF('様式Ⅰ（男子）'!B240="","",'様式Ⅰ（男子）'!BF240)</f>
        <v/>
      </c>
      <c r="C76" t="str">
        <f>IF(B76="","",CONCATENATE('様式Ⅰ（男子）'!C240," ","(",'様式Ⅰ（男子）'!E240,")"))</f>
        <v/>
      </c>
      <c r="D76" s="1" t="str">
        <f ca="1">IF($C76="","",CONCATENATE(VLOOKUP(OFFSET('様式Ⅰ（男子）'!$B$15,3*A76,0),'登録データ（男）'!$A$3:$J$2500,9,FALSE)," ",VLOOKUP(OFFSET('様式Ⅰ（男子）'!$B$15,3*A76,0),'登録データ（男）'!$A$3:$J$2500,10,FALSE)," ","(",LEFT(VLOOKUP(OFFSET('様式Ⅰ（男子）'!$B$15,3*A76,0),'登録データ（男）'!$A$3:$J$2500,8,FALSE),2),")"))</f>
        <v/>
      </c>
      <c r="E76" s="1" t="str">
        <f t="shared" si="1"/>
        <v/>
      </c>
      <c r="F76" s="1" t="str">
        <f>IF(B76="","",VLOOKUP(基本情報登録!$D$10,'登録データ（男）'!$M$3:$Q$65,3,FALSE))</f>
        <v/>
      </c>
      <c r="G76" s="1" t="str">
        <f>IF(B76="","",VLOOKUP('様式Ⅰ（男子）'!E241,'登録データ（男）'!$BC$2:$BD$49,2,FALSE))</f>
        <v/>
      </c>
      <c r="H76" s="1" t="str">
        <f>IF(B76="","",'様式Ⅰ（男子）'!B240)</f>
        <v/>
      </c>
      <c r="I76" s="1" t="str">
        <f>IF(B76="","",'様式Ⅰ（男子）'!AJ240)</f>
        <v/>
      </c>
      <c r="J76" s="1" t="str">
        <f>IF(B76="","",'様式Ⅰ（男子）'!AJ241)</f>
        <v/>
      </c>
      <c r="K76" s="1" t="str">
        <f>IF(B76="","",'様式Ⅰ（男子）'!AJ242)</f>
        <v/>
      </c>
    </row>
    <row r="77" spans="1:11" ht="18.75">
      <c r="A77" s="1">
        <v>76</v>
      </c>
      <c r="B77" s="1" t="str">
        <f>IF('様式Ⅰ（男子）'!B243="","",'様式Ⅰ（男子）'!BF243)</f>
        <v/>
      </c>
      <c r="C77" t="str">
        <f>IF(B77="","",CONCATENATE('様式Ⅰ（男子）'!C243," ","(",'様式Ⅰ（男子）'!E243,")"))</f>
        <v/>
      </c>
      <c r="D77" s="1" t="str">
        <f ca="1">IF($C77="","",CONCATENATE(VLOOKUP(OFFSET('様式Ⅰ（男子）'!$B$15,3*A77,0),'登録データ（男）'!$A$3:$J$2500,9,FALSE)," ",VLOOKUP(OFFSET('様式Ⅰ（男子）'!$B$15,3*A77,0),'登録データ（男）'!$A$3:$J$2500,10,FALSE)," ","(",LEFT(VLOOKUP(OFFSET('様式Ⅰ（男子）'!$B$15,3*A77,0),'登録データ（男）'!$A$3:$J$2500,8,FALSE),2),")"))</f>
        <v/>
      </c>
      <c r="E77" s="1" t="str">
        <f t="shared" si="1"/>
        <v/>
      </c>
      <c r="F77" s="1" t="str">
        <f>IF(B77="","",VLOOKUP(基本情報登録!$D$10,'登録データ（男）'!$M$3:$Q$65,3,FALSE))</f>
        <v/>
      </c>
      <c r="G77" s="1" t="str">
        <f>IF(B77="","",VLOOKUP('様式Ⅰ（男子）'!E244,'登録データ（男）'!$BC$2:$BD$49,2,FALSE))</f>
        <v/>
      </c>
      <c r="H77" s="1" t="str">
        <f>IF(B77="","",'様式Ⅰ（男子）'!B243)</f>
        <v/>
      </c>
      <c r="I77" s="1" t="str">
        <f>IF(B77="","",'様式Ⅰ（男子）'!AJ243)</f>
        <v/>
      </c>
      <c r="J77" s="1" t="str">
        <f>IF(B77="","",'様式Ⅰ（男子）'!AJ244)</f>
        <v/>
      </c>
      <c r="K77" s="1" t="str">
        <f>IF(B77="","",'様式Ⅰ（男子）'!AJ245)</f>
        <v/>
      </c>
    </row>
    <row r="78" spans="1:11" ht="18.75">
      <c r="A78" s="1">
        <v>77</v>
      </c>
      <c r="B78" s="1" t="str">
        <f>IF('様式Ⅰ（男子）'!B246="","",'様式Ⅰ（男子）'!BF246)</f>
        <v/>
      </c>
      <c r="C78" t="str">
        <f>IF(B78="","",CONCATENATE('様式Ⅰ（男子）'!C246," ","(",'様式Ⅰ（男子）'!E246,")"))</f>
        <v/>
      </c>
      <c r="D78" s="1" t="str">
        <f ca="1">IF($C78="","",CONCATENATE(VLOOKUP(OFFSET('様式Ⅰ（男子）'!$B$15,3*A78,0),'登録データ（男）'!$A$3:$J$2500,9,FALSE)," ",VLOOKUP(OFFSET('様式Ⅰ（男子）'!$B$15,3*A78,0),'登録データ（男）'!$A$3:$J$2500,10,FALSE)," ","(",LEFT(VLOOKUP(OFFSET('様式Ⅰ（男子）'!$B$15,3*A78,0),'登録データ（男）'!$A$3:$J$2500,8,FALSE),2),")"))</f>
        <v/>
      </c>
      <c r="E78" s="1" t="str">
        <f t="shared" si="1"/>
        <v/>
      </c>
      <c r="F78" s="1" t="str">
        <f>IF(B78="","",VLOOKUP(基本情報登録!$D$10,'登録データ（男）'!$M$3:$Q$65,3,FALSE))</f>
        <v/>
      </c>
      <c r="G78" s="1" t="str">
        <f>IF(B78="","",VLOOKUP('様式Ⅰ（男子）'!E247,'登録データ（男）'!$BC$2:$BD$49,2,FALSE))</f>
        <v/>
      </c>
      <c r="H78" s="1" t="str">
        <f>IF(B78="","",'様式Ⅰ（男子）'!B246)</f>
        <v/>
      </c>
      <c r="I78" s="1" t="str">
        <f>IF(B78="","",'様式Ⅰ（男子）'!AJ246)</f>
        <v/>
      </c>
      <c r="J78" s="1" t="str">
        <f>IF(B78="","",'様式Ⅰ（男子）'!AJ247)</f>
        <v/>
      </c>
      <c r="K78" s="1" t="str">
        <f>IF(B78="","",'様式Ⅰ（男子）'!AJ248)</f>
        <v/>
      </c>
    </row>
    <row r="79" spans="1:11" ht="18.75">
      <c r="A79" s="1">
        <v>78</v>
      </c>
      <c r="B79" s="1" t="str">
        <f>IF('様式Ⅰ（男子）'!B249="","",'様式Ⅰ（男子）'!BF249)</f>
        <v/>
      </c>
      <c r="C79" t="str">
        <f>IF(B79="","",CONCATENATE('様式Ⅰ（男子）'!C249," ","(",'様式Ⅰ（男子）'!E249,")"))</f>
        <v/>
      </c>
      <c r="D79" s="1" t="str">
        <f ca="1">IF($C79="","",CONCATENATE(VLOOKUP(OFFSET('様式Ⅰ（男子）'!$B$15,3*A79,0),'登録データ（男）'!$A$3:$J$2500,9,FALSE)," ",VLOOKUP(OFFSET('様式Ⅰ（男子）'!$B$15,3*A79,0),'登録データ（男）'!$A$3:$J$2500,10,FALSE)," ","(",LEFT(VLOOKUP(OFFSET('様式Ⅰ（男子）'!$B$15,3*A79,0),'登録データ（男）'!$A$3:$J$2500,8,FALSE),2),")"))</f>
        <v/>
      </c>
      <c r="E79" s="1" t="str">
        <f t="shared" si="1"/>
        <v/>
      </c>
      <c r="F79" s="1" t="str">
        <f>IF(B79="","",VLOOKUP(基本情報登録!$D$10,'登録データ（男）'!$M$3:$Q$65,3,FALSE))</f>
        <v/>
      </c>
      <c r="G79" s="1" t="str">
        <f>IF(B79="","",VLOOKUP('様式Ⅰ（男子）'!E250,'登録データ（男）'!$BC$2:$BD$49,2,FALSE))</f>
        <v/>
      </c>
      <c r="H79" s="1" t="str">
        <f>IF(B79="","",'様式Ⅰ（男子）'!B249)</f>
        <v/>
      </c>
      <c r="I79" s="1" t="str">
        <f>IF(B79="","",'様式Ⅰ（男子）'!AJ249)</f>
        <v/>
      </c>
      <c r="J79" s="1" t="str">
        <f>IF(B79="","",'様式Ⅰ（男子）'!AJ250)</f>
        <v/>
      </c>
      <c r="K79" s="1" t="str">
        <f>IF(B79="","",'様式Ⅰ（男子）'!AJ251)</f>
        <v/>
      </c>
    </row>
    <row r="80" spans="1:11" ht="18.75">
      <c r="A80" s="1">
        <v>79</v>
      </c>
      <c r="B80" s="1" t="str">
        <f>IF('様式Ⅰ（男子）'!B252="","",'様式Ⅰ（男子）'!BF252)</f>
        <v/>
      </c>
      <c r="C80" t="str">
        <f>IF(B80="","",CONCATENATE('様式Ⅰ（男子）'!C252," ","(",'様式Ⅰ（男子）'!E252,")"))</f>
        <v/>
      </c>
      <c r="D80" s="1" t="str">
        <f ca="1">IF($C80="","",CONCATENATE(VLOOKUP(OFFSET('様式Ⅰ（男子）'!$B$15,3*A80,0),'登録データ（男）'!$A$3:$J$2500,9,FALSE)," ",VLOOKUP(OFFSET('様式Ⅰ（男子）'!$B$15,3*A80,0),'登録データ（男）'!$A$3:$J$2500,10,FALSE)," ","(",LEFT(VLOOKUP(OFFSET('様式Ⅰ（男子）'!$B$15,3*A80,0),'登録データ（男）'!$A$3:$J$2500,8,FALSE),2),")"))</f>
        <v/>
      </c>
      <c r="E80" s="1" t="str">
        <f t="shared" si="1"/>
        <v/>
      </c>
      <c r="F80" s="1" t="str">
        <f>IF(B80="","",VLOOKUP(基本情報登録!$D$10,'登録データ（男）'!$M$3:$Q$65,3,FALSE))</f>
        <v/>
      </c>
      <c r="G80" s="1" t="str">
        <f>IF(B80="","",VLOOKUP('様式Ⅰ（男子）'!E253,'登録データ（男）'!$BC$2:$BD$49,2,FALSE))</f>
        <v/>
      </c>
      <c r="H80" s="1" t="str">
        <f>IF(B80="","",'様式Ⅰ（男子）'!B252)</f>
        <v/>
      </c>
      <c r="I80" s="1" t="str">
        <f>IF(B80="","",'様式Ⅰ（男子）'!AJ252)</f>
        <v/>
      </c>
      <c r="J80" s="1" t="str">
        <f>IF(B80="","",'様式Ⅰ（男子）'!AJ253)</f>
        <v/>
      </c>
      <c r="K80" s="1" t="str">
        <f>IF(B80="","",'様式Ⅰ（男子）'!AJ254)</f>
        <v/>
      </c>
    </row>
    <row r="81" spans="1:11" ht="18.75">
      <c r="A81" s="1">
        <v>80</v>
      </c>
      <c r="B81" s="1" t="str">
        <f>IF('様式Ⅰ（男子）'!B255="","",'様式Ⅰ（男子）'!BF255)</f>
        <v/>
      </c>
      <c r="C81" t="str">
        <f>IF(B81="","",CONCATENATE('様式Ⅰ（男子）'!C255," ","(",'様式Ⅰ（男子）'!E255,")"))</f>
        <v/>
      </c>
      <c r="D81" s="1" t="str">
        <f ca="1">IF($C81="","",CONCATENATE(VLOOKUP(OFFSET('様式Ⅰ（男子）'!$B$15,3*A81,0),'登録データ（男）'!$A$3:$J$2500,9,FALSE)," ",VLOOKUP(OFFSET('様式Ⅰ（男子）'!$B$15,3*A81,0),'登録データ（男）'!$A$3:$J$2500,10,FALSE)," ","(",LEFT(VLOOKUP(OFFSET('様式Ⅰ（男子）'!$B$15,3*A81,0),'登録データ（男）'!$A$3:$J$2500,8,FALSE),2),")"))</f>
        <v/>
      </c>
      <c r="E81" s="1" t="str">
        <f t="shared" si="1"/>
        <v/>
      </c>
      <c r="F81" s="1" t="str">
        <f>IF(B81="","",VLOOKUP(基本情報登録!$D$10,'登録データ（男）'!$M$3:$Q$65,3,FALSE))</f>
        <v/>
      </c>
      <c r="G81" s="1" t="str">
        <f>IF(B81="","",VLOOKUP('様式Ⅰ（男子）'!E256,'登録データ（男）'!$BC$2:$BD$49,2,FALSE))</f>
        <v/>
      </c>
      <c r="H81" s="1" t="str">
        <f>IF(B81="","",'様式Ⅰ（男子）'!B255)</f>
        <v/>
      </c>
      <c r="I81" s="1" t="str">
        <f>IF(B81="","",'様式Ⅰ（男子）'!AJ255)</f>
        <v/>
      </c>
      <c r="J81" s="1" t="str">
        <f>IF(B81="","",'様式Ⅰ（男子）'!AJ256)</f>
        <v/>
      </c>
      <c r="K81" s="1" t="str">
        <f>IF(B81="","",'様式Ⅰ（男子）'!AJ257)</f>
        <v/>
      </c>
    </row>
    <row r="82" spans="1:11" ht="18.75">
      <c r="A82" s="1">
        <v>81</v>
      </c>
      <c r="B82" s="1" t="str">
        <f>IF('様式Ⅰ（男子）'!B258="","",'様式Ⅰ（男子）'!BF258)</f>
        <v/>
      </c>
      <c r="C82" t="str">
        <f>IF(B82="","",CONCATENATE('様式Ⅰ（男子）'!C258," ","(",'様式Ⅰ（男子）'!E258,")"))</f>
        <v/>
      </c>
      <c r="D82" s="1" t="str">
        <f ca="1">IF($C82="","",CONCATENATE(VLOOKUP(OFFSET('様式Ⅰ（男子）'!$B$15,3*A82,0),'登録データ（男）'!$A$3:$J$2500,9,FALSE)," ",VLOOKUP(OFFSET('様式Ⅰ（男子）'!$B$15,3*A82,0),'登録データ（男）'!$A$3:$J$2500,10,FALSE)," ","(",LEFT(VLOOKUP(OFFSET('様式Ⅰ（男子）'!$B$15,3*A82,0),'登録データ（男）'!$A$3:$J$2500,8,FALSE),2),")"))</f>
        <v/>
      </c>
      <c r="E82" s="1" t="str">
        <f t="shared" si="1"/>
        <v/>
      </c>
      <c r="F82" s="1" t="str">
        <f>IF(B82="","",VLOOKUP(基本情報登録!$D$10,'登録データ（男）'!$M$3:$Q$65,3,FALSE))</f>
        <v/>
      </c>
      <c r="G82" s="1" t="str">
        <f>IF(B82="","",VLOOKUP('様式Ⅰ（男子）'!E259,'登録データ（男）'!$BC$2:$BD$49,2,FALSE))</f>
        <v/>
      </c>
      <c r="H82" s="1" t="str">
        <f>IF(B82="","",'様式Ⅰ（男子）'!B258)</f>
        <v/>
      </c>
      <c r="I82" s="1" t="str">
        <f>IF(B82="","",'様式Ⅰ（男子）'!AJ258)</f>
        <v/>
      </c>
      <c r="J82" s="1" t="str">
        <f>IF(B82="","",'様式Ⅰ（男子）'!AJ259)</f>
        <v/>
      </c>
      <c r="K82" s="1" t="str">
        <f>IF(B82="","",'様式Ⅰ（男子）'!AJ260)</f>
        <v/>
      </c>
    </row>
    <row r="83" spans="1:11" ht="18.75">
      <c r="A83" s="1">
        <v>82</v>
      </c>
      <c r="B83" s="1" t="str">
        <f>IF('様式Ⅰ（男子）'!B261="","",'様式Ⅰ（男子）'!BF261)</f>
        <v/>
      </c>
      <c r="C83" t="str">
        <f>IF(B83="","",CONCATENATE('様式Ⅰ（男子）'!C261," ","(",'様式Ⅰ（男子）'!E261,")"))</f>
        <v/>
      </c>
      <c r="D83" s="1" t="str">
        <f ca="1">IF($C83="","",CONCATENATE(VLOOKUP(OFFSET('様式Ⅰ（男子）'!$B$15,3*A83,0),'登録データ（男）'!$A$3:$J$2500,9,FALSE)," ",VLOOKUP(OFFSET('様式Ⅰ（男子）'!$B$15,3*A83,0),'登録データ（男）'!$A$3:$J$2500,10,FALSE)," ","(",LEFT(VLOOKUP(OFFSET('様式Ⅰ（男子）'!$B$15,3*A83,0),'登録データ（男）'!$A$3:$J$2500,8,FALSE),2),")"))</f>
        <v/>
      </c>
      <c r="E83" s="1" t="str">
        <f t="shared" si="1"/>
        <v/>
      </c>
      <c r="F83" s="1" t="str">
        <f>IF(B83="","",VLOOKUP(基本情報登録!$D$10,'登録データ（男）'!$M$3:$Q$65,3,FALSE))</f>
        <v/>
      </c>
      <c r="G83" s="1" t="str">
        <f>IF(B83="","",VLOOKUP('様式Ⅰ（男子）'!E262,'登録データ（男）'!$BC$2:$BD$49,2,FALSE))</f>
        <v/>
      </c>
      <c r="H83" s="1" t="str">
        <f>IF(B83="","",'様式Ⅰ（男子）'!B261)</f>
        <v/>
      </c>
      <c r="I83" s="1" t="str">
        <f>IF(B83="","",'様式Ⅰ（男子）'!AJ261)</f>
        <v/>
      </c>
      <c r="J83" s="1" t="str">
        <f>IF(B83="","",'様式Ⅰ（男子）'!AJ262)</f>
        <v/>
      </c>
      <c r="K83" s="1" t="str">
        <f>IF(B83="","",'様式Ⅰ（男子）'!AJ263)</f>
        <v/>
      </c>
    </row>
    <row r="84" spans="1:11" ht="18.75">
      <c r="A84" s="1">
        <v>83</v>
      </c>
      <c r="B84" s="1" t="str">
        <f>IF('様式Ⅰ（男子）'!B264="","",'様式Ⅰ（男子）'!BF264)</f>
        <v/>
      </c>
      <c r="C84" t="str">
        <f>IF(B84="","",CONCATENATE('様式Ⅰ（男子）'!C264," ","(",'様式Ⅰ（男子）'!E264,")"))</f>
        <v/>
      </c>
      <c r="D84" s="1" t="str">
        <f ca="1">IF($C84="","",CONCATENATE(VLOOKUP(OFFSET('様式Ⅰ（男子）'!$B$15,3*A84,0),'登録データ（男）'!$A$3:$J$2500,9,FALSE)," ",VLOOKUP(OFFSET('様式Ⅰ（男子）'!$B$15,3*A84,0),'登録データ（男）'!$A$3:$J$2500,10,FALSE)," ","(",LEFT(VLOOKUP(OFFSET('様式Ⅰ（男子）'!$B$15,3*A84,0),'登録データ（男）'!$A$3:$J$2500,8,FALSE),2),")"))</f>
        <v/>
      </c>
      <c r="E84" s="1" t="str">
        <f t="shared" si="1"/>
        <v/>
      </c>
      <c r="F84" s="1" t="str">
        <f>IF(B84="","",VLOOKUP(基本情報登録!$D$10,'登録データ（男）'!$M$3:$Q$65,3,FALSE))</f>
        <v/>
      </c>
      <c r="G84" s="1" t="str">
        <f>IF(B84="","",VLOOKUP('様式Ⅰ（男子）'!E265,'登録データ（男）'!$BC$2:$BD$49,2,FALSE))</f>
        <v/>
      </c>
      <c r="H84" s="1" t="str">
        <f>IF(B84="","",'様式Ⅰ（男子）'!B264)</f>
        <v/>
      </c>
      <c r="I84" s="1" t="str">
        <f>IF(B84="","",'様式Ⅰ（男子）'!AJ264)</f>
        <v/>
      </c>
      <c r="J84" s="1" t="str">
        <f>IF(B84="","",'様式Ⅰ（男子）'!AJ265)</f>
        <v/>
      </c>
      <c r="K84" s="1" t="str">
        <f>IF(B84="","",'様式Ⅰ（男子）'!AJ266)</f>
        <v/>
      </c>
    </row>
    <row r="85" spans="1:11" ht="18.75">
      <c r="A85" s="1">
        <v>84</v>
      </c>
      <c r="B85" s="1" t="str">
        <f>IF('様式Ⅰ（男子）'!B267="","",'様式Ⅰ（男子）'!BF267)</f>
        <v/>
      </c>
      <c r="C85" t="str">
        <f>IF(B85="","",CONCATENATE('様式Ⅰ（男子）'!C267," ","(",'様式Ⅰ（男子）'!E267,")"))</f>
        <v/>
      </c>
      <c r="D85" s="1" t="str">
        <f ca="1">IF($C85="","",CONCATENATE(VLOOKUP(OFFSET('様式Ⅰ（男子）'!$B$15,3*A85,0),'登録データ（男）'!$A$3:$J$2500,9,FALSE)," ",VLOOKUP(OFFSET('様式Ⅰ（男子）'!$B$15,3*A85,0),'登録データ（男）'!$A$3:$J$2500,10,FALSE)," ","(",LEFT(VLOOKUP(OFFSET('様式Ⅰ（男子）'!$B$15,3*A85,0),'登録データ（男）'!$A$3:$J$2500,8,FALSE),2),")"))</f>
        <v/>
      </c>
      <c r="E85" s="1" t="str">
        <f t="shared" si="1"/>
        <v/>
      </c>
      <c r="F85" s="1" t="str">
        <f>IF(B85="","",VLOOKUP(基本情報登録!$D$10,'登録データ（男）'!$M$3:$Q$65,3,FALSE))</f>
        <v/>
      </c>
      <c r="G85" s="1" t="str">
        <f>IF(B85="","",VLOOKUP('様式Ⅰ（男子）'!E268,'登録データ（男）'!$BC$2:$BD$49,2,FALSE))</f>
        <v/>
      </c>
      <c r="H85" s="1" t="str">
        <f>IF(B85="","",'様式Ⅰ（男子）'!B267)</f>
        <v/>
      </c>
      <c r="I85" s="1" t="str">
        <f>IF(B85="","",'様式Ⅰ（男子）'!AJ267)</f>
        <v/>
      </c>
      <c r="J85" s="1" t="str">
        <f>IF(B85="","",'様式Ⅰ（男子）'!AJ268)</f>
        <v/>
      </c>
      <c r="K85" s="1" t="str">
        <f>IF(B85="","",'様式Ⅰ（男子）'!AJ269)</f>
        <v/>
      </c>
    </row>
    <row r="86" spans="1:11" ht="18.75">
      <c r="A86" s="1">
        <v>85</v>
      </c>
      <c r="B86" s="1" t="str">
        <f>IF('様式Ⅰ（男子）'!B270="","",'様式Ⅰ（男子）'!BF270)</f>
        <v/>
      </c>
      <c r="C86" t="str">
        <f>IF(B86="","",CONCATENATE('様式Ⅰ（男子）'!C270," ","(",'様式Ⅰ（男子）'!E270,")"))</f>
        <v/>
      </c>
      <c r="D86" s="1" t="str">
        <f ca="1">IF($C86="","",CONCATENATE(VLOOKUP(OFFSET('様式Ⅰ（男子）'!$B$15,3*A86,0),'登録データ（男）'!$A$3:$J$2500,9,FALSE)," ",VLOOKUP(OFFSET('様式Ⅰ（男子）'!$B$15,3*A86,0),'登録データ（男）'!$A$3:$J$2500,10,FALSE)," ","(",LEFT(VLOOKUP(OFFSET('様式Ⅰ（男子）'!$B$15,3*A86,0),'登録データ（男）'!$A$3:$J$2500,8,FALSE),2),")"))</f>
        <v/>
      </c>
      <c r="E86" s="1" t="str">
        <f t="shared" si="1"/>
        <v/>
      </c>
      <c r="F86" s="1" t="str">
        <f>IF(B86="","",VLOOKUP(基本情報登録!$D$10,'登録データ（男）'!$M$3:$Q$65,3,FALSE))</f>
        <v/>
      </c>
      <c r="G86" s="1" t="str">
        <f>IF(B86="","",VLOOKUP('様式Ⅰ（男子）'!E271,'登録データ（男）'!$BC$2:$BD$49,2,FALSE))</f>
        <v/>
      </c>
      <c r="H86" s="1" t="str">
        <f>IF(B86="","",'様式Ⅰ（男子）'!B270)</f>
        <v/>
      </c>
      <c r="I86" s="1" t="str">
        <f>IF(B86="","",'様式Ⅰ（男子）'!AJ270)</f>
        <v/>
      </c>
      <c r="J86" s="1" t="str">
        <f>IF(B86="","",'様式Ⅰ（男子）'!AJ271)</f>
        <v/>
      </c>
      <c r="K86" s="1" t="str">
        <f>IF(B86="","",'様式Ⅰ（男子）'!AJ272)</f>
        <v/>
      </c>
    </row>
    <row r="87" spans="1:11" ht="18.75">
      <c r="A87" s="1">
        <v>86</v>
      </c>
      <c r="B87" s="1" t="str">
        <f>IF('様式Ⅰ（男子）'!B273="","",'様式Ⅰ（男子）'!BF273)</f>
        <v/>
      </c>
      <c r="C87" t="str">
        <f>IF(B87="","",CONCATENATE('様式Ⅰ（男子）'!C273," ","(",'様式Ⅰ（男子）'!E273,")"))</f>
        <v/>
      </c>
      <c r="D87" s="1" t="str">
        <f ca="1">IF($C87="","",CONCATENATE(VLOOKUP(OFFSET('様式Ⅰ（男子）'!$B$15,3*A87,0),'登録データ（男）'!$A$3:$J$2500,9,FALSE)," ",VLOOKUP(OFFSET('様式Ⅰ（男子）'!$B$15,3*A87,0),'登録データ（男）'!$A$3:$J$2500,10,FALSE)," ","(",LEFT(VLOOKUP(OFFSET('様式Ⅰ（男子）'!$B$15,3*A87,0),'登録データ（男）'!$A$3:$J$2500,8,FALSE),2),")"))</f>
        <v/>
      </c>
      <c r="E87" s="1" t="str">
        <f t="shared" si="1"/>
        <v/>
      </c>
      <c r="F87" s="1" t="str">
        <f>IF(B87="","",VLOOKUP(基本情報登録!$D$10,'登録データ（男）'!$M$3:$Q$65,3,FALSE))</f>
        <v/>
      </c>
      <c r="G87" s="1" t="str">
        <f>IF(B87="","",VLOOKUP('様式Ⅰ（男子）'!E274,'登録データ（男）'!$BC$2:$BD$49,2,FALSE))</f>
        <v/>
      </c>
      <c r="H87" s="1" t="str">
        <f>IF(B87="","",'様式Ⅰ（男子）'!B273)</f>
        <v/>
      </c>
      <c r="I87" s="1" t="str">
        <f>IF(B87="","",'様式Ⅰ（男子）'!AJ273)</f>
        <v/>
      </c>
      <c r="J87" s="1" t="str">
        <f>IF(B87="","",'様式Ⅰ（男子）'!AJ274)</f>
        <v/>
      </c>
      <c r="K87" s="1" t="str">
        <f>IF(B87="","",'様式Ⅰ（男子）'!AJ275)</f>
        <v/>
      </c>
    </row>
    <row r="88" spans="1:11" ht="18.75">
      <c r="A88" s="1">
        <v>87</v>
      </c>
      <c r="B88" s="1" t="str">
        <f>IF('様式Ⅰ（男子）'!B276="","",'様式Ⅰ（男子）'!BF276)</f>
        <v/>
      </c>
      <c r="C88" t="str">
        <f>IF(B88="","",CONCATENATE('様式Ⅰ（男子）'!C276," ","(",'様式Ⅰ（男子）'!E276,")"))</f>
        <v/>
      </c>
      <c r="D88" s="1" t="str">
        <f ca="1">IF($C88="","",CONCATENATE(VLOOKUP(OFFSET('様式Ⅰ（男子）'!$B$15,3*A88,0),'登録データ（男）'!$A$3:$J$2500,9,FALSE)," ",VLOOKUP(OFFSET('様式Ⅰ（男子）'!$B$15,3*A88,0),'登録データ（男）'!$A$3:$J$2500,10,FALSE)," ","(",LEFT(VLOOKUP(OFFSET('様式Ⅰ（男子）'!$B$15,3*A88,0),'登録データ（男）'!$A$3:$J$2500,8,FALSE),2),")"))</f>
        <v/>
      </c>
      <c r="E88" s="1" t="str">
        <f t="shared" si="1"/>
        <v/>
      </c>
      <c r="F88" s="1" t="str">
        <f>IF(B88="","",VLOOKUP(基本情報登録!$D$10,'登録データ（男）'!$M$3:$Q$65,3,FALSE))</f>
        <v/>
      </c>
      <c r="G88" s="1" t="str">
        <f>IF(B88="","",VLOOKUP('様式Ⅰ（男子）'!E277,'登録データ（男）'!$BC$2:$BD$49,2,FALSE))</f>
        <v/>
      </c>
      <c r="H88" s="1" t="str">
        <f>IF(B88="","",'様式Ⅰ（男子）'!B276)</f>
        <v/>
      </c>
      <c r="I88" s="1" t="str">
        <f>IF(B88="","",'様式Ⅰ（男子）'!AJ276)</f>
        <v/>
      </c>
      <c r="J88" s="1" t="str">
        <f>IF(B88="","",'様式Ⅰ（男子）'!AJ277)</f>
        <v/>
      </c>
      <c r="K88" s="1" t="str">
        <f>IF(B88="","",'様式Ⅰ（男子）'!AJ278)</f>
        <v/>
      </c>
    </row>
    <row r="89" spans="1:11" ht="18.75">
      <c r="A89" s="1">
        <v>88</v>
      </c>
      <c r="B89" s="1" t="str">
        <f>IF('様式Ⅰ（男子）'!B279="","",'様式Ⅰ（男子）'!BF279)</f>
        <v/>
      </c>
      <c r="C89" t="str">
        <f>IF(B89="","",CONCATENATE('様式Ⅰ（男子）'!C279," ","(",'様式Ⅰ（男子）'!E279,")"))</f>
        <v/>
      </c>
      <c r="D89" s="1" t="str">
        <f ca="1">IF($C89="","",CONCATENATE(VLOOKUP(OFFSET('様式Ⅰ（男子）'!$B$15,3*A89,0),'登録データ（男）'!$A$3:$J$2500,9,FALSE)," ",VLOOKUP(OFFSET('様式Ⅰ（男子）'!$B$15,3*A89,0),'登録データ（男）'!$A$3:$J$2500,10,FALSE)," ","(",LEFT(VLOOKUP(OFFSET('様式Ⅰ（男子）'!$B$15,3*A89,0),'登録データ（男）'!$A$3:$J$2500,8,FALSE),2),")"))</f>
        <v/>
      </c>
      <c r="E89" s="1" t="str">
        <f t="shared" si="1"/>
        <v/>
      </c>
      <c r="F89" s="1" t="str">
        <f>IF(B89="","",VLOOKUP(基本情報登録!$D$10,'登録データ（男）'!$M$3:$Q$65,3,FALSE))</f>
        <v/>
      </c>
      <c r="G89" s="1" t="str">
        <f>IF(B89="","",VLOOKUP('様式Ⅰ（男子）'!E280,'登録データ（男）'!$BC$2:$BD$49,2,FALSE))</f>
        <v/>
      </c>
      <c r="H89" s="1" t="str">
        <f>IF(B89="","",'様式Ⅰ（男子）'!B279)</f>
        <v/>
      </c>
      <c r="I89" s="1" t="str">
        <f>IF(B89="","",'様式Ⅰ（男子）'!AJ279)</f>
        <v/>
      </c>
      <c r="J89" s="1" t="str">
        <f>IF(B89="","",'様式Ⅰ（男子）'!AJ280)</f>
        <v/>
      </c>
      <c r="K89" s="1" t="str">
        <f>IF(B89="","",'様式Ⅰ（男子）'!AJ281)</f>
        <v/>
      </c>
    </row>
    <row r="90" spans="1:11" ht="18.75">
      <c r="A90" s="1">
        <v>89</v>
      </c>
      <c r="B90" s="1" t="str">
        <f>IF('様式Ⅰ（男子）'!B282="","",'様式Ⅰ（男子）'!BF282)</f>
        <v/>
      </c>
      <c r="C90" t="str">
        <f>IF(B90="","",CONCATENATE('様式Ⅰ（男子）'!C282," ","(",'様式Ⅰ（男子）'!E282,")"))</f>
        <v/>
      </c>
      <c r="D90" s="1" t="str">
        <f ca="1">IF($C90="","",CONCATENATE(VLOOKUP(OFFSET('様式Ⅰ（男子）'!$B$15,3*A90,0),'登録データ（男）'!$A$3:$J$2500,9,FALSE)," ",VLOOKUP(OFFSET('様式Ⅰ（男子）'!$B$15,3*A90,0),'登録データ（男）'!$A$3:$J$2500,10,FALSE)," ","(",LEFT(VLOOKUP(OFFSET('様式Ⅰ（男子）'!$B$15,3*A90,0),'登録データ（男）'!$A$3:$J$2500,8,FALSE),2),")"))</f>
        <v/>
      </c>
      <c r="E90" s="1" t="str">
        <f t="shared" si="1"/>
        <v/>
      </c>
      <c r="F90" s="1" t="str">
        <f>IF(B90="","",VLOOKUP(基本情報登録!$D$10,'登録データ（男）'!$M$3:$Q$65,3,FALSE))</f>
        <v/>
      </c>
      <c r="G90" s="1" t="str">
        <f>IF(B90="","",VLOOKUP('様式Ⅰ（男子）'!E283,'登録データ（男）'!$BC$2:$BD$49,2,FALSE))</f>
        <v/>
      </c>
      <c r="H90" s="1" t="str">
        <f>IF(B90="","",'様式Ⅰ（男子）'!B282)</f>
        <v/>
      </c>
      <c r="I90" s="1" t="str">
        <f>IF(B90="","",'様式Ⅰ（男子）'!AJ282)</f>
        <v/>
      </c>
      <c r="J90" s="1" t="str">
        <f>IF(B90="","",'様式Ⅰ（男子）'!AJ283)</f>
        <v/>
      </c>
      <c r="K90" s="1" t="str">
        <f>IF(B90="","",'様式Ⅰ（男子）'!AJ284)</f>
        <v/>
      </c>
    </row>
    <row r="91" spans="1:11" ht="18.75">
      <c r="A91" s="1">
        <v>90</v>
      </c>
      <c r="B91" s="1" t="str">
        <f>IF('様式Ⅰ（男子）'!B285="","",'様式Ⅰ（男子）'!BF285)</f>
        <v/>
      </c>
      <c r="C91" t="str">
        <f>IF(B91="","",CONCATENATE('様式Ⅰ（男子）'!C285," ","(",'様式Ⅰ（男子）'!E285,")"))</f>
        <v/>
      </c>
      <c r="D91" s="1" t="str">
        <f ca="1">IF($C91="","",CONCATENATE(VLOOKUP(OFFSET('様式Ⅰ（男子）'!$B$15,3*A91,0),'登録データ（男）'!$A$3:$J$2500,9,FALSE)," ",VLOOKUP(OFFSET('様式Ⅰ（男子）'!$B$15,3*A91,0),'登録データ（男）'!$A$3:$J$2500,10,FALSE)," ","(",LEFT(VLOOKUP(OFFSET('様式Ⅰ（男子）'!$B$15,3*A91,0),'登録データ（男）'!$A$3:$J$2500,8,FALSE),2),")"))</f>
        <v/>
      </c>
      <c r="E91" s="1" t="str">
        <f t="shared" si="1"/>
        <v/>
      </c>
      <c r="F91" s="1" t="str">
        <f>IF(B91="","",VLOOKUP(基本情報登録!$D$10,'登録データ（男）'!$M$3:$Q$65,3,FALSE))</f>
        <v/>
      </c>
      <c r="G91" s="1" t="str">
        <f>IF(B91="","",VLOOKUP('様式Ⅰ（男子）'!E286,'登録データ（男）'!$BC$2:$BD$49,2,FALSE))</f>
        <v/>
      </c>
      <c r="H91" s="1" t="str">
        <f>IF(B91="","",'様式Ⅰ（男子）'!B285)</f>
        <v/>
      </c>
      <c r="I91" s="1" t="str">
        <f>IF(B91="","",'様式Ⅰ（男子）'!AJ285)</f>
        <v/>
      </c>
      <c r="J91" s="1" t="str">
        <f>IF(B91="","",'様式Ⅰ（男子）'!AJ286)</f>
        <v/>
      </c>
      <c r="K91" s="1" t="str">
        <f>IF(B91="","",'様式Ⅰ（男子）'!AJ287)</f>
        <v/>
      </c>
    </row>
    <row r="92" spans="1:11" ht="18.75">
      <c r="A92" s="1">
        <v>91</v>
      </c>
      <c r="B92" s="1" t="str">
        <f>IF('様式Ⅰ（男子）'!B288="","",'様式Ⅰ（男子）'!BF288)</f>
        <v/>
      </c>
      <c r="C92" t="str">
        <f>IF(B92="","",CONCATENATE('様式Ⅰ（男子）'!C288," ","(",'様式Ⅰ（男子）'!E288,")"))</f>
        <v/>
      </c>
      <c r="D92" s="1" t="str">
        <f ca="1">IF($C92="","",CONCATENATE(VLOOKUP(OFFSET('様式Ⅰ（男子）'!$B$15,3*A92,0),'登録データ（男）'!$A$3:$J$2500,9,FALSE)," ",VLOOKUP(OFFSET('様式Ⅰ（男子）'!$B$15,3*A92,0),'登録データ（男）'!$A$3:$J$2500,10,FALSE)," ","(",LEFT(VLOOKUP(OFFSET('様式Ⅰ（男子）'!$B$15,3*A92,0),'登録データ（男）'!$A$3:$J$2500,8,FALSE),2),")"))</f>
        <v/>
      </c>
      <c r="E92" s="1" t="str">
        <f t="shared" si="1"/>
        <v/>
      </c>
      <c r="F92" s="1" t="str">
        <f>IF(B92="","",VLOOKUP(基本情報登録!$D$10,'登録データ（男）'!$M$3:$Q$65,3,FALSE))</f>
        <v/>
      </c>
      <c r="G92" s="1" t="str">
        <f>IF(B92="","",VLOOKUP('様式Ⅰ（男子）'!E289,'登録データ（男）'!$BC$2:$BD$49,2,FALSE))</f>
        <v/>
      </c>
      <c r="H92" s="1" t="str">
        <f>IF(B92="","",'様式Ⅰ（男子）'!B288)</f>
        <v/>
      </c>
      <c r="I92" s="1" t="str">
        <f>IF(B92="","",'様式Ⅰ（男子）'!AJ288)</f>
        <v/>
      </c>
      <c r="J92" s="1" t="str">
        <f>IF(B92="","",'様式Ⅰ（男子）'!AJ289)</f>
        <v/>
      </c>
      <c r="K92" s="1" t="str">
        <f>IF(B92="","",'様式Ⅰ（男子）'!AJ290)</f>
        <v/>
      </c>
    </row>
    <row r="93" spans="1:11" ht="18.75">
      <c r="A93" s="1">
        <v>92</v>
      </c>
      <c r="B93" s="1" t="str">
        <f>IF('様式Ⅰ（男子）'!B291="","",'様式Ⅰ（男子）'!BF291)</f>
        <v/>
      </c>
      <c r="C93" t="str">
        <f>IF(B93="","",CONCATENATE('様式Ⅰ（男子）'!C291," ","(",'様式Ⅰ（男子）'!E291,")"))</f>
        <v/>
      </c>
      <c r="D93" s="1" t="str">
        <f ca="1">IF($C93="","",CONCATENATE(VLOOKUP(OFFSET('様式Ⅰ（男子）'!$B$15,3*A93,0),'登録データ（男）'!$A$3:$J$2500,9,FALSE)," ",VLOOKUP(OFFSET('様式Ⅰ（男子）'!$B$15,3*A93,0),'登録データ（男）'!$A$3:$J$2500,10,FALSE)," ","(",LEFT(VLOOKUP(OFFSET('様式Ⅰ（男子）'!$B$15,3*A93,0),'登録データ（男）'!$A$3:$J$2500,8,FALSE),2),")"))</f>
        <v/>
      </c>
      <c r="E93" s="1" t="str">
        <f t="shared" si="1"/>
        <v/>
      </c>
      <c r="F93" s="1" t="str">
        <f>IF(B93="","",VLOOKUP(基本情報登録!$D$10,'登録データ（男）'!$M$3:$Q$65,3,FALSE))</f>
        <v/>
      </c>
      <c r="G93" s="1" t="str">
        <f>IF(B93="","",VLOOKUP('様式Ⅰ（男子）'!E292,'登録データ（男）'!$BC$2:$BD$49,2,FALSE))</f>
        <v/>
      </c>
      <c r="H93" s="1" t="str">
        <f>IF(B93="","",'様式Ⅰ（男子）'!B291)</f>
        <v/>
      </c>
      <c r="I93" s="1" t="str">
        <f>IF(B93="","",'様式Ⅰ（男子）'!AJ291)</f>
        <v/>
      </c>
      <c r="J93" s="1" t="str">
        <f>IF(B93="","",'様式Ⅰ（男子）'!AJ292)</f>
        <v/>
      </c>
      <c r="K93" s="1" t="str">
        <f>IF(B93="","",'様式Ⅰ（男子）'!AJ293)</f>
        <v/>
      </c>
    </row>
    <row r="94" spans="1:11" ht="18.75">
      <c r="A94" s="1">
        <v>93</v>
      </c>
      <c r="B94" s="1" t="str">
        <f>IF('様式Ⅰ（男子）'!B294="","",'様式Ⅰ（男子）'!BF294)</f>
        <v/>
      </c>
      <c r="C94" t="str">
        <f>IF(B94="","",CONCATENATE('様式Ⅰ（男子）'!C294," ","(",'様式Ⅰ（男子）'!E294,")"))</f>
        <v/>
      </c>
      <c r="D94" s="1" t="str">
        <f ca="1">IF($C94="","",CONCATENATE(VLOOKUP(OFFSET('様式Ⅰ（男子）'!$B$15,3*A94,0),'登録データ（男）'!$A$3:$J$2500,9,FALSE)," ",VLOOKUP(OFFSET('様式Ⅰ（男子）'!$B$15,3*A94,0),'登録データ（男）'!$A$3:$J$2500,10,FALSE)," ","(",LEFT(VLOOKUP(OFFSET('様式Ⅰ（男子）'!$B$15,3*A94,0),'登録データ（男）'!$A$3:$J$2500,8,FALSE),2),")"))</f>
        <v/>
      </c>
      <c r="E94" s="1" t="str">
        <f t="shared" si="1"/>
        <v/>
      </c>
      <c r="F94" s="1" t="str">
        <f>IF(B94="","",VLOOKUP(基本情報登録!$D$10,'登録データ（男）'!$M$3:$Q$65,3,FALSE))</f>
        <v/>
      </c>
      <c r="G94" s="1" t="str">
        <f>IF(B94="","",VLOOKUP('様式Ⅰ（男子）'!E295,'登録データ（男）'!$BC$2:$BD$49,2,FALSE))</f>
        <v/>
      </c>
      <c r="H94" s="1" t="str">
        <f>IF(B94="","",'様式Ⅰ（男子）'!B294)</f>
        <v/>
      </c>
      <c r="I94" s="1" t="str">
        <f>IF(B94="","",'様式Ⅰ（男子）'!AJ294)</f>
        <v/>
      </c>
      <c r="J94" s="1" t="str">
        <f>IF(B94="","",'様式Ⅰ（男子）'!AJ295)</f>
        <v/>
      </c>
      <c r="K94" s="1" t="str">
        <f>IF(B94="","",'様式Ⅰ（男子）'!AJ296)</f>
        <v/>
      </c>
    </row>
    <row r="95" spans="1:11" ht="18.75">
      <c r="A95" s="1">
        <v>94</v>
      </c>
      <c r="B95" s="1" t="str">
        <f>IF('様式Ⅰ（男子）'!B297="","",'様式Ⅰ（男子）'!BF297)</f>
        <v/>
      </c>
      <c r="C95" t="str">
        <f>IF(B95="","",CONCATENATE('様式Ⅰ（男子）'!C297," ","(",'様式Ⅰ（男子）'!E297,")"))</f>
        <v/>
      </c>
      <c r="D95" s="1" t="str">
        <f ca="1">IF($C95="","",CONCATENATE(VLOOKUP(OFFSET('様式Ⅰ（男子）'!$B$15,3*A95,0),'登録データ（男）'!$A$3:$J$2500,9,FALSE)," ",VLOOKUP(OFFSET('様式Ⅰ（男子）'!$B$15,3*A95,0),'登録データ（男）'!$A$3:$J$2500,10,FALSE)," ","(",LEFT(VLOOKUP(OFFSET('様式Ⅰ（男子）'!$B$15,3*A95,0),'登録データ（男）'!$A$3:$J$2500,8,FALSE),2),")"))</f>
        <v/>
      </c>
      <c r="E95" s="1" t="str">
        <f t="shared" si="1"/>
        <v/>
      </c>
      <c r="F95" s="1" t="str">
        <f>IF(B95="","",VLOOKUP(基本情報登録!$D$10,'登録データ（男）'!$M$3:$Q$65,3,FALSE))</f>
        <v/>
      </c>
      <c r="G95" s="1" t="str">
        <f>IF(B95="","",VLOOKUP('様式Ⅰ（男子）'!E298,'登録データ（男）'!$BC$2:$BD$49,2,FALSE))</f>
        <v/>
      </c>
      <c r="H95" s="1" t="str">
        <f>IF(B95="","",'様式Ⅰ（男子）'!B297)</f>
        <v/>
      </c>
      <c r="I95" s="1" t="str">
        <f>IF(B95="","",'様式Ⅰ（男子）'!AJ297)</f>
        <v/>
      </c>
      <c r="J95" s="1" t="str">
        <f>IF(B95="","",'様式Ⅰ（男子）'!AJ298)</f>
        <v/>
      </c>
      <c r="K95" s="1" t="str">
        <f>IF(B95="","",'様式Ⅰ（男子）'!AJ299)</f>
        <v/>
      </c>
    </row>
    <row r="96" spans="1:11" ht="18.75">
      <c r="A96" s="1">
        <v>95</v>
      </c>
      <c r="B96" s="1" t="str">
        <f>IF('様式Ⅰ（男子）'!B300="","",'様式Ⅰ（男子）'!BF300)</f>
        <v/>
      </c>
      <c r="C96" t="str">
        <f>IF(B96="","",CONCATENATE('様式Ⅰ（男子）'!C300," ","(",'様式Ⅰ（男子）'!E300,")"))</f>
        <v/>
      </c>
      <c r="D96" s="1" t="str">
        <f ca="1">IF($C96="","",CONCATENATE(VLOOKUP(OFFSET('様式Ⅰ（男子）'!$B$15,3*A96,0),'登録データ（男）'!$A$3:$J$2500,9,FALSE)," ",VLOOKUP(OFFSET('様式Ⅰ（男子）'!$B$15,3*A96,0),'登録データ（男）'!$A$3:$J$2500,10,FALSE)," ","(",LEFT(VLOOKUP(OFFSET('様式Ⅰ（男子）'!$B$15,3*A96,0),'登録データ（男）'!$A$3:$J$2500,8,FALSE),2),")"))</f>
        <v/>
      </c>
      <c r="E96" s="1" t="str">
        <f t="shared" si="1"/>
        <v/>
      </c>
      <c r="F96" s="1" t="str">
        <f>IF(B96="","",VLOOKUP(基本情報登録!$D$10,'登録データ（男）'!$M$3:$Q$65,3,FALSE))</f>
        <v/>
      </c>
      <c r="G96" s="1" t="str">
        <f>IF(B96="","",VLOOKUP('様式Ⅰ（男子）'!E301,'登録データ（男）'!$BC$2:$BD$49,2,FALSE))</f>
        <v/>
      </c>
      <c r="H96" s="1" t="str">
        <f>IF(B96="","",'様式Ⅰ（男子）'!B300)</f>
        <v/>
      </c>
      <c r="I96" s="1" t="str">
        <f>IF(B96="","",'様式Ⅰ（男子）'!AJ300)</f>
        <v/>
      </c>
      <c r="J96" s="1" t="str">
        <f>IF(B96="","",'様式Ⅰ（男子）'!AJ301)</f>
        <v/>
      </c>
      <c r="K96" s="1" t="str">
        <f>IF(B96="","",'様式Ⅰ（男子）'!AJ302)</f>
        <v/>
      </c>
    </row>
    <row r="97" spans="1:11" ht="18.75">
      <c r="A97" s="1">
        <v>96</v>
      </c>
      <c r="B97" s="1" t="str">
        <f>IF('様式Ⅰ（男子）'!B303="","",'様式Ⅰ（男子）'!BF303)</f>
        <v/>
      </c>
      <c r="C97" t="str">
        <f>IF(B97="","",CONCATENATE('様式Ⅰ（男子）'!C303," ","(",'様式Ⅰ（男子）'!E303,")"))</f>
        <v/>
      </c>
      <c r="D97" s="1" t="str">
        <f ca="1">IF($C97="","",CONCATENATE(VLOOKUP(OFFSET('様式Ⅰ（男子）'!$B$15,3*A97,0),'登録データ（男）'!$A$3:$J$2500,9,FALSE)," ",VLOOKUP(OFFSET('様式Ⅰ（男子）'!$B$15,3*A97,0),'登録データ（男）'!$A$3:$J$2500,10,FALSE)," ","(",LEFT(VLOOKUP(OFFSET('様式Ⅰ（男子）'!$B$15,3*A97,0),'登録データ（男）'!$A$3:$J$2500,8,FALSE),2),")"))</f>
        <v/>
      </c>
      <c r="E97" s="1" t="str">
        <f t="shared" si="1"/>
        <v/>
      </c>
      <c r="F97" s="1" t="str">
        <f>IF(B97="","",VLOOKUP(基本情報登録!$D$10,'登録データ（男）'!$M$3:$Q$65,3,FALSE))</f>
        <v/>
      </c>
      <c r="G97" s="1" t="str">
        <f>IF(B97="","",VLOOKUP('様式Ⅰ（男子）'!E304,'登録データ（男）'!$BC$2:$BD$49,2,FALSE))</f>
        <v/>
      </c>
      <c r="H97" s="1" t="str">
        <f>IF(B97="","",'様式Ⅰ（男子）'!B303)</f>
        <v/>
      </c>
      <c r="I97" s="1" t="str">
        <f>IF(B97="","",'様式Ⅰ（男子）'!AJ303)</f>
        <v/>
      </c>
      <c r="J97" s="1" t="str">
        <f>IF(B97="","",'様式Ⅰ（男子）'!AJ304)</f>
        <v/>
      </c>
      <c r="K97" s="1" t="str">
        <f>IF(B97="","",'様式Ⅰ（男子）'!AJ305)</f>
        <v/>
      </c>
    </row>
    <row r="98" spans="1:11" ht="18.75">
      <c r="A98" s="1">
        <v>97</v>
      </c>
      <c r="B98" s="1" t="str">
        <f>IF('様式Ⅰ（男子）'!B306="","",'様式Ⅰ（男子）'!BF306)</f>
        <v/>
      </c>
      <c r="C98" t="str">
        <f>IF(B98="","",CONCATENATE('様式Ⅰ（男子）'!C306," ","(",'様式Ⅰ（男子）'!E306,")"))</f>
        <v/>
      </c>
      <c r="D98" s="1" t="str">
        <f ca="1">IF($C98="","",CONCATENATE(VLOOKUP(OFFSET('様式Ⅰ（男子）'!$B$15,3*A98,0),'登録データ（男）'!$A$3:$J$2500,9,FALSE)," ",VLOOKUP(OFFSET('様式Ⅰ（男子）'!$B$15,3*A98,0),'登録データ（男）'!$A$3:$J$2500,10,FALSE)," ","(",LEFT(VLOOKUP(OFFSET('様式Ⅰ（男子）'!$B$15,3*A98,0),'登録データ（男）'!$A$3:$J$2500,8,FALSE),2),")"))</f>
        <v/>
      </c>
      <c r="E98" s="1" t="str">
        <f t="shared" si="1"/>
        <v/>
      </c>
      <c r="F98" s="1" t="str">
        <f>IF(B98="","",VLOOKUP(基本情報登録!$D$10,'登録データ（男）'!$M$3:$Q$65,3,FALSE))</f>
        <v/>
      </c>
      <c r="G98" s="1" t="str">
        <f>IF(B98="","",VLOOKUP('様式Ⅰ（男子）'!E307,'登録データ（男）'!$BC$2:$BD$49,2,FALSE))</f>
        <v/>
      </c>
      <c r="H98" s="1" t="str">
        <f>IF(B98="","",'様式Ⅰ（男子）'!B306)</f>
        <v/>
      </c>
      <c r="I98" s="1" t="str">
        <f>IF(B98="","",'様式Ⅰ（男子）'!AJ306)</f>
        <v/>
      </c>
      <c r="J98" s="1" t="str">
        <f>IF(B98="","",'様式Ⅰ（男子）'!AJ307)</f>
        <v/>
      </c>
      <c r="K98" s="1" t="str">
        <f>IF(B98="","",'様式Ⅰ（男子）'!AJ308)</f>
        <v/>
      </c>
    </row>
    <row r="99" spans="1:11" ht="18.75">
      <c r="A99" s="1">
        <v>98</v>
      </c>
      <c r="B99" s="1" t="str">
        <f>IF('様式Ⅰ（男子）'!B309="","",'様式Ⅰ（男子）'!BF309)</f>
        <v/>
      </c>
      <c r="C99" t="str">
        <f>IF(B99="","",CONCATENATE('様式Ⅰ（男子）'!C309," ","(",'様式Ⅰ（男子）'!E309,")"))</f>
        <v/>
      </c>
      <c r="D99" s="1" t="str">
        <f ca="1">IF($C99="","",CONCATENATE(VLOOKUP(OFFSET('様式Ⅰ（男子）'!$B$15,3*A99,0),'登録データ（男）'!$A$3:$J$2500,9,FALSE)," ",VLOOKUP(OFFSET('様式Ⅰ（男子）'!$B$15,3*A99,0),'登録データ（男）'!$A$3:$J$2500,10,FALSE)," ","(",LEFT(VLOOKUP(OFFSET('様式Ⅰ（男子）'!$B$15,3*A99,0),'登録データ（男）'!$A$3:$J$2500,8,FALSE),2),")"))</f>
        <v/>
      </c>
      <c r="E99" s="1" t="str">
        <f t="shared" si="1"/>
        <v/>
      </c>
      <c r="F99" s="1" t="str">
        <f>IF(B99="","",VLOOKUP(基本情報登録!$D$10,'登録データ（男）'!$M$3:$Q$65,3,FALSE))</f>
        <v/>
      </c>
      <c r="G99" s="1" t="str">
        <f>IF(B99="","",VLOOKUP('様式Ⅰ（男子）'!E310,'登録データ（男）'!$BC$2:$BD$49,2,FALSE))</f>
        <v/>
      </c>
      <c r="H99" s="1" t="str">
        <f>IF(B99="","",'様式Ⅰ（男子）'!B309)</f>
        <v/>
      </c>
      <c r="I99" s="1" t="str">
        <f>IF(B99="","",'様式Ⅰ（男子）'!AJ309)</f>
        <v/>
      </c>
      <c r="J99" s="1" t="str">
        <f>IF(B99="","",'様式Ⅰ（男子）'!AJ310)</f>
        <v/>
      </c>
      <c r="K99" s="1" t="str">
        <f>IF(B99="","",'様式Ⅰ（男子）'!AJ311)</f>
        <v/>
      </c>
    </row>
    <row r="100" spans="1:11" ht="18.75">
      <c r="A100" s="1">
        <v>99</v>
      </c>
      <c r="B100" s="1" t="str">
        <f>IF('様式Ⅰ（男子）'!B312="","",'様式Ⅰ（男子）'!BF312)</f>
        <v/>
      </c>
      <c r="C100" t="str">
        <f>IF(B100="","",CONCATENATE('様式Ⅰ（男子）'!C312," ","(",'様式Ⅰ（男子）'!E312,")"))</f>
        <v/>
      </c>
      <c r="D100" s="1" t="str">
        <f ca="1">IF($C100="","",CONCATENATE(VLOOKUP(OFFSET('様式Ⅰ（男子）'!$B$15,3*A100,0),'登録データ（男）'!$A$3:$J$2500,9,FALSE)," ",VLOOKUP(OFFSET('様式Ⅰ（男子）'!$B$15,3*A100,0),'登録データ（男）'!$A$3:$J$2500,10,FALSE)," ","(",LEFT(VLOOKUP(OFFSET('様式Ⅰ（男子）'!$B$15,3*A100,0),'登録データ（男）'!$A$3:$J$2500,8,FALSE),2),")"))</f>
        <v/>
      </c>
      <c r="E100" s="1" t="str">
        <f t="shared" si="1"/>
        <v/>
      </c>
      <c r="F100" s="1" t="str">
        <f>IF(B100="","",VLOOKUP(基本情報登録!$D$10,'登録データ（男）'!$M$3:$Q$65,3,FALSE))</f>
        <v/>
      </c>
      <c r="G100" s="1" t="str">
        <f>IF(B100="","",VLOOKUP('様式Ⅰ（男子）'!E313,'登録データ（男）'!$BC$2:$BD$49,2,FALSE))</f>
        <v/>
      </c>
      <c r="H100" s="1" t="str">
        <f>IF(B100="","",'様式Ⅰ（男子）'!B312)</f>
        <v/>
      </c>
      <c r="I100" s="1" t="str">
        <f>IF(B100="","",'様式Ⅰ（男子）'!AJ312)</f>
        <v/>
      </c>
      <c r="J100" s="1" t="str">
        <f>IF(B100="","",'様式Ⅰ（男子）'!AJ313)</f>
        <v/>
      </c>
      <c r="K100" s="1" t="str">
        <f>IF(B100="","",'様式Ⅰ（男子）'!AJ314)</f>
        <v/>
      </c>
    </row>
    <row r="101" spans="1:11" ht="18.75">
      <c r="A101" s="1">
        <v>100</v>
      </c>
      <c r="B101" s="1" t="str">
        <f>IF('様式Ⅰ（男子）'!B315="","",'様式Ⅰ（男子）'!BF315)</f>
        <v/>
      </c>
      <c r="C101" t="str">
        <f>IF(B101="","",CONCATENATE('様式Ⅰ（男子）'!C315," ","(",'様式Ⅰ（男子）'!E315,")"))</f>
        <v/>
      </c>
      <c r="D101" s="1" t="str">
        <f ca="1">IF($C101="","",CONCATENATE(VLOOKUP(OFFSET('様式Ⅰ（男子）'!$B$15,3*A101,0),'登録データ（男）'!$A$3:$J$2500,9,FALSE)," ",VLOOKUP(OFFSET('様式Ⅰ（男子）'!$B$15,3*A101,0),'登録データ（男）'!$A$3:$J$2500,10,FALSE)," ","(",LEFT(VLOOKUP(OFFSET('様式Ⅰ（男子）'!$B$15,3*A101,0),'登録データ（男）'!$A$3:$J$2500,8,FALSE),2),")"))</f>
        <v/>
      </c>
      <c r="E101" s="1" t="str">
        <f t="shared" si="1"/>
        <v/>
      </c>
      <c r="F101" s="1" t="str">
        <f>IF(B101="","",VLOOKUP(基本情報登録!$D$10,'登録データ（男）'!$M$3:$Q$65,3,FALSE))</f>
        <v/>
      </c>
      <c r="G101" s="1" t="str">
        <f>IF(B101="","",VLOOKUP('様式Ⅰ（男子）'!E316,'登録データ（男）'!$BC$2:$BD$49,2,FALSE))</f>
        <v/>
      </c>
      <c r="H101" s="1" t="str">
        <f>IF(B101="","",'様式Ⅰ（男子）'!B315)</f>
        <v/>
      </c>
      <c r="I101" s="1" t="str">
        <f>IF(B101="","",'様式Ⅰ（男子）'!AJ315)</f>
        <v/>
      </c>
      <c r="J101" s="1" t="str">
        <f>IF(B101="","",'様式Ⅰ（男子）'!AJ316)</f>
        <v/>
      </c>
      <c r="K101" s="1" t="str">
        <f>IF(B101="","",'様式Ⅰ（男子）'!AJ317)</f>
        <v/>
      </c>
    </row>
    <row r="102" spans="1:11" ht="18.75">
      <c r="A102" s="1">
        <v>101</v>
      </c>
      <c r="B102" s="1" t="str">
        <f>IF('様式Ⅰ（男子）'!B318="","",'様式Ⅰ（男子）'!BF318)</f>
        <v/>
      </c>
      <c r="C102" t="str">
        <f>IF(B102="","",CONCATENATE('様式Ⅰ（男子）'!C318," ","(",'様式Ⅰ（男子）'!E318,")"))</f>
        <v/>
      </c>
      <c r="D102" s="1" t="str">
        <f ca="1">IF($C102="","",CONCATENATE(VLOOKUP(OFFSET('様式Ⅰ（男子）'!$B$15,3*A102,0),'登録データ（男）'!$A$3:$J$2500,9,FALSE)," ",VLOOKUP(OFFSET('様式Ⅰ（男子）'!$B$15,3*A102,0),'登録データ（男）'!$A$3:$J$2500,10,FALSE)," ","(",LEFT(VLOOKUP(OFFSET('様式Ⅰ（男子）'!$B$15,3*A102,0),'登録データ（男）'!$A$3:$J$2500,8,FALSE),2),")"))</f>
        <v/>
      </c>
      <c r="E102" s="1" t="str">
        <f t="shared" si="1"/>
        <v/>
      </c>
      <c r="F102" s="1" t="str">
        <f>IF(B102="","",VLOOKUP(基本情報登録!$D$10,'登録データ（男）'!$M$3:$Q$65,3,FALSE))</f>
        <v/>
      </c>
      <c r="G102" s="1" t="str">
        <f>IF(B102="","",VLOOKUP('様式Ⅰ（男子）'!E319,'登録データ（男）'!$BC$2:$BD$49,2,FALSE))</f>
        <v/>
      </c>
      <c r="H102" s="1" t="str">
        <f>IF(B102="","",'様式Ⅰ（男子）'!B318)</f>
        <v/>
      </c>
      <c r="I102" s="1" t="str">
        <f>IF(B102="","",'様式Ⅰ（男子）'!AJ318)</f>
        <v/>
      </c>
      <c r="J102" s="1" t="str">
        <f>IF(B102="","",'様式Ⅰ（男子）'!AJ319)</f>
        <v/>
      </c>
      <c r="K102" s="1" t="str">
        <f>IF(B102="","",'様式Ⅰ（男子）'!AJ320)</f>
        <v/>
      </c>
    </row>
    <row r="103" spans="1:11" ht="18.75">
      <c r="A103" s="1">
        <v>102</v>
      </c>
      <c r="B103" s="1" t="str">
        <f>IF('様式Ⅰ（男子）'!B321="","",'様式Ⅰ（男子）'!BF321)</f>
        <v/>
      </c>
      <c r="C103" t="str">
        <f>IF(B103="","",CONCATENATE('様式Ⅰ（男子）'!C321," ","(",'様式Ⅰ（男子）'!E321,")"))</f>
        <v/>
      </c>
      <c r="D103" s="1" t="str">
        <f ca="1">IF($C103="","",CONCATENATE(VLOOKUP(OFFSET('様式Ⅰ（男子）'!$B$15,3*A103,0),'登録データ（男）'!$A$3:$J$2500,9,FALSE)," ",VLOOKUP(OFFSET('様式Ⅰ（男子）'!$B$15,3*A103,0),'登録データ（男）'!$A$3:$J$2500,10,FALSE)," ","(",LEFT(VLOOKUP(OFFSET('様式Ⅰ（男子）'!$B$15,3*A103,0),'登録データ（男）'!$A$3:$J$2500,8,FALSE),2),")"))</f>
        <v/>
      </c>
      <c r="E103" s="1" t="str">
        <f t="shared" si="1"/>
        <v/>
      </c>
      <c r="F103" s="1" t="str">
        <f>IF(B103="","",VLOOKUP(基本情報登録!$D$10,'登録データ（男）'!$M$3:$Q$65,3,FALSE))</f>
        <v/>
      </c>
      <c r="G103" s="1" t="str">
        <f>IF(B103="","",VLOOKUP('様式Ⅰ（男子）'!E322,'登録データ（男）'!$BC$2:$BD$49,2,FALSE))</f>
        <v/>
      </c>
      <c r="H103" s="1" t="str">
        <f>IF(B103="","",'様式Ⅰ（男子）'!B321)</f>
        <v/>
      </c>
      <c r="I103" s="1" t="str">
        <f>IF(B103="","",'様式Ⅰ（男子）'!AJ321)</f>
        <v/>
      </c>
      <c r="J103" s="1" t="str">
        <f>IF(B103="","",'様式Ⅰ（男子）'!AJ322)</f>
        <v/>
      </c>
      <c r="K103" s="1" t="str">
        <f>IF(B103="","",'様式Ⅰ（男子）'!AJ323)</f>
        <v/>
      </c>
    </row>
    <row r="104" spans="1:11" ht="18.75">
      <c r="A104" s="1">
        <v>103</v>
      </c>
      <c r="B104" s="1" t="str">
        <f>IF('様式Ⅰ（男子）'!B324="","",'様式Ⅰ（男子）'!BF324)</f>
        <v/>
      </c>
      <c r="C104" t="str">
        <f>IF(B104="","",CONCATENATE('様式Ⅰ（男子）'!C324," ","(",'様式Ⅰ（男子）'!E324,")"))</f>
        <v/>
      </c>
      <c r="D104" s="1" t="str">
        <f ca="1">IF($C104="","",CONCATENATE(VLOOKUP(OFFSET('様式Ⅰ（男子）'!$B$15,3*A104,0),'登録データ（男）'!$A$3:$J$2500,9,FALSE)," ",VLOOKUP(OFFSET('様式Ⅰ（男子）'!$B$15,3*A104,0),'登録データ（男）'!$A$3:$J$2500,10,FALSE)," ","(",LEFT(VLOOKUP(OFFSET('様式Ⅰ（男子）'!$B$15,3*A104,0),'登録データ（男）'!$A$3:$J$2500,8,FALSE),2),")"))</f>
        <v/>
      </c>
      <c r="E104" s="1" t="str">
        <f t="shared" si="1"/>
        <v/>
      </c>
      <c r="F104" s="1" t="str">
        <f>IF(B104="","",VLOOKUP(基本情報登録!$D$10,'登録データ（男）'!$M$3:$Q$65,3,FALSE))</f>
        <v/>
      </c>
      <c r="G104" s="1" t="str">
        <f>IF(B104="","",VLOOKUP('様式Ⅰ（男子）'!E325,'登録データ（男）'!$BC$2:$BD$49,2,FALSE))</f>
        <v/>
      </c>
      <c r="H104" s="1" t="str">
        <f>IF(B104="","",'様式Ⅰ（男子）'!B324)</f>
        <v/>
      </c>
      <c r="I104" s="1" t="str">
        <f>IF(B104="","",'様式Ⅰ（男子）'!AJ324)</f>
        <v/>
      </c>
      <c r="J104" s="1" t="str">
        <f>IF(B104="","",'様式Ⅰ（男子）'!AJ325)</f>
        <v/>
      </c>
      <c r="K104" s="1" t="str">
        <f>IF(B104="","",'様式Ⅰ（男子）'!AJ326)</f>
        <v/>
      </c>
    </row>
    <row r="105" spans="1:11" ht="18.75">
      <c r="A105" s="1">
        <v>104</v>
      </c>
      <c r="B105" s="1" t="str">
        <f>IF('様式Ⅰ（男子）'!B327="","",'様式Ⅰ（男子）'!BF327)</f>
        <v/>
      </c>
      <c r="C105" t="str">
        <f>IF(B105="","",CONCATENATE('様式Ⅰ（男子）'!C327," ","(",'様式Ⅰ（男子）'!E327,")"))</f>
        <v/>
      </c>
      <c r="D105" s="1" t="str">
        <f ca="1">IF($C105="","",CONCATENATE(VLOOKUP(OFFSET('様式Ⅰ（男子）'!$B$15,3*A105,0),'登録データ（男）'!$A$3:$J$2500,9,FALSE)," ",VLOOKUP(OFFSET('様式Ⅰ（男子）'!$B$15,3*A105,0),'登録データ（男）'!$A$3:$J$2500,10,FALSE)," ","(",LEFT(VLOOKUP(OFFSET('様式Ⅰ（男子）'!$B$15,3*A105,0),'登録データ（男）'!$A$3:$J$2500,8,FALSE),2),")"))</f>
        <v/>
      </c>
      <c r="E105" s="1" t="str">
        <f t="shared" si="1"/>
        <v/>
      </c>
      <c r="F105" s="1" t="str">
        <f>IF(B105="","",VLOOKUP(基本情報登録!$D$10,'登録データ（男）'!$M$3:$Q$65,3,FALSE))</f>
        <v/>
      </c>
      <c r="G105" s="1" t="str">
        <f>IF(B105="","",VLOOKUP('様式Ⅰ（男子）'!E328,'登録データ（男）'!$BC$2:$BD$49,2,FALSE))</f>
        <v/>
      </c>
      <c r="H105" s="1" t="str">
        <f>IF(B105="","",'様式Ⅰ（男子）'!B327)</f>
        <v/>
      </c>
      <c r="I105" s="1" t="str">
        <f>IF(B105="","",'様式Ⅰ（男子）'!AJ327)</f>
        <v/>
      </c>
      <c r="J105" s="1" t="str">
        <f>IF(B105="","",'様式Ⅰ（男子）'!AJ328)</f>
        <v/>
      </c>
      <c r="K105" s="1" t="str">
        <f>IF(B105="","",'様式Ⅰ（男子）'!AJ329)</f>
        <v/>
      </c>
    </row>
    <row r="106" spans="1:11" ht="18.75">
      <c r="A106" s="1">
        <v>105</v>
      </c>
      <c r="B106" s="1" t="str">
        <f>IF('様式Ⅰ（男子）'!B330="","",'様式Ⅰ（男子）'!BF330)</f>
        <v/>
      </c>
      <c r="C106" t="str">
        <f>IF(B106="","",CONCATENATE('様式Ⅰ（男子）'!C330," ","(",'様式Ⅰ（男子）'!E330,")"))</f>
        <v/>
      </c>
      <c r="D106" s="1" t="str">
        <f ca="1">IF($C106="","",CONCATENATE(VLOOKUP(OFFSET('様式Ⅰ（男子）'!$B$15,3*A106,0),'登録データ（男）'!$A$3:$J$2500,9,FALSE)," ",VLOOKUP(OFFSET('様式Ⅰ（男子）'!$B$15,3*A106,0),'登録データ（男）'!$A$3:$J$2500,10,FALSE)," ","(",LEFT(VLOOKUP(OFFSET('様式Ⅰ（男子）'!$B$15,3*A106,0),'登録データ（男）'!$A$3:$J$2500,8,FALSE),2),")"))</f>
        <v/>
      </c>
      <c r="E106" s="1" t="str">
        <f t="shared" si="1"/>
        <v/>
      </c>
      <c r="F106" s="1" t="str">
        <f>IF(B106="","",VLOOKUP(基本情報登録!$D$10,'登録データ（男）'!$M$3:$Q$65,3,FALSE))</f>
        <v/>
      </c>
      <c r="G106" s="1" t="str">
        <f>IF(B106="","",VLOOKUP('様式Ⅰ（男子）'!E331,'登録データ（男）'!$BC$2:$BD$49,2,FALSE))</f>
        <v/>
      </c>
      <c r="H106" s="1" t="str">
        <f>IF(B106="","",'様式Ⅰ（男子）'!B330)</f>
        <v/>
      </c>
      <c r="I106" s="1" t="str">
        <f>IF(B106="","",'様式Ⅰ（男子）'!AJ330)</f>
        <v/>
      </c>
      <c r="J106" s="1" t="str">
        <f>IF(B106="","",'様式Ⅰ（男子）'!AJ331)</f>
        <v/>
      </c>
      <c r="K106" s="1" t="str">
        <f>IF(B106="","",'様式Ⅰ（男子）'!AJ332)</f>
        <v/>
      </c>
    </row>
    <row r="107" spans="1:11" ht="18.75">
      <c r="A107" s="1">
        <v>106</v>
      </c>
      <c r="B107" s="1" t="str">
        <f>IF('様式Ⅰ（男子）'!B333="","",'様式Ⅰ（男子）'!BF333)</f>
        <v/>
      </c>
      <c r="C107" t="str">
        <f>IF(B107="","",CONCATENATE('様式Ⅰ（男子）'!C333," ","(",'様式Ⅰ（男子）'!E333,")"))</f>
        <v/>
      </c>
      <c r="D107" s="1" t="str">
        <f ca="1">IF($C107="","",CONCATENATE(VLOOKUP(OFFSET('様式Ⅰ（男子）'!$B$15,3*A107,0),'登録データ（男）'!$A$3:$J$2500,9,FALSE)," ",VLOOKUP(OFFSET('様式Ⅰ（男子）'!$B$15,3*A107,0),'登録データ（男）'!$A$3:$J$2500,10,FALSE)," ","(",LEFT(VLOOKUP(OFFSET('様式Ⅰ（男子）'!$B$15,3*A107,0),'登録データ（男）'!$A$3:$J$2500,8,FALSE),2),")"))</f>
        <v/>
      </c>
      <c r="E107" s="1" t="str">
        <f t="shared" si="1"/>
        <v/>
      </c>
      <c r="F107" s="1" t="str">
        <f>IF(B107="","",VLOOKUP(基本情報登録!$D$10,'登録データ（男）'!$M$3:$Q$65,3,FALSE))</f>
        <v/>
      </c>
      <c r="G107" s="1" t="str">
        <f>IF(B107="","",VLOOKUP('様式Ⅰ（男子）'!E334,'登録データ（男）'!$BC$2:$BD$49,2,FALSE))</f>
        <v/>
      </c>
      <c r="H107" s="1" t="str">
        <f>IF(B107="","",'様式Ⅰ（男子）'!B333)</f>
        <v/>
      </c>
      <c r="I107" s="1" t="str">
        <f>IF(B107="","",'様式Ⅰ（男子）'!AJ333)</f>
        <v/>
      </c>
      <c r="J107" s="1" t="str">
        <f>IF(B107="","",'様式Ⅰ（男子）'!AJ334)</f>
        <v/>
      </c>
      <c r="K107" s="1" t="str">
        <f>IF(B107="","",'様式Ⅰ（男子）'!AJ335)</f>
        <v/>
      </c>
    </row>
    <row r="108" spans="1:11" ht="18.75">
      <c r="A108" s="1">
        <v>107</v>
      </c>
      <c r="B108" s="1" t="str">
        <f>IF('様式Ⅰ（男子）'!B336="","",'様式Ⅰ（男子）'!BF336)</f>
        <v/>
      </c>
      <c r="C108" t="str">
        <f>IF(B108="","",CONCATENATE('様式Ⅰ（男子）'!C336," ","(",'様式Ⅰ（男子）'!E336,")"))</f>
        <v/>
      </c>
      <c r="D108" s="1" t="str">
        <f ca="1">IF($C108="","",CONCATENATE(VLOOKUP(OFFSET('様式Ⅰ（男子）'!$B$15,3*A108,0),'登録データ（男）'!$A$3:$J$2500,9,FALSE)," ",VLOOKUP(OFFSET('様式Ⅰ（男子）'!$B$15,3*A108,0),'登録データ（男）'!$A$3:$J$2500,10,FALSE)," ","(",LEFT(VLOOKUP(OFFSET('様式Ⅰ（男子）'!$B$15,3*A108,0),'登録データ（男）'!$A$3:$J$2500,8,FALSE),2),")"))</f>
        <v/>
      </c>
      <c r="E108" s="1" t="str">
        <f t="shared" si="1"/>
        <v/>
      </c>
      <c r="F108" s="1" t="str">
        <f>IF(B108="","",VLOOKUP(基本情報登録!$D$10,'登録データ（男）'!$M$3:$Q$65,3,FALSE))</f>
        <v/>
      </c>
      <c r="G108" s="1" t="str">
        <f>IF(B108="","",VLOOKUP('様式Ⅰ（男子）'!E337,'登録データ（男）'!$BC$2:$BD$49,2,FALSE))</f>
        <v/>
      </c>
      <c r="H108" s="1" t="str">
        <f>IF(B108="","",'様式Ⅰ（男子）'!B336)</f>
        <v/>
      </c>
      <c r="I108" s="1" t="str">
        <f>IF(B108="","",'様式Ⅰ（男子）'!AJ336)</f>
        <v/>
      </c>
      <c r="J108" s="1" t="str">
        <f>IF(B108="","",'様式Ⅰ（男子）'!AJ337)</f>
        <v/>
      </c>
      <c r="K108" s="1" t="str">
        <f>IF(B108="","",'様式Ⅰ（男子）'!AJ338)</f>
        <v/>
      </c>
    </row>
    <row r="109" spans="1:11" ht="18.75">
      <c r="A109" s="1">
        <v>108</v>
      </c>
      <c r="B109" s="1" t="str">
        <f>IF('様式Ⅰ（男子）'!B339="","",'様式Ⅰ（男子）'!BF339)</f>
        <v/>
      </c>
      <c r="C109" t="str">
        <f>IF(B109="","",CONCATENATE('様式Ⅰ（男子）'!C339," ","(",'様式Ⅰ（男子）'!E339,")"))</f>
        <v/>
      </c>
      <c r="D109" s="1" t="str">
        <f ca="1">IF($C109="","",CONCATENATE(VLOOKUP(OFFSET('様式Ⅰ（男子）'!$B$15,3*A109,0),'登録データ（男）'!$A$3:$J$2500,9,FALSE)," ",VLOOKUP(OFFSET('様式Ⅰ（男子）'!$B$15,3*A109,0),'登録データ（男）'!$A$3:$J$2500,10,FALSE)," ","(",LEFT(VLOOKUP(OFFSET('様式Ⅰ（男子）'!$B$15,3*A109,0),'登録データ（男）'!$A$3:$J$2500,8,FALSE),2),")"))</f>
        <v/>
      </c>
      <c r="E109" s="1" t="str">
        <f t="shared" si="1"/>
        <v/>
      </c>
      <c r="F109" s="1" t="str">
        <f>IF(B109="","",VLOOKUP(基本情報登録!$D$10,'登録データ（男）'!$M$3:$Q$65,3,FALSE))</f>
        <v/>
      </c>
      <c r="G109" s="1" t="str">
        <f>IF(B109="","",VLOOKUP('様式Ⅰ（男子）'!E340,'登録データ（男）'!$BC$2:$BD$49,2,FALSE))</f>
        <v/>
      </c>
      <c r="H109" s="1" t="str">
        <f>IF(B109="","",'様式Ⅰ（男子）'!B339)</f>
        <v/>
      </c>
      <c r="I109" s="1" t="str">
        <f>IF(B109="","",'様式Ⅰ（男子）'!AJ339)</f>
        <v/>
      </c>
      <c r="J109" s="1" t="str">
        <f>IF(B109="","",'様式Ⅰ（男子）'!AJ340)</f>
        <v/>
      </c>
      <c r="K109" s="1" t="str">
        <f>IF(B109="","",'様式Ⅰ（男子）'!AJ341)</f>
        <v/>
      </c>
    </row>
    <row r="110" spans="1:11" ht="18.75">
      <c r="A110" s="1">
        <v>109</v>
      </c>
      <c r="B110" s="1" t="str">
        <f>IF('様式Ⅰ（男子）'!B342="","",'様式Ⅰ（男子）'!BF342)</f>
        <v/>
      </c>
      <c r="C110" t="str">
        <f>IF(B110="","",CONCATENATE('様式Ⅰ（男子）'!C342," ","(",'様式Ⅰ（男子）'!E342,")"))</f>
        <v/>
      </c>
      <c r="D110" s="1" t="str">
        <f ca="1">IF($C110="","",CONCATENATE(VLOOKUP(OFFSET('様式Ⅰ（男子）'!$B$15,3*A110,0),'登録データ（男）'!$A$3:$J$2500,9,FALSE)," ",VLOOKUP(OFFSET('様式Ⅰ（男子）'!$B$15,3*A110,0),'登録データ（男）'!$A$3:$J$2500,10,FALSE)," ","(",LEFT(VLOOKUP(OFFSET('様式Ⅰ（男子）'!$B$15,3*A110,0),'登録データ（男）'!$A$3:$J$2500,8,FALSE),2),")"))</f>
        <v/>
      </c>
      <c r="E110" s="1" t="str">
        <f t="shared" si="1"/>
        <v/>
      </c>
      <c r="F110" s="1" t="str">
        <f>IF(B110="","",VLOOKUP(基本情報登録!$D$10,'登録データ（男）'!$M$3:$Q$65,3,FALSE))</f>
        <v/>
      </c>
      <c r="G110" s="1" t="str">
        <f>IF(B110="","",VLOOKUP('様式Ⅰ（男子）'!E343,'登録データ（男）'!$BC$2:$BD$49,2,FALSE))</f>
        <v/>
      </c>
      <c r="H110" s="1" t="str">
        <f>IF(B110="","",'様式Ⅰ（男子）'!B342)</f>
        <v/>
      </c>
      <c r="I110" s="1" t="str">
        <f>IF(B110="","",'様式Ⅰ（男子）'!AJ342)</f>
        <v/>
      </c>
      <c r="J110" s="1" t="str">
        <f>IF(B110="","",'様式Ⅰ（男子）'!AJ343)</f>
        <v/>
      </c>
      <c r="K110" s="1" t="str">
        <f>IF(B110="","",'様式Ⅰ（男子）'!AJ344)</f>
        <v/>
      </c>
    </row>
    <row r="111" spans="1:11" ht="18.75">
      <c r="A111" s="1">
        <v>110</v>
      </c>
      <c r="B111" s="1" t="str">
        <f>IF('様式Ⅰ（男子）'!B345="","",'様式Ⅰ（男子）'!BF345)</f>
        <v/>
      </c>
      <c r="C111" t="str">
        <f>IF(B111="","",CONCATENATE('様式Ⅰ（男子）'!C345," ","(",'様式Ⅰ（男子）'!E345,")"))</f>
        <v/>
      </c>
      <c r="D111" s="1" t="str">
        <f ca="1">IF($C111="","",CONCATENATE(VLOOKUP(OFFSET('様式Ⅰ（男子）'!$B$15,3*A111,0),'登録データ（男）'!$A$3:$J$2500,9,FALSE)," ",VLOOKUP(OFFSET('様式Ⅰ（男子）'!$B$15,3*A111,0),'登録データ（男）'!$A$3:$J$2500,10,FALSE)," ","(",LEFT(VLOOKUP(OFFSET('様式Ⅰ（男子）'!$B$15,3*A111,0),'登録データ（男）'!$A$3:$J$2500,8,FALSE),2),")"))</f>
        <v/>
      </c>
      <c r="E111" s="1" t="str">
        <f t="shared" si="1"/>
        <v/>
      </c>
      <c r="F111" s="1" t="str">
        <f>IF(B111="","",VLOOKUP(基本情報登録!$D$10,'登録データ（男）'!$M$3:$Q$65,3,FALSE))</f>
        <v/>
      </c>
      <c r="G111" s="1" t="str">
        <f>IF(B111="","",VLOOKUP('様式Ⅰ（男子）'!E346,'登録データ（男）'!$BC$2:$BD$49,2,FALSE))</f>
        <v/>
      </c>
      <c r="H111" s="1" t="str">
        <f>IF(B111="","",'様式Ⅰ（男子）'!B345)</f>
        <v/>
      </c>
      <c r="I111" s="1" t="str">
        <f>IF(B111="","",'様式Ⅰ（男子）'!AJ345)</f>
        <v/>
      </c>
      <c r="J111" s="1" t="str">
        <f>IF(B111="","",'様式Ⅰ（男子）'!AJ346)</f>
        <v/>
      </c>
      <c r="K111" s="1" t="str">
        <f>IF(B111="","",'様式Ⅰ（男子）'!AJ347)</f>
        <v/>
      </c>
    </row>
    <row r="112" spans="1:11" ht="18.75">
      <c r="A112" s="1">
        <v>111</v>
      </c>
      <c r="B112" s="1" t="str">
        <f>IF('様式Ⅰ（男子）'!B348="","",'様式Ⅰ（男子）'!BF348)</f>
        <v/>
      </c>
      <c r="C112" t="str">
        <f>IF(B112="","",CONCATENATE('様式Ⅰ（男子）'!C348," ","(",'様式Ⅰ（男子）'!E348,")"))</f>
        <v/>
      </c>
      <c r="D112" s="1" t="str">
        <f ca="1">IF($C112="","",CONCATENATE(VLOOKUP(OFFSET('様式Ⅰ（男子）'!$B$15,3*A112,0),'登録データ（男）'!$A$3:$J$2500,9,FALSE)," ",VLOOKUP(OFFSET('様式Ⅰ（男子）'!$B$15,3*A112,0),'登録データ（男）'!$A$3:$J$2500,10,FALSE)," ","(",LEFT(VLOOKUP(OFFSET('様式Ⅰ（男子）'!$B$15,3*A112,0),'登録データ（男）'!$A$3:$J$2500,8,FALSE),2),")"))</f>
        <v/>
      </c>
      <c r="E112" s="1" t="str">
        <f t="shared" si="1"/>
        <v/>
      </c>
      <c r="F112" s="1" t="str">
        <f>IF(B112="","",VLOOKUP(基本情報登録!$D$10,'登録データ（男）'!$M$3:$Q$65,3,FALSE))</f>
        <v/>
      </c>
      <c r="G112" s="1" t="str">
        <f>IF(B112="","",VLOOKUP('様式Ⅰ（男子）'!E349,'登録データ（男）'!$BC$2:$BD$49,2,FALSE))</f>
        <v/>
      </c>
      <c r="H112" s="1" t="str">
        <f>IF(B112="","",'様式Ⅰ（男子）'!B348)</f>
        <v/>
      </c>
      <c r="I112" s="1" t="str">
        <f>IF(B112="","",'様式Ⅰ（男子）'!AJ348)</f>
        <v/>
      </c>
      <c r="J112" s="1" t="str">
        <f>IF(B112="","",'様式Ⅰ（男子）'!AJ349)</f>
        <v/>
      </c>
      <c r="K112" s="1" t="str">
        <f>IF(B112="","",'様式Ⅰ（男子）'!AJ350)</f>
        <v/>
      </c>
    </row>
    <row r="113" spans="1:11" ht="18.75">
      <c r="A113" s="1">
        <v>112</v>
      </c>
      <c r="B113" s="1" t="str">
        <f>IF('様式Ⅰ（男子）'!B351="","",'様式Ⅰ（男子）'!BF351)</f>
        <v/>
      </c>
      <c r="C113" t="str">
        <f>IF(B113="","",CONCATENATE('様式Ⅰ（男子）'!C351," ","(",'様式Ⅰ（男子）'!E351,")"))</f>
        <v/>
      </c>
      <c r="D113" s="1" t="str">
        <f ca="1">IF($C113="","",CONCATENATE(VLOOKUP(OFFSET('様式Ⅰ（男子）'!$B$15,3*A113,0),'登録データ（男）'!$A$3:$J$2500,9,FALSE)," ",VLOOKUP(OFFSET('様式Ⅰ（男子）'!$B$15,3*A113,0),'登録データ（男）'!$A$3:$J$2500,10,FALSE)," ","(",LEFT(VLOOKUP(OFFSET('様式Ⅰ（男子）'!$B$15,3*A113,0),'登録データ（男）'!$A$3:$J$2500,8,FALSE),2),")"))</f>
        <v/>
      </c>
      <c r="E113" s="1" t="str">
        <f t="shared" si="1"/>
        <v/>
      </c>
      <c r="F113" s="1" t="str">
        <f>IF(B113="","",VLOOKUP(基本情報登録!$D$10,'登録データ（男）'!$M$3:$Q$65,3,FALSE))</f>
        <v/>
      </c>
      <c r="G113" s="1" t="str">
        <f>IF(B113="","",VLOOKUP('様式Ⅰ（男子）'!E352,'登録データ（男）'!$BC$2:$BD$49,2,FALSE))</f>
        <v/>
      </c>
      <c r="H113" s="1" t="str">
        <f>IF(B113="","",'様式Ⅰ（男子）'!B351)</f>
        <v/>
      </c>
      <c r="I113" s="1" t="str">
        <f>IF(B113="","",'様式Ⅰ（男子）'!AJ351)</f>
        <v/>
      </c>
      <c r="J113" s="1" t="str">
        <f>IF(B113="","",'様式Ⅰ（男子）'!AJ352)</f>
        <v/>
      </c>
      <c r="K113" s="1" t="str">
        <f>IF(B113="","",'様式Ⅰ（男子）'!AJ353)</f>
        <v/>
      </c>
    </row>
    <row r="114" spans="1:11" ht="18.75">
      <c r="A114" s="1">
        <v>113</v>
      </c>
      <c r="B114" s="1" t="str">
        <f>IF('様式Ⅰ（男子）'!B354="","",'様式Ⅰ（男子）'!BF354)</f>
        <v/>
      </c>
      <c r="C114" t="str">
        <f>IF(B114="","",CONCATENATE('様式Ⅰ（男子）'!C354," ","(",'様式Ⅰ（男子）'!E354,")"))</f>
        <v/>
      </c>
      <c r="D114" s="1" t="str">
        <f ca="1">IF($C114="","",CONCATENATE(VLOOKUP(OFFSET('様式Ⅰ（男子）'!$B$15,3*A114,0),'登録データ（男）'!$A$3:$J$2500,9,FALSE)," ",VLOOKUP(OFFSET('様式Ⅰ（男子）'!$B$15,3*A114,0),'登録データ（男）'!$A$3:$J$2500,10,FALSE)," ","(",LEFT(VLOOKUP(OFFSET('様式Ⅰ（男子）'!$B$15,3*A114,0),'登録データ（男）'!$A$3:$J$2500,8,FALSE),2),")"))</f>
        <v/>
      </c>
      <c r="E114" s="1" t="str">
        <f t="shared" si="1"/>
        <v/>
      </c>
      <c r="F114" s="1" t="str">
        <f>IF(B114="","",VLOOKUP(基本情報登録!$D$10,'登録データ（男）'!$M$3:$Q$65,3,FALSE))</f>
        <v/>
      </c>
      <c r="G114" s="1" t="str">
        <f>IF(B114="","",VLOOKUP('様式Ⅰ（男子）'!E355,'登録データ（男）'!$BC$2:$BD$49,2,FALSE))</f>
        <v/>
      </c>
      <c r="H114" s="1" t="str">
        <f>IF(B114="","",'様式Ⅰ（男子）'!B354)</f>
        <v/>
      </c>
      <c r="I114" s="1" t="str">
        <f>IF(B114="","",'様式Ⅰ（男子）'!AJ354)</f>
        <v/>
      </c>
      <c r="J114" s="1" t="str">
        <f>IF(B114="","",'様式Ⅰ（男子）'!AJ355)</f>
        <v/>
      </c>
      <c r="K114" s="1" t="str">
        <f>IF(B114="","",'様式Ⅰ（男子）'!AJ356)</f>
        <v/>
      </c>
    </row>
    <row r="115" spans="1:11" ht="18.75">
      <c r="A115" s="1">
        <v>114</v>
      </c>
      <c r="B115" s="1" t="str">
        <f>IF('様式Ⅰ（男子）'!B357="","",'様式Ⅰ（男子）'!BF357)</f>
        <v/>
      </c>
      <c r="C115" t="str">
        <f>IF(B115="","",CONCATENATE('様式Ⅰ（男子）'!C357," ","(",'様式Ⅰ（男子）'!E357,")"))</f>
        <v/>
      </c>
      <c r="D115" s="1" t="str">
        <f ca="1">IF($C115="","",CONCATENATE(VLOOKUP(OFFSET('様式Ⅰ（男子）'!$B$15,3*A115,0),'登録データ（男）'!$A$3:$J$2500,9,FALSE)," ",VLOOKUP(OFFSET('様式Ⅰ（男子）'!$B$15,3*A115,0),'登録データ（男）'!$A$3:$J$2500,10,FALSE)," ","(",LEFT(VLOOKUP(OFFSET('様式Ⅰ（男子）'!$B$15,3*A115,0),'登録データ（男）'!$A$3:$J$2500,8,FALSE),2),")"))</f>
        <v/>
      </c>
      <c r="E115" s="1" t="str">
        <f t="shared" si="1"/>
        <v/>
      </c>
      <c r="F115" s="1" t="str">
        <f>IF(B115="","",VLOOKUP(基本情報登録!$D$10,'登録データ（男）'!$M$3:$Q$65,3,FALSE))</f>
        <v/>
      </c>
      <c r="G115" s="1" t="str">
        <f>IF(B115="","",VLOOKUP('様式Ⅰ（男子）'!E358,'登録データ（男）'!$BC$2:$BD$49,2,FALSE))</f>
        <v/>
      </c>
      <c r="H115" s="1" t="str">
        <f>IF(B115="","",'様式Ⅰ（男子）'!B357)</f>
        <v/>
      </c>
      <c r="I115" s="1" t="str">
        <f>IF(B115="","",'様式Ⅰ（男子）'!AJ357)</f>
        <v/>
      </c>
      <c r="J115" s="1" t="str">
        <f>IF(B115="","",'様式Ⅰ（男子）'!AJ358)</f>
        <v/>
      </c>
      <c r="K115" s="1" t="str">
        <f>IF(B115="","",'様式Ⅰ（男子）'!AJ359)</f>
        <v/>
      </c>
    </row>
    <row r="116" spans="1:11" ht="18.75">
      <c r="A116" s="1">
        <v>115</v>
      </c>
      <c r="B116" s="1" t="str">
        <f>IF('様式Ⅰ（男子）'!B360="","",'様式Ⅰ（男子）'!BF360)</f>
        <v/>
      </c>
      <c r="C116" t="str">
        <f>IF(B116="","",CONCATENATE('様式Ⅰ（男子）'!C360," ","(",'様式Ⅰ（男子）'!E360,")"))</f>
        <v/>
      </c>
      <c r="D116" s="1" t="str">
        <f ca="1">IF($C116="","",CONCATENATE(VLOOKUP(OFFSET('様式Ⅰ（男子）'!$B$15,3*A116,0),'登録データ（男）'!$A$3:$J$2500,9,FALSE)," ",VLOOKUP(OFFSET('様式Ⅰ（男子）'!$B$15,3*A116,0),'登録データ（男）'!$A$3:$J$2500,10,FALSE)," ","(",LEFT(VLOOKUP(OFFSET('様式Ⅰ（男子）'!$B$15,3*A116,0),'登録データ（男）'!$A$3:$J$2500,8,FALSE),2),")"))</f>
        <v/>
      </c>
      <c r="E116" s="1" t="str">
        <f t="shared" si="1"/>
        <v/>
      </c>
      <c r="F116" s="1" t="str">
        <f>IF(B116="","",VLOOKUP(基本情報登録!$D$10,'登録データ（男）'!$M$3:$Q$65,3,FALSE))</f>
        <v/>
      </c>
      <c r="G116" s="1" t="str">
        <f>IF(B116="","",VLOOKUP('様式Ⅰ（男子）'!E361,'登録データ（男）'!$BC$2:$BD$49,2,FALSE))</f>
        <v/>
      </c>
      <c r="H116" s="1" t="str">
        <f>IF(B116="","",'様式Ⅰ（男子）'!B360)</f>
        <v/>
      </c>
      <c r="I116" s="1" t="str">
        <f>IF(B116="","",'様式Ⅰ（男子）'!AJ360)</f>
        <v/>
      </c>
      <c r="J116" s="1" t="str">
        <f>IF(B116="","",'様式Ⅰ（男子）'!AJ361)</f>
        <v/>
      </c>
      <c r="K116" s="1" t="str">
        <f>IF(B116="","",'様式Ⅰ（男子）'!AJ362)</f>
        <v/>
      </c>
    </row>
    <row r="117" spans="1:11" ht="18.75">
      <c r="A117" s="1">
        <v>116</v>
      </c>
      <c r="B117" s="1" t="str">
        <f>IF('様式Ⅰ（男子）'!B363="","",'様式Ⅰ（男子）'!BF363)</f>
        <v/>
      </c>
      <c r="C117" t="str">
        <f>IF(B117="","",CONCATENATE('様式Ⅰ（男子）'!C363," ","(",'様式Ⅰ（男子）'!E363,")"))</f>
        <v/>
      </c>
      <c r="D117" s="1" t="str">
        <f ca="1">IF($C117="","",CONCATENATE(VLOOKUP(OFFSET('様式Ⅰ（男子）'!$B$15,3*A117,0),'登録データ（男）'!$A$3:$J$2500,9,FALSE)," ",VLOOKUP(OFFSET('様式Ⅰ（男子）'!$B$15,3*A117,0),'登録データ（男）'!$A$3:$J$2500,10,FALSE)," ","(",LEFT(VLOOKUP(OFFSET('様式Ⅰ（男子）'!$B$15,3*A117,0),'登録データ（男）'!$A$3:$J$2500,8,FALSE),2),")"))</f>
        <v/>
      </c>
      <c r="E117" s="1" t="str">
        <f t="shared" si="1"/>
        <v/>
      </c>
      <c r="F117" s="1" t="str">
        <f>IF(B117="","",VLOOKUP(基本情報登録!$D$10,'登録データ（男）'!$M$3:$Q$65,3,FALSE))</f>
        <v/>
      </c>
      <c r="G117" s="1" t="str">
        <f>IF(B117="","",VLOOKUP('様式Ⅰ（男子）'!E364,'登録データ（男）'!$BC$2:$BD$49,2,FALSE))</f>
        <v/>
      </c>
      <c r="H117" s="1" t="str">
        <f>IF(B117="","",'様式Ⅰ（男子）'!B363)</f>
        <v/>
      </c>
      <c r="I117" s="1" t="str">
        <f>IF(B117="","",'様式Ⅰ（男子）'!AJ363)</f>
        <v/>
      </c>
      <c r="J117" s="1" t="str">
        <f>IF(B117="","",'様式Ⅰ（男子）'!AJ364)</f>
        <v/>
      </c>
      <c r="K117" s="1" t="str">
        <f>IF(B117="","",'様式Ⅰ（男子）'!AJ365)</f>
        <v/>
      </c>
    </row>
    <row r="118" spans="1:11" ht="18.75">
      <c r="A118" s="1">
        <v>117</v>
      </c>
      <c r="B118" s="1" t="str">
        <f>IF('様式Ⅰ（男子）'!B366="","",'様式Ⅰ（男子）'!BF366)</f>
        <v/>
      </c>
      <c r="C118" t="str">
        <f>IF(B118="","",CONCATENATE('様式Ⅰ（男子）'!C366," ","(",'様式Ⅰ（男子）'!E366,")"))</f>
        <v/>
      </c>
      <c r="D118" s="1" t="str">
        <f ca="1">IF($C118="","",CONCATENATE(VLOOKUP(OFFSET('様式Ⅰ（男子）'!$B$15,3*A118,0),'登録データ（男）'!$A$3:$J$2500,9,FALSE)," ",VLOOKUP(OFFSET('様式Ⅰ（男子）'!$B$15,3*A118,0),'登録データ（男）'!$A$3:$J$2500,10,FALSE)," ","(",LEFT(VLOOKUP(OFFSET('様式Ⅰ（男子）'!$B$15,3*A118,0),'登録データ（男）'!$A$3:$J$2500,8,FALSE),2),")"))</f>
        <v/>
      </c>
      <c r="E118" s="1" t="str">
        <f t="shared" si="1"/>
        <v/>
      </c>
      <c r="F118" s="1" t="str">
        <f>IF(B118="","",VLOOKUP(基本情報登録!$D$10,'登録データ（男）'!$M$3:$Q$65,3,FALSE))</f>
        <v/>
      </c>
      <c r="G118" s="1" t="str">
        <f>IF(B118="","",VLOOKUP('様式Ⅰ（男子）'!E367,'登録データ（男）'!$BC$2:$BD$49,2,FALSE))</f>
        <v/>
      </c>
      <c r="H118" s="1" t="str">
        <f>IF(B118="","",'様式Ⅰ（男子）'!B366)</f>
        <v/>
      </c>
      <c r="I118" s="1" t="str">
        <f>IF(B118="","",'様式Ⅰ（男子）'!AJ366)</f>
        <v/>
      </c>
      <c r="J118" s="1" t="str">
        <f>IF(B118="","",'様式Ⅰ（男子）'!AJ367)</f>
        <v/>
      </c>
      <c r="K118" s="1" t="str">
        <f>IF(B118="","",'様式Ⅰ（男子）'!AJ368)</f>
        <v/>
      </c>
    </row>
    <row r="119" spans="1:11" ht="18.75">
      <c r="A119" s="1">
        <v>118</v>
      </c>
      <c r="B119" s="1" t="str">
        <f>IF('様式Ⅰ（男子）'!B369="","",'様式Ⅰ（男子）'!BF369)</f>
        <v/>
      </c>
      <c r="C119" t="str">
        <f>IF(B119="","",CONCATENATE('様式Ⅰ（男子）'!C369," ","(",'様式Ⅰ（男子）'!E369,")"))</f>
        <v/>
      </c>
      <c r="D119" s="1" t="str">
        <f ca="1">IF($C119="","",CONCATENATE(VLOOKUP(OFFSET('様式Ⅰ（男子）'!$B$15,3*A119,0),'登録データ（男）'!$A$3:$J$2500,9,FALSE)," ",VLOOKUP(OFFSET('様式Ⅰ（男子）'!$B$15,3*A119,0),'登録データ（男）'!$A$3:$J$2500,10,FALSE)," ","(",LEFT(VLOOKUP(OFFSET('様式Ⅰ（男子）'!$B$15,3*A119,0),'登録データ（男）'!$A$3:$J$2500,8,FALSE),2),")"))</f>
        <v/>
      </c>
      <c r="E119" s="1" t="str">
        <f t="shared" si="1"/>
        <v/>
      </c>
      <c r="F119" s="1" t="str">
        <f>IF(B119="","",VLOOKUP(基本情報登録!$D$10,'登録データ（男）'!$M$3:$Q$65,3,FALSE))</f>
        <v/>
      </c>
      <c r="G119" s="1" t="str">
        <f>IF(B119="","",VLOOKUP('様式Ⅰ（男子）'!E370,'登録データ（男）'!$BC$2:$BD$49,2,FALSE))</f>
        <v/>
      </c>
      <c r="H119" s="1" t="str">
        <f>IF(B119="","",'様式Ⅰ（男子）'!B369)</f>
        <v/>
      </c>
      <c r="I119" s="1" t="str">
        <f>IF(B119="","",'様式Ⅰ（男子）'!AJ369)</f>
        <v/>
      </c>
      <c r="J119" s="1" t="str">
        <f>IF(B119="","",'様式Ⅰ（男子）'!AJ370)</f>
        <v/>
      </c>
      <c r="K119" s="1" t="str">
        <f>IF(B119="","",'様式Ⅰ（男子）'!AJ371)</f>
        <v/>
      </c>
    </row>
    <row r="120" spans="1:11" ht="18.75">
      <c r="A120" s="1">
        <v>119</v>
      </c>
      <c r="B120" s="1" t="str">
        <f>IF('様式Ⅰ（男子）'!B372="","",'様式Ⅰ（男子）'!BF372)</f>
        <v/>
      </c>
      <c r="C120" t="str">
        <f>IF(B120="","",CONCATENATE('様式Ⅰ（男子）'!C372," ","(",'様式Ⅰ（男子）'!E372,")"))</f>
        <v/>
      </c>
      <c r="D120" s="1" t="str">
        <f ca="1">IF($C120="","",CONCATENATE(VLOOKUP(OFFSET('様式Ⅰ（男子）'!$B$15,3*A120,0),'登録データ（男）'!$A$3:$J$2500,9,FALSE)," ",VLOOKUP(OFFSET('様式Ⅰ（男子）'!$B$15,3*A120,0),'登録データ（男）'!$A$3:$J$2500,10,FALSE)," ","(",LEFT(VLOOKUP(OFFSET('様式Ⅰ（男子）'!$B$15,3*A120,0),'登録データ（男）'!$A$3:$J$2500,8,FALSE),2),")"))</f>
        <v/>
      </c>
      <c r="E120" s="1" t="str">
        <f t="shared" si="1"/>
        <v/>
      </c>
      <c r="F120" s="1" t="str">
        <f>IF(B120="","",VLOOKUP(基本情報登録!$D$10,'登録データ（男）'!$M$3:$Q$65,3,FALSE))</f>
        <v/>
      </c>
      <c r="G120" s="1" t="str">
        <f>IF(B120="","",VLOOKUP('様式Ⅰ（男子）'!E373,'登録データ（男）'!$BC$2:$BD$49,2,FALSE))</f>
        <v/>
      </c>
      <c r="H120" s="1" t="str">
        <f>IF(B120="","",'様式Ⅰ（男子）'!B372)</f>
        <v/>
      </c>
      <c r="I120" s="1" t="str">
        <f>IF(B120="","",'様式Ⅰ（男子）'!AJ372)</f>
        <v/>
      </c>
      <c r="J120" s="1" t="str">
        <f>IF(B120="","",'様式Ⅰ（男子）'!AJ373)</f>
        <v/>
      </c>
      <c r="K120" s="1" t="str">
        <f>IF(B120="","",'様式Ⅰ（男子）'!AJ374)</f>
        <v/>
      </c>
    </row>
    <row r="121" spans="1:11" ht="18.75">
      <c r="A121" s="1">
        <v>120</v>
      </c>
      <c r="B121" s="1" t="str">
        <f>IF('様式Ⅰ（男子）'!B375="","",'様式Ⅰ（男子）'!BF375)</f>
        <v/>
      </c>
      <c r="C121" t="str">
        <f>IF(B121="","",CONCATENATE('様式Ⅰ（男子）'!C375," ","(",'様式Ⅰ（男子）'!E375,")"))</f>
        <v/>
      </c>
      <c r="D121" s="1" t="str">
        <f ca="1">IF($C121="","",CONCATENATE(VLOOKUP(OFFSET('様式Ⅰ（男子）'!$B$15,3*A121,0),'登録データ（男）'!$A$3:$J$2500,9,FALSE)," ",VLOOKUP(OFFSET('様式Ⅰ（男子）'!$B$15,3*A121,0),'登録データ（男）'!$A$3:$J$2500,10,FALSE)," ","(",LEFT(VLOOKUP(OFFSET('様式Ⅰ（男子）'!$B$15,3*A121,0),'登録データ（男）'!$A$3:$J$2500,8,FALSE),2),")"))</f>
        <v/>
      </c>
      <c r="E121" s="1" t="str">
        <f t="shared" si="1"/>
        <v/>
      </c>
      <c r="F121" s="1" t="str">
        <f>IF(B121="","",VLOOKUP(基本情報登録!$D$10,'登録データ（男）'!$M$3:$Q$65,3,FALSE))</f>
        <v/>
      </c>
      <c r="G121" s="1" t="str">
        <f>IF(B121="","",VLOOKUP('様式Ⅰ（男子）'!E376,'登録データ（男）'!$BC$2:$BD$49,2,FALSE))</f>
        <v/>
      </c>
      <c r="H121" s="1" t="str">
        <f>IF(B121="","",'様式Ⅰ（男子）'!B375)</f>
        <v/>
      </c>
      <c r="I121" s="1" t="str">
        <f>IF(B121="","",'様式Ⅰ（男子）'!AJ375)</f>
        <v/>
      </c>
      <c r="J121" s="1" t="str">
        <f>IF(B121="","",'様式Ⅰ（男子）'!AJ376)</f>
        <v/>
      </c>
      <c r="K121" s="1" t="str">
        <f>IF(B121="","",'様式Ⅰ（男子）'!AJ377)</f>
        <v/>
      </c>
    </row>
    <row r="122" spans="1:11" ht="18.75">
      <c r="A122" s="1">
        <v>121</v>
      </c>
      <c r="B122" s="1" t="str">
        <f>IF('様式Ⅰ（男子）'!B378="","",'様式Ⅰ（男子）'!BF378)</f>
        <v/>
      </c>
      <c r="C122" t="str">
        <f>IF(B122="","",CONCATENATE('様式Ⅰ（男子）'!C378," ","(",'様式Ⅰ（男子）'!E378,")"))</f>
        <v/>
      </c>
      <c r="D122" s="1" t="str">
        <f ca="1">IF($C122="","",CONCATENATE(VLOOKUP(OFFSET('様式Ⅰ（男子）'!$B$15,3*A122,0),'登録データ（男）'!$A$3:$J$2500,9,FALSE)," ",VLOOKUP(OFFSET('様式Ⅰ（男子）'!$B$15,3*A122,0),'登録データ（男）'!$A$3:$J$2500,10,FALSE)," ","(",LEFT(VLOOKUP(OFFSET('様式Ⅰ（男子）'!$B$15,3*A122,0),'登録データ（男）'!$A$3:$J$2500,8,FALSE),2),")"))</f>
        <v/>
      </c>
      <c r="E122" s="1" t="str">
        <f t="shared" si="1"/>
        <v/>
      </c>
      <c r="F122" s="1" t="str">
        <f>IF(B122="","",VLOOKUP(基本情報登録!$D$10,'登録データ（男）'!$M$3:$Q$65,3,FALSE))</f>
        <v/>
      </c>
      <c r="G122" s="1" t="str">
        <f>IF(B122="","",VLOOKUP('様式Ⅰ（男子）'!E379,'登録データ（男）'!$BC$2:$BD$49,2,FALSE))</f>
        <v/>
      </c>
      <c r="H122" s="1" t="str">
        <f>IF(B122="","",'様式Ⅰ（男子）'!B378)</f>
        <v/>
      </c>
      <c r="I122" s="1" t="str">
        <f>IF(B122="","",'様式Ⅰ（男子）'!AJ378)</f>
        <v/>
      </c>
      <c r="J122" s="1" t="str">
        <f>IF(B122="","",'様式Ⅰ（男子）'!AJ379)</f>
        <v/>
      </c>
      <c r="K122" s="1" t="str">
        <f>IF(B122="","",'様式Ⅰ（男子）'!AJ380)</f>
        <v/>
      </c>
    </row>
    <row r="123" spans="1:11" ht="18.75">
      <c r="A123" s="1">
        <v>122</v>
      </c>
      <c r="B123" s="1" t="str">
        <f>IF('様式Ⅰ（男子）'!B381="","",'様式Ⅰ（男子）'!BF381)</f>
        <v/>
      </c>
      <c r="C123" t="str">
        <f>IF(B123="","",CONCATENATE('様式Ⅰ（男子）'!C381," ","(",'様式Ⅰ（男子）'!E381,")"))</f>
        <v/>
      </c>
      <c r="D123" s="1" t="str">
        <f ca="1">IF($C123="","",CONCATENATE(VLOOKUP(OFFSET('様式Ⅰ（男子）'!$B$15,3*A123,0),'登録データ（男）'!$A$3:$J$2500,9,FALSE)," ",VLOOKUP(OFFSET('様式Ⅰ（男子）'!$B$15,3*A123,0),'登録データ（男）'!$A$3:$J$2500,10,FALSE)," ","(",LEFT(VLOOKUP(OFFSET('様式Ⅰ（男子）'!$B$15,3*A123,0),'登録データ（男）'!$A$3:$J$2500,8,FALSE),2),")"))</f>
        <v/>
      </c>
      <c r="E123" s="1" t="str">
        <f t="shared" si="1"/>
        <v/>
      </c>
      <c r="F123" s="1" t="str">
        <f>IF(B123="","",VLOOKUP(基本情報登録!$D$10,'登録データ（男）'!$M$3:$Q$65,3,FALSE))</f>
        <v/>
      </c>
      <c r="G123" s="1" t="str">
        <f>IF(B123="","",VLOOKUP('様式Ⅰ（男子）'!E382,'登録データ（男）'!$BC$2:$BD$49,2,FALSE))</f>
        <v/>
      </c>
      <c r="H123" s="1" t="str">
        <f>IF(B123="","",'様式Ⅰ（男子）'!B381)</f>
        <v/>
      </c>
      <c r="I123" s="1" t="str">
        <f>IF(B123="","",'様式Ⅰ（男子）'!AJ381)</f>
        <v/>
      </c>
      <c r="J123" s="1" t="str">
        <f>IF(B123="","",'様式Ⅰ（男子）'!AJ382)</f>
        <v/>
      </c>
      <c r="K123" s="1" t="str">
        <f>IF(B123="","",'様式Ⅰ（男子）'!AJ383)</f>
        <v/>
      </c>
    </row>
    <row r="124" spans="1:11" ht="18.75">
      <c r="A124" s="1">
        <v>123</v>
      </c>
      <c r="B124" s="1" t="str">
        <f>IF('様式Ⅰ（男子）'!B384="","",'様式Ⅰ（男子）'!BF384)</f>
        <v/>
      </c>
      <c r="C124" t="str">
        <f>IF(B124="","",CONCATENATE('様式Ⅰ（男子）'!C384," ","(",'様式Ⅰ（男子）'!E384,")"))</f>
        <v/>
      </c>
      <c r="D124" s="1" t="str">
        <f ca="1">IF($C124="","",CONCATENATE(VLOOKUP(OFFSET('様式Ⅰ（男子）'!$B$15,3*A124,0),'登録データ（男）'!$A$3:$J$2500,9,FALSE)," ",VLOOKUP(OFFSET('様式Ⅰ（男子）'!$B$15,3*A124,0),'登録データ（男）'!$A$3:$J$2500,10,FALSE)," ","(",LEFT(VLOOKUP(OFFSET('様式Ⅰ（男子）'!$B$15,3*A124,0),'登録データ（男）'!$A$3:$J$2500,8,FALSE),2),")"))</f>
        <v/>
      </c>
      <c r="E124" s="1" t="str">
        <f t="shared" si="1"/>
        <v/>
      </c>
      <c r="F124" s="1" t="str">
        <f>IF(B124="","",VLOOKUP(基本情報登録!$D$10,'登録データ（男）'!$M$3:$Q$65,3,FALSE))</f>
        <v/>
      </c>
      <c r="G124" s="1" t="str">
        <f>IF(B124="","",VLOOKUP('様式Ⅰ（男子）'!E385,'登録データ（男）'!$BC$2:$BD$49,2,FALSE))</f>
        <v/>
      </c>
      <c r="H124" s="1" t="str">
        <f>IF(B124="","",'様式Ⅰ（男子）'!B384)</f>
        <v/>
      </c>
      <c r="I124" s="1" t="str">
        <f>IF(B124="","",'様式Ⅰ（男子）'!AJ384)</f>
        <v/>
      </c>
      <c r="J124" s="1" t="str">
        <f>IF(B124="","",'様式Ⅰ（男子）'!AJ385)</f>
        <v/>
      </c>
      <c r="K124" s="1" t="str">
        <f>IF(B124="","",'様式Ⅰ（男子）'!AJ386)</f>
        <v/>
      </c>
    </row>
    <row r="125" spans="1:11" ht="18.75">
      <c r="A125" s="1">
        <v>124</v>
      </c>
      <c r="B125" s="1" t="str">
        <f>IF('様式Ⅰ（男子）'!B387="","",'様式Ⅰ（男子）'!BF387)</f>
        <v/>
      </c>
      <c r="C125" t="str">
        <f>IF(B125="","",CONCATENATE('様式Ⅰ（男子）'!C387," ","(",'様式Ⅰ（男子）'!E387,")"))</f>
        <v/>
      </c>
      <c r="D125" s="1" t="str">
        <f ca="1">IF($C125="","",CONCATENATE(VLOOKUP(OFFSET('様式Ⅰ（男子）'!$B$15,3*A125,0),'登録データ（男）'!$A$3:$J$2500,9,FALSE)," ",VLOOKUP(OFFSET('様式Ⅰ（男子）'!$B$15,3*A125,0),'登録データ（男）'!$A$3:$J$2500,10,FALSE)," ","(",LEFT(VLOOKUP(OFFSET('様式Ⅰ（男子）'!$B$15,3*A125,0),'登録データ（男）'!$A$3:$J$2500,8,FALSE),2),")"))</f>
        <v/>
      </c>
      <c r="E125" s="1" t="str">
        <f t="shared" si="1"/>
        <v/>
      </c>
      <c r="F125" s="1" t="str">
        <f>IF(B125="","",VLOOKUP(基本情報登録!$D$10,'登録データ（男）'!$M$3:$Q$65,3,FALSE))</f>
        <v/>
      </c>
      <c r="G125" s="1" t="str">
        <f>IF(B125="","",VLOOKUP('様式Ⅰ（男子）'!E388,'登録データ（男）'!$BC$2:$BD$49,2,FALSE))</f>
        <v/>
      </c>
      <c r="H125" s="1" t="str">
        <f>IF(B125="","",'様式Ⅰ（男子）'!B387)</f>
        <v/>
      </c>
      <c r="I125" s="1" t="str">
        <f>IF(B125="","",'様式Ⅰ（男子）'!AJ387)</f>
        <v/>
      </c>
      <c r="J125" s="1" t="str">
        <f>IF(B125="","",'様式Ⅰ（男子）'!AJ388)</f>
        <v/>
      </c>
      <c r="K125" s="1" t="str">
        <f>IF(B125="","",'様式Ⅰ（男子）'!AJ389)</f>
        <v/>
      </c>
    </row>
    <row r="126" spans="1:11" ht="18.75">
      <c r="A126" s="1">
        <v>125</v>
      </c>
      <c r="B126" s="1" t="str">
        <f>IF('様式Ⅰ（男子）'!B390="","",'様式Ⅰ（男子）'!BF390)</f>
        <v/>
      </c>
      <c r="C126" t="str">
        <f>IF(B126="","",CONCATENATE('様式Ⅰ（男子）'!C390," ","(",'様式Ⅰ（男子）'!E390,")"))</f>
        <v/>
      </c>
      <c r="D126" s="1" t="str">
        <f ca="1">IF($C126="","",CONCATENATE(VLOOKUP(OFFSET('様式Ⅰ（男子）'!$B$15,3*A126,0),'登録データ（男）'!$A$3:$J$2500,9,FALSE)," ",VLOOKUP(OFFSET('様式Ⅰ（男子）'!$B$15,3*A126,0),'登録データ（男）'!$A$3:$J$2500,10,FALSE)," ","(",LEFT(VLOOKUP(OFFSET('様式Ⅰ（男子）'!$B$15,3*A126,0),'登録データ（男）'!$A$3:$J$2500,8,FALSE),2),")"))</f>
        <v/>
      </c>
      <c r="E126" s="1" t="str">
        <f t="shared" si="1"/>
        <v/>
      </c>
      <c r="F126" s="1" t="str">
        <f>IF(B126="","",VLOOKUP(基本情報登録!$D$10,'登録データ（男）'!$M$3:$Q$65,3,FALSE))</f>
        <v/>
      </c>
      <c r="G126" s="1" t="str">
        <f>IF(B126="","",VLOOKUP('様式Ⅰ（男子）'!E391,'登録データ（男）'!$BC$2:$BD$49,2,FALSE))</f>
        <v/>
      </c>
      <c r="H126" s="1" t="str">
        <f>IF(B126="","",'様式Ⅰ（男子）'!B390)</f>
        <v/>
      </c>
      <c r="I126" s="1" t="str">
        <f>IF(B126="","",'様式Ⅰ（男子）'!AJ390)</f>
        <v/>
      </c>
      <c r="J126" s="1" t="str">
        <f>IF(B126="","",'様式Ⅰ（男子）'!AJ391)</f>
        <v/>
      </c>
      <c r="K126" s="1" t="str">
        <f>IF(B126="","",'様式Ⅰ（男子）'!AJ392)</f>
        <v/>
      </c>
    </row>
    <row r="127" spans="1:11" ht="18.75">
      <c r="A127" s="1">
        <v>126</v>
      </c>
      <c r="B127" s="1" t="str">
        <f>IF('様式Ⅰ（男子）'!B393="","",'様式Ⅰ（男子）'!BF393)</f>
        <v/>
      </c>
      <c r="C127" t="str">
        <f>IF(B127="","",CONCATENATE('様式Ⅰ（男子）'!C393," ","(",'様式Ⅰ（男子）'!E393,")"))</f>
        <v/>
      </c>
      <c r="D127" s="1" t="str">
        <f ca="1">IF($C127="","",CONCATENATE(VLOOKUP(OFFSET('様式Ⅰ（男子）'!$B$15,3*A127,0),'登録データ（男）'!$A$3:$J$2500,9,FALSE)," ",VLOOKUP(OFFSET('様式Ⅰ（男子）'!$B$15,3*A127,0),'登録データ（男）'!$A$3:$J$2500,10,FALSE)," ","(",LEFT(VLOOKUP(OFFSET('様式Ⅰ（男子）'!$B$15,3*A127,0),'登録データ（男）'!$A$3:$J$2500,8,FALSE),2),")"))</f>
        <v/>
      </c>
      <c r="E127" s="1" t="str">
        <f t="shared" si="1"/>
        <v/>
      </c>
      <c r="F127" s="1" t="str">
        <f>IF(B127="","",VLOOKUP(基本情報登録!$D$10,'登録データ（男）'!$M$3:$Q$65,3,FALSE))</f>
        <v/>
      </c>
      <c r="G127" s="1" t="str">
        <f>IF(B127="","",VLOOKUP('様式Ⅰ（男子）'!E394,'登録データ（男）'!$BC$2:$BD$49,2,FALSE))</f>
        <v/>
      </c>
      <c r="H127" s="1" t="str">
        <f>IF(B127="","",'様式Ⅰ（男子）'!B393)</f>
        <v/>
      </c>
      <c r="I127" s="1" t="str">
        <f>IF(B127="","",'様式Ⅰ（男子）'!AJ393)</f>
        <v/>
      </c>
      <c r="J127" s="1" t="str">
        <f>IF(B127="","",'様式Ⅰ（男子）'!AJ394)</f>
        <v/>
      </c>
      <c r="K127" s="1" t="str">
        <f>IF(B127="","",'様式Ⅰ（男子）'!AJ395)</f>
        <v/>
      </c>
    </row>
    <row r="128" spans="1:11" ht="18.75">
      <c r="A128" s="1">
        <v>127</v>
      </c>
      <c r="B128" s="1" t="str">
        <f>IF('様式Ⅰ（男子）'!B396="","",'様式Ⅰ（男子）'!BF396)</f>
        <v/>
      </c>
      <c r="C128" t="str">
        <f>IF(B128="","",CONCATENATE('様式Ⅰ（男子）'!C396," ","(",'様式Ⅰ（男子）'!E396,")"))</f>
        <v/>
      </c>
      <c r="D128" s="1" t="str">
        <f ca="1">IF($C128="","",CONCATENATE(VLOOKUP(OFFSET('様式Ⅰ（男子）'!$B$15,3*A128,0),'登録データ（男）'!$A$3:$J$2500,9,FALSE)," ",VLOOKUP(OFFSET('様式Ⅰ（男子）'!$B$15,3*A128,0),'登録データ（男）'!$A$3:$J$2500,10,FALSE)," ","(",LEFT(VLOOKUP(OFFSET('様式Ⅰ（男子）'!$B$15,3*A128,0),'登録データ（男）'!$A$3:$J$2500,8,FALSE),2),")"))</f>
        <v/>
      </c>
      <c r="E128" s="1" t="str">
        <f t="shared" si="1"/>
        <v/>
      </c>
      <c r="F128" s="1" t="str">
        <f>IF(B128="","",VLOOKUP(基本情報登録!$D$10,'登録データ（男）'!$M$3:$Q$65,3,FALSE))</f>
        <v/>
      </c>
      <c r="G128" s="1" t="str">
        <f>IF(B128="","",VLOOKUP('様式Ⅰ（男子）'!E397,'登録データ（男）'!$BC$2:$BD$49,2,FALSE))</f>
        <v/>
      </c>
      <c r="H128" s="1" t="str">
        <f>IF(B128="","",'様式Ⅰ（男子）'!B396)</f>
        <v/>
      </c>
      <c r="I128" s="1" t="str">
        <f>IF(B128="","",'様式Ⅰ（男子）'!AJ396)</f>
        <v/>
      </c>
      <c r="J128" s="1" t="str">
        <f>IF(B128="","",'様式Ⅰ（男子）'!AJ397)</f>
        <v/>
      </c>
      <c r="K128" s="1" t="str">
        <f>IF(B128="","",'様式Ⅰ（男子）'!AJ398)</f>
        <v/>
      </c>
    </row>
    <row r="129" spans="1:11" ht="18.75">
      <c r="A129" s="1">
        <v>128</v>
      </c>
      <c r="B129" s="1" t="str">
        <f>IF('様式Ⅰ（男子）'!B399="","",'様式Ⅰ（男子）'!BF399)</f>
        <v/>
      </c>
      <c r="C129" t="str">
        <f>IF(B129="","",CONCATENATE('様式Ⅰ（男子）'!C399," ","(",'様式Ⅰ（男子）'!E399,")"))</f>
        <v/>
      </c>
      <c r="D129" s="1" t="str">
        <f ca="1">IF($C129="","",CONCATENATE(VLOOKUP(OFFSET('様式Ⅰ（男子）'!$B$15,3*A129,0),'登録データ（男）'!$A$3:$J$2500,9,FALSE)," ",VLOOKUP(OFFSET('様式Ⅰ（男子）'!$B$15,3*A129,0),'登録データ（男）'!$A$3:$J$2500,10,FALSE)," ","(",LEFT(VLOOKUP(OFFSET('様式Ⅰ（男子）'!$B$15,3*A129,0),'登録データ（男）'!$A$3:$J$2500,8,FALSE),2),")"))</f>
        <v/>
      </c>
      <c r="E129" s="1" t="str">
        <f t="shared" si="1"/>
        <v/>
      </c>
      <c r="F129" s="1" t="str">
        <f>IF(B129="","",VLOOKUP(基本情報登録!$D$10,'登録データ（男）'!$M$3:$Q$65,3,FALSE))</f>
        <v/>
      </c>
      <c r="G129" s="1" t="str">
        <f>IF(B129="","",VLOOKUP('様式Ⅰ（男子）'!E400,'登録データ（男）'!$BC$2:$BD$49,2,FALSE))</f>
        <v/>
      </c>
      <c r="H129" s="1" t="str">
        <f>IF(B129="","",'様式Ⅰ（男子）'!B399)</f>
        <v/>
      </c>
      <c r="I129" s="1" t="str">
        <f>IF(B129="","",'様式Ⅰ（男子）'!AJ399)</f>
        <v/>
      </c>
      <c r="J129" s="1" t="str">
        <f>IF(B129="","",'様式Ⅰ（男子）'!AJ400)</f>
        <v/>
      </c>
      <c r="K129" s="1" t="str">
        <f>IF(B129="","",'様式Ⅰ（男子）'!AJ401)</f>
        <v/>
      </c>
    </row>
    <row r="130" spans="1:11" ht="18.75">
      <c r="A130" s="1">
        <v>129</v>
      </c>
      <c r="B130" s="1" t="str">
        <f>IF('様式Ⅰ（男子）'!B402="","",'様式Ⅰ（男子）'!BF402)</f>
        <v/>
      </c>
      <c r="C130" t="str">
        <f>IF(B130="","",CONCATENATE('様式Ⅰ（男子）'!C402," ","(",'様式Ⅰ（男子）'!E402,")"))</f>
        <v/>
      </c>
      <c r="D130" s="1" t="str">
        <f ca="1">IF($C130="","",CONCATENATE(VLOOKUP(OFFSET('様式Ⅰ（男子）'!$B$15,3*A130,0),'登録データ（男）'!$A$3:$J$2500,9,FALSE)," ",VLOOKUP(OFFSET('様式Ⅰ（男子）'!$B$15,3*A130,0),'登録データ（男）'!$A$3:$J$2500,10,FALSE)," ","(",LEFT(VLOOKUP(OFFSET('様式Ⅰ（男子）'!$B$15,3*A130,0),'登録データ（男）'!$A$3:$J$2500,8,FALSE),2),")"))</f>
        <v/>
      </c>
      <c r="E130" s="1" t="str">
        <f t="shared" si="1"/>
        <v/>
      </c>
      <c r="F130" s="1" t="str">
        <f>IF(B130="","",VLOOKUP(基本情報登録!$D$10,'登録データ（男）'!$M$3:$Q$65,3,FALSE))</f>
        <v/>
      </c>
      <c r="G130" s="1" t="str">
        <f>IF(B130="","",VLOOKUP('様式Ⅰ（男子）'!E403,'登録データ（男）'!$BC$2:$BD$49,2,FALSE))</f>
        <v/>
      </c>
      <c r="H130" s="1" t="str">
        <f>IF(B130="","",'様式Ⅰ（男子）'!B402)</f>
        <v/>
      </c>
      <c r="I130" s="1" t="str">
        <f>IF(B130="","",'様式Ⅰ（男子）'!AJ402)</f>
        <v/>
      </c>
      <c r="J130" s="1" t="str">
        <f>IF(B130="","",'様式Ⅰ（男子）'!AJ403)</f>
        <v/>
      </c>
      <c r="K130" s="1" t="str">
        <f>IF(B130="","",'様式Ⅰ（男子）'!AJ404)</f>
        <v/>
      </c>
    </row>
    <row r="131" spans="1:11" ht="18.75">
      <c r="A131" s="1">
        <v>130</v>
      </c>
      <c r="B131" s="1" t="str">
        <f>IF('様式Ⅰ（男子）'!B405="","",'様式Ⅰ（男子）'!BF405)</f>
        <v/>
      </c>
      <c r="C131" t="str">
        <f>IF(B131="","",CONCATENATE('様式Ⅰ（男子）'!C405," ","(",'様式Ⅰ（男子）'!E405,")"))</f>
        <v/>
      </c>
      <c r="D131" s="1" t="str">
        <f ca="1">IF($C131="","",CONCATENATE(VLOOKUP(OFFSET('様式Ⅰ（男子）'!$B$15,3*A131,0),'登録データ（男）'!$A$3:$J$2500,9,FALSE)," ",VLOOKUP(OFFSET('様式Ⅰ（男子）'!$B$15,3*A131,0),'登録データ（男）'!$A$3:$J$2500,10,FALSE)," ","(",LEFT(VLOOKUP(OFFSET('様式Ⅰ（男子）'!$B$15,3*A131,0),'登録データ（男）'!$A$3:$J$2500,8,FALSE),2),")"))</f>
        <v/>
      </c>
      <c r="E131" s="1" t="str">
        <f t="shared" ref="E131:E151" si="2">IF(B131="","",1)</f>
        <v/>
      </c>
      <c r="F131" s="1" t="str">
        <f>IF(B131="","",VLOOKUP(基本情報登録!$D$10,'登録データ（男）'!$M$3:$Q$65,3,FALSE))</f>
        <v/>
      </c>
      <c r="G131" s="1" t="str">
        <f>IF(B131="","",VLOOKUP('様式Ⅰ（男子）'!E406,'登録データ（男）'!$BC$2:$BD$49,2,FALSE))</f>
        <v/>
      </c>
      <c r="H131" s="1" t="str">
        <f>IF(B131="","",'様式Ⅰ（男子）'!B405)</f>
        <v/>
      </c>
      <c r="I131" s="1" t="str">
        <f>IF(B131="","",'様式Ⅰ（男子）'!AJ405)</f>
        <v/>
      </c>
      <c r="J131" s="1" t="str">
        <f>IF(B131="","",'様式Ⅰ（男子）'!AJ406)</f>
        <v/>
      </c>
      <c r="K131" s="1" t="str">
        <f>IF(B131="","",'様式Ⅰ（男子）'!AJ407)</f>
        <v/>
      </c>
    </row>
    <row r="132" spans="1:11" ht="18.75">
      <c r="A132" s="1">
        <v>131</v>
      </c>
      <c r="B132" s="1" t="str">
        <f>IF('様式Ⅰ（男子）'!B408="","",'様式Ⅰ（男子）'!BF408)</f>
        <v/>
      </c>
      <c r="C132" t="str">
        <f>IF(B132="","",CONCATENATE('様式Ⅰ（男子）'!B408," ","(",'様式Ⅰ（男子）'!E408,")"))</f>
        <v/>
      </c>
      <c r="D132" s="1" t="str">
        <f ca="1">IF($C132="","",CONCATENATE(VLOOKUP(OFFSET('様式Ⅰ（男子）'!$B$15,3*A132,0),'登録データ（男）'!$A$3:$J$2500,9,FALSE)," ",VLOOKUP(OFFSET('様式Ⅰ（男子）'!$B$15,3*A132,0),'登録データ（男）'!$A$3:$J$2500,10,FALSE)," ","(",LEFT(VLOOKUP(OFFSET('様式Ⅰ（男子）'!$B$15,3*A132,0),'登録データ（男）'!$A$3:$J$2500,8,FALSE),2),")"))</f>
        <v/>
      </c>
      <c r="E132" s="1" t="str">
        <f t="shared" si="2"/>
        <v/>
      </c>
      <c r="F132" s="1" t="str">
        <f>IF(B132="","",VLOOKUP(基本情報登録!$D$10,'登録データ（男）'!$M$3:$Q$65,3,FALSE))</f>
        <v/>
      </c>
      <c r="G132" s="1" t="str">
        <f>IF(B132="","",VLOOKUP('様式Ⅰ（男子）'!E409,'登録データ（男）'!$BC$2:$BD$49,2,FALSE))</f>
        <v/>
      </c>
      <c r="H132" s="1" t="str">
        <f>IF(B132="","",'様式Ⅰ（男子）'!#REF!)</f>
        <v/>
      </c>
      <c r="I132" s="1" t="str">
        <f>IF(B132="","",'様式Ⅰ（男子）'!AJ408)</f>
        <v/>
      </c>
      <c r="J132" s="1" t="str">
        <f>IF(B132="","",'様式Ⅰ（男子）'!AJ409)</f>
        <v/>
      </c>
      <c r="K132" s="1" t="str">
        <f>IF(B132="","",'様式Ⅰ（男子）'!AJ410)</f>
        <v/>
      </c>
    </row>
    <row r="133" spans="1:11" ht="18.75">
      <c r="A133" s="1">
        <v>132</v>
      </c>
      <c r="B133" s="1" t="str">
        <f>IF('様式Ⅰ（男子）'!B411="","",'様式Ⅰ（男子）'!BF411)</f>
        <v/>
      </c>
      <c r="C133" t="str">
        <f>IF(B133="","",CONCATENATE('様式Ⅰ（男子）'!C411," ","(",'様式Ⅰ（男子）'!E411,")"))</f>
        <v/>
      </c>
      <c r="D133" s="1" t="str">
        <f ca="1">IF($C133="","",CONCATENATE(VLOOKUP(OFFSET('様式Ⅰ（男子）'!$B$15,3*A133,0),'登録データ（男）'!$A$3:$J$2500,9,FALSE)," ",VLOOKUP(OFFSET('様式Ⅰ（男子）'!$B$15,3*A133,0),'登録データ（男）'!$A$3:$J$2500,10,FALSE)," ","(",LEFT(VLOOKUP(OFFSET('様式Ⅰ（男子）'!$B$15,3*A133,0),'登録データ（男）'!$A$3:$J$2500,8,FALSE),2),")"))</f>
        <v/>
      </c>
      <c r="E133" s="1" t="str">
        <f t="shared" si="2"/>
        <v/>
      </c>
      <c r="F133" s="1" t="str">
        <f>IF(B133="","",VLOOKUP(基本情報登録!$D$10,'登録データ（男）'!$M$3:$Q$65,3,FALSE))</f>
        <v/>
      </c>
      <c r="G133" s="1" t="str">
        <f>IF(B133="","",VLOOKUP('様式Ⅰ（男子）'!E412,'登録データ（男）'!$BC$2:$BD$49,2,FALSE))</f>
        <v/>
      </c>
      <c r="H133" s="1" t="str">
        <f>IF(B133="","",'様式Ⅰ（男子）'!B411)</f>
        <v/>
      </c>
      <c r="I133" s="1" t="str">
        <f>IF(B133="","",'様式Ⅰ（男子）'!AJ411)</f>
        <v/>
      </c>
      <c r="J133" s="1" t="str">
        <f>IF(B133="","",'様式Ⅰ（男子）'!AJ412)</f>
        <v/>
      </c>
      <c r="K133" s="1" t="str">
        <f>IF(B133="","",'様式Ⅰ（男子）'!AJ413)</f>
        <v/>
      </c>
    </row>
    <row r="134" spans="1:11" ht="18.75">
      <c r="A134" s="1">
        <v>133</v>
      </c>
      <c r="B134" s="1" t="str">
        <f>IF('様式Ⅰ（男子）'!B414="","",'様式Ⅰ（男子）'!BF414)</f>
        <v/>
      </c>
      <c r="C134" t="str">
        <f>IF(B134="","",CONCATENATE('様式Ⅰ（男子）'!C414," ","(",'様式Ⅰ（男子）'!E414,")"))</f>
        <v/>
      </c>
      <c r="D134" s="1" t="str">
        <f ca="1">IF($C134="","",CONCATENATE(VLOOKUP(OFFSET('様式Ⅰ（男子）'!$B$15,3*A134,0),'登録データ（男）'!$A$3:$J$2500,9,FALSE)," ",VLOOKUP(OFFSET('様式Ⅰ（男子）'!$B$15,3*A134,0),'登録データ（男）'!$A$3:$J$2500,10,FALSE)," ","(",LEFT(VLOOKUP(OFFSET('様式Ⅰ（男子）'!$B$15,3*A134,0),'登録データ（男）'!$A$3:$J$2500,8,FALSE),2),")"))</f>
        <v/>
      </c>
      <c r="E134" s="1" t="str">
        <f t="shared" si="2"/>
        <v/>
      </c>
      <c r="F134" s="1" t="str">
        <f>IF(B134="","",VLOOKUP(基本情報登録!$D$10,'登録データ（男）'!$M$3:$Q$65,3,FALSE))</f>
        <v/>
      </c>
      <c r="G134" s="1" t="str">
        <f>IF(B134="","",VLOOKUP('様式Ⅰ（男子）'!E415,'登録データ（男）'!$BC$2:$BD$49,2,FALSE))</f>
        <v/>
      </c>
      <c r="H134" s="1" t="str">
        <f>IF(B134="","",'様式Ⅰ（男子）'!B414)</f>
        <v/>
      </c>
      <c r="I134" s="1" t="str">
        <f>IF(B134="","",'様式Ⅰ（男子）'!AJ414)</f>
        <v/>
      </c>
      <c r="J134" s="1" t="str">
        <f>IF(B134="","",'様式Ⅰ（男子）'!AJ415)</f>
        <v/>
      </c>
      <c r="K134" s="1" t="str">
        <f>IF(B134="","",'様式Ⅰ（男子）'!AJ416)</f>
        <v/>
      </c>
    </row>
    <row r="135" spans="1:11" ht="18.75">
      <c r="A135" s="1">
        <v>134</v>
      </c>
      <c r="B135" s="1" t="str">
        <f>IF('様式Ⅰ（男子）'!B417="","",'様式Ⅰ（男子）'!BF417)</f>
        <v/>
      </c>
      <c r="C135" t="str">
        <f>IF(B135="","",CONCATENATE('様式Ⅰ（男子）'!C417," ","(",'様式Ⅰ（男子）'!E417,")"))</f>
        <v/>
      </c>
      <c r="D135" s="1" t="str">
        <f ca="1">IF($C135="","",CONCATENATE(VLOOKUP(OFFSET('様式Ⅰ（男子）'!$B$15,3*A135,0),'登録データ（男）'!$A$3:$J$2500,9,FALSE)," ",VLOOKUP(OFFSET('様式Ⅰ（男子）'!$B$15,3*A135,0),'登録データ（男）'!$A$3:$J$2500,10,FALSE)," ","(",LEFT(VLOOKUP(OFFSET('様式Ⅰ（男子）'!$B$15,3*A135,0),'登録データ（男）'!$A$3:$J$2500,8,FALSE),2),")"))</f>
        <v/>
      </c>
      <c r="E135" s="1" t="str">
        <f t="shared" si="2"/>
        <v/>
      </c>
      <c r="F135" s="1" t="str">
        <f>IF(B135="","",VLOOKUP(基本情報登録!$D$10,'登録データ（男）'!$M$3:$Q$65,3,FALSE))</f>
        <v/>
      </c>
      <c r="G135" s="1" t="str">
        <f>IF(B135="","",VLOOKUP('様式Ⅰ（男子）'!E418,'登録データ（男）'!$BC$2:$BD$49,2,FALSE))</f>
        <v/>
      </c>
      <c r="H135" s="1" t="str">
        <f>IF(B135="","",'様式Ⅰ（男子）'!B417)</f>
        <v/>
      </c>
      <c r="I135" s="1" t="str">
        <f>IF(B135="","",'様式Ⅰ（男子）'!AJ417)</f>
        <v/>
      </c>
      <c r="J135" s="1" t="str">
        <f>IF(B135="","",'様式Ⅰ（男子）'!AJ418)</f>
        <v/>
      </c>
      <c r="K135" s="1" t="str">
        <f>IF(B135="","",'様式Ⅰ（男子）'!AJ419)</f>
        <v/>
      </c>
    </row>
    <row r="136" spans="1:11" ht="18.75">
      <c r="A136" s="1">
        <v>135</v>
      </c>
      <c r="B136" s="1" t="str">
        <f>IF('様式Ⅰ（男子）'!B420="","",'様式Ⅰ（男子）'!BF420)</f>
        <v/>
      </c>
      <c r="C136" t="str">
        <f>IF(B136="","",CONCATENATE('様式Ⅰ（男子）'!C420," ","(",'様式Ⅰ（男子）'!E420,")"))</f>
        <v/>
      </c>
      <c r="D136" s="1" t="str">
        <f ca="1">IF($C136="","",CONCATENATE(VLOOKUP(OFFSET('様式Ⅰ（男子）'!$B$15,3*A136,0),'登録データ（男）'!$A$3:$J$2500,9,FALSE)," ",VLOOKUP(OFFSET('様式Ⅰ（男子）'!$B$15,3*A136,0),'登録データ（男）'!$A$3:$J$2500,10,FALSE)," ","(",LEFT(VLOOKUP(OFFSET('様式Ⅰ（男子）'!$B$15,3*A136,0),'登録データ（男）'!$A$3:$J$2500,8,FALSE),2),")"))</f>
        <v/>
      </c>
      <c r="E136" s="1" t="str">
        <f t="shared" si="2"/>
        <v/>
      </c>
      <c r="F136" s="1" t="str">
        <f>IF(B136="","",VLOOKUP(基本情報登録!$D$10,'登録データ（男）'!$M$3:$Q$65,3,FALSE))</f>
        <v/>
      </c>
      <c r="G136" s="1" t="str">
        <f>IF(B136="","",VLOOKUP('様式Ⅰ（男子）'!E421,'登録データ（男）'!$BC$2:$BD$49,2,FALSE))</f>
        <v/>
      </c>
      <c r="H136" s="1" t="str">
        <f>IF(B136="","",'様式Ⅰ（男子）'!B420)</f>
        <v/>
      </c>
      <c r="I136" s="1" t="str">
        <f>IF(B136="","",'様式Ⅰ（男子）'!AJ420)</f>
        <v/>
      </c>
      <c r="J136" s="1" t="str">
        <f>IF(B136="","",'様式Ⅰ（男子）'!AJ421)</f>
        <v/>
      </c>
      <c r="K136" s="1" t="str">
        <f>IF(B136="","",'様式Ⅰ（男子）'!AJ422)</f>
        <v/>
      </c>
    </row>
    <row r="137" spans="1:11" ht="18.75">
      <c r="A137" s="1">
        <v>136</v>
      </c>
      <c r="B137" s="1" t="str">
        <f>IF('様式Ⅰ（男子）'!B423="","",'様式Ⅰ（男子）'!BF423)</f>
        <v/>
      </c>
      <c r="C137" t="str">
        <f>IF(B137="","",CONCATENATE('様式Ⅰ（男子）'!C423," ","(",'様式Ⅰ（男子）'!E423,")"))</f>
        <v/>
      </c>
      <c r="D137" s="1" t="str">
        <f ca="1">IF($C137="","",CONCATENATE(VLOOKUP(OFFSET('様式Ⅰ（男子）'!$B$15,3*A137,0),'登録データ（男）'!$A$3:$J$2500,9,FALSE)," ",VLOOKUP(OFFSET('様式Ⅰ（男子）'!$B$15,3*A137,0),'登録データ（男）'!$A$3:$J$2500,10,FALSE)," ","(",LEFT(VLOOKUP(OFFSET('様式Ⅰ（男子）'!$B$15,3*A137,0),'登録データ（男）'!$A$3:$J$2500,8,FALSE),2),")"))</f>
        <v/>
      </c>
      <c r="E137" s="1" t="str">
        <f t="shared" si="2"/>
        <v/>
      </c>
      <c r="F137" s="1" t="str">
        <f>IF(B137="","",VLOOKUP(基本情報登録!$D$10,'登録データ（男）'!$M$3:$Q$65,3,FALSE))</f>
        <v/>
      </c>
      <c r="G137" s="1" t="str">
        <f>IF(B137="","",VLOOKUP('様式Ⅰ（男子）'!E424,'登録データ（男）'!$BC$2:$BD$49,2,FALSE))</f>
        <v/>
      </c>
      <c r="H137" s="1" t="str">
        <f>IF(B137="","",'様式Ⅰ（男子）'!B423)</f>
        <v/>
      </c>
      <c r="I137" s="1" t="str">
        <f>IF(B137="","",'様式Ⅰ（男子）'!AJ423)</f>
        <v/>
      </c>
      <c r="J137" s="1" t="str">
        <f>IF(B137="","",'様式Ⅰ（男子）'!AJ424)</f>
        <v/>
      </c>
      <c r="K137" s="1" t="str">
        <f>IF(B137="","",'様式Ⅰ（男子）'!AJ425)</f>
        <v/>
      </c>
    </row>
    <row r="138" spans="1:11" ht="18.75">
      <c r="A138" s="1">
        <v>137</v>
      </c>
      <c r="B138" s="1" t="str">
        <f>IF('様式Ⅰ（男子）'!B426="","",'様式Ⅰ（男子）'!BF426)</f>
        <v/>
      </c>
      <c r="C138" t="str">
        <f>IF(B138="","",CONCATENATE('様式Ⅰ（男子）'!C426," ","(",'様式Ⅰ（男子）'!E426,")"))</f>
        <v/>
      </c>
      <c r="D138" s="1" t="str">
        <f ca="1">IF($C138="","",CONCATENATE(VLOOKUP(OFFSET('様式Ⅰ（男子）'!$B$15,3*A138,0),'登録データ（男）'!$A$3:$J$2500,9,FALSE)," ",VLOOKUP(OFFSET('様式Ⅰ（男子）'!$B$15,3*A138,0),'登録データ（男）'!$A$3:$J$2500,10,FALSE)," ","(",LEFT(VLOOKUP(OFFSET('様式Ⅰ（男子）'!$B$15,3*A138,0),'登録データ（男）'!$A$3:$J$2500,8,FALSE),2),")"))</f>
        <v/>
      </c>
      <c r="E138" s="1" t="str">
        <f t="shared" si="2"/>
        <v/>
      </c>
      <c r="F138" s="1" t="str">
        <f>IF(B138="","",VLOOKUP(基本情報登録!$D$10,'登録データ（男）'!$M$3:$Q$65,3,FALSE))</f>
        <v/>
      </c>
      <c r="G138" s="1" t="str">
        <f>IF(B138="","",VLOOKUP('様式Ⅰ（男子）'!E427,'登録データ（男）'!$BC$2:$BD$49,2,FALSE))</f>
        <v/>
      </c>
      <c r="H138" s="1" t="str">
        <f>IF(B138="","",'様式Ⅰ（男子）'!B426)</f>
        <v/>
      </c>
      <c r="I138" s="1" t="str">
        <f>IF(B138="","",'様式Ⅰ（男子）'!AJ426)</f>
        <v/>
      </c>
      <c r="J138" s="1" t="str">
        <f>IF(B138="","",'様式Ⅰ（男子）'!AJ427)</f>
        <v/>
      </c>
      <c r="K138" s="1" t="str">
        <f>IF(B138="","",'様式Ⅰ（男子）'!AJ428)</f>
        <v/>
      </c>
    </row>
    <row r="139" spans="1:11" ht="18.75">
      <c r="A139" s="1">
        <v>138</v>
      </c>
      <c r="B139" s="1" t="str">
        <f>IF('様式Ⅰ（男子）'!B429="","",'様式Ⅰ（男子）'!BF429)</f>
        <v/>
      </c>
      <c r="C139" t="str">
        <f>IF(B139="","",CONCATENATE('様式Ⅰ（男子）'!C429," ","(",'様式Ⅰ（男子）'!E429,")"))</f>
        <v/>
      </c>
      <c r="D139" s="1" t="str">
        <f ca="1">IF($C139="","",CONCATENATE(VLOOKUP(OFFSET('様式Ⅰ（男子）'!$B$15,3*A139,0),'登録データ（男）'!$A$3:$J$2500,9,FALSE)," ",VLOOKUP(OFFSET('様式Ⅰ（男子）'!$B$15,3*A139,0),'登録データ（男）'!$A$3:$J$2500,10,FALSE)," ","(",LEFT(VLOOKUP(OFFSET('様式Ⅰ（男子）'!$B$15,3*A139,0),'登録データ（男）'!$A$3:$J$2500,8,FALSE),2),")"))</f>
        <v/>
      </c>
      <c r="E139" s="1" t="str">
        <f t="shared" si="2"/>
        <v/>
      </c>
      <c r="F139" s="1" t="str">
        <f>IF(B139="","",VLOOKUP(基本情報登録!$D$10,'登録データ（男）'!$M$3:$Q$65,3,FALSE))</f>
        <v/>
      </c>
      <c r="G139" s="1" t="str">
        <f>IF(B139="","",VLOOKUP('様式Ⅰ（男子）'!E430,'登録データ（男）'!$BC$2:$BD$49,2,FALSE))</f>
        <v/>
      </c>
      <c r="H139" s="1" t="str">
        <f>IF(B139="","",'様式Ⅰ（男子）'!B429)</f>
        <v/>
      </c>
      <c r="I139" s="1" t="str">
        <f>IF(B139="","",'様式Ⅰ（男子）'!AJ429)</f>
        <v/>
      </c>
      <c r="J139" s="1" t="str">
        <f>IF(B139="","",'様式Ⅰ（男子）'!AJ430)</f>
        <v/>
      </c>
      <c r="K139" s="1" t="str">
        <f>IF(B139="","",'様式Ⅰ（男子）'!AJ431)</f>
        <v/>
      </c>
    </row>
    <row r="140" spans="1:11" ht="18.75">
      <c r="A140" s="1">
        <v>139</v>
      </c>
      <c r="B140" s="1" t="str">
        <f>IF('様式Ⅰ（男子）'!B432="","",'様式Ⅰ（男子）'!BF432)</f>
        <v/>
      </c>
      <c r="C140" t="str">
        <f>IF(B140="","",CONCATENATE('様式Ⅰ（男子）'!C432," ","(",'様式Ⅰ（男子）'!E432,")"))</f>
        <v/>
      </c>
      <c r="D140" s="1" t="str">
        <f ca="1">IF($C140="","",CONCATENATE(VLOOKUP(OFFSET('様式Ⅰ（男子）'!$B$15,3*A140,0),'登録データ（男）'!$A$3:$J$2500,9,FALSE)," ",VLOOKUP(OFFSET('様式Ⅰ（男子）'!$B$15,3*A140,0),'登録データ（男）'!$A$3:$J$2500,10,FALSE)," ","(",LEFT(VLOOKUP(OFFSET('様式Ⅰ（男子）'!$B$15,3*A140,0),'登録データ（男）'!$A$3:$J$2500,8,FALSE),2),")"))</f>
        <v/>
      </c>
      <c r="E140" s="1" t="str">
        <f t="shared" si="2"/>
        <v/>
      </c>
      <c r="F140" s="1" t="str">
        <f>IF(B140="","",VLOOKUP(基本情報登録!$D$10,'登録データ（男）'!$M$3:$Q$65,3,FALSE))</f>
        <v/>
      </c>
      <c r="G140" s="1" t="str">
        <f>IF(B140="","",VLOOKUP('様式Ⅰ（男子）'!E433,'登録データ（男）'!$BC$2:$BD$49,2,FALSE))</f>
        <v/>
      </c>
      <c r="H140" s="1" t="str">
        <f>IF(B140="","",'様式Ⅰ（男子）'!B432)</f>
        <v/>
      </c>
      <c r="I140" s="1" t="str">
        <f>IF(B140="","",'様式Ⅰ（男子）'!AJ432)</f>
        <v/>
      </c>
      <c r="J140" s="1" t="str">
        <f>IF(B140="","",'様式Ⅰ（男子）'!AJ433)</f>
        <v/>
      </c>
      <c r="K140" s="1" t="str">
        <f>IF(B140="","",'様式Ⅰ（男子）'!AJ434)</f>
        <v/>
      </c>
    </row>
    <row r="141" spans="1:11" ht="18.75">
      <c r="A141" s="1">
        <v>140</v>
      </c>
      <c r="B141" s="1" t="str">
        <f>IF('様式Ⅰ（男子）'!B435="","",'様式Ⅰ（男子）'!BF435)</f>
        <v/>
      </c>
      <c r="C141" t="str">
        <f>IF(B141="","",CONCATENATE('様式Ⅰ（男子）'!C435," ","(",'様式Ⅰ（男子）'!E435,")"))</f>
        <v/>
      </c>
      <c r="D141" s="1" t="str">
        <f ca="1">IF($C141="","",CONCATENATE(VLOOKUP(OFFSET('様式Ⅰ（男子）'!$B$15,3*A141,0),'登録データ（男）'!$A$3:$J$2500,9,FALSE)," ",VLOOKUP(OFFSET('様式Ⅰ（男子）'!$B$15,3*A141,0),'登録データ（男）'!$A$3:$J$2500,10,FALSE)," ","(",LEFT(VLOOKUP(OFFSET('様式Ⅰ（男子）'!$B$15,3*A141,0),'登録データ（男）'!$A$3:$J$2500,8,FALSE),2),")"))</f>
        <v/>
      </c>
      <c r="E141" s="1" t="str">
        <f t="shared" si="2"/>
        <v/>
      </c>
      <c r="F141" s="1" t="str">
        <f>IF(B141="","",VLOOKUP(基本情報登録!$D$10,'登録データ（男）'!$M$3:$Q$65,3,FALSE))</f>
        <v/>
      </c>
      <c r="G141" s="1" t="str">
        <f>IF(B141="","",VLOOKUP('様式Ⅰ（男子）'!E436,'登録データ（男）'!$BC$2:$BD$49,2,FALSE))</f>
        <v/>
      </c>
      <c r="H141" s="1" t="str">
        <f>IF(B141="","",'様式Ⅰ（男子）'!B435)</f>
        <v/>
      </c>
      <c r="I141" s="1" t="str">
        <f>IF(B141="","",'様式Ⅰ（男子）'!AJ435)</f>
        <v/>
      </c>
      <c r="J141" s="1" t="str">
        <f>IF(B141="","",'様式Ⅰ（男子）'!AJ436)</f>
        <v/>
      </c>
      <c r="K141" s="1" t="str">
        <f>IF(B141="","",'様式Ⅰ（男子）'!AJ437)</f>
        <v/>
      </c>
    </row>
    <row r="142" spans="1:11" ht="18.75">
      <c r="A142" s="1">
        <v>141</v>
      </c>
      <c r="B142" s="1" t="str">
        <f>IF('様式Ⅰ（男子）'!B438="","",'様式Ⅰ（男子）'!BF438)</f>
        <v/>
      </c>
      <c r="C142" t="str">
        <f>IF(B142="","",CONCATENATE('様式Ⅰ（男子）'!C438," ","(",'様式Ⅰ（男子）'!E438,")"))</f>
        <v/>
      </c>
      <c r="D142" s="1" t="str">
        <f ca="1">IF($C142="","",CONCATENATE(VLOOKUP(OFFSET('様式Ⅰ（男子）'!$B$15,3*A142,0),'登録データ（男）'!$A$3:$J$2500,9,FALSE)," ",VLOOKUP(OFFSET('様式Ⅰ（男子）'!$B$15,3*A142,0),'登録データ（男）'!$A$3:$J$2500,10,FALSE)," ","(",LEFT(VLOOKUP(OFFSET('様式Ⅰ（男子）'!$B$15,3*A142,0),'登録データ（男）'!$A$3:$J$2500,8,FALSE),2),")"))</f>
        <v/>
      </c>
      <c r="E142" s="1" t="str">
        <f t="shared" si="2"/>
        <v/>
      </c>
      <c r="F142" s="1" t="str">
        <f>IF(B142="","",VLOOKUP(基本情報登録!$D$10,'登録データ（男）'!$M$3:$Q$65,3,FALSE))</f>
        <v/>
      </c>
      <c r="G142" s="1" t="str">
        <f>IF(B142="","",VLOOKUP('様式Ⅰ（男子）'!E439,'登録データ（男）'!$BC$2:$BD$49,2,FALSE))</f>
        <v/>
      </c>
      <c r="H142" s="1" t="str">
        <f>IF(B142="","",'様式Ⅰ（男子）'!B438)</f>
        <v/>
      </c>
      <c r="I142" s="1" t="str">
        <f>IF(B142="","",'様式Ⅰ（男子）'!AJ438)</f>
        <v/>
      </c>
      <c r="J142" s="1" t="str">
        <f>IF(B142="","",'様式Ⅰ（男子）'!AJ439)</f>
        <v/>
      </c>
      <c r="K142" s="1" t="str">
        <f>IF(B142="","",'様式Ⅰ（男子）'!AJ440)</f>
        <v/>
      </c>
    </row>
    <row r="143" spans="1:11" ht="18.75">
      <c r="A143" s="1">
        <v>142</v>
      </c>
      <c r="B143" s="1" t="str">
        <f>IF('様式Ⅰ（男子）'!B441="","",'様式Ⅰ（男子）'!BF441)</f>
        <v/>
      </c>
      <c r="C143" t="str">
        <f>IF(B143="","",CONCATENATE('様式Ⅰ（男子）'!C441," ","(",'様式Ⅰ（男子）'!E441,")"))</f>
        <v/>
      </c>
      <c r="D143" s="1" t="str">
        <f ca="1">IF($C143="","",CONCATENATE(VLOOKUP(OFFSET('様式Ⅰ（男子）'!$B$15,3*A143,0),'登録データ（男）'!$A$3:$J$2500,9,FALSE)," ",VLOOKUP(OFFSET('様式Ⅰ（男子）'!$B$15,3*A143,0),'登録データ（男）'!$A$3:$J$2500,10,FALSE)," ","(",LEFT(VLOOKUP(OFFSET('様式Ⅰ（男子）'!$B$15,3*A143,0),'登録データ（男）'!$A$3:$J$2500,8,FALSE),2),")"))</f>
        <v/>
      </c>
      <c r="E143" s="1" t="str">
        <f t="shared" si="2"/>
        <v/>
      </c>
      <c r="F143" s="1" t="str">
        <f>IF(B143="","",VLOOKUP(基本情報登録!$D$10,'登録データ（男）'!$M$3:$Q$65,3,FALSE))</f>
        <v/>
      </c>
      <c r="G143" s="1" t="str">
        <f>IF(B143="","",VLOOKUP('様式Ⅰ（男子）'!E442,'登録データ（男）'!$BC$2:$BD$49,2,FALSE))</f>
        <v/>
      </c>
      <c r="H143" s="1" t="str">
        <f>IF(B143="","",'様式Ⅰ（男子）'!B441)</f>
        <v/>
      </c>
      <c r="I143" s="1" t="str">
        <f>IF(B143="","",'様式Ⅰ（男子）'!AJ441)</f>
        <v/>
      </c>
      <c r="J143" s="1" t="str">
        <f>IF(B143="","",'様式Ⅰ（男子）'!AJ442)</f>
        <v/>
      </c>
      <c r="K143" s="1" t="str">
        <f>IF(B143="","",'様式Ⅰ（男子）'!AJ443)</f>
        <v/>
      </c>
    </row>
    <row r="144" spans="1:11" ht="18.75">
      <c r="A144" s="1">
        <v>143</v>
      </c>
      <c r="B144" s="1" t="str">
        <f>IF('様式Ⅰ（男子）'!B444="","",'様式Ⅰ（男子）'!BF444)</f>
        <v/>
      </c>
      <c r="C144" t="str">
        <f>IF(B144="","",CONCATENATE('様式Ⅰ（男子）'!C444," ","(",'様式Ⅰ（男子）'!E444,")"))</f>
        <v/>
      </c>
      <c r="D144" s="1" t="str">
        <f ca="1">IF($C144="","",CONCATENATE(VLOOKUP(OFFSET('様式Ⅰ（男子）'!$B$15,3*A144,0),'登録データ（男）'!$A$3:$J$2500,9,FALSE)," ",VLOOKUP(OFFSET('様式Ⅰ（男子）'!$B$15,3*A144,0),'登録データ（男）'!$A$3:$J$2500,10,FALSE)," ","(",LEFT(VLOOKUP(OFFSET('様式Ⅰ（男子）'!$B$15,3*A144,0),'登録データ（男）'!$A$3:$J$2500,8,FALSE),2),")"))</f>
        <v/>
      </c>
      <c r="E144" s="1" t="str">
        <f t="shared" si="2"/>
        <v/>
      </c>
      <c r="F144" s="1" t="str">
        <f>IF(B144="","",VLOOKUP(基本情報登録!$D$10,'登録データ（男）'!$M$3:$Q$65,3,FALSE))</f>
        <v/>
      </c>
      <c r="G144" s="1" t="str">
        <f>IF(B144="","",VLOOKUP('様式Ⅰ（男子）'!E445,'登録データ（男）'!$BC$2:$BD$49,2,FALSE))</f>
        <v/>
      </c>
      <c r="H144" s="1" t="str">
        <f>IF(B144="","",'様式Ⅰ（男子）'!B444)</f>
        <v/>
      </c>
      <c r="I144" s="1" t="str">
        <f>IF(B144="","",'様式Ⅰ（男子）'!AJ444)</f>
        <v/>
      </c>
      <c r="J144" s="1" t="str">
        <f>IF(B144="","",'様式Ⅰ（男子）'!AJ445)</f>
        <v/>
      </c>
      <c r="K144" s="1" t="str">
        <f>IF(B144="","",'様式Ⅰ（男子）'!AJ446)</f>
        <v/>
      </c>
    </row>
    <row r="145" spans="1:11" ht="18.75">
      <c r="A145" s="1">
        <v>144</v>
      </c>
      <c r="B145" s="1" t="str">
        <f>IF('様式Ⅰ（男子）'!B447="","",'様式Ⅰ（男子）'!BF447)</f>
        <v/>
      </c>
      <c r="C145" t="str">
        <f>IF(B145="","",CONCATENATE('様式Ⅰ（男子）'!C447," ","(",'様式Ⅰ（男子）'!E447,")"))</f>
        <v/>
      </c>
      <c r="D145" s="1" t="str">
        <f ca="1">IF($C145="","",CONCATENATE(VLOOKUP(OFFSET('様式Ⅰ（男子）'!$B$15,3*A145,0),'登録データ（男）'!$A$3:$J$2500,9,FALSE)," ",VLOOKUP(OFFSET('様式Ⅰ（男子）'!$B$15,3*A145,0),'登録データ（男）'!$A$3:$J$2500,10,FALSE)," ","(",LEFT(VLOOKUP(OFFSET('様式Ⅰ（男子）'!$B$15,3*A145,0),'登録データ（男）'!$A$3:$J$2500,8,FALSE),2),")"))</f>
        <v/>
      </c>
      <c r="E145" s="1" t="str">
        <f t="shared" si="2"/>
        <v/>
      </c>
      <c r="F145" s="1" t="str">
        <f>IF(B145="","",VLOOKUP(基本情報登録!$D$10,'登録データ（男）'!$M$3:$Q$65,3,FALSE))</f>
        <v/>
      </c>
      <c r="G145" s="1" t="str">
        <f>IF(B145="","",VLOOKUP('様式Ⅰ（男子）'!E448,'登録データ（男）'!$BC$2:$BD$49,2,FALSE))</f>
        <v/>
      </c>
      <c r="H145" s="1" t="str">
        <f>IF(B145="","",'様式Ⅰ（男子）'!B447)</f>
        <v/>
      </c>
      <c r="I145" s="1" t="str">
        <f>IF(B145="","",'様式Ⅰ（男子）'!AJ447)</f>
        <v/>
      </c>
      <c r="J145" s="1" t="str">
        <f>IF(B145="","",'様式Ⅰ（男子）'!AJ448)</f>
        <v/>
      </c>
      <c r="K145" s="1" t="str">
        <f>IF(B145="","",'様式Ⅰ（男子）'!AJ449)</f>
        <v/>
      </c>
    </row>
    <row r="146" spans="1:11" ht="18.75">
      <c r="A146" s="1">
        <v>145</v>
      </c>
      <c r="B146" s="1" t="str">
        <f>IF('様式Ⅰ（男子）'!B450="","",'様式Ⅰ（男子）'!BF450)</f>
        <v/>
      </c>
      <c r="C146" t="str">
        <f>IF(B146="","",CONCATENATE('様式Ⅰ（男子）'!C450," ","(",'様式Ⅰ（男子）'!E450,")"))</f>
        <v/>
      </c>
      <c r="D146" s="1" t="str">
        <f ca="1">IF($C146="","",CONCATENATE(VLOOKUP(OFFSET('様式Ⅰ（男子）'!$B$15,3*A146,0),'登録データ（男）'!$A$3:$J$2500,9,FALSE)," ",VLOOKUP(OFFSET('様式Ⅰ（男子）'!$B$15,3*A146,0),'登録データ（男）'!$A$3:$J$2500,10,FALSE)," ","(",LEFT(VLOOKUP(OFFSET('様式Ⅰ（男子）'!$B$15,3*A146,0),'登録データ（男）'!$A$3:$J$2500,8,FALSE),2),")"))</f>
        <v/>
      </c>
      <c r="E146" s="1" t="str">
        <f t="shared" si="2"/>
        <v/>
      </c>
      <c r="F146" s="1" t="str">
        <f>IF(B146="","",VLOOKUP(基本情報登録!$D$10,'登録データ（男）'!$M$3:$Q$65,3,FALSE))</f>
        <v/>
      </c>
      <c r="G146" s="1" t="str">
        <f>IF(B146="","",VLOOKUP('様式Ⅰ（男子）'!E451,'登録データ（男）'!$BC$2:$BD$49,2,FALSE))</f>
        <v/>
      </c>
      <c r="H146" s="1" t="str">
        <f>IF(B146="","",'様式Ⅰ（男子）'!B450)</f>
        <v/>
      </c>
      <c r="I146" s="1" t="str">
        <f>IF(B146="","",'様式Ⅰ（男子）'!AJ450)</f>
        <v/>
      </c>
      <c r="J146" s="1" t="str">
        <f>IF(B146="","",'様式Ⅰ（男子）'!AJ451)</f>
        <v/>
      </c>
      <c r="K146" s="1" t="str">
        <f>IF(B146="","",'様式Ⅰ（男子）'!AJ452)</f>
        <v/>
      </c>
    </row>
    <row r="147" spans="1:11" ht="18.75">
      <c r="A147" s="1">
        <v>146</v>
      </c>
      <c r="B147" s="1" t="str">
        <f>IF('様式Ⅰ（男子）'!B453="","",'様式Ⅰ（男子）'!BF453)</f>
        <v/>
      </c>
      <c r="C147" t="str">
        <f>IF(B147="","",CONCATENATE('様式Ⅰ（男子）'!C453," ","(",'様式Ⅰ（男子）'!E453,")"))</f>
        <v/>
      </c>
      <c r="D147" s="1" t="str">
        <f ca="1">IF($C147="","",CONCATENATE(VLOOKUP(OFFSET('様式Ⅰ（男子）'!$B$15,3*A147,0),'登録データ（男）'!$A$3:$J$2500,9,FALSE)," ",VLOOKUP(OFFSET('様式Ⅰ（男子）'!$B$15,3*A147,0),'登録データ（男）'!$A$3:$J$2500,10,FALSE)," ","(",LEFT(VLOOKUP(OFFSET('様式Ⅰ（男子）'!$B$15,3*A147,0),'登録データ（男）'!$A$3:$J$2500,8,FALSE),2),")"))</f>
        <v/>
      </c>
      <c r="E147" s="1" t="str">
        <f t="shared" si="2"/>
        <v/>
      </c>
      <c r="F147" s="1" t="str">
        <f>IF(B147="","",VLOOKUP(基本情報登録!$D$10,'登録データ（男）'!$M$3:$Q$65,3,FALSE))</f>
        <v/>
      </c>
      <c r="G147" s="1" t="str">
        <f>IF(B147="","",VLOOKUP('様式Ⅰ（男子）'!E454,'登録データ（男）'!$BC$2:$BD$49,2,FALSE))</f>
        <v/>
      </c>
      <c r="H147" s="1" t="str">
        <f>IF(B147="","",'様式Ⅰ（男子）'!B453)</f>
        <v/>
      </c>
      <c r="I147" s="1" t="str">
        <f>IF(B147="","",'様式Ⅰ（男子）'!AJ453)</f>
        <v/>
      </c>
      <c r="J147" s="1" t="str">
        <f>IF(B147="","",'様式Ⅰ（男子）'!AJ454)</f>
        <v/>
      </c>
      <c r="K147" s="1" t="str">
        <f>IF(B147="","",'様式Ⅰ（男子）'!AJ455)</f>
        <v/>
      </c>
    </row>
    <row r="148" spans="1:11" ht="18.75">
      <c r="A148" s="1">
        <v>147</v>
      </c>
      <c r="B148" s="1" t="str">
        <f>IF('様式Ⅰ（男子）'!B456="","",'様式Ⅰ（男子）'!BF456)</f>
        <v/>
      </c>
      <c r="C148" t="str">
        <f>IF(B148="","",CONCATENATE('様式Ⅰ（男子）'!C456," ","(",'様式Ⅰ（男子）'!E456,")"))</f>
        <v/>
      </c>
      <c r="D148" s="1" t="str">
        <f ca="1">IF($C148="","",CONCATENATE(VLOOKUP(OFFSET('様式Ⅰ（男子）'!$B$15,3*A148,0),'登録データ（男）'!$A$3:$J$2500,9,FALSE)," ",VLOOKUP(OFFSET('様式Ⅰ（男子）'!$B$15,3*A148,0),'登録データ（男）'!$A$3:$J$2500,10,FALSE)," ","(",LEFT(VLOOKUP(OFFSET('様式Ⅰ（男子）'!$B$15,3*A148,0),'登録データ（男）'!$A$3:$J$2500,8,FALSE),2),")"))</f>
        <v/>
      </c>
      <c r="E148" s="1" t="str">
        <f t="shared" si="2"/>
        <v/>
      </c>
      <c r="F148" s="1" t="str">
        <f>IF(B148="","",VLOOKUP(基本情報登録!$D$10,'登録データ（男）'!$M$3:$Q$65,3,FALSE))</f>
        <v/>
      </c>
      <c r="G148" s="1" t="str">
        <f>IF(B148="","",VLOOKUP('様式Ⅰ（男子）'!E457,'登録データ（男）'!$BC$2:$BD$49,2,FALSE))</f>
        <v/>
      </c>
      <c r="H148" s="1" t="str">
        <f>IF(B148="","",'様式Ⅰ（男子）'!B456)</f>
        <v/>
      </c>
      <c r="I148" s="1" t="str">
        <f>IF(B148="","",'様式Ⅰ（男子）'!AJ456)</f>
        <v/>
      </c>
      <c r="J148" s="1" t="str">
        <f>IF(B148="","",'様式Ⅰ（男子）'!AJ457)</f>
        <v/>
      </c>
      <c r="K148" s="1" t="str">
        <f>IF(B148="","",'様式Ⅰ（男子）'!AJ458)</f>
        <v/>
      </c>
    </row>
    <row r="149" spans="1:11" ht="18.75">
      <c r="A149" s="1">
        <v>148</v>
      </c>
      <c r="B149" s="1" t="str">
        <f>IF('様式Ⅰ（男子）'!B459="","",'様式Ⅰ（男子）'!BF459)</f>
        <v/>
      </c>
      <c r="C149" t="str">
        <f>IF(B149="","",CONCATENATE('様式Ⅰ（男子）'!C459," ","(",'様式Ⅰ（男子）'!E459,")"))</f>
        <v/>
      </c>
      <c r="D149" s="1" t="str">
        <f ca="1">IF($C149="","",CONCATENATE(VLOOKUP(OFFSET('様式Ⅰ（男子）'!$B$15,3*A149,0),'登録データ（男）'!$A$3:$J$2500,9,FALSE)," ",VLOOKUP(OFFSET('様式Ⅰ（男子）'!$B$15,3*A149,0),'登録データ（男）'!$A$3:$J$2500,10,FALSE)," ","(",LEFT(VLOOKUP(OFFSET('様式Ⅰ（男子）'!$B$15,3*A149,0),'登録データ（男）'!$A$3:$J$2500,8,FALSE),2),")"))</f>
        <v/>
      </c>
      <c r="E149" s="1" t="str">
        <f t="shared" si="2"/>
        <v/>
      </c>
      <c r="F149" s="1" t="str">
        <f>IF(B149="","",VLOOKUP(基本情報登録!$D$10,'登録データ（男）'!$M$3:$Q$65,3,FALSE))</f>
        <v/>
      </c>
      <c r="G149" s="1" t="str">
        <f>IF(B149="","",VLOOKUP('様式Ⅰ（男子）'!E460,'登録データ（男）'!$BC$2:$BD$49,2,FALSE))</f>
        <v/>
      </c>
      <c r="H149" s="1" t="str">
        <f>IF(B149="","",'様式Ⅰ（男子）'!B459)</f>
        <v/>
      </c>
      <c r="I149" s="1" t="str">
        <f>IF(B149="","",'様式Ⅰ（男子）'!AJ459)</f>
        <v/>
      </c>
      <c r="J149" s="1" t="str">
        <f>IF(B149="","",'様式Ⅰ（男子）'!AJ460)</f>
        <v/>
      </c>
      <c r="K149" s="1" t="str">
        <f>IF(B149="","",'様式Ⅰ（男子）'!AJ461)</f>
        <v/>
      </c>
    </row>
    <row r="150" spans="1:11" ht="18.75">
      <c r="A150" s="1">
        <v>149</v>
      </c>
      <c r="B150" s="1" t="str">
        <f>IF('様式Ⅰ（男子）'!B462="","",'様式Ⅰ（男子）'!BF462)</f>
        <v/>
      </c>
      <c r="C150" t="str">
        <f>IF(B150="","",CONCATENATE('様式Ⅰ（男子）'!C462," ","(",'様式Ⅰ（男子）'!E462,")"))</f>
        <v/>
      </c>
      <c r="D150" s="1" t="str">
        <f ca="1">IF($C150="","",CONCATENATE(VLOOKUP(OFFSET('様式Ⅰ（男子）'!$B$15,3*A150,0),'登録データ（男）'!$A$3:$J$2500,9,FALSE)," ",VLOOKUP(OFFSET('様式Ⅰ（男子）'!$B$15,3*A150,0),'登録データ（男）'!$A$3:$J$2500,10,FALSE)," ","(",LEFT(VLOOKUP(OFFSET('様式Ⅰ（男子）'!$B$15,3*A150,0),'登録データ（男）'!$A$3:$J$2500,8,FALSE),2),")"))</f>
        <v/>
      </c>
      <c r="E150" s="1" t="str">
        <f t="shared" si="2"/>
        <v/>
      </c>
      <c r="F150" s="1" t="str">
        <f>IF(B150="","",VLOOKUP(基本情報登録!$D$10,'登録データ（男）'!$M$3:$Q$65,3,FALSE))</f>
        <v/>
      </c>
      <c r="G150" s="1" t="str">
        <f>IF(B150="","",VLOOKUP('様式Ⅰ（男子）'!E463,'登録データ（男）'!$BC$2:$BD$49,2,FALSE))</f>
        <v/>
      </c>
      <c r="H150" s="1" t="str">
        <f>IF(B150="","",'様式Ⅰ（男子）'!B462)</f>
        <v/>
      </c>
      <c r="I150" s="1" t="str">
        <f>IF(B150="","",'様式Ⅰ（男子）'!AJ462)</f>
        <v/>
      </c>
      <c r="J150" s="1" t="str">
        <f>IF(B150="","",'様式Ⅰ（男子）'!AJ463)</f>
        <v/>
      </c>
      <c r="K150" s="1" t="str">
        <f>IF(B150="","",'様式Ⅰ（男子）'!AJ464)</f>
        <v/>
      </c>
    </row>
    <row r="151" spans="1:11" ht="18.75">
      <c r="A151" s="1">
        <v>150</v>
      </c>
      <c r="B151" s="1" t="str">
        <f>IF('様式Ⅰ（男子）'!B465="","",'様式Ⅰ（男子）'!BF465)</f>
        <v/>
      </c>
      <c r="C151" t="str">
        <f>IF(B151="","",CONCATENATE('様式Ⅰ（男子）'!C465," ","(",'様式Ⅰ（男子）'!E465,")"))</f>
        <v/>
      </c>
      <c r="D151" s="1" t="str">
        <f ca="1">IF($C151="","",CONCATENATE(VLOOKUP(OFFSET('様式Ⅰ（男子）'!$B$15,3*A151,0),'登録データ（男）'!$A$3:$J$2500,9,FALSE)," ",VLOOKUP(OFFSET('様式Ⅰ（男子）'!$B$15,3*A151,0),'登録データ（男）'!$A$3:$J$2500,10,FALSE)," ","(",LEFT(VLOOKUP(OFFSET('様式Ⅰ（男子）'!$B$15,3*A151,0),'登録データ（男）'!$A$3:$J$2500,8,FALSE),2),")"))</f>
        <v/>
      </c>
      <c r="E151" s="1" t="str">
        <f t="shared" si="2"/>
        <v/>
      </c>
      <c r="F151" s="1" t="str">
        <f>IF(B151="","",VLOOKUP(基本情報登録!$D$10,'登録データ（男）'!$M$3:$Q$65,3,FALSE))</f>
        <v/>
      </c>
      <c r="G151" s="1" t="str">
        <f>IF(B151="","",VLOOKUP('様式Ⅰ（男子）'!E466,'登録データ（男）'!$BC$2:$BD$49,2,FALSE))</f>
        <v/>
      </c>
      <c r="H151" s="1" t="str">
        <f>IF(B151="","",'様式Ⅰ（男子）'!B465)</f>
        <v/>
      </c>
      <c r="I151" s="1" t="str">
        <f>IF(B151="","",'様式Ⅰ（男子）'!AJ465)</f>
        <v/>
      </c>
      <c r="J151" s="1" t="str">
        <f>IF(B151="","",'様式Ⅰ（男子）'!AJ466)</f>
        <v/>
      </c>
      <c r="K151" s="1" t="str">
        <f>IF(B151="","",'様式Ⅰ（男子）'!AJ467)</f>
        <v/>
      </c>
    </row>
  </sheetData>
  <phoneticPr fontId="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K300"/>
  <sheetViews>
    <sheetView zoomScaleNormal="100" workbookViewId="0">
      <selection activeCell="L1" sqref="L1:L1048576"/>
    </sheetView>
  </sheetViews>
  <sheetFormatPr defaultColWidth="9" defaultRowHeight="13.5"/>
  <cols>
    <col min="1" max="1" width="9" style="1"/>
    <col min="2" max="2" width="16.625" style="1" customWidth="1"/>
    <col min="3" max="3" width="15.875" style="1" customWidth="1"/>
    <col min="4" max="4" width="23.625" style="1" customWidth="1"/>
    <col min="5" max="8" width="9" style="1"/>
    <col min="9" max="11" width="15.375" style="1" customWidth="1"/>
    <col min="12" max="16384" width="9" style="1"/>
  </cols>
  <sheetData>
    <row r="1" spans="1:11">
      <c r="B1" s="1" t="s">
        <v>165</v>
      </c>
      <c r="C1" s="1" t="s">
        <v>166</v>
      </c>
      <c r="D1" s="1" t="s">
        <v>175</v>
      </c>
      <c r="E1" s="1" t="s">
        <v>168</v>
      </c>
      <c r="F1" s="1" t="s">
        <v>169</v>
      </c>
      <c r="G1" s="1" t="s">
        <v>170</v>
      </c>
      <c r="H1" s="1" t="s">
        <v>171</v>
      </c>
      <c r="I1" s="1" t="s">
        <v>172</v>
      </c>
      <c r="J1" s="1" t="s">
        <v>173</v>
      </c>
      <c r="K1" s="1" t="s">
        <v>174</v>
      </c>
    </row>
    <row r="2" spans="1:11" ht="18.75">
      <c r="A2" s="1">
        <v>1</v>
      </c>
      <c r="B2" s="1" t="str">
        <f>IF('様式Ⅰ (女子)'!B18="","",'様式Ⅰ (女子)'!BG18)</f>
        <v/>
      </c>
      <c r="C2" t="str">
        <f>IF(B2="","",CONCATENATE('様式Ⅰ (女子)'!C18," ","(",'様式Ⅰ (女子)'!E18,")"))</f>
        <v/>
      </c>
      <c r="D2" s="1" t="str">
        <f ca="1">IF($C2="","",CONCATENATE(VLOOKUP(OFFSET('様式Ⅰ (女子)'!$B$15,3*A2,0),'登録データ（女）'!$A$3:$J$2500,9,FALSE)," ",VLOOKUP(OFFSET('様式Ⅰ (女子)'!$B$15,3*A2,0),'登録データ（女）'!$A$3:$J$2500,10,FALSE)," ","(",LEFT(VLOOKUP(OFFSET('様式Ⅰ (女子)'!$B$15,3*A2,0),'登録データ（女）'!$A$3:$J$2500,8,FALSE),2),")"))</f>
        <v/>
      </c>
      <c r="E2" s="1" t="str">
        <f>IF(B2="","",2)</f>
        <v/>
      </c>
      <c r="F2" s="1" t="str">
        <f>IF(B2="","",VLOOKUP(基本情報登録!$D$10,'登録データ（男）'!$M$3:$Q$65,3,FALSE))</f>
        <v/>
      </c>
      <c r="G2" s="1" t="str">
        <f>IF(B2="","",VLOOKUP('様式Ⅰ (女子)'!E19,'登録データ（男）'!$BC$2:$BD$49,2,FALSE))</f>
        <v/>
      </c>
      <c r="H2" s="1" t="str">
        <f>IF(B2="","",'様式Ⅰ (女子)'!B18)</f>
        <v/>
      </c>
      <c r="I2" s="1" t="str">
        <f>IF(B2="","",'様式Ⅰ (女子)'!AJ18)</f>
        <v/>
      </c>
      <c r="J2" s="1" t="str">
        <f>IF(B2="","",'様式Ⅰ (女子)'!AJ19)</f>
        <v/>
      </c>
      <c r="K2" s="1" t="str">
        <f>IF(B2="","",'様式Ⅰ (女子)'!AJ20)</f>
        <v/>
      </c>
    </row>
    <row r="3" spans="1:11" ht="18.75">
      <c r="A3" s="1">
        <v>2</v>
      </c>
      <c r="B3" s="1" t="str">
        <f>IF('様式Ⅰ (女子)'!B21="","",'様式Ⅰ (女子)'!BG21)</f>
        <v/>
      </c>
      <c r="C3" t="str">
        <f>IF(B3="","",CONCATENATE('様式Ⅰ (女子)'!C21," ","(",'様式Ⅰ (女子)'!E21,")"))</f>
        <v/>
      </c>
      <c r="D3" s="1" t="str">
        <f ca="1">IF($C3="","",CONCATENATE(VLOOKUP(OFFSET('様式Ⅰ (女子)'!$B$15,3*A3,0),'登録データ（女）'!$A$3:$J$2500,9,FALSE)," ",VLOOKUP(OFFSET('様式Ⅰ (女子)'!$B$15,3*A3,0),'登録データ（女）'!$A$3:$J$2500,10,FALSE)," ","(",LEFT(VLOOKUP(OFFSET('様式Ⅰ (女子)'!$B$15,3*A3,0),'登録データ（女）'!$A$3:$J$2500,8,FALSE),2),")"))</f>
        <v/>
      </c>
      <c r="E3" s="1" t="str">
        <f>IF(B3="","",2)</f>
        <v/>
      </c>
      <c r="F3" s="1" t="str">
        <f>IF(B3="","",VLOOKUP(基本情報登録!$D$10,'登録データ（男）'!$M$3:$Q$65,3,FALSE))</f>
        <v/>
      </c>
      <c r="G3" s="1" t="str">
        <f>IF(B3="","",VLOOKUP('様式Ⅰ (女子)'!E22,'登録データ（男）'!$BC$2:$BD$49,2,FALSE))</f>
        <v/>
      </c>
      <c r="H3" s="1" t="str">
        <f>IF(B3="","",'様式Ⅰ (女子)'!B21)</f>
        <v/>
      </c>
      <c r="I3" s="1" t="str">
        <f>IF(B3="","",'様式Ⅰ (女子)'!AJ21)</f>
        <v/>
      </c>
      <c r="J3" s="1" t="str">
        <f>IF(B3="","",'様式Ⅰ (女子)'!AJ22)</f>
        <v/>
      </c>
      <c r="K3" s="1" t="str">
        <f>IF(B3="","",'様式Ⅰ (女子)'!AJ23)</f>
        <v/>
      </c>
    </row>
    <row r="4" spans="1:11" ht="18.75">
      <c r="A4" s="1">
        <v>3</v>
      </c>
      <c r="B4" s="1" t="str">
        <f>IF('様式Ⅰ (女子)'!B24="","",'様式Ⅰ (女子)'!BG24)</f>
        <v/>
      </c>
      <c r="C4" t="str">
        <f>IF(B4="","",CONCATENATE('様式Ⅰ (女子)'!C24," ","(",'様式Ⅰ (女子)'!E24,")"))</f>
        <v/>
      </c>
      <c r="D4" s="1" t="str">
        <f ca="1">IF($C4="","",CONCATENATE(VLOOKUP(OFFSET('様式Ⅰ (女子)'!$B$15,3*A4,0),'登録データ（女）'!$A$3:$J$2500,9,FALSE)," ",VLOOKUP(OFFSET('様式Ⅰ (女子)'!$B$15,3*A4,0),'登録データ（女）'!$A$3:$J$2500,10,FALSE)," ","(",LEFT(VLOOKUP(OFFSET('様式Ⅰ (女子)'!$B$15,3*A4,0),'登録データ（女）'!$A$3:$J$2500,8,FALSE),2),")"))</f>
        <v/>
      </c>
      <c r="E4" s="1" t="str">
        <f>IF(B4="","",2)</f>
        <v/>
      </c>
      <c r="F4" s="1" t="str">
        <f>IF(B4="","",VLOOKUP(基本情報登録!$D$10,'登録データ（男）'!$M$3:$Q$65,3,FALSE))</f>
        <v/>
      </c>
      <c r="G4" s="1" t="str">
        <f>IF(B4="","",VLOOKUP('様式Ⅰ (女子)'!E25,'登録データ（男）'!$BC$2:$BD$49,2,FALSE))</f>
        <v/>
      </c>
      <c r="H4" s="1" t="str">
        <f>IF(B4="","",'様式Ⅰ (女子)'!B24)</f>
        <v/>
      </c>
      <c r="I4" s="1" t="str">
        <f>IF(B4="","",'様式Ⅰ (女子)'!AJ24)</f>
        <v/>
      </c>
      <c r="J4" s="1" t="str">
        <f>IF(B4="","",'様式Ⅰ (女子)'!AJ25)</f>
        <v/>
      </c>
      <c r="K4" s="1" t="str">
        <f>IF(B4="","",'様式Ⅰ (女子)'!AJ26)</f>
        <v/>
      </c>
    </row>
    <row r="5" spans="1:11" ht="18.75">
      <c r="A5" s="1">
        <v>4</v>
      </c>
      <c r="B5" s="1" t="str">
        <f>IF('様式Ⅰ (女子)'!B27="","",'様式Ⅰ (女子)'!BG27)</f>
        <v/>
      </c>
      <c r="C5" t="str">
        <f>IF(B5="","",CONCATENATE('様式Ⅰ (女子)'!C27," ","(",'様式Ⅰ (女子)'!E27,")"))</f>
        <v/>
      </c>
      <c r="D5" s="1" t="str">
        <f ca="1">IF($C5="","",CONCATENATE(VLOOKUP(OFFSET('様式Ⅰ (女子)'!$B$15,3*A5,0),'登録データ（女）'!$A$3:$J$2500,9,FALSE)," ",VLOOKUP(OFFSET('様式Ⅰ (女子)'!$B$15,3*A5,0),'登録データ（女）'!$A$3:$J$2500,10,FALSE)," ","(",LEFT(VLOOKUP(OFFSET('様式Ⅰ (女子)'!$B$15,3*A5,0),'登録データ（女）'!$A$3:$J$2500,8,FALSE),2),")"))</f>
        <v/>
      </c>
      <c r="E5" s="1" t="str">
        <f t="shared" ref="E5:E67" si="0">IF(B5="","",2)</f>
        <v/>
      </c>
      <c r="F5" s="1" t="str">
        <f>IF(B5="","",VLOOKUP(基本情報登録!$D$10,'登録データ（男）'!$M$3:$Q$65,3,FALSE))</f>
        <v/>
      </c>
      <c r="G5" s="1" t="str">
        <f>IF(B5="","",VLOOKUP('様式Ⅰ (女子)'!E28,'登録データ（男）'!$BC$2:$BD$49,2,FALSE))</f>
        <v/>
      </c>
      <c r="H5" s="1" t="str">
        <f>IF(B5="","",'様式Ⅰ (女子)'!B27)</f>
        <v/>
      </c>
      <c r="I5" s="1" t="str">
        <f>IF(B5="","",'様式Ⅰ (女子)'!AJ27)</f>
        <v/>
      </c>
      <c r="J5" s="1" t="str">
        <f>IF(B5="","",'様式Ⅰ (女子)'!AJ28)</f>
        <v/>
      </c>
      <c r="K5" s="1" t="str">
        <f>IF(B5="","",'様式Ⅰ (女子)'!AJ29)</f>
        <v/>
      </c>
    </row>
    <row r="6" spans="1:11" ht="18.75">
      <c r="A6" s="1">
        <v>5</v>
      </c>
      <c r="B6" s="1" t="str">
        <f>IF('様式Ⅰ (女子)'!B30="","",'様式Ⅰ (女子)'!BG30)</f>
        <v/>
      </c>
      <c r="C6" t="str">
        <f>IF(B6="","",CONCATENATE('様式Ⅰ (女子)'!C30," ","(",'様式Ⅰ (女子)'!E30,")"))</f>
        <v/>
      </c>
      <c r="D6" s="1" t="str">
        <f ca="1">IF($C6="","",CONCATENATE(VLOOKUP(OFFSET('様式Ⅰ (女子)'!$B$15,3*A6,0),'登録データ（女）'!$A$3:$J$2500,9,FALSE)," ",VLOOKUP(OFFSET('様式Ⅰ (女子)'!$B$15,3*A6,0),'登録データ（女）'!$A$3:$J$2500,10,FALSE)," ","(",LEFT(VLOOKUP(OFFSET('様式Ⅰ (女子)'!$B$15,3*A6,0),'登録データ（女）'!$A$3:$J$2500,8,FALSE),2),")"))</f>
        <v/>
      </c>
      <c r="E6" s="1" t="str">
        <f t="shared" si="0"/>
        <v/>
      </c>
      <c r="F6" s="1" t="str">
        <f>IF(B6="","",VLOOKUP(基本情報登録!$D$10,'登録データ（男）'!$M$3:$Q$65,3,FALSE))</f>
        <v/>
      </c>
      <c r="G6" s="1" t="str">
        <f>IF(B6="","",VLOOKUP('様式Ⅰ (女子)'!E31,'登録データ（男）'!$BC$2:$BD$49,2,FALSE))</f>
        <v/>
      </c>
      <c r="H6" s="1" t="str">
        <f>IF(B6="","",'様式Ⅰ (女子)'!B30)</f>
        <v/>
      </c>
      <c r="I6" s="1" t="str">
        <f>IF(B6="","",'様式Ⅰ (女子)'!AJ30)</f>
        <v/>
      </c>
      <c r="J6" s="1" t="str">
        <f>IF(B6="","",'様式Ⅰ (女子)'!AJ31)</f>
        <v/>
      </c>
      <c r="K6" s="1" t="str">
        <f>IF(B6="","",'様式Ⅰ (女子)'!AJ32)</f>
        <v/>
      </c>
    </row>
    <row r="7" spans="1:11" ht="18.75">
      <c r="A7" s="1">
        <v>6</v>
      </c>
      <c r="B7" s="1" t="str">
        <f>IF('様式Ⅰ (女子)'!B33="","",'様式Ⅰ (女子)'!BG33)</f>
        <v/>
      </c>
      <c r="C7" t="str">
        <f>IF(B7="","",CONCATENATE('様式Ⅰ (女子)'!C33," ","(",'様式Ⅰ (女子)'!E33,")"))</f>
        <v/>
      </c>
      <c r="D7" s="1" t="str">
        <f ca="1">IF($C7="","",CONCATENATE(VLOOKUP(OFFSET('様式Ⅰ (女子)'!$B$15,3*A7,0),'登録データ（女）'!$A$3:$J$2500,9,FALSE)," ",VLOOKUP(OFFSET('様式Ⅰ (女子)'!$B$15,3*A7,0),'登録データ（女）'!$A$3:$J$2500,10,FALSE)," ","(",LEFT(VLOOKUP(OFFSET('様式Ⅰ (女子)'!$B$15,3*A7,0),'登録データ（女）'!$A$3:$J$2500,8,FALSE),2),")"))</f>
        <v/>
      </c>
      <c r="E7" s="1" t="str">
        <f t="shared" si="0"/>
        <v/>
      </c>
      <c r="F7" s="1" t="str">
        <f>IF(B7="","",VLOOKUP(基本情報登録!$D$10,'登録データ（男）'!$M$3:$Q$65,3,FALSE))</f>
        <v/>
      </c>
      <c r="G7" s="1" t="str">
        <f>IF(B7="","",VLOOKUP('様式Ⅰ (女子)'!E34,'登録データ（男）'!$BC$2:$BD$49,2,FALSE))</f>
        <v/>
      </c>
      <c r="H7" s="1" t="str">
        <f>IF(B7="","",'様式Ⅰ (女子)'!B33)</f>
        <v/>
      </c>
      <c r="I7" s="1" t="str">
        <f>IF(B7="","",'様式Ⅰ (女子)'!AJ33)</f>
        <v/>
      </c>
      <c r="J7" s="1" t="str">
        <f>IF(B7="","",'様式Ⅰ (女子)'!AJ34)</f>
        <v/>
      </c>
      <c r="K7" s="1" t="str">
        <f>IF(B7="","",'様式Ⅰ (女子)'!AJ35)</f>
        <v/>
      </c>
    </row>
    <row r="8" spans="1:11" ht="18.75">
      <c r="A8" s="1">
        <v>7</v>
      </c>
      <c r="B8" s="1" t="str">
        <f>IF('様式Ⅰ (女子)'!B36="","",'様式Ⅰ (女子)'!BG36)</f>
        <v/>
      </c>
      <c r="C8" t="str">
        <f>IF(B8="","",CONCATENATE('様式Ⅰ (女子)'!C36," ","(",'様式Ⅰ (女子)'!E36,")"))</f>
        <v/>
      </c>
      <c r="D8" s="1" t="str">
        <f ca="1">IF($C8="","",CONCATENATE(VLOOKUP(OFFSET('様式Ⅰ (女子)'!$B$15,3*A8,0),'登録データ（女）'!$A$3:$J$2500,9,FALSE)," ",VLOOKUP(OFFSET('様式Ⅰ (女子)'!$B$15,3*A8,0),'登録データ（女）'!$A$3:$J$2500,10,FALSE)," ","(",LEFT(VLOOKUP(OFFSET('様式Ⅰ (女子)'!$B$15,3*A8,0),'登録データ（女）'!$A$3:$J$2500,8,FALSE),2),")"))</f>
        <v/>
      </c>
      <c r="E8" s="1" t="str">
        <f t="shared" si="0"/>
        <v/>
      </c>
      <c r="F8" s="1" t="str">
        <f>IF(B8="","",VLOOKUP(基本情報登録!$D$10,'登録データ（男）'!$M$3:$Q$65,3,FALSE))</f>
        <v/>
      </c>
      <c r="G8" s="1" t="str">
        <f>IF(B8="","",VLOOKUP('様式Ⅰ (女子)'!E37,'登録データ（男）'!$BC$2:$BD$49,2,FALSE))</f>
        <v/>
      </c>
      <c r="H8" s="1" t="str">
        <f>IF(B8="","",'様式Ⅰ (女子)'!B36)</f>
        <v/>
      </c>
      <c r="I8" s="1" t="str">
        <f>IF(B8="","",'様式Ⅰ (女子)'!AJ36)</f>
        <v/>
      </c>
      <c r="J8" s="1" t="str">
        <f>IF(B8="","",'様式Ⅰ (女子)'!AJ37)</f>
        <v/>
      </c>
      <c r="K8" s="1" t="str">
        <f>IF(B8="","",'様式Ⅰ (女子)'!AJ38)</f>
        <v/>
      </c>
    </row>
    <row r="9" spans="1:11" ht="18.75">
      <c r="A9" s="1">
        <v>8</v>
      </c>
      <c r="B9" s="1" t="str">
        <f>IF('様式Ⅰ (女子)'!B39="","",'様式Ⅰ (女子)'!BG39)</f>
        <v/>
      </c>
      <c r="C9" t="str">
        <f>IF(B9="","",CONCATENATE('様式Ⅰ (女子)'!C39," ","(",'様式Ⅰ (女子)'!E39,")"))</f>
        <v/>
      </c>
      <c r="D9" s="1" t="str">
        <f ca="1">IF($C9="","",CONCATENATE(VLOOKUP(OFFSET('様式Ⅰ (女子)'!$B$15,3*A9,0),'登録データ（女）'!$A$3:$J$2500,9,FALSE)," ",VLOOKUP(OFFSET('様式Ⅰ (女子)'!$B$15,3*A9,0),'登録データ（女）'!$A$3:$J$2500,10,FALSE)," ","(",LEFT(VLOOKUP(OFFSET('様式Ⅰ (女子)'!$B$15,3*A9,0),'登録データ（女）'!$A$3:$J$2500,8,FALSE),2),")"))</f>
        <v/>
      </c>
      <c r="E9" s="1" t="str">
        <f t="shared" si="0"/>
        <v/>
      </c>
      <c r="F9" s="1" t="str">
        <f>IF(B9="","",VLOOKUP(基本情報登録!$D$10,'登録データ（男）'!$M$3:$Q$65,3,FALSE))</f>
        <v/>
      </c>
      <c r="G9" s="1" t="str">
        <f>IF(B9="","",VLOOKUP('様式Ⅰ (女子)'!E40,'登録データ（男）'!$BC$2:$BD$49,2,FALSE))</f>
        <v/>
      </c>
      <c r="H9" s="1" t="str">
        <f>IF(B9="","",'様式Ⅰ (女子)'!B39)</f>
        <v/>
      </c>
      <c r="I9" s="1" t="str">
        <f>IF(B9="","",'様式Ⅰ (女子)'!AJ39)</f>
        <v/>
      </c>
      <c r="J9" s="1" t="str">
        <f>IF(B9="","",'様式Ⅰ (女子)'!AJ40)</f>
        <v/>
      </c>
      <c r="K9" s="1" t="str">
        <f>IF(B9="","",'様式Ⅰ (女子)'!AJ41)</f>
        <v/>
      </c>
    </row>
    <row r="10" spans="1:11" ht="18.75">
      <c r="A10" s="1">
        <v>9</v>
      </c>
      <c r="B10" s="1" t="str">
        <f>IF('様式Ⅰ (女子)'!B42="","",'様式Ⅰ (女子)'!BG42)</f>
        <v/>
      </c>
      <c r="C10" t="str">
        <f>IF(B10="","",CONCATENATE('様式Ⅰ (女子)'!C42," ","(",'様式Ⅰ (女子)'!E42,")"))</f>
        <v/>
      </c>
      <c r="D10" s="1" t="str">
        <f ca="1">IF($C10="","",CONCATENATE(VLOOKUP(OFFSET('様式Ⅰ (女子)'!$B$15,3*A10,0),'登録データ（女）'!$A$3:$J$2500,9,FALSE)," ",VLOOKUP(OFFSET('様式Ⅰ (女子)'!$B$15,3*A10,0),'登録データ（女）'!$A$3:$J$2500,10,FALSE)," ","(",LEFT(VLOOKUP(OFFSET('様式Ⅰ (女子)'!$B$15,3*A10,0),'登録データ（女）'!$A$3:$J$2500,8,FALSE),2),")"))</f>
        <v/>
      </c>
      <c r="E10" s="1" t="str">
        <f t="shared" si="0"/>
        <v/>
      </c>
      <c r="F10" s="1" t="str">
        <f>IF(B10="","",VLOOKUP(基本情報登録!$D$10,'登録データ（男）'!$M$3:$Q$65,3,FALSE))</f>
        <v/>
      </c>
      <c r="G10" s="1" t="str">
        <f>IF(B10="","",VLOOKUP('様式Ⅰ (女子)'!E43,'登録データ（男）'!$BC$2:$BD$49,2,FALSE))</f>
        <v/>
      </c>
      <c r="H10" s="1" t="str">
        <f>IF(B10="","",'様式Ⅰ (女子)'!B42)</f>
        <v/>
      </c>
      <c r="I10" s="1" t="str">
        <f>IF(B10="","",'様式Ⅰ (女子)'!AJ42)</f>
        <v/>
      </c>
      <c r="J10" s="1" t="str">
        <f>IF(B10="","",'様式Ⅰ (女子)'!AJ43)</f>
        <v/>
      </c>
      <c r="K10" s="1" t="str">
        <f>IF(B10="","",'様式Ⅰ (女子)'!AJ44)</f>
        <v/>
      </c>
    </row>
    <row r="11" spans="1:11" ht="18.75">
      <c r="A11" s="1">
        <v>10</v>
      </c>
      <c r="B11" s="1" t="str">
        <f>IF('様式Ⅰ (女子)'!B45="","",'様式Ⅰ (女子)'!BG45)</f>
        <v/>
      </c>
      <c r="C11" t="str">
        <f>IF(B11="","",CONCATENATE('様式Ⅰ (女子)'!C45," ","(",'様式Ⅰ (女子)'!E45,")"))</f>
        <v/>
      </c>
      <c r="D11" s="1" t="str">
        <f ca="1">IF($C11="","",CONCATENATE(VLOOKUP(OFFSET('様式Ⅰ (女子)'!$B$15,3*A11,0),'登録データ（女）'!$A$3:$J$2500,9,FALSE)," ",VLOOKUP(OFFSET('様式Ⅰ (女子)'!$B$15,3*A11,0),'登録データ（女）'!$A$3:$J$2500,10,FALSE)," ","(",LEFT(VLOOKUP(OFFSET('様式Ⅰ (女子)'!$B$15,3*A11,0),'登録データ（女）'!$A$3:$J$2500,8,FALSE),2),")"))</f>
        <v/>
      </c>
      <c r="E11" s="1" t="str">
        <f t="shared" si="0"/>
        <v/>
      </c>
      <c r="F11" s="1" t="str">
        <f>IF(B11="","",VLOOKUP(基本情報登録!$D$10,'登録データ（男）'!$M$3:$Q$65,3,FALSE))</f>
        <v/>
      </c>
      <c r="G11" s="1" t="str">
        <f>IF(B11="","",VLOOKUP('様式Ⅰ (女子)'!E46,'登録データ（男）'!$BC$2:$BD$49,2,FALSE))</f>
        <v/>
      </c>
      <c r="H11" s="1" t="str">
        <f>IF(B11="","",'様式Ⅰ (女子)'!B45)</f>
        <v/>
      </c>
      <c r="I11" s="1" t="str">
        <f>IF(B11="","",'様式Ⅰ (女子)'!AJ45)</f>
        <v/>
      </c>
      <c r="J11" s="1" t="str">
        <f>IF(B11="","",'様式Ⅰ (女子)'!AJ46)</f>
        <v/>
      </c>
      <c r="K11" s="1" t="str">
        <f>IF(B11="","",'様式Ⅰ (女子)'!AJ47)</f>
        <v/>
      </c>
    </row>
    <row r="12" spans="1:11" ht="18.75">
      <c r="A12" s="1">
        <v>11</v>
      </c>
      <c r="B12" s="1" t="str">
        <f>IF('様式Ⅰ (女子)'!B48="","",'様式Ⅰ (女子)'!BG48)</f>
        <v/>
      </c>
      <c r="C12" t="str">
        <f>IF(B12="","",CONCATENATE('様式Ⅰ (女子)'!C48," ","(",'様式Ⅰ (女子)'!E48,")"))</f>
        <v/>
      </c>
      <c r="D12" s="1" t="str">
        <f ca="1">IF($C12="","",CONCATENATE(VLOOKUP(OFFSET('様式Ⅰ (女子)'!$B$15,3*A12,0),'登録データ（女）'!$A$3:$J$2500,9,FALSE)," ",VLOOKUP(OFFSET('様式Ⅰ (女子)'!$B$15,3*A12,0),'登録データ（女）'!$A$3:$J$2500,10,FALSE)," ","(",LEFT(VLOOKUP(OFFSET('様式Ⅰ (女子)'!$B$15,3*A12,0),'登録データ（女）'!$A$3:$J$2500,8,FALSE),2),")"))</f>
        <v/>
      </c>
      <c r="E12" s="1" t="str">
        <f t="shared" si="0"/>
        <v/>
      </c>
      <c r="F12" s="1" t="str">
        <f>IF(B12="","",VLOOKUP(基本情報登録!$D$10,'登録データ（男）'!$M$3:$Q$65,3,FALSE))</f>
        <v/>
      </c>
      <c r="G12" s="1" t="str">
        <f>IF(B12="","",VLOOKUP('様式Ⅰ (女子)'!E49,'登録データ（男）'!$BC$2:$BD$49,2,FALSE))</f>
        <v/>
      </c>
      <c r="H12" s="1" t="str">
        <f>IF(B12="","",'様式Ⅰ (女子)'!B48)</f>
        <v/>
      </c>
      <c r="I12" s="1" t="str">
        <f>IF(B12="","",'様式Ⅰ (女子)'!AJ48)</f>
        <v/>
      </c>
      <c r="J12" s="1" t="str">
        <f>IF(B12="","",'様式Ⅰ (女子)'!AJ49)</f>
        <v/>
      </c>
      <c r="K12" s="1" t="str">
        <f>IF(B12="","",'様式Ⅰ (女子)'!AJ50)</f>
        <v/>
      </c>
    </row>
    <row r="13" spans="1:11" ht="18.75">
      <c r="A13" s="1">
        <v>12</v>
      </c>
      <c r="B13" s="1" t="str">
        <f>IF('様式Ⅰ (女子)'!B51="","",'様式Ⅰ (女子)'!BG51)</f>
        <v/>
      </c>
      <c r="C13" t="str">
        <f>IF(B13="","",CONCATENATE('様式Ⅰ (女子)'!C51," ","(",'様式Ⅰ (女子)'!E51,")"))</f>
        <v/>
      </c>
      <c r="D13" s="1" t="str">
        <f ca="1">IF($C13="","",CONCATENATE(VLOOKUP(OFFSET('様式Ⅰ (女子)'!$B$15,3*A13,0),'登録データ（女）'!$A$3:$J$2500,9,FALSE)," ",VLOOKUP(OFFSET('様式Ⅰ (女子)'!$B$15,3*A13,0),'登録データ（女）'!$A$3:$J$2500,10,FALSE)," ","(",LEFT(VLOOKUP(OFFSET('様式Ⅰ (女子)'!$B$15,3*A13,0),'登録データ（女）'!$A$3:$J$2500,8,FALSE),2),")"))</f>
        <v/>
      </c>
      <c r="E13" s="1" t="str">
        <f t="shared" si="0"/>
        <v/>
      </c>
      <c r="F13" s="1" t="str">
        <f>IF(B13="","",VLOOKUP(基本情報登録!$D$10,'登録データ（男）'!$M$3:$Q$65,3,FALSE))</f>
        <v/>
      </c>
      <c r="G13" s="1" t="str">
        <f>IF(B13="","",VLOOKUP('様式Ⅰ (女子)'!E52,'登録データ（男）'!$BC$2:$BD$49,2,FALSE))</f>
        <v/>
      </c>
      <c r="H13" s="1" t="str">
        <f>IF(B13="","",'様式Ⅰ (女子)'!B51)</f>
        <v/>
      </c>
      <c r="I13" s="1" t="str">
        <f>IF(B13="","",'様式Ⅰ (女子)'!AJ51)</f>
        <v/>
      </c>
      <c r="J13" s="1" t="str">
        <f>IF(B13="","",'様式Ⅰ (女子)'!AJ52)</f>
        <v/>
      </c>
      <c r="K13" s="1" t="str">
        <f>IF(B13="","",'様式Ⅰ (女子)'!AJ53)</f>
        <v/>
      </c>
    </row>
    <row r="14" spans="1:11" ht="18.75">
      <c r="A14" s="1">
        <v>13</v>
      </c>
      <c r="B14" s="1" t="str">
        <f>IF('様式Ⅰ (女子)'!B54="","",'様式Ⅰ (女子)'!BG54)</f>
        <v/>
      </c>
      <c r="C14" t="str">
        <f>IF(B14="","",CONCATENATE('様式Ⅰ (女子)'!C54," ","(",'様式Ⅰ (女子)'!E54,")"))</f>
        <v/>
      </c>
      <c r="D14" s="1" t="str">
        <f ca="1">IF($C14="","",CONCATENATE(VLOOKUP(OFFSET('様式Ⅰ (女子)'!$B$15,3*A14,0),'登録データ（女）'!$A$3:$J$2500,9,FALSE)," ",VLOOKUP(OFFSET('様式Ⅰ (女子)'!$B$15,3*A14,0),'登録データ（女）'!$A$3:$J$2500,10,FALSE)," ","(",LEFT(VLOOKUP(OFFSET('様式Ⅰ (女子)'!$B$15,3*A14,0),'登録データ（女）'!$A$3:$J$2500,8,FALSE),2),")"))</f>
        <v/>
      </c>
      <c r="E14" s="1" t="str">
        <f t="shared" si="0"/>
        <v/>
      </c>
      <c r="F14" s="1" t="str">
        <f>IF(B14="","",VLOOKUP(基本情報登録!$D$10,'登録データ（男）'!$M$3:$Q$65,3,FALSE))</f>
        <v/>
      </c>
      <c r="G14" s="1" t="str">
        <f>IF(B14="","",VLOOKUP('様式Ⅰ (女子)'!E55,'登録データ（男）'!$BC$2:$BD$49,2,FALSE))</f>
        <v/>
      </c>
      <c r="H14" s="1" t="str">
        <f>IF(B14="","",'様式Ⅰ (女子)'!B54)</f>
        <v/>
      </c>
      <c r="I14" s="1" t="str">
        <f>IF(B14="","",'様式Ⅰ (女子)'!AJ54)</f>
        <v/>
      </c>
      <c r="J14" s="1" t="str">
        <f>IF(B14="","",'様式Ⅰ (女子)'!AJ55)</f>
        <v/>
      </c>
      <c r="K14" s="1" t="str">
        <f>IF(B14="","",'様式Ⅰ (女子)'!AJ56)</f>
        <v/>
      </c>
    </row>
    <row r="15" spans="1:11" ht="18.75">
      <c r="A15" s="1">
        <v>14</v>
      </c>
      <c r="B15" s="1" t="str">
        <f>IF('様式Ⅰ (女子)'!B57="","",'様式Ⅰ (女子)'!BG57)</f>
        <v/>
      </c>
      <c r="C15" t="str">
        <f>IF(B15="","",CONCATENATE('様式Ⅰ (女子)'!C57," ","(",'様式Ⅰ (女子)'!E57,")"))</f>
        <v/>
      </c>
      <c r="D15" s="1" t="str">
        <f ca="1">IF($C15="","",CONCATENATE(VLOOKUP(OFFSET('様式Ⅰ (女子)'!$B$15,3*A15,0),'登録データ（女）'!$A$3:$J$2500,9,FALSE)," ",VLOOKUP(OFFSET('様式Ⅰ (女子)'!$B$15,3*A15,0),'登録データ（女）'!$A$3:$J$2500,10,FALSE)," ","(",LEFT(VLOOKUP(OFFSET('様式Ⅰ (女子)'!$B$15,3*A15,0),'登録データ（女）'!$A$3:$J$2500,8,FALSE),2),")"))</f>
        <v/>
      </c>
      <c r="E15" s="1" t="str">
        <f t="shared" si="0"/>
        <v/>
      </c>
      <c r="F15" s="1" t="str">
        <f>IF(B15="","",VLOOKUP(基本情報登録!$D$10,'登録データ（男）'!$M$3:$Q$65,3,FALSE))</f>
        <v/>
      </c>
      <c r="G15" s="1" t="str">
        <f>IF(B15="","",VLOOKUP('様式Ⅰ (女子)'!E58,'登録データ（男）'!$BC$2:$BD$49,2,FALSE))</f>
        <v/>
      </c>
      <c r="H15" s="1" t="str">
        <f>IF(B15="","",'様式Ⅰ (女子)'!B57)</f>
        <v/>
      </c>
      <c r="I15" s="1" t="str">
        <f>IF(B15="","",'様式Ⅰ (女子)'!AJ57)</f>
        <v/>
      </c>
      <c r="J15" s="1" t="str">
        <f>IF(B15="","",'様式Ⅰ (女子)'!AJ58)</f>
        <v/>
      </c>
      <c r="K15" s="1" t="str">
        <f>IF(B15="","",'様式Ⅰ (女子)'!AJ59)</f>
        <v/>
      </c>
    </row>
    <row r="16" spans="1:11" ht="18.75">
      <c r="A16" s="1">
        <v>15</v>
      </c>
      <c r="B16" s="1" t="str">
        <f>IF('様式Ⅰ (女子)'!B60="","",'様式Ⅰ (女子)'!BG60)</f>
        <v/>
      </c>
      <c r="C16" t="str">
        <f>IF(B16="","",CONCATENATE('様式Ⅰ (女子)'!C60," ","(",'様式Ⅰ (女子)'!E60,")"))</f>
        <v/>
      </c>
      <c r="D16" s="1" t="str">
        <f ca="1">IF($C16="","",CONCATENATE(VLOOKUP(OFFSET('様式Ⅰ (女子)'!$B$15,3*A16,0),'登録データ（女）'!$A$3:$J$2500,9,FALSE)," ",VLOOKUP(OFFSET('様式Ⅰ (女子)'!$B$15,3*A16,0),'登録データ（女）'!$A$3:$J$2500,10,FALSE)," ","(",LEFT(VLOOKUP(OFFSET('様式Ⅰ (女子)'!$B$15,3*A16,0),'登録データ（女）'!$A$3:$J$2500,8,FALSE),2),")"))</f>
        <v/>
      </c>
      <c r="E16" s="1" t="str">
        <f t="shared" si="0"/>
        <v/>
      </c>
      <c r="F16" s="1" t="str">
        <f>IF(B16="","",VLOOKUP(基本情報登録!$D$10,'登録データ（男）'!$M$3:$Q$65,3,FALSE))</f>
        <v/>
      </c>
      <c r="G16" s="1" t="str">
        <f>IF(B16="","",VLOOKUP('様式Ⅰ (女子)'!E61,'登録データ（男）'!$BC$2:$BD$49,2,FALSE))</f>
        <v/>
      </c>
      <c r="H16" s="1" t="str">
        <f>IF(B16="","",'様式Ⅰ (女子)'!B60)</f>
        <v/>
      </c>
      <c r="I16" s="1" t="str">
        <f>IF(B16="","",'様式Ⅰ (女子)'!AJ60)</f>
        <v/>
      </c>
      <c r="J16" s="1" t="str">
        <f>IF(B16="","",'様式Ⅰ (女子)'!AJ61)</f>
        <v/>
      </c>
      <c r="K16" s="1" t="str">
        <f>IF(B16="","",'様式Ⅰ (女子)'!AJ62)</f>
        <v/>
      </c>
    </row>
    <row r="17" spans="1:11" ht="18.75">
      <c r="A17" s="1">
        <v>16</v>
      </c>
      <c r="B17" s="1" t="str">
        <f>IF('様式Ⅰ (女子)'!B63="","",'様式Ⅰ (女子)'!BG63)</f>
        <v/>
      </c>
      <c r="C17" t="str">
        <f>IF(B17="","",CONCATENATE('様式Ⅰ (女子)'!C63," ","(",'様式Ⅰ (女子)'!E63,")"))</f>
        <v/>
      </c>
      <c r="D17" s="1" t="str">
        <f ca="1">IF($C17="","",CONCATENATE(VLOOKUP(OFFSET('様式Ⅰ (女子)'!$B$15,3*A17,0),'登録データ（女）'!$A$3:$J$2500,9,FALSE)," ",VLOOKUP(OFFSET('様式Ⅰ (女子)'!$B$15,3*A17,0),'登録データ（女）'!$A$3:$J$2500,10,FALSE)," ","(",LEFT(VLOOKUP(OFFSET('様式Ⅰ (女子)'!$B$15,3*A17,0),'登録データ（女）'!$A$3:$J$2500,8,FALSE),2),")"))</f>
        <v/>
      </c>
      <c r="E17" s="1" t="str">
        <f t="shared" si="0"/>
        <v/>
      </c>
      <c r="F17" s="1" t="str">
        <f>IF(B17="","",VLOOKUP(基本情報登録!$D$10,'登録データ（男）'!$M$3:$Q$65,3,FALSE))</f>
        <v/>
      </c>
      <c r="G17" s="1" t="str">
        <f>IF(B17="","",VLOOKUP('様式Ⅰ (女子)'!E64,'登録データ（男）'!$BC$2:$BD$49,2,FALSE))</f>
        <v/>
      </c>
      <c r="H17" s="1" t="str">
        <f>IF(B17="","",'様式Ⅰ (女子)'!B63)</f>
        <v/>
      </c>
      <c r="I17" s="1" t="str">
        <f>IF(B17="","",'様式Ⅰ (女子)'!AJ63)</f>
        <v/>
      </c>
      <c r="J17" s="1" t="str">
        <f>IF(B17="","",'様式Ⅰ (女子)'!AJ64)</f>
        <v/>
      </c>
      <c r="K17" s="1" t="str">
        <f>IF(B17="","",'様式Ⅰ (女子)'!AJ65)</f>
        <v/>
      </c>
    </row>
    <row r="18" spans="1:11" ht="18.75">
      <c r="A18" s="1">
        <v>17</v>
      </c>
      <c r="B18" s="1" t="str">
        <f>IF('様式Ⅰ (女子)'!B66="","",'様式Ⅰ (女子)'!BG66)</f>
        <v/>
      </c>
      <c r="C18" t="str">
        <f>IF(B18="","",CONCATENATE('様式Ⅰ (女子)'!C66," ","(",'様式Ⅰ (女子)'!E66,")"))</f>
        <v/>
      </c>
      <c r="D18" s="1" t="str">
        <f ca="1">IF($C18="","",CONCATENATE(VLOOKUP(OFFSET('様式Ⅰ (女子)'!$B$15,3*A18,0),'登録データ（女）'!$A$3:$J$2500,9,FALSE)," ",VLOOKUP(OFFSET('様式Ⅰ (女子)'!$B$15,3*A18,0),'登録データ（女）'!$A$3:$J$2500,10,FALSE)," ","(",LEFT(VLOOKUP(OFFSET('様式Ⅰ (女子)'!$B$15,3*A18,0),'登録データ（女）'!$A$3:$J$2500,8,FALSE),2),")"))</f>
        <v/>
      </c>
      <c r="E18" s="1" t="str">
        <f t="shared" si="0"/>
        <v/>
      </c>
      <c r="F18" s="1" t="str">
        <f>IF(B18="","",VLOOKUP(基本情報登録!$D$10,'登録データ（男）'!$M$3:$Q$65,3,FALSE))</f>
        <v/>
      </c>
      <c r="G18" s="1" t="str">
        <f>IF(B18="","",VLOOKUP('様式Ⅰ (女子)'!E67,'登録データ（男）'!$BC$2:$BD$49,2,FALSE))</f>
        <v/>
      </c>
      <c r="H18" s="1" t="str">
        <f>IF(B18="","",'様式Ⅰ (女子)'!B66)</f>
        <v/>
      </c>
      <c r="I18" s="1" t="str">
        <f>IF(B18="","",'様式Ⅰ (女子)'!AJ66)</f>
        <v/>
      </c>
      <c r="J18" s="1" t="str">
        <f>IF(B18="","",'様式Ⅰ (女子)'!AJ67)</f>
        <v/>
      </c>
      <c r="K18" s="1" t="str">
        <f>IF(B18="","",'様式Ⅰ (女子)'!AJ68)</f>
        <v/>
      </c>
    </row>
    <row r="19" spans="1:11" ht="18.75">
      <c r="A19" s="1">
        <v>18</v>
      </c>
      <c r="B19" s="1" t="str">
        <f>IF('様式Ⅰ (女子)'!B69="","",'様式Ⅰ (女子)'!BG69)</f>
        <v/>
      </c>
      <c r="C19" t="str">
        <f>IF(B19="","",CONCATENATE('様式Ⅰ (女子)'!C69," ","(",'様式Ⅰ (女子)'!E69,")"))</f>
        <v/>
      </c>
      <c r="D19" s="1" t="str">
        <f ca="1">IF($C19="","",CONCATENATE(VLOOKUP(OFFSET('様式Ⅰ (女子)'!$B$15,3*A19,0),'登録データ（女）'!$A$3:$J$2500,9,FALSE)," ",VLOOKUP(OFFSET('様式Ⅰ (女子)'!$B$15,3*A19,0),'登録データ（女）'!$A$3:$J$2500,10,FALSE)," ","(",LEFT(VLOOKUP(OFFSET('様式Ⅰ (女子)'!$B$15,3*A19,0),'登録データ（女）'!$A$3:$J$2500,8,FALSE),2),")"))</f>
        <v/>
      </c>
      <c r="E19" s="1" t="str">
        <f t="shared" si="0"/>
        <v/>
      </c>
      <c r="F19" s="1" t="str">
        <f>IF(B19="","",VLOOKUP(基本情報登録!$D$10,'登録データ（男）'!$M$3:$Q$65,3,FALSE))</f>
        <v/>
      </c>
      <c r="G19" s="1" t="str">
        <f>IF(B19="","",VLOOKUP('様式Ⅰ (女子)'!E70,'登録データ（男）'!$BC$2:$BD$49,2,FALSE))</f>
        <v/>
      </c>
      <c r="H19" s="1" t="str">
        <f>IF(B19="","",'様式Ⅰ (女子)'!B69)</f>
        <v/>
      </c>
      <c r="I19" s="1" t="str">
        <f>IF(B19="","",'様式Ⅰ (女子)'!AJ69)</f>
        <v/>
      </c>
      <c r="J19" s="1" t="str">
        <f>IF(B19="","",'様式Ⅰ (女子)'!AJ70)</f>
        <v/>
      </c>
      <c r="K19" s="1" t="str">
        <f>IF(B19="","",'様式Ⅰ (女子)'!AJ71)</f>
        <v/>
      </c>
    </row>
    <row r="20" spans="1:11" ht="18.75">
      <c r="A20" s="1">
        <v>19</v>
      </c>
      <c r="B20" s="1" t="str">
        <f>IF('様式Ⅰ (女子)'!B72="","",'様式Ⅰ (女子)'!BG72)</f>
        <v/>
      </c>
      <c r="C20" t="str">
        <f>IF(B20="","",CONCATENATE('様式Ⅰ (女子)'!C72," ","(",'様式Ⅰ (女子)'!E72,")"))</f>
        <v/>
      </c>
      <c r="D20" s="1" t="str">
        <f ca="1">IF($C20="","",CONCATENATE(VLOOKUP(OFFSET('様式Ⅰ (女子)'!$B$15,3*A20,0),'登録データ（女）'!$A$3:$J$2500,9,FALSE)," ",VLOOKUP(OFFSET('様式Ⅰ (女子)'!$B$15,3*A20,0),'登録データ（女）'!$A$3:$J$2500,10,FALSE)," ","(",LEFT(VLOOKUP(OFFSET('様式Ⅰ (女子)'!$B$15,3*A20,0),'登録データ（女）'!$A$3:$J$2500,8,FALSE),2),")"))</f>
        <v/>
      </c>
      <c r="E20" s="1" t="str">
        <f t="shared" si="0"/>
        <v/>
      </c>
      <c r="F20" s="1" t="str">
        <f>IF(B20="","",VLOOKUP(基本情報登録!$D$10,'登録データ（男）'!$M$3:$Q$65,3,FALSE))</f>
        <v/>
      </c>
      <c r="G20" s="1" t="str">
        <f>IF(B20="","",VLOOKUP('様式Ⅰ (女子)'!E73,'登録データ（男）'!$BC$2:$BD$49,2,FALSE))</f>
        <v/>
      </c>
      <c r="H20" s="1" t="str">
        <f>IF(B20="","",'様式Ⅰ (女子)'!B72)</f>
        <v/>
      </c>
      <c r="I20" s="1" t="str">
        <f>IF(B20="","",'様式Ⅰ (女子)'!AJ72)</f>
        <v/>
      </c>
      <c r="J20" s="1" t="str">
        <f>IF(B20="","",'様式Ⅰ (女子)'!AJ73)</f>
        <v/>
      </c>
      <c r="K20" s="1" t="str">
        <f>IF(B20="","",'様式Ⅰ (女子)'!AJ74)</f>
        <v/>
      </c>
    </row>
    <row r="21" spans="1:11" ht="18.75">
      <c r="A21" s="1">
        <v>20</v>
      </c>
      <c r="B21" s="1" t="str">
        <f>IF('様式Ⅰ (女子)'!B75="","",'様式Ⅰ (女子)'!BG75)</f>
        <v/>
      </c>
      <c r="C21" t="str">
        <f>IF(B21="","",CONCATENATE('様式Ⅰ (女子)'!C75," ","(",'様式Ⅰ (女子)'!E75,")"))</f>
        <v/>
      </c>
      <c r="D21" s="1" t="str">
        <f ca="1">IF($C21="","",CONCATENATE(VLOOKUP(OFFSET('様式Ⅰ (女子)'!$B$15,3*A21,0),'登録データ（女）'!$A$3:$J$2500,9,FALSE)," ",VLOOKUP(OFFSET('様式Ⅰ (女子)'!$B$15,3*A21,0),'登録データ（女）'!$A$3:$J$2500,10,FALSE)," ","(",LEFT(VLOOKUP(OFFSET('様式Ⅰ (女子)'!$B$15,3*A21,0),'登録データ（女）'!$A$3:$J$2500,8,FALSE),2),")"))</f>
        <v/>
      </c>
      <c r="E21" s="1" t="str">
        <f t="shared" si="0"/>
        <v/>
      </c>
      <c r="F21" s="1" t="str">
        <f>IF(B21="","",VLOOKUP(基本情報登録!$D$10,'登録データ（男）'!$M$3:$Q$65,3,FALSE))</f>
        <v/>
      </c>
      <c r="G21" s="1" t="str">
        <f>IF(B21="","",VLOOKUP('様式Ⅰ (女子)'!E76,'登録データ（男）'!$BC$2:$BD$49,2,FALSE))</f>
        <v/>
      </c>
      <c r="H21" s="1" t="str">
        <f>IF(B21="","",'様式Ⅰ (女子)'!B75)</f>
        <v/>
      </c>
      <c r="I21" s="1" t="str">
        <f>IF(B21="","",'様式Ⅰ (女子)'!AJ75)</f>
        <v/>
      </c>
      <c r="J21" s="1" t="str">
        <f>IF(B21="","",'様式Ⅰ (女子)'!AJ76)</f>
        <v/>
      </c>
      <c r="K21" s="1" t="str">
        <f>IF(B21="","",'様式Ⅰ (女子)'!AJ77)</f>
        <v/>
      </c>
    </row>
    <row r="22" spans="1:11" ht="18.75">
      <c r="A22" s="1">
        <v>21</v>
      </c>
      <c r="B22" s="1" t="str">
        <f>IF('様式Ⅰ (女子)'!B78="","",'様式Ⅰ (女子)'!BG78)</f>
        <v/>
      </c>
      <c r="C22" t="str">
        <f>IF(B22="","",CONCATENATE('様式Ⅰ (女子)'!C78," ","(",'様式Ⅰ (女子)'!E78,")"))</f>
        <v/>
      </c>
      <c r="D22" s="1" t="str">
        <f ca="1">IF($C22="","",CONCATENATE(VLOOKUP(OFFSET('様式Ⅰ (女子)'!$B$15,3*A22,0),'登録データ（女）'!$A$3:$J$2500,9,FALSE)," ",VLOOKUP(OFFSET('様式Ⅰ (女子)'!$B$15,3*A22,0),'登録データ（女）'!$A$3:$J$2500,10,FALSE)," ","(",LEFT(VLOOKUP(OFFSET('様式Ⅰ (女子)'!$B$15,3*A22,0),'登録データ（女）'!$A$3:$J$2500,8,FALSE),2),")"))</f>
        <v/>
      </c>
      <c r="E22" s="1" t="str">
        <f t="shared" si="0"/>
        <v/>
      </c>
      <c r="F22" s="1" t="str">
        <f>IF(B22="","",VLOOKUP(基本情報登録!$D$10,'登録データ（男）'!$M$3:$Q$65,3,FALSE))</f>
        <v/>
      </c>
      <c r="G22" s="1" t="str">
        <f>IF(B22="","",VLOOKUP('様式Ⅰ (女子)'!E79,'登録データ（男）'!$BC$2:$BD$49,2,FALSE))</f>
        <v/>
      </c>
      <c r="H22" s="1" t="str">
        <f>IF(B22="","",'様式Ⅰ (女子)'!B78)</f>
        <v/>
      </c>
      <c r="I22" s="1" t="str">
        <f>IF(B22="","",'様式Ⅰ (女子)'!AJ78)</f>
        <v/>
      </c>
      <c r="J22" s="1" t="str">
        <f>IF(B22="","",'様式Ⅰ (女子)'!AJ79)</f>
        <v/>
      </c>
      <c r="K22" s="1" t="str">
        <f>IF(B22="","",'様式Ⅰ (女子)'!AJ80)</f>
        <v/>
      </c>
    </row>
    <row r="23" spans="1:11" ht="18.75">
      <c r="A23" s="1">
        <v>22</v>
      </c>
      <c r="B23" s="1" t="str">
        <f>IF('様式Ⅰ (女子)'!B81="","",'様式Ⅰ (女子)'!BG81)</f>
        <v/>
      </c>
      <c r="C23" t="str">
        <f>IF(B23="","",CONCATENATE('様式Ⅰ (女子)'!C81," ","(",'様式Ⅰ (女子)'!E81,")"))</f>
        <v/>
      </c>
      <c r="D23" s="1" t="str">
        <f ca="1">IF($C23="","",CONCATENATE(VLOOKUP(OFFSET('様式Ⅰ (女子)'!$B$15,3*A23,0),'登録データ（女）'!$A$3:$J$2500,9,FALSE)," ",VLOOKUP(OFFSET('様式Ⅰ (女子)'!$B$15,3*A23,0),'登録データ（女）'!$A$3:$J$2500,10,FALSE)," ","(",LEFT(VLOOKUP(OFFSET('様式Ⅰ (女子)'!$B$15,3*A23,0),'登録データ（女）'!$A$3:$J$2500,8,FALSE),2),")"))</f>
        <v/>
      </c>
      <c r="E23" s="1" t="str">
        <f t="shared" si="0"/>
        <v/>
      </c>
      <c r="F23" s="1" t="str">
        <f>IF(B23="","",VLOOKUP(基本情報登録!$D$10,'登録データ（男）'!$M$3:$Q$65,3,FALSE))</f>
        <v/>
      </c>
      <c r="G23" s="1" t="str">
        <f>IF(B23="","",VLOOKUP('様式Ⅰ (女子)'!E82,'登録データ（男）'!$BC$2:$BD$49,2,FALSE))</f>
        <v/>
      </c>
      <c r="H23" s="1" t="str">
        <f>IF(B23="","",'様式Ⅰ (女子)'!B81)</f>
        <v/>
      </c>
      <c r="I23" s="1" t="str">
        <f>IF(B23="","",'様式Ⅰ (女子)'!AJ81)</f>
        <v/>
      </c>
      <c r="J23" s="1" t="str">
        <f>IF(B23="","",'様式Ⅰ (女子)'!AJ82)</f>
        <v/>
      </c>
      <c r="K23" s="1" t="str">
        <f>IF(B23="","",'様式Ⅰ (女子)'!AJ83)</f>
        <v/>
      </c>
    </row>
    <row r="24" spans="1:11" ht="18.75">
      <c r="A24" s="1">
        <v>23</v>
      </c>
      <c r="B24" s="1" t="str">
        <f>IF('様式Ⅰ (女子)'!B84="","",'様式Ⅰ (女子)'!BG84)</f>
        <v/>
      </c>
      <c r="C24" t="str">
        <f>IF(B24="","",CONCATENATE('様式Ⅰ (女子)'!C84," ","(",'様式Ⅰ (女子)'!E84,")"))</f>
        <v/>
      </c>
      <c r="D24" s="1" t="str">
        <f ca="1">IF($C24="","",CONCATENATE(VLOOKUP(OFFSET('様式Ⅰ (女子)'!$B$15,3*A24,0),'登録データ（女）'!$A$3:$J$2500,9,FALSE)," ",VLOOKUP(OFFSET('様式Ⅰ (女子)'!$B$15,3*A24,0),'登録データ（女）'!$A$3:$J$2500,10,FALSE)," ","(",LEFT(VLOOKUP(OFFSET('様式Ⅰ (女子)'!$B$15,3*A24,0),'登録データ（女）'!$A$3:$J$2500,8,FALSE),2),")"))</f>
        <v/>
      </c>
      <c r="E24" s="1" t="str">
        <f t="shared" si="0"/>
        <v/>
      </c>
      <c r="F24" s="1" t="str">
        <f>IF(B24="","",VLOOKUP(基本情報登録!$D$10,'登録データ（男）'!$M$3:$Q$65,3,FALSE))</f>
        <v/>
      </c>
      <c r="G24" s="1" t="str">
        <f>IF(B24="","",VLOOKUP('様式Ⅰ (女子)'!E85,'登録データ（男）'!$BC$2:$BD$49,2,FALSE))</f>
        <v/>
      </c>
      <c r="H24" s="1" t="str">
        <f>IF(B24="","",'様式Ⅰ (女子)'!B84)</f>
        <v/>
      </c>
      <c r="I24" s="1" t="str">
        <f>IF(B24="","",'様式Ⅰ (女子)'!AJ84)</f>
        <v/>
      </c>
      <c r="J24" s="1" t="str">
        <f>IF(B24="","",'様式Ⅰ (女子)'!AJ85)</f>
        <v/>
      </c>
      <c r="K24" s="1" t="str">
        <f>IF(B24="","",'様式Ⅰ (女子)'!AJ86)</f>
        <v/>
      </c>
    </row>
    <row r="25" spans="1:11" ht="18.75">
      <c r="A25" s="1">
        <v>24</v>
      </c>
      <c r="B25" s="1" t="str">
        <f>IF('様式Ⅰ (女子)'!B87="","",'様式Ⅰ (女子)'!BG87)</f>
        <v/>
      </c>
      <c r="C25" t="str">
        <f>IF(B25="","",CONCATENATE('様式Ⅰ (女子)'!C87," ","(",'様式Ⅰ (女子)'!E87,")"))</f>
        <v/>
      </c>
      <c r="D25" s="1" t="str">
        <f ca="1">IF($C25="","",CONCATENATE(VLOOKUP(OFFSET('様式Ⅰ (女子)'!$B$15,3*A25,0),'登録データ（女）'!$A$3:$J$2500,9,FALSE)," ",VLOOKUP(OFFSET('様式Ⅰ (女子)'!$B$15,3*A25,0),'登録データ（女）'!$A$3:$J$2500,10,FALSE)," ","(",LEFT(VLOOKUP(OFFSET('様式Ⅰ (女子)'!$B$15,3*A25,0),'登録データ（女）'!$A$3:$J$2500,8,FALSE),2),")"))</f>
        <v/>
      </c>
      <c r="E25" s="1" t="str">
        <f t="shared" si="0"/>
        <v/>
      </c>
      <c r="F25" s="1" t="str">
        <f>IF(B25="","",VLOOKUP(基本情報登録!$D$10,'登録データ（男）'!$M$3:$Q$65,3,FALSE))</f>
        <v/>
      </c>
      <c r="G25" s="1" t="str">
        <f>IF(B25="","",VLOOKUP('様式Ⅰ (女子)'!E88,'登録データ（男）'!$BC$2:$BD$49,2,FALSE))</f>
        <v/>
      </c>
      <c r="H25" s="1" t="str">
        <f>IF(B25="","",'様式Ⅰ (女子)'!B87)</f>
        <v/>
      </c>
      <c r="I25" s="1" t="str">
        <f>IF(B25="","",'様式Ⅰ (女子)'!AJ87)</f>
        <v/>
      </c>
      <c r="J25" s="1" t="str">
        <f>IF(B25="","",'様式Ⅰ (女子)'!AJ88)</f>
        <v/>
      </c>
      <c r="K25" s="1" t="str">
        <f>IF(B25="","",'様式Ⅰ (女子)'!AJ89)</f>
        <v/>
      </c>
    </row>
    <row r="26" spans="1:11" ht="18.75">
      <c r="A26" s="1">
        <v>25</v>
      </c>
      <c r="B26" s="1" t="str">
        <f>IF('様式Ⅰ (女子)'!B90="","",'様式Ⅰ (女子)'!BG90)</f>
        <v/>
      </c>
      <c r="C26" t="str">
        <f>IF(B26="","",CONCATENATE('様式Ⅰ (女子)'!C90," ","(",'様式Ⅰ (女子)'!E90,")"))</f>
        <v/>
      </c>
      <c r="D26" s="1" t="str">
        <f ca="1">IF($C26="","",CONCATENATE(VLOOKUP(OFFSET('様式Ⅰ (女子)'!$B$15,3*A26,0),'登録データ（女）'!$A$3:$J$2500,9,FALSE)," ",VLOOKUP(OFFSET('様式Ⅰ (女子)'!$B$15,3*A26,0),'登録データ（女）'!$A$3:$J$2500,10,FALSE)," ","(",LEFT(VLOOKUP(OFFSET('様式Ⅰ (女子)'!$B$15,3*A26,0),'登録データ（女）'!$A$3:$J$2500,8,FALSE),2),")"))</f>
        <v/>
      </c>
      <c r="E26" s="1" t="str">
        <f t="shared" si="0"/>
        <v/>
      </c>
      <c r="F26" s="1" t="str">
        <f>IF(B26="","",VLOOKUP(基本情報登録!$D$10,'登録データ（男）'!$M$3:$Q$65,3,FALSE))</f>
        <v/>
      </c>
      <c r="G26" s="1" t="str">
        <f>IF(B26="","",VLOOKUP('様式Ⅰ (女子)'!E91,'登録データ（男）'!$BC$2:$BD$49,2,FALSE))</f>
        <v/>
      </c>
      <c r="H26" s="1" t="str">
        <f>IF(B26="","",'様式Ⅰ (女子)'!B90)</f>
        <v/>
      </c>
      <c r="I26" s="1" t="str">
        <f>IF(B26="","",'様式Ⅰ (女子)'!AJ90)</f>
        <v/>
      </c>
      <c r="J26" s="1" t="str">
        <f>IF(B26="","",'様式Ⅰ (女子)'!AJ91)</f>
        <v/>
      </c>
      <c r="K26" s="1" t="str">
        <f>IF(B26="","",'様式Ⅰ (女子)'!AJ92)</f>
        <v/>
      </c>
    </row>
    <row r="27" spans="1:11" ht="18.75">
      <c r="A27" s="1">
        <v>26</v>
      </c>
      <c r="B27" s="1" t="str">
        <f>IF('様式Ⅰ (女子)'!B93="","",'様式Ⅰ (女子)'!BG93)</f>
        <v/>
      </c>
      <c r="C27" t="str">
        <f>IF(B27="","",CONCATENATE('様式Ⅰ (女子)'!C93," ","(",'様式Ⅰ (女子)'!E93,")"))</f>
        <v/>
      </c>
      <c r="D27" s="1" t="str">
        <f ca="1">IF($C27="","",CONCATENATE(VLOOKUP(OFFSET('様式Ⅰ (女子)'!$B$15,3*A27,0),'登録データ（女）'!$A$3:$J$2500,9,FALSE)," ",VLOOKUP(OFFSET('様式Ⅰ (女子)'!$B$15,3*A27,0),'登録データ（女）'!$A$3:$J$2500,10,FALSE)," ","(",LEFT(VLOOKUP(OFFSET('様式Ⅰ (女子)'!$B$15,3*A27,0),'登録データ（女）'!$A$3:$J$2500,8,FALSE),2),")"))</f>
        <v/>
      </c>
      <c r="E27" s="1" t="str">
        <f t="shared" si="0"/>
        <v/>
      </c>
      <c r="F27" s="1" t="str">
        <f>IF(B27="","",VLOOKUP(基本情報登録!$D$10,'登録データ（男）'!$M$3:$Q$65,3,FALSE))</f>
        <v/>
      </c>
      <c r="G27" s="1" t="str">
        <f>IF(B27="","",VLOOKUP('様式Ⅰ (女子)'!E94,'登録データ（男）'!$BC$2:$BD$49,2,FALSE))</f>
        <v/>
      </c>
      <c r="H27" s="1" t="str">
        <f>IF(B27="","",'様式Ⅰ (女子)'!B93)</f>
        <v/>
      </c>
      <c r="I27" s="1" t="str">
        <f>IF(B27="","",'様式Ⅰ (女子)'!AJ93)</f>
        <v/>
      </c>
      <c r="J27" s="1" t="str">
        <f>IF(B27="","",'様式Ⅰ (女子)'!AJ94)</f>
        <v/>
      </c>
      <c r="K27" s="1" t="str">
        <f>IF(B27="","",'様式Ⅰ (女子)'!AJ95)</f>
        <v/>
      </c>
    </row>
    <row r="28" spans="1:11" ht="18.75">
      <c r="A28" s="1">
        <v>27</v>
      </c>
      <c r="B28" s="1" t="str">
        <f>IF('様式Ⅰ (女子)'!B96="","",'様式Ⅰ (女子)'!BG96)</f>
        <v/>
      </c>
      <c r="C28" t="str">
        <f>IF(B28="","",CONCATENATE('様式Ⅰ (女子)'!C96," ","(",'様式Ⅰ (女子)'!E96,")"))</f>
        <v/>
      </c>
      <c r="D28" s="1" t="str">
        <f ca="1">IF($C28="","",CONCATENATE(VLOOKUP(OFFSET('様式Ⅰ (女子)'!$B$15,3*A28,0),'登録データ（女）'!$A$3:$J$2500,9,FALSE)," ",VLOOKUP(OFFSET('様式Ⅰ (女子)'!$B$15,3*A28,0),'登録データ（女）'!$A$3:$J$2500,10,FALSE)," ","(",LEFT(VLOOKUP(OFFSET('様式Ⅰ (女子)'!$B$15,3*A28,0),'登録データ（女）'!$A$3:$J$2500,8,FALSE),2),")"))</f>
        <v/>
      </c>
      <c r="E28" s="1" t="str">
        <f t="shared" si="0"/>
        <v/>
      </c>
      <c r="F28" s="1" t="str">
        <f>IF(B28="","",VLOOKUP(基本情報登録!$D$10,'登録データ（男）'!$M$3:$Q$65,3,FALSE))</f>
        <v/>
      </c>
      <c r="G28" s="1" t="str">
        <f>IF(B28="","",VLOOKUP('様式Ⅰ (女子)'!E97,'登録データ（男）'!$BC$2:$BD$49,2,FALSE))</f>
        <v/>
      </c>
      <c r="H28" s="1" t="str">
        <f>IF(B28="","",'様式Ⅰ (女子)'!B96)</f>
        <v/>
      </c>
      <c r="I28" s="1" t="str">
        <f>IF(B28="","",'様式Ⅰ (女子)'!AJ96)</f>
        <v/>
      </c>
      <c r="J28" s="1" t="str">
        <f>IF(B28="","",'様式Ⅰ (女子)'!AJ97)</f>
        <v/>
      </c>
      <c r="K28" s="1" t="str">
        <f>IF(B28="","",'様式Ⅰ (女子)'!AJ98)</f>
        <v/>
      </c>
    </row>
    <row r="29" spans="1:11" ht="18.75">
      <c r="A29" s="1">
        <v>28</v>
      </c>
      <c r="B29" s="1" t="str">
        <f>IF('様式Ⅰ (女子)'!B99="","",'様式Ⅰ (女子)'!BG99)</f>
        <v/>
      </c>
      <c r="C29" t="str">
        <f>IF(B29="","",CONCATENATE('様式Ⅰ (女子)'!C99," ","(",'様式Ⅰ (女子)'!E99,")"))</f>
        <v/>
      </c>
      <c r="D29" s="1" t="str">
        <f ca="1">IF($C29="","",CONCATENATE(VLOOKUP(OFFSET('様式Ⅰ (女子)'!$B$15,3*A29,0),'登録データ（女）'!$A$3:$J$2500,9,FALSE)," ",VLOOKUP(OFFSET('様式Ⅰ (女子)'!$B$15,3*A29,0),'登録データ（女）'!$A$3:$J$2500,10,FALSE)," ","(",LEFT(VLOOKUP(OFFSET('様式Ⅰ (女子)'!$B$15,3*A29,0),'登録データ（女）'!$A$3:$J$2500,8,FALSE),2),")"))</f>
        <v/>
      </c>
      <c r="E29" s="1" t="str">
        <f t="shared" si="0"/>
        <v/>
      </c>
      <c r="F29" s="1" t="str">
        <f>IF(B29="","",VLOOKUP(基本情報登録!$D$10,'登録データ（男）'!$M$3:$Q$65,3,FALSE))</f>
        <v/>
      </c>
      <c r="G29" s="1" t="str">
        <f>IF(B29="","",VLOOKUP('様式Ⅰ (女子)'!E100,'登録データ（男）'!$BC$2:$BD$49,2,FALSE))</f>
        <v/>
      </c>
      <c r="H29" s="1" t="str">
        <f>IF(B29="","",'様式Ⅰ (女子)'!B99)</f>
        <v/>
      </c>
      <c r="I29" s="1" t="str">
        <f>IF(B29="","",'様式Ⅰ (女子)'!AJ99)</f>
        <v/>
      </c>
      <c r="J29" s="1" t="str">
        <f>IF(B29="","",'様式Ⅰ (女子)'!AJ100)</f>
        <v/>
      </c>
      <c r="K29" s="1" t="str">
        <f>IF(B29="","",'様式Ⅰ (女子)'!AJ101)</f>
        <v/>
      </c>
    </row>
    <row r="30" spans="1:11" ht="18.75">
      <c r="A30" s="1">
        <v>29</v>
      </c>
      <c r="B30" s="1" t="str">
        <f>IF('様式Ⅰ (女子)'!B102="","",'様式Ⅰ (女子)'!BG102)</f>
        <v/>
      </c>
      <c r="C30" t="str">
        <f>IF(B30="","",CONCATENATE('様式Ⅰ (女子)'!C102," ","(",'様式Ⅰ (女子)'!E102,")"))</f>
        <v/>
      </c>
      <c r="D30" s="1" t="str">
        <f ca="1">IF($C30="","",CONCATENATE(VLOOKUP(OFFSET('様式Ⅰ (女子)'!$B$15,3*A30,0),'登録データ（女）'!$A$3:$J$2500,9,FALSE)," ",VLOOKUP(OFFSET('様式Ⅰ (女子)'!$B$15,3*A30,0),'登録データ（女）'!$A$3:$J$2500,10,FALSE)," ","(",LEFT(VLOOKUP(OFFSET('様式Ⅰ (女子)'!$B$15,3*A30,0),'登録データ（女）'!$A$3:$J$2500,8,FALSE),2),")"))</f>
        <v/>
      </c>
      <c r="E30" s="1" t="str">
        <f t="shared" si="0"/>
        <v/>
      </c>
      <c r="F30" s="1" t="str">
        <f>IF(B30="","",VLOOKUP(基本情報登録!$D$10,'登録データ（男）'!$M$3:$Q$65,3,FALSE))</f>
        <v/>
      </c>
      <c r="G30" s="1" t="str">
        <f>IF(B30="","",VLOOKUP('様式Ⅰ (女子)'!E103,'登録データ（男）'!$BC$2:$BD$49,2,FALSE))</f>
        <v/>
      </c>
      <c r="H30" s="1" t="str">
        <f>IF(B30="","",'様式Ⅰ (女子)'!B102)</f>
        <v/>
      </c>
      <c r="I30" s="1" t="str">
        <f>IF(B30="","",'様式Ⅰ (女子)'!AJ102)</f>
        <v/>
      </c>
      <c r="J30" s="1" t="str">
        <f>IF(B30="","",'様式Ⅰ (女子)'!AJ103)</f>
        <v/>
      </c>
      <c r="K30" s="1" t="str">
        <f>IF(B30="","",'様式Ⅰ (女子)'!AJ104)</f>
        <v/>
      </c>
    </row>
    <row r="31" spans="1:11" ht="18.75">
      <c r="A31" s="1">
        <v>30</v>
      </c>
      <c r="B31" s="1" t="str">
        <f>IF('様式Ⅰ (女子)'!B105="","",'様式Ⅰ (女子)'!BG105)</f>
        <v/>
      </c>
      <c r="C31" t="str">
        <f>IF(B31="","",CONCATENATE('様式Ⅰ (女子)'!C105," ","(",'様式Ⅰ (女子)'!E105,")"))</f>
        <v/>
      </c>
      <c r="D31" s="1" t="str">
        <f ca="1">IF($C31="","",CONCATENATE(VLOOKUP(OFFSET('様式Ⅰ (女子)'!$B$15,3*A31,0),'登録データ（女）'!$A$3:$J$2500,9,FALSE)," ",VLOOKUP(OFFSET('様式Ⅰ (女子)'!$B$15,3*A31,0),'登録データ（女）'!$A$3:$J$2500,10,FALSE)," ","(",LEFT(VLOOKUP(OFFSET('様式Ⅰ (女子)'!$B$15,3*A31,0),'登録データ（女）'!$A$3:$J$2500,8,FALSE),2),")"))</f>
        <v/>
      </c>
      <c r="E31" s="1" t="str">
        <f t="shared" si="0"/>
        <v/>
      </c>
      <c r="F31" s="1" t="str">
        <f>IF(B31="","",VLOOKUP(基本情報登録!$D$10,'登録データ（男）'!$M$3:$Q$65,3,FALSE))</f>
        <v/>
      </c>
      <c r="G31" s="1" t="str">
        <f>IF(B31="","",VLOOKUP('様式Ⅰ (女子)'!E106,'登録データ（男）'!$BC$2:$BD$49,2,FALSE))</f>
        <v/>
      </c>
      <c r="H31" s="1" t="str">
        <f>IF(B31="","",'様式Ⅰ (女子)'!B105)</f>
        <v/>
      </c>
      <c r="I31" s="1" t="str">
        <f>IF(B31="","",'様式Ⅰ (女子)'!AJ105)</f>
        <v/>
      </c>
      <c r="J31" s="1" t="str">
        <f>IF(B31="","",'様式Ⅰ (女子)'!AJ106)</f>
        <v/>
      </c>
      <c r="K31" s="1" t="str">
        <f>IF(B31="","",'様式Ⅰ (女子)'!AJ107)</f>
        <v/>
      </c>
    </row>
    <row r="32" spans="1:11" ht="18.75">
      <c r="A32" s="1">
        <v>31</v>
      </c>
      <c r="B32" s="1" t="str">
        <f>IF('様式Ⅰ (女子)'!B108="","",'様式Ⅰ (女子)'!BG108)</f>
        <v/>
      </c>
      <c r="C32" t="str">
        <f>IF(B32="","",CONCATENATE('様式Ⅰ (女子)'!C108," ","(",'様式Ⅰ (女子)'!E108,")"))</f>
        <v/>
      </c>
      <c r="D32" s="1" t="str">
        <f ca="1">IF($C32="","",CONCATENATE(VLOOKUP(OFFSET('様式Ⅰ (女子)'!$B$15,3*A32,0),'登録データ（女）'!$A$3:$J$2500,9,FALSE)," ",VLOOKUP(OFFSET('様式Ⅰ (女子)'!$B$15,3*A32,0),'登録データ（女）'!$A$3:$J$2500,10,FALSE)," ","(",LEFT(VLOOKUP(OFFSET('様式Ⅰ (女子)'!$B$15,3*A32,0),'登録データ（女）'!$A$3:$J$2500,8,FALSE),2),")"))</f>
        <v/>
      </c>
      <c r="E32" s="1" t="str">
        <f t="shared" si="0"/>
        <v/>
      </c>
      <c r="F32" s="1" t="str">
        <f>IF(B32="","",VLOOKUP(基本情報登録!$D$10,'登録データ（男）'!$M$3:$Q$65,3,FALSE))</f>
        <v/>
      </c>
      <c r="G32" s="1" t="str">
        <f>IF(B32="","",VLOOKUP('様式Ⅰ (女子)'!E109,'登録データ（男）'!$BC$2:$BD$49,2,FALSE))</f>
        <v/>
      </c>
      <c r="H32" s="1" t="str">
        <f>IF(B32="","",'様式Ⅰ (女子)'!B108)</f>
        <v/>
      </c>
      <c r="I32" s="1" t="str">
        <f>IF(B32="","",'様式Ⅰ (女子)'!AJ108)</f>
        <v/>
      </c>
      <c r="J32" s="1" t="str">
        <f>IF(B32="","",'様式Ⅰ (女子)'!AJ109)</f>
        <v/>
      </c>
      <c r="K32" s="1" t="str">
        <f>IF(B32="","",'様式Ⅰ (女子)'!AJ110)</f>
        <v/>
      </c>
    </row>
    <row r="33" spans="1:11" ht="18.75">
      <c r="A33" s="1">
        <v>32</v>
      </c>
      <c r="B33" s="1" t="str">
        <f>IF('様式Ⅰ (女子)'!B111="","",'様式Ⅰ (女子)'!BG111)</f>
        <v/>
      </c>
      <c r="C33" t="str">
        <f>IF(B33="","",CONCATENATE('様式Ⅰ (女子)'!C111," ","(",'様式Ⅰ (女子)'!E111,")"))</f>
        <v/>
      </c>
      <c r="D33" s="1" t="str">
        <f ca="1">IF($C33="","",CONCATENATE(VLOOKUP(OFFSET('様式Ⅰ (女子)'!$B$15,3*A33,0),'登録データ（女）'!$A$3:$J$2500,9,FALSE)," ",VLOOKUP(OFFSET('様式Ⅰ (女子)'!$B$15,3*A33,0),'登録データ（女）'!$A$3:$J$2500,10,FALSE)," ","(",LEFT(VLOOKUP(OFFSET('様式Ⅰ (女子)'!$B$15,3*A33,0),'登録データ（女）'!$A$3:$J$2500,8,FALSE),2),")"))</f>
        <v/>
      </c>
      <c r="E33" s="1" t="str">
        <f t="shared" si="0"/>
        <v/>
      </c>
      <c r="F33" s="1" t="str">
        <f>IF(B33="","",VLOOKUP(基本情報登録!$D$10,'登録データ（男）'!$M$3:$Q$65,3,FALSE))</f>
        <v/>
      </c>
      <c r="G33" s="1" t="str">
        <f>IF(B33="","",VLOOKUP('様式Ⅰ (女子)'!E112,'登録データ（男）'!$BC$2:$BD$49,2,FALSE))</f>
        <v/>
      </c>
      <c r="H33" s="1" t="str">
        <f>IF(B33="","",'様式Ⅰ (女子)'!B111)</f>
        <v/>
      </c>
      <c r="I33" s="1" t="str">
        <f>IF(B33="","",'様式Ⅰ (女子)'!AJ111)</f>
        <v/>
      </c>
      <c r="J33" s="1" t="str">
        <f>IF(B33="","",'様式Ⅰ (女子)'!AJ112)</f>
        <v/>
      </c>
      <c r="K33" s="1" t="str">
        <f>IF(B33="","",'様式Ⅰ (女子)'!AJ113)</f>
        <v/>
      </c>
    </row>
    <row r="34" spans="1:11" ht="18.75">
      <c r="A34" s="1">
        <v>33</v>
      </c>
      <c r="B34" s="1" t="str">
        <f>IF('様式Ⅰ (女子)'!B114="","",'様式Ⅰ (女子)'!BG114)</f>
        <v/>
      </c>
      <c r="C34" t="str">
        <f>IF(B34="","",CONCATENATE('様式Ⅰ (女子)'!C114," ","(",'様式Ⅰ (女子)'!E114,")"))</f>
        <v/>
      </c>
      <c r="D34" s="1" t="str">
        <f ca="1">IF($C34="","",CONCATENATE(VLOOKUP(OFFSET('様式Ⅰ (女子)'!$B$15,3*A34,0),'登録データ（女）'!$A$3:$J$2500,9,FALSE)," ",VLOOKUP(OFFSET('様式Ⅰ (女子)'!$B$15,3*A34,0),'登録データ（女）'!$A$3:$J$2500,10,FALSE)," ","(",LEFT(VLOOKUP(OFFSET('様式Ⅰ (女子)'!$B$15,3*A34,0),'登録データ（女）'!$A$3:$J$2500,8,FALSE),2),")"))</f>
        <v/>
      </c>
      <c r="E34" s="1" t="str">
        <f t="shared" si="0"/>
        <v/>
      </c>
      <c r="F34" s="1" t="str">
        <f>IF(B34="","",VLOOKUP(基本情報登録!$D$10,'登録データ（男）'!$M$3:$Q$65,3,FALSE))</f>
        <v/>
      </c>
      <c r="G34" s="1" t="str">
        <f>IF(B34="","",VLOOKUP('様式Ⅰ (女子)'!E115,'登録データ（男）'!$BC$2:$BD$49,2,FALSE))</f>
        <v/>
      </c>
      <c r="H34" s="1" t="str">
        <f>IF(B34="","",'様式Ⅰ (女子)'!B114)</f>
        <v/>
      </c>
      <c r="I34" s="1" t="str">
        <f>IF(B34="","",'様式Ⅰ (女子)'!AJ114)</f>
        <v/>
      </c>
      <c r="J34" s="1" t="str">
        <f>IF(B34="","",'様式Ⅰ (女子)'!AJ115)</f>
        <v/>
      </c>
      <c r="K34" s="1" t="str">
        <f>IF(B34="","",'様式Ⅰ (女子)'!AJ116)</f>
        <v/>
      </c>
    </row>
    <row r="35" spans="1:11" ht="18.75">
      <c r="A35" s="1">
        <v>34</v>
      </c>
      <c r="B35" s="1" t="str">
        <f>IF('様式Ⅰ (女子)'!B117="","",'様式Ⅰ (女子)'!BG117)</f>
        <v/>
      </c>
      <c r="C35" t="str">
        <f>IF(B35="","",CONCATENATE('様式Ⅰ (女子)'!C117," ","(",'様式Ⅰ (女子)'!E117,")"))</f>
        <v/>
      </c>
      <c r="D35" s="1" t="str">
        <f ca="1">IF($C35="","",CONCATENATE(VLOOKUP(OFFSET('様式Ⅰ (女子)'!$B$15,3*A35,0),'登録データ（女）'!$A$3:$J$2500,9,FALSE)," ",VLOOKUP(OFFSET('様式Ⅰ (女子)'!$B$15,3*A35,0),'登録データ（女）'!$A$3:$J$2500,10,FALSE)," ","(",LEFT(VLOOKUP(OFFSET('様式Ⅰ (女子)'!$B$15,3*A35,0),'登録データ（女）'!$A$3:$J$2500,8,FALSE),2),")"))</f>
        <v/>
      </c>
      <c r="E35" s="1" t="str">
        <f t="shared" si="0"/>
        <v/>
      </c>
      <c r="F35" s="1" t="str">
        <f>IF(B35="","",VLOOKUP(基本情報登録!$D$10,'登録データ（男）'!$M$3:$Q$65,3,FALSE))</f>
        <v/>
      </c>
      <c r="G35" s="1" t="str">
        <f>IF(B35="","",VLOOKUP('様式Ⅰ (女子)'!E118,'登録データ（男）'!$BC$2:$BD$49,2,FALSE))</f>
        <v/>
      </c>
      <c r="H35" s="1" t="str">
        <f>IF(B35="","",'様式Ⅰ (女子)'!B117)</f>
        <v/>
      </c>
      <c r="I35" s="1" t="str">
        <f>IF(B35="","",'様式Ⅰ (女子)'!AJ117)</f>
        <v/>
      </c>
      <c r="J35" s="1" t="str">
        <f>IF(B35="","",'様式Ⅰ (女子)'!AJ118)</f>
        <v/>
      </c>
      <c r="K35" s="1" t="str">
        <f>IF(B35="","",'様式Ⅰ (女子)'!AJ119)</f>
        <v/>
      </c>
    </row>
    <row r="36" spans="1:11" ht="18.75">
      <c r="A36" s="1">
        <v>35</v>
      </c>
      <c r="B36" s="1" t="str">
        <f>IF('様式Ⅰ (女子)'!B120="","",'様式Ⅰ (女子)'!BG120)</f>
        <v/>
      </c>
      <c r="C36" t="str">
        <f>IF(B36="","",CONCATENATE('様式Ⅰ (女子)'!C120," ","(",'様式Ⅰ (女子)'!E120,")"))</f>
        <v/>
      </c>
      <c r="D36" s="1" t="str">
        <f ca="1">IF($C36="","",CONCATENATE(VLOOKUP(OFFSET('様式Ⅰ (女子)'!$B$15,3*A36,0),'登録データ（女）'!$A$3:$J$2500,9,FALSE)," ",VLOOKUP(OFFSET('様式Ⅰ (女子)'!$B$15,3*A36,0),'登録データ（女）'!$A$3:$J$2500,10,FALSE)," ","(",LEFT(VLOOKUP(OFFSET('様式Ⅰ (女子)'!$B$15,3*A36,0),'登録データ（女）'!$A$3:$J$2500,8,FALSE),2),")"))</f>
        <v/>
      </c>
      <c r="E36" s="1" t="str">
        <f t="shared" si="0"/>
        <v/>
      </c>
      <c r="F36" s="1" t="str">
        <f>IF(B36="","",VLOOKUP(基本情報登録!$D$10,'登録データ（男）'!$M$3:$Q$65,3,FALSE))</f>
        <v/>
      </c>
      <c r="G36" s="1" t="str">
        <f>IF(B36="","",VLOOKUP('様式Ⅰ (女子)'!E121,'登録データ（男）'!$BC$2:$BD$49,2,FALSE))</f>
        <v/>
      </c>
      <c r="H36" s="1" t="str">
        <f>IF(B36="","",'様式Ⅰ (女子)'!B120)</f>
        <v/>
      </c>
      <c r="I36" s="1" t="str">
        <f>IF(B36="","",'様式Ⅰ (女子)'!AJ120)</f>
        <v/>
      </c>
      <c r="J36" s="1" t="str">
        <f>IF(B36="","",'様式Ⅰ (女子)'!AJ121)</f>
        <v/>
      </c>
      <c r="K36" s="1" t="str">
        <f>IF(B36="","",'様式Ⅰ (女子)'!AJ122)</f>
        <v/>
      </c>
    </row>
    <row r="37" spans="1:11" ht="18.75">
      <c r="A37" s="1">
        <v>36</v>
      </c>
      <c r="B37" s="1" t="str">
        <f>IF('様式Ⅰ (女子)'!B123="","",'様式Ⅰ (女子)'!BG123)</f>
        <v/>
      </c>
      <c r="C37" t="str">
        <f>IF(B37="","",CONCATENATE('様式Ⅰ (女子)'!C123," ","(",'様式Ⅰ (女子)'!E123,")"))</f>
        <v/>
      </c>
      <c r="D37" s="1" t="str">
        <f ca="1">IF($C37="","",CONCATENATE(VLOOKUP(OFFSET('様式Ⅰ (女子)'!$B$15,3*A37,0),'登録データ（女）'!$A$3:$J$2500,9,FALSE)," ",VLOOKUP(OFFSET('様式Ⅰ (女子)'!$B$15,3*A37,0),'登録データ（女）'!$A$3:$J$2500,10,FALSE)," ","(",LEFT(VLOOKUP(OFFSET('様式Ⅰ (女子)'!$B$15,3*A37,0),'登録データ（女）'!$A$3:$J$2500,8,FALSE),2),")"))</f>
        <v/>
      </c>
      <c r="E37" s="1" t="str">
        <f t="shared" si="0"/>
        <v/>
      </c>
      <c r="F37" s="1" t="str">
        <f>IF(B37="","",VLOOKUP(基本情報登録!$D$10,'登録データ（男）'!$M$3:$Q$65,3,FALSE))</f>
        <v/>
      </c>
      <c r="G37" s="1" t="str">
        <f>IF(B37="","",VLOOKUP('様式Ⅰ (女子)'!E124,'登録データ（男）'!$BC$2:$BD$49,2,FALSE))</f>
        <v/>
      </c>
      <c r="H37" s="1" t="str">
        <f>IF(B37="","",'様式Ⅰ (女子)'!B123)</f>
        <v/>
      </c>
      <c r="I37" s="1" t="str">
        <f>IF(B37="","",'様式Ⅰ (女子)'!AJ123)</f>
        <v/>
      </c>
      <c r="J37" s="1" t="str">
        <f>IF(B37="","",'様式Ⅰ (女子)'!AJ124)</f>
        <v/>
      </c>
      <c r="K37" s="1" t="str">
        <f>IF(B37="","",'様式Ⅰ (女子)'!AJ125)</f>
        <v/>
      </c>
    </row>
    <row r="38" spans="1:11" ht="18.75">
      <c r="A38" s="1">
        <v>37</v>
      </c>
      <c r="B38" s="1" t="str">
        <f>IF('様式Ⅰ (女子)'!B126="","",'様式Ⅰ (女子)'!BG126)</f>
        <v/>
      </c>
      <c r="C38" t="str">
        <f>IF(B38="","",CONCATENATE('様式Ⅰ (女子)'!C126," ","(",'様式Ⅰ (女子)'!E126,")"))</f>
        <v/>
      </c>
      <c r="D38" s="1" t="str">
        <f ca="1">IF($C38="","",CONCATENATE(VLOOKUP(OFFSET('様式Ⅰ (女子)'!$B$15,3*A38,0),'登録データ（女）'!$A$3:$J$2500,9,FALSE)," ",VLOOKUP(OFFSET('様式Ⅰ (女子)'!$B$15,3*A38,0),'登録データ（女）'!$A$3:$J$2500,10,FALSE)," ","(",LEFT(VLOOKUP(OFFSET('様式Ⅰ (女子)'!$B$15,3*A38,0),'登録データ（女）'!$A$3:$J$2500,8,FALSE),2),")"))</f>
        <v/>
      </c>
      <c r="E38" s="1" t="str">
        <f t="shared" si="0"/>
        <v/>
      </c>
      <c r="F38" s="1" t="str">
        <f>IF(B38="","",VLOOKUP(基本情報登録!$D$10,'登録データ（男）'!$M$3:$Q$65,3,FALSE))</f>
        <v/>
      </c>
      <c r="G38" s="1" t="str">
        <f>IF(B38="","",VLOOKUP('様式Ⅰ (女子)'!E127,'登録データ（男）'!$BC$2:$BD$49,2,FALSE))</f>
        <v/>
      </c>
      <c r="H38" s="1" t="str">
        <f>IF(B38="","",'様式Ⅰ (女子)'!B126)</f>
        <v/>
      </c>
      <c r="I38" s="1" t="str">
        <f>IF(B38="","",'様式Ⅰ (女子)'!AJ126)</f>
        <v/>
      </c>
      <c r="J38" s="1" t="str">
        <f>IF(B38="","",'様式Ⅰ (女子)'!AJ127)</f>
        <v/>
      </c>
      <c r="K38" s="1" t="str">
        <f>IF(B38="","",'様式Ⅰ (女子)'!AJ128)</f>
        <v/>
      </c>
    </row>
    <row r="39" spans="1:11" ht="18.75">
      <c r="A39" s="1">
        <v>38</v>
      </c>
      <c r="B39" s="1" t="str">
        <f>IF('様式Ⅰ (女子)'!B129="","",'様式Ⅰ (女子)'!BG129)</f>
        <v/>
      </c>
      <c r="C39" t="str">
        <f>IF(B39="","",CONCATENATE('様式Ⅰ (女子)'!C129," ","(",'様式Ⅰ (女子)'!E129,")"))</f>
        <v/>
      </c>
      <c r="D39" s="1" t="str">
        <f ca="1">IF($C39="","",CONCATENATE(VLOOKUP(OFFSET('様式Ⅰ (女子)'!$B$15,3*A39,0),'登録データ（女）'!$A$3:$J$2500,9,FALSE)," ",VLOOKUP(OFFSET('様式Ⅰ (女子)'!$B$15,3*A39,0),'登録データ（女）'!$A$3:$J$2500,10,FALSE)," ","(",LEFT(VLOOKUP(OFFSET('様式Ⅰ (女子)'!$B$15,3*A39,0),'登録データ（女）'!$A$3:$J$2500,8,FALSE),2),")"))</f>
        <v/>
      </c>
      <c r="E39" s="1" t="str">
        <f t="shared" si="0"/>
        <v/>
      </c>
      <c r="F39" s="1" t="str">
        <f>IF(B39="","",VLOOKUP(基本情報登録!$D$10,'登録データ（男）'!$M$3:$Q$65,3,FALSE))</f>
        <v/>
      </c>
      <c r="G39" s="1" t="str">
        <f>IF(B39="","",VLOOKUP('様式Ⅰ (女子)'!E130,'登録データ（男）'!$BC$2:$BD$49,2,FALSE))</f>
        <v/>
      </c>
      <c r="H39" s="1" t="str">
        <f>IF(B39="","",'様式Ⅰ (女子)'!B129)</f>
        <v/>
      </c>
      <c r="I39" s="1" t="str">
        <f>IF(B39="","",'様式Ⅰ (女子)'!AJ129)</f>
        <v/>
      </c>
      <c r="J39" s="1" t="str">
        <f>IF(B39="","",'様式Ⅰ (女子)'!AJ130)</f>
        <v/>
      </c>
      <c r="K39" s="1" t="str">
        <f>IF(B39="","",'様式Ⅰ (女子)'!AJ131)</f>
        <v/>
      </c>
    </row>
    <row r="40" spans="1:11" ht="18.75">
      <c r="A40" s="1">
        <v>39</v>
      </c>
      <c r="B40" s="1" t="str">
        <f>IF('様式Ⅰ (女子)'!B132="","",'様式Ⅰ (女子)'!BG132)</f>
        <v/>
      </c>
      <c r="C40" t="str">
        <f>IF(B40="","",CONCATENATE('様式Ⅰ (女子)'!C132," ","(",'様式Ⅰ (女子)'!E132,")"))</f>
        <v/>
      </c>
      <c r="D40" s="1" t="str">
        <f ca="1">IF($C40="","",CONCATENATE(VLOOKUP(OFFSET('様式Ⅰ (女子)'!$B$15,3*A40,0),'登録データ（女）'!$A$3:$J$2500,9,FALSE)," ",VLOOKUP(OFFSET('様式Ⅰ (女子)'!$B$15,3*A40,0),'登録データ（女）'!$A$3:$J$2500,10,FALSE)," ","(",LEFT(VLOOKUP(OFFSET('様式Ⅰ (女子)'!$B$15,3*A40,0),'登録データ（女）'!$A$3:$J$2500,8,FALSE),2),")"))</f>
        <v/>
      </c>
      <c r="E40" s="1" t="str">
        <f t="shared" si="0"/>
        <v/>
      </c>
      <c r="F40" s="1" t="str">
        <f>IF(B40="","",VLOOKUP(基本情報登録!$D$10,'登録データ（男）'!$M$3:$Q$65,3,FALSE))</f>
        <v/>
      </c>
      <c r="G40" s="1" t="str">
        <f>IF(B40="","",VLOOKUP('様式Ⅰ (女子)'!E133,'登録データ（男）'!$BC$2:$BD$49,2,FALSE))</f>
        <v/>
      </c>
      <c r="H40" s="1" t="str">
        <f>IF(B40="","",'様式Ⅰ (女子)'!B132)</f>
        <v/>
      </c>
      <c r="I40" s="1" t="str">
        <f>IF(B40="","",'様式Ⅰ (女子)'!AJ132)</f>
        <v/>
      </c>
      <c r="J40" s="1" t="str">
        <f>IF(B40="","",'様式Ⅰ (女子)'!AJ133)</f>
        <v/>
      </c>
      <c r="K40" s="1" t="str">
        <f>IF(B40="","",'様式Ⅰ (女子)'!AJ134)</f>
        <v/>
      </c>
    </row>
    <row r="41" spans="1:11" ht="18.75">
      <c r="A41" s="1">
        <v>40</v>
      </c>
      <c r="B41" s="1" t="str">
        <f>IF('様式Ⅰ (女子)'!B135="","",'様式Ⅰ (女子)'!BG135)</f>
        <v/>
      </c>
      <c r="C41" t="str">
        <f>IF(B41="","",CONCATENATE('様式Ⅰ (女子)'!C135," ","(",'様式Ⅰ (女子)'!E135,")"))</f>
        <v/>
      </c>
      <c r="D41" s="1" t="str">
        <f ca="1">IF($C41="","",CONCATENATE(VLOOKUP(OFFSET('様式Ⅰ (女子)'!$B$15,3*A41,0),'登録データ（女）'!$A$3:$J$2500,9,FALSE)," ",VLOOKUP(OFFSET('様式Ⅰ (女子)'!$B$15,3*A41,0),'登録データ（女）'!$A$3:$J$2500,10,FALSE)," ","(",LEFT(VLOOKUP(OFFSET('様式Ⅰ (女子)'!$B$15,3*A41,0),'登録データ（女）'!$A$3:$J$2500,8,FALSE),2),")"))</f>
        <v/>
      </c>
      <c r="E41" s="1" t="str">
        <f t="shared" si="0"/>
        <v/>
      </c>
      <c r="F41" s="1" t="str">
        <f>IF(B41="","",VLOOKUP(基本情報登録!$D$10,'登録データ（男）'!$M$3:$Q$65,3,FALSE))</f>
        <v/>
      </c>
      <c r="G41" s="1" t="str">
        <f>IF(B41="","",VLOOKUP('様式Ⅰ (女子)'!E136,'登録データ（男）'!$BC$2:$BD$49,2,FALSE))</f>
        <v/>
      </c>
      <c r="H41" s="1" t="str">
        <f>IF(B41="","",'様式Ⅰ (女子)'!B135)</f>
        <v/>
      </c>
      <c r="I41" s="1" t="str">
        <f>IF(B41="","",'様式Ⅰ (女子)'!AJ135)</f>
        <v/>
      </c>
      <c r="J41" s="1" t="str">
        <f>IF(B41="","",'様式Ⅰ (女子)'!AJ136)</f>
        <v/>
      </c>
      <c r="K41" s="1" t="str">
        <f>IF(B41="","",'様式Ⅰ (女子)'!AJ137)</f>
        <v/>
      </c>
    </row>
    <row r="42" spans="1:11" ht="18.75">
      <c r="A42" s="1">
        <v>41</v>
      </c>
      <c r="B42" s="1" t="str">
        <f>IF('様式Ⅰ (女子)'!B138="","",'様式Ⅰ (女子)'!BG138)</f>
        <v/>
      </c>
      <c r="C42" t="str">
        <f>IF(B42="","",CONCATENATE('様式Ⅰ (女子)'!C138," ","(",'様式Ⅰ (女子)'!E138,")"))</f>
        <v/>
      </c>
      <c r="D42" s="1" t="str">
        <f ca="1">IF($C42="","",CONCATENATE(VLOOKUP(OFFSET('様式Ⅰ (女子)'!$B$15,3*A42,0),'登録データ（女）'!$A$3:$J$2500,9,FALSE)," ",VLOOKUP(OFFSET('様式Ⅰ (女子)'!$B$15,3*A42,0),'登録データ（女）'!$A$3:$J$2500,10,FALSE)," ","(",LEFT(VLOOKUP(OFFSET('様式Ⅰ (女子)'!$B$15,3*A42,0),'登録データ（女）'!$A$3:$J$2500,8,FALSE),2),")"))</f>
        <v/>
      </c>
      <c r="E42" s="1" t="str">
        <f t="shared" si="0"/>
        <v/>
      </c>
      <c r="F42" s="1" t="str">
        <f>IF(B42="","",VLOOKUP(基本情報登録!$D$10,'登録データ（男）'!$M$3:$Q$65,3,FALSE))</f>
        <v/>
      </c>
      <c r="G42" s="1" t="str">
        <f>IF(B42="","",VLOOKUP('様式Ⅰ (女子)'!E139,'登録データ（男）'!$BC$2:$BD$49,2,FALSE))</f>
        <v/>
      </c>
      <c r="H42" s="1" t="str">
        <f>IF(B42="","",'様式Ⅰ (女子)'!B138)</f>
        <v/>
      </c>
      <c r="I42" s="1" t="str">
        <f>IF(B42="","",'様式Ⅰ (女子)'!AJ138)</f>
        <v/>
      </c>
      <c r="J42" s="1" t="str">
        <f>IF(B42="","",'様式Ⅰ (女子)'!AJ139)</f>
        <v/>
      </c>
      <c r="K42" s="1" t="str">
        <f>IF(B42="","",'様式Ⅰ (女子)'!AJ140)</f>
        <v/>
      </c>
    </row>
    <row r="43" spans="1:11" ht="18.75">
      <c r="A43" s="1">
        <v>42</v>
      </c>
      <c r="B43" s="1" t="str">
        <f>IF('様式Ⅰ (女子)'!B141="","",'様式Ⅰ (女子)'!BG141)</f>
        <v/>
      </c>
      <c r="C43" t="str">
        <f>IF(B43="","",CONCATENATE('様式Ⅰ (女子)'!C141," ","(",'様式Ⅰ (女子)'!E141,")"))</f>
        <v/>
      </c>
      <c r="D43" s="1" t="str">
        <f ca="1">IF($C43="","",CONCATENATE(VLOOKUP(OFFSET('様式Ⅰ (女子)'!$B$15,3*A43,0),'登録データ（女）'!$A$3:$J$2500,9,FALSE)," ",VLOOKUP(OFFSET('様式Ⅰ (女子)'!$B$15,3*A43,0),'登録データ（女）'!$A$3:$J$2500,10,FALSE)," ","(",LEFT(VLOOKUP(OFFSET('様式Ⅰ (女子)'!$B$15,3*A43,0),'登録データ（女）'!$A$3:$J$2500,8,FALSE),2),")"))</f>
        <v/>
      </c>
      <c r="E43" s="1" t="str">
        <f t="shared" si="0"/>
        <v/>
      </c>
      <c r="F43" s="1" t="str">
        <f>IF(B43="","",VLOOKUP(基本情報登録!$D$10,'登録データ（男）'!$M$3:$Q$65,3,FALSE))</f>
        <v/>
      </c>
      <c r="G43" s="1" t="str">
        <f>IF(B43="","",VLOOKUP('様式Ⅰ (女子)'!E142,'登録データ（男）'!$BC$2:$BD$49,2,FALSE))</f>
        <v/>
      </c>
      <c r="H43" s="1" t="str">
        <f>IF(B43="","",'様式Ⅰ (女子)'!B141)</f>
        <v/>
      </c>
      <c r="I43" s="1" t="str">
        <f>IF(B43="","",'様式Ⅰ (女子)'!AJ141)</f>
        <v/>
      </c>
      <c r="J43" s="1" t="str">
        <f>IF(B43="","",'様式Ⅰ (女子)'!AJ142)</f>
        <v/>
      </c>
      <c r="K43" s="1" t="str">
        <f>IF(B43="","",'様式Ⅰ (女子)'!AJ143)</f>
        <v/>
      </c>
    </row>
    <row r="44" spans="1:11" ht="18.75">
      <c r="A44" s="1">
        <v>43</v>
      </c>
      <c r="B44" s="1" t="str">
        <f>IF('様式Ⅰ (女子)'!B144="","",'様式Ⅰ (女子)'!BG144)</f>
        <v/>
      </c>
      <c r="C44" t="str">
        <f>IF(B44="","",CONCATENATE('様式Ⅰ (女子)'!C144," ","(",'様式Ⅰ (女子)'!E144,")"))</f>
        <v/>
      </c>
      <c r="D44" s="1" t="str">
        <f ca="1">IF($C44="","",CONCATENATE(VLOOKUP(OFFSET('様式Ⅰ (女子)'!$B$15,3*A44,0),'登録データ（女）'!$A$3:$J$2500,9,FALSE)," ",VLOOKUP(OFFSET('様式Ⅰ (女子)'!$B$15,3*A44,0),'登録データ（女）'!$A$3:$J$2500,10,FALSE)," ","(",LEFT(VLOOKUP(OFFSET('様式Ⅰ (女子)'!$B$15,3*A44,0),'登録データ（女）'!$A$3:$J$2500,8,FALSE),2),")"))</f>
        <v/>
      </c>
      <c r="E44" s="1" t="str">
        <f t="shared" si="0"/>
        <v/>
      </c>
      <c r="F44" s="1" t="str">
        <f>IF(B44="","",VLOOKUP(基本情報登録!$D$10,'登録データ（男）'!$M$3:$Q$65,3,FALSE))</f>
        <v/>
      </c>
      <c r="G44" s="1" t="str">
        <f>IF(B44="","",VLOOKUP('様式Ⅰ (女子)'!E145,'登録データ（男）'!$BC$2:$BD$49,2,FALSE))</f>
        <v/>
      </c>
      <c r="H44" s="1" t="str">
        <f>IF(B44="","",'様式Ⅰ (女子)'!B144)</f>
        <v/>
      </c>
      <c r="I44" s="1" t="str">
        <f>IF(B44="","",'様式Ⅰ (女子)'!AJ144)</f>
        <v/>
      </c>
      <c r="J44" s="1" t="str">
        <f>IF(B44="","",'様式Ⅰ (女子)'!AJ145)</f>
        <v/>
      </c>
      <c r="K44" s="1" t="str">
        <f>IF(B44="","",'様式Ⅰ (女子)'!AJ146)</f>
        <v/>
      </c>
    </row>
    <row r="45" spans="1:11" ht="18.75">
      <c r="A45" s="1">
        <v>44</v>
      </c>
      <c r="B45" s="1" t="str">
        <f>IF('様式Ⅰ (女子)'!B147="","",'様式Ⅰ (女子)'!BG147)</f>
        <v/>
      </c>
      <c r="C45" t="str">
        <f>IF(B45="","",CONCATENATE('様式Ⅰ (女子)'!C147," ","(",'様式Ⅰ (女子)'!E147,")"))</f>
        <v/>
      </c>
      <c r="D45" s="1" t="str">
        <f ca="1">IF($C45="","",CONCATENATE(VLOOKUP(OFFSET('様式Ⅰ (女子)'!$B$15,3*A45,0),'登録データ（女）'!$A$3:$J$2500,9,FALSE)," ",VLOOKUP(OFFSET('様式Ⅰ (女子)'!$B$15,3*A45,0),'登録データ（女）'!$A$3:$J$2500,10,FALSE)," ","(",LEFT(VLOOKUP(OFFSET('様式Ⅰ (女子)'!$B$15,3*A45,0),'登録データ（女）'!$A$3:$J$2500,8,FALSE),2),")"))</f>
        <v/>
      </c>
      <c r="E45" s="1" t="str">
        <f t="shared" si="0"/>
        <v/>
      </c>
      <c r="F45" s="1" t="str">
        <f>IF(B45="","",VLOOKUP(基本情報登録!$D$10,'登録データ（男）'!$M$3:$Q$65,3,FALSE))</f>
        <v/>
      </c>
      <c r="G45" s="1" t="str">
        <f>IF(B45="","",VLOOKUP('様式Ⅰ (女子)'!E148,'登録データ（男）'!$BC$2:$BD$49,2,FALSE))</f>
        <v/>
      </c>
      <c r="H45" s="1" t="str">
        <f>IF(B45="","",'様式Ⅰ (女子)'!B147)</f>
        <v/>
      </c>
      <c r="I45" s="1" t="str">
        <f>IF(B45="","",'様式Ⅰ (女子)'!AJ147)</f>
        <v/>
      </c>
      <c r="J45" s="1" t="str">
        <f>IF(B45="","",'様式Ⅰ (女子)'!AJ148)</f>
        <v/>
      </c>
      <c r="K45" s="1" t="str">
        <f>IF(B45="","",'様式Ⅰ (女子)'!AJ149)</f>
        <v/>
      </c>
    </row>
    <row r="46" spans="1:11" ht="18.75">
      <c r="A46" s="1">
        <v>45</v>
      </c>
      <c r="B46" s="1" t="str">
        <f>IF('様式Ⅰ (女子)'!B150="","",'様式Ⅰ (女子)'!BG150)</f>
        <v/>
      </c>
      <c r="C46" t="str">
        <f>IF(B46="","",CONCATENATE('様式Ⅰ (女子)'!C150," ","(",'様式Ⅰ (女子)'!E150,")"))</f>
        <v/>
      </c>
      <c r="D46" s="1" t="str">
        <f ca="1">IF($C46="","",CONCATENATE(VLOOKUP(OFFSET('様式Ⅰ (女子)'!$B$15,3*A46,0),'登録データ（女）'!$A$3:$J$2500,9,FALSE)," ",VLOOKUP(OFFSET('様式Ⅰ (女子)'!$B$15,3*A46,0),'登録データ（女）'!$A$3:$J$2500,10,FALSE)," ","(",LEFT(VLOOKUP(OFFSET('様式Ⅰ (女子)'!$B$15,3*A46,0),'登録データ（女）'!$A$3:$J$2500,8,FALSE),2),")"))</f>
        <v/>
      </c>
      <c r="E46" s="1" t="str">
        <f t="shared" si="0"/>
        <v/>
      </c>
      <c r="F46" s="1" t="str">
        <f>IF(B46="","",VLOOKUP(基本情報登録!$D$10,'登録データ（男）'!$M$3:$Q$65,3,FALSE))</f>
        <v/>
      </c>
      <c r="G46" s="1" t="str">
        <f>IF(B46="","",VLOOKUP('様式Ⅰ (女子)'!E151,'登録データ（男）'!$BC$2:$BD$49,2,FALSE))</f>
        <v/>
      </c>
      <c r="H46" s="1" t="str">
        <f>IF(B46="","",'様式Ⅰ (女子)'!B150)</f>
        <v/>
      </c>
      <c r="I46" s="1" t="str">
        <f>IF(B46="","",'様式Ⅰ (女子)'!AJ150)</f>
        <v/>
      </c>
      <c r="J46" s="1" t="str">
        <f>IF(B46="","",'様式Ⅰ (女子)'!AJ151)</f>
        <v/>
      </c>
      <c r="K46" s="1" t="str">
        <f>IF(B46="","",'様式Ⅰ (女子)'!AJ152)</f>
        <v/>
      </c>
    </row>
    <row r="47" spans="1:11" ht="18.75">
      <c r="A47" s="1">
        <v>46</v>
      </c>
      <c r="B47" s="1" t="str">
        <f>IF('様式Ⅰ (女子)'!B153="","",'様式Ⅰ (女子)'!BG153)</f>
        <v/>
      </c>
      <c r="C47" t="str">
        <f>IF(B47="","",CONCATENATE('様式Ⅰ (女子)'!C153," ","(",'様式Ⅰ (女子)'!E153,")"))</f>
        <v/>
      </c>
      <c r="D47" s="1" t="str">
        <f ca="1">IF($C47="","",CONCATENATE(VLOOKUP(OFFSET('様式Ⅰ (女子)'!$B$15,3*A47,0),'登録データ（女）'!$A$3:$J$2500,9,FALSE)," ",VLOOKUP(OFFSET('様式Ⅰ (女子)'!$B$15,3*A47,0),'登録データ（女）'!$A$3:$J$2500,10,FALSE)," ","(",LEFT(VLOOKUP(OFFSET('様式Ⅰ (女子)'!$B$15,3*A47,0),'登録データ（女）'!$A$3:$J$2500,8,FALSE),2),")"))</f>
        <v/>
      </c>
      <c r="E47" s="1" t="str">
        <f t="shared" si="0"/>
        <v/>
      </c>
      <c r="F47" s="1" t="str">
        <f>IF(B47="","",VLOOKUP(基本情報登録!$D$10,'登録データ（男）'!$M$3:$Q$65,3,FALSE))</f>
        <v/>
      </c>
      <c r="G47" s="1" t="str">
        <f>IF(B47="","",VLOOKUP('様式Ⅰ (女子)'!E154,'登録データ（男）'!$BC$2:$BD$49,2,FALSE))</f>
        <v/>
      </c>
      <c r="H47" s="1" t="str">
        <f>IF(B47="","",'様式Ⅰ (女子)'!B153)</f>
        <v/>
      </c>
      <c r="I47" s="1" t="str">
        <f>IF(B47="","",'様式Ⅰ (女子)'!AJ153)</f>
        <v/>
      </c>
      <c r="J47" s="1" t="str">
        <f>IF(B47="","",'様式Ⅰ (女子)'!AJ154)</f>
        <v/>
      </c>
      <c r="K47" s="1" t="str">
        <f>IF(B47="","",'様式Ⅰ (女子)'!AJ155)</f>
        <v/>
      </c>
    </row>
    <row r="48" spans="1:11" ht="18.75">
      <c r="A48" s="1">
        <v>47</v>
      </c>
      <c r="B48" s="1" t="str">
        <f>IF('様式Ⅰ (女子)'!B156="","",'様式Ⅰ (女子)'!BG156)</f>
        <v/>
      </c>
      <c r="C48" t="str">
        <f>IF(B48="","",CONCATENATE('様式Ⅰ (女子)'!C156," ","(",'様式Ⅰ (女子)'!E156,")"))</f>
        <v/>
      </c>
      <c r="D48" s="1" t="str">
        <f ca="1">IF($C48="","",CONCATENATE(VLOOKUP(OFFSET('様式Ⅰ (女子)'!$B$15,3*A48,0),'登録データ（女）'!$A$3:$J$2500,9,FALSE)," ",VLOOKUP(OFFSET('様式Ⅰ (女子)'!$B$15,3*A48,0),'登録データ（女）'!$A$3:$J$2500,10,FALSE)," ","(",LEFT(VLOOKUP(OFFSET('様式Ⅰ (女子)'!$B$15,3*A48,0),'登録データ（女）'!$A$3:$J$2500,8,FALSE),2),")"))</f>
        <v/>
      </c>
      <c r="E48" s="1" t="str">
        <f t="shared" si="0"/>
        <v/>
      </c>
      <c r="F48" s="1" t="str">
        <f>IF(B48="","",VLOOKUP(基本情報登録!$D$10,'登録データ（男）'!$M$3:$Q$65,3,FALSE))</f>
        <v/>
      </c>
      <c r="G48" s="1" t="str">
        <f>IF(B48="","",VLOOKUP('様式Ⅰ (女子)'!E157,'登録データ（男）'!$BC$2:$BD$49,2,FALSE))</f>
        <v/>
      </c>
      <c r="H48" s="1" t="str">
        <f>IF(B48="","",'様式Ⅰ (女子)'!B156)</f>
        <v/>
      </c>
      <c r="I48" s="1" t="str">
        <f>IF(B48="","",'様式Ⅰ (女子)'!AJ156)</f>
        <v/>
      </c>
      <c r="J48" s="1" t="str">
        <f>IF(B48="","",'様式Ⅰ (女子)'!AJ157)</f>
        <v/>
      </c>
      <c r="K48" s="1" t="str">
        <f>IF(B48="","",'様式Ⅰ (女子)'!AJ158)</f>
        <v/>
      </c>
    </row>
    <row r="49" spans="1:11" ht="18.75">
      <c r="A49" s="1">
        <v>48</v>
      </c>
      <c r="B49" s="1" t="str">
        <f>IF('様式Ⅰ (女子)'!B159="","",'様式Ⅰ (女子)'!BG159)</f>
        <v/>
      </c>
      <c r="C49" t="str">
        <f>IF(B49="","",CONCATENATE('様式Ⅰ (女子)'!C159," ","(",'様式Ⅰ (女子)'!E159,")"))</f>
        <v/>
      </c>
      <c r="D49" s="1" t="str">
        <f ca="1">IF($C49="","",CONCATENATE(VLOOKUP(OFFSET('様式Ⅰ (女子)'!$B$15,3*A49,0),'登録データ（女）'!$A$3:$J$2500,9,FALSE)," ",VLOOKUP(OFFSET('様式Ⅰ (女子)'!$B$15,3*A49,0),'登録データ（女）'!$A$3:$J$2500,10,FALSE)," ","(",LEFT(VLOOKUP(OFFSET('様式Ⅰ (女子)'!$B$15,3*A49,0),'登録データ（女）'!$A$3:$J$2500,8,FALSE),2),")"))</f>
        <v/>
      </c>
      <c r="E49" s="1" t="str">
        <f t="shared" si="0"/>
        <v/>
      </c>
      <c r="F49" s="1" t="str">
        <f>IF(B49="","",VLOOKUP(基本情報登録!$D$10,'登録データ（男）'!$M$3:$Q$65,3,FALSE))</f>
        <v/>
      </c>
      <c r="G49" s="1" t="str">
        <f>IF(B49="","",VLOOKUP('様式Ⅰ (女子)'!E160,'登録データ（男）'!$BC$2:$BD$49,2,FALSE))</f>
        <v/>
      </c>
      <c r="H49" s="1" t="str">
        <f>IF(B49="","",'様式Ⅰ (女子)'!B159)</f>
        <v/>
      </c>
      <c r="I49" s="1" t="str">
        <f>IF(B49="","",'様式Ⅰ (女子)'!AJ159)</f>
        <v/>
      </c>
      <c r="J49" s="1" t="str">
        <f>IF(B49="","",'様式Ⅰ (女子)'!AJ160)</f>
        <v/>
      </c>
      <c r="K49" s="1" t="str">
        <f>IF(B49="","",'様式Ⅰ (女子)'!AJ161)</f>
        <v/>
      </c>
    </row>
    <row r="50" spans="1:11" ht="18.75">
      <c r="A50" s="1">
        <v>49</v>
      </c>
      <c r="B50" s="1" t="str">
        <f>IF('様式Ⅰ (女子)'!B162="","",'様式Ⅰ (女子)'!BG162)</f>
        <v/>
      </c>
      <c r="C50" t="str">
        <f>IF(B50="","",CONCATENATE('様式Ⅰ (女子)'!C162," ","(",'様式Ⅰ (女子)'!E162,")"))</f>
        <v/>
      </c>
      <c r="D50" s="1" t="str">
        <f ca="1">IF($C50="","",CONCATENATE(VLOOKUP(OFFSET('様式Ⅰ (女子)'!$B$15,3*A50,0),'登録データ（女）'!$A$3:$J$2500,9,FALSE)," ",VLOOKUP(OFFSET('様式Ⅰ (女子)'!$B$15,3*A50,0),'登録データ（女）'!$A$3:$J$2500,10,FALSE)," ","(",LEFT(VLOOKUP(OFFSET('様式Ⅰ (女子)'!$B$15,3*A50,0),'登録データ（女）'!$A$3:$J$2500,8,FALSE),2),")"))</f>
        <v/>
      </c>
      <c r="E50" s="1" t="str">
        <f t="shared" si="0"/>
        <v/>
      </c>
      <c r="F50" s="1" t="str">
        <f>IF(B50="","",VLOOKUP(基本情報登録!$D$10,'登録データ（男）'!$M$3:$Q$65,3,FALSE))</f>
        <v/>
      </c>
      <c r="G50" s="1" t="str">
        <f>IF(B50="","",VLOOKUP('様式Ⅰ (女子)'!E163,'登録データ（男）'!$BC$2:$BD$49,2,FALSE))</f>
        <v/>
      </c>
      <c r="H50" s="1" t="str">
        <f>IF(B50="","",'様式Ⅰ (女子)'!B162)</f>
        <v/>
      </c>
      <c r="I50" s="1" t="str">
        <f>IF(B50="","",'様式Ⅰ (女子)'!AJ162)</f>
        <v/>
      </c>
      <c r="J50" s="1" t="str">
        <f>IF(B50="","",'様式Ⅰ (女子)'!AJ163)</f>
        <v/>
      </c>
      <c r="K50" s="1" t="str">
        <f>IF(B50="","",'様式Ⅰ (女子)'!AJ164)</f>
        <v/>
      </c>
    </row>
    <row r="51" spans="1:11" ht="18.75">
      <c r="A51" s="1">
        <v>50</v>
      </c>
      <c r="B51" s="1" t="str">
        <f>IF('様式Ⅰ (女子)'!B165="","",'様式Ⅰ (女子)'!BG165)</f>
        <v/>
      </c>
      <c r="C51" t="str">
        <f>IF(B51="","",CONCATENATE('様式Ⅰ (女子)'!C165," ","(",'様式Ⅰ (女子)'!E165,")"))</f>
        <v/>
      </c>
      <c r="D51" s="1" t="str">
        <f ca="1">IF($C51="","",CONCATENATE(VLOOKUP(OFFSET('様式Ⅰ (女子)'!$B$15,3*A51,0),'登録データ（女）'!$A$3:$J$2500,9,FALSE)," ",VLOOKUP(OFFSET('様式Ⅰ (女子)'!$B$15,3*A51,0),'登録データ（女）'!$A$3:$J$2500,10,FALSE)," ","(",LEFT(VLOOKUP(OFFSET('様式Ⅰ (女子)'!$B$15,3*A51,0),'登録データ（女）'!$A$3:$J$2500,8,FALSE),2),")"))</f>
        <v/>
      </c>
      <c r="E51" s="1" t="str">
        <f t="shared" si="0"/>
        <v/>
      </c>
      <c r="F51" s="1" t="str">
        <f>IF(B51="","",VLOOKUP(基本情報登録!$D$10,'登録データ（男）'!$M$3:$Q$65,3,FALSE))</f>
        <v/>
      </c>
      <c r="G51" s="1" t="str">
        <f>IF(B51="","",VLOOKUP('様式Ⅰ (女子)'!E166,'登録データ（男）'!$BC$2:$BD$49,2,FALSE))</f>
        <v/>
      </c>
      <c r="H51" s="1" t="str">
        <f>IF(B51="","",'様式Ⅰ (女子)'!B165)</f>
        <v/>
      </c>
      <c r="I51" s="1" t="str">
        <f>IF(B51="","",'様式Ⅰ (女子)'!AJ165)</f>
        <v/>
      </c>
      <c r="J51" s="1" t="str">
        <f>IF(B51="","",'様式Ⅰ (女子)'!AJ166)</f>
        <v/>
      </c>
      <c r="K51" s="1" t="str">
        <f>IF(B51="","",'様式Ⅰ (女子)'!AJ167)</f>
        <v/>
      </c>
    </row>
    <row r="52" spans="1:11" ht="18.75">
      <c r="A52" s="1">
        <v>51</v>
      </c>
      <c r="B52" s="1" t="str">
        <f>IF('様式Ⅰ (女子)'!B168="","",'様式Ⅰ (女子)'!BG168)</f>
        <v/>
      </c>
      <c r="C52" t="str">
        <f>IF(B52="","",CONCATENATE('様式Ⅰ (女子)'!C168," ","(",'様式Ⅰ (女子)'!E168,")"))</f>
        <v/>
      </c>
      <c r="D52" s="1" t="str">
        <f ca="1">IF($C52="","",CONCATENATE(VLOOKUP(OFFSET('様式Ⅰ (女子)'!$B$15,3*A52,0),'登録データ（女）'!$A$3:$J$2500,9,FALSE)," ",VLOOKUP(OFFSET('様式Ⅰ (女子)'!$B$15,3*A52,0),'登録データ（女）'!$A$3:$J$2500,10,FALSE)," ","(",LEFT(VLOOKUP(OFFSET('様式Ⅰ (女子)'!$B$15,3*A52,0),'登録データ（女）'!$A$3:$J$2500,8,FALSE),2),")"))</f>
        <v/>
      </c>
      <c r="E52" s="1" t="str">
        <f t="shared" si="0"/>
        <v/>
      </c>
      <c r="F52" s="1" t="str">
        <f>IF(B52="","",VLOOKUP(基本情報登録!$D$10,'登録データ（男）'!$M$3:$Q$65,3,FALSE))</f>
        <v/>
      </c>
      <c r="G52" s="1" t="str">
        <f>IF(B52="","",VLOOKUP('様式Ⅰ (女子)'!E169,'登録データ（男）'!$BC$2:$BD$49,2,FALSE))</f>
        <v/>
      </c>
      <c r="H52" s="1" t="str">
        <f>IF(B52="","",'様式Ⅰ (女子)'!B168)</f>
        <v/>
      </c>
      <c r="I52" s="1" t="str">
        <f>IF(B52="","",'様式Ⅰ (女子)'!AJ168)</f>
        <v/>
      </c>
      <c r="J52" s="1" t="str">
        <f>IF(B52="","",'様式Ⅰ (女子)'!AJ169)</f>
        <v/>
      </c>
      <c r="K52" s="1" t="str">
        <f>IF(B52="","",'様式Ⅰ (女子)'!AJ170)</f>
        <v/>
      </c>
    </row>
    <row r="53" spans="1:11" ht="18.75">
      <c r="A53" s="1">
        <v>52</v>
      </c>
      <c r="B53" s="1" t="str">
        <f>IF('様式Ⅰ (女子)'!B171="","",'様式Ⅰ (女子)'!BG171)</f>
        <v/>
      </c>
      <c r="C53" t="str">
        <f>IF(B53="","",CONCATENATE('様式Ⅰ (女子)'!C171," ","(",'様式Ⅰ (女子)'!E171,")"))</f>
        <v/>
      </c>
      <c r="D53" s="1" t="str">
        <f ca="1">IF($C53="","",CONCATENATE(VLOOKUP(OFFSET('様式Ⅰ (女子)'!$B$15,3*A53,0),'登録データ（女）'!$A$3:$J$2500,9,FALSE)," ",VLOOKUP(OFFSET('様式Ⅰ (女子)'!$B$15,3*A53,0),'登録データ（女）'!$A$3:$J$2500,10,FALSE)," ","(",LEFT(VLOOKUP(OFFSET('様式Ⅰ (女子)'!$B$15,3*A53,0),'登録データ（女）'!$A$3:$J$2500,8,FALSE),2),")"))</f>
        <v/>
      </c>
      <c r="E53" s="1" t="str">
        <f t="shared" si="0"/>
        <v/>
      </c>
      <c r="F53" s="1" t="str">
        <f>IF(B53="","",VLOOKUP(基本情報登録!$D$10,'登録データ（男）'!$M$3:$Q$65,3,FALSE))</f>
        <v/>
      </c>
      <c r="G53" s="1" t="str">
        <f>IF(B53="","",VLOOKUP('様式Ⅰ (女子)'!E172,'登録データ（男）'!$BC$2:$BD$49,2,FALSE))</f>
        <v/>
      </c>
      <c r="H53" s="1" t="str">
        <f>IF(B53="","",'様式Ⅰ (女子)'!B171)</f>
        <v/>
      </c>
      <c r="I53" s="1" t="str">
        <f>IF(B53="","",'様式Ⅰ (女子)'!AJ171)</f>
        <v/>
      </c>
      <c r="J53" s="1" t="str">
        <f>IF(B53="","",'様式Ⅰ (女子)'!AJ172)</f>
        <v/>
      </c>
      <c r="K53" s="1" t="str">
        <f>IF(B53="","",'様式Ⅰ (女子)'!AJ173)</f>
        <v/>
      </c>
    </row>
    <row r="54" spans="1:11" ht="18.75">
      <c r="A54" s="1">
        <v>53</v>
      </c>
      <c r="B54" s="1" t="str">
        <f>IF('様式Ⅰ (女子)'!B174="","",'様式Ⅰ (女子)'!BG174)</f>
        <v/>
      </c>
      <c r="C54" t="str">
        <f>IF(B54="","",CONCATENATE('様式Ⅰ (女子)'!C174," ","(",'様式Ⅰ (女子)'!E174,")"))</f>
        <v/>
      </c>
      <c r="D54" s="1" t="str">
        <f ca="1">IF($C54="","",CONCATENATE(VLOOKUP(OFFSET('様式Ⅰ (女子)'!$B$15,3*A54,0),'登録データ（女）'!$A$3:$J$2500,9,FALSE)," ",VLOOKUP(OFFSET('様式Ⅰ (女子)'!$B$15,3*A54,0),'登録データ（女）'!$A$3:$J$2500,10,FALSE)," ","(",LEFT(VLOOKUP(OFFSET('様式Ⅰ (女子)'!$B$15,3*A54,0),'登録データ（女）'!$A$3:$J$2500,8,FALSE),2),")"))</f>
        <v/>
      </c>
      <c r="E54" s="1" t="str">
        <f t="shared" si="0"/>
        <v/>
      </c>
      <c r="F54" s="1" t="str">
        <f>IF(B54="","",VLOOKUP(基本情報登録!$D$10,'登録データ（男）'!$M$3:$Q$65,3,FALSE))</f>
        <v/>
      </c>
      <c r="G54" s="1" t="str">
        <f>IF(B54="","",VLOOKUP('様式Ⅰ (女子)'!E175,'登録データ（男）'!$BC$2:$BD$49,2,FALSE))</f>
        <v/>
      </c>
      <c r="H54" s="1" t="str">
        <f>IF(B54="","",'様式Ⅰ (女子)'!B174)</f>
        <v/>
      </c>
      <c r="I54" s="1" t="str">
        <f>IF(B54="","",'様式Ⅰ (女子)'!AJ174)</f>
        <v/>
      </c>
      <c r="J54" s="1" t="str">
        <f>IF(B54="","",'様式Ⅰ (女子)'!AJ175)</f>
        <v/>
      </c>
      <c r="K54" s="1" t="str">
        <f>IF(B54="","",'様式Ⅰ (女子)'!AJ176)</f>
        <v/>
      </c>
    </row>
    <row r="55" spans="1:11" ht="18.75">
      <c r="A55" s="1">
        <v>54</v>
      </c>
      <c r="B55" s="1" t="str">
        <f>IF('様式Ⅰ (女子)'!B177="","",'様式Ⅰ (女子)'!BG177)</f>
        <v/>
      </c>
      <c r="C55" t="str">
        <f>IF(B55="","",CONCATENATE('様式Ⅰ (女子)'!C177," ","(",'様式Ⅰ (女子)'!E177,")"))</f>
        <v/>
      </c>
      <c r="D55" s="1" t="str">
        <f ca="1">IF($C55="","",CONCATENATE(VLOOKUP(OFFSET('様式Ⅰ (女子)'!$B$15,3*A55,0),'登録データ（女）'!$A$3:$J$2500,9,FALSE)," ",VLOOKUP(OFFSET('様式Ⅰ (女子)'!$B$15,3*A55,0),'登録データ（女）'!$A$3:$J$2500,10,FALSE)," ","(",LEFT(VLOOKUP(OFFSET('様式Ⅰ (女子)'!$B$15,3*A55,0),'登録データ（女）'!$A$3:$J$2500,8,FALSE),2),")"))</f>
        <v/>
      </c>
      <c r="E55" s="1" t="str">
        <f t="shared" si="0"/>
        <v/>
      </c>
      <c r="F55" s="1" t="str">
        <f>IF(B55="","",VLOOKUP(基本情報登録!$D$10,'登録データ（男）'!$M$3:$Q$65,3,FALSE))</f>
        <v/>
      </c>
      <c r="G55" s="1" t="str">
        <f>IF(B55="","",VLOOKUP('様式Ⅰ (女子)'!E178,'登録データ（男）'!$BC$2:$BD$49,2,FALSE))</f>
        <v/>
      </c>
      <c r="H55" s="1" t="str">
        <f>IF(B55="","",'様式Ⅰ (女子)'!B177)</f>
        <v/>
      </c>
      <c r="I55" s="1" t="str">
        <f>IF(B55="","",'様式Ⅰ (女子)'!AJ177)</f>
        <v/>
      </c>
      <c r="J55" s="1" t="str">
        <f>IF(B55="","",'様式Ⅰ (女子)'!AJ178)</f>
        <v/>
      </c>
      <c r="K55" s="1" t="str">
        <f>IF(B55="","",'様式Ⅰ (女子)'!AJ179)</f>
        <v/>
      </c>
    </row>
    <row r="56" spans="1:11" ht="18.75">
      <c r="A56" s="1">
        <v>55</v>
      </c>
      <c r="B56" s="1" t="str">
        <f>IF('様式Ⅰ (女子)'!B180="","",'様式Ⅰ (女子)'!BG180)</f>
        <v/>
      </c>
      <c r="C56" t="str">
        <f>IF(B56="","",CONCATENATE('様式Ⅰ (女子)'!C180," ","(",'様式Ⅰ (女子)'!E180,")"))</f>
        <v/>
      </c>
      <c r="D56" s="1" t="str">
        <f ca="1">IF($C56="","",CONCATENATE(VLOOKUP(OFFSET('様式Ⅰ (女子)'!$B$15,3*A56,0),'登録データ（女）'!$A$3:$J$2500,9,FALSE)," ",VLOOKUP(OFFSET('様式Ⅰ (女子)'!$B$15,3*A56,0),'登録データ（女）'!$A$3:$J$2500,10,FALSE)," ","(",LEFT(VLOOKUP(OFFSET('様式Ⅰ (女子)'!$B$15,3*A56,0),'登録データ（女）'!$A$3:$J$2500,8,FALSE),2),")"))</f>
        <v/>
      </c>
      <c r="E56" s="1" t="str">
        <f t="shared" si="0"/>
        <v/>
      </c>
      <c r="F56" s="1" t="str">
        <f>IF(B56="","",VLOOKUP(基本情報登録!$D$10,'登録データ（男）'!$M$3:$Q$65,3,FALSE))</f>
        <v/>
      </c>
      <c r="G56" s="1" t="str">
        <f>IF(B56="","",VLOOKUP('様式Ⅰ (女子)'!E181,'登録データ（男）'!$BC$2:$BD$49,2,FALSE))</f>
        <v/>
      </c>
      <c r="H56" s="1" t="str">
        <f>IF(B56="","",'様式Ⅰ (女子)'!B180)</f>
        <v/>
      </c>
      <c r="I56" s="1" t="str">
        <f>IF(B56="","",'様式Ⅰ (女子)'!AJ180)</f>
        <v/>
      </c>
      <c r="J56" s="1" t="str">
        <f>IF(B56="","",'様式Ⅰ (女子)'!AJ181)</f>
        <v/>
      </c>
      <c r="K56" s="1" t="str">
        <f>IF(B56="","",'様式Ⅰ (女子)'!AJ182)</f>
        <v/>
      </c>
    </row>
    <row r="57" spans="1:11" ht="18.75">
      <c r="A57" s="1">
        <v>56</v>
      </c>
      <c r="B57" s="1" t="str">
        <f>IF('様式Ⅰ (女子)'!B183="","",'様式Ⅰ (女子)'!BG183)</f>
        <v/>
      </c>
      <c r="C57" t="str">
        <f>IF(B57="","",CONCATENATE('様式Ⅰ (女子)'!C183," ","(",'様式Ⅰ (女子)'!E183,")"))</f>
        <v/>
      </c>
      <c r="D57" s="1" t="str">
        <f ca="1">IF($C57="","",CONCATENATE(VLOOKUP(OFFSET('様式Ⅰ (女子)'!$B$15,3*A57,0),'登録データ（女）'!$A$3:$J$2500,9,FALSE)," ",VLOOKUP(OFFSET('様式Ⅰ (女子)'!$B$15,3*A57,0),'登録データ（女）'!$A$3:$J$2500,10,FALSE)," ","(",LEFT(VLOOKUP(OFFSET('様式Ⅰ (女子)'!$B$15,3*A57,0),'登録データ（女）'!$A$3:$J$2500,8,FALSE),2),")"))</f>
        <v/>
      </c>
      <c r="E57" s="1" t="str">
        <f t="shared" si="0"/>
        <v/>
      </c>
      <c r="F57" s="1" t="str">
        <f>IF(B57="","",VLOOKUP(基本情報登録!$D$10,'登録データ（男）'!$M$3:$Q$65,3,FALSE))</f>
        <v/>
      </c>
      <c r="G57" s="1" t="str">
        <f>IF(B57="","",VLOOKUP('様式Ⅰ (女子)'!E184,'登録データ（男）'!$BC$2:$BD$49,2,FALSE))</f>
        <v/>
      </c>
      <c r="H57" s="1" t="str">
        <f>IF(B57="","",'様式Ⅰ (女子)'!B183)</f>
        <v/>
      </c>
      <c r="I57" s="1" t="str">
        <f>IF(B57="","",'様式Ⅰ (女子)'!AJ183)</f>
        <v/>
      </c>
      <c r="J57" s="1" t="str">
        <f>IF(B57="","",'様式Ⅰ (女子)'!AJ184)</f>
        <v/>
      </c>
      <c r="K57" s="1" t="str">
        <f>IF(B57="","",'様式Ⅰ (女子)'!AJ185)</f>
        <v/>
      </c>
    </row>
    <row r="58" spans="1:11" ht="18.75">
      <c r="A58" s="1">
        <v>57</v>
      </c>
      <c r="B58" s="1" t="str">
        <f>IF('様式Ⅰ (女子)'!B186="","",'様式Ⅰ (女子)'!BG186)</f>
        <v/>
      </c>
      <c r="C58" t="str">
        <f>IF(B58="","",CONCATENATE('様式Ⅰ (女子)'!C186," ","(",'様式Ⅰ (女子)'!E186,")"))</f>
        <v/>
      </c>
      <c r="D58" s="1" t="str">
        <f ca="1">IF($C58="","",CONCATENATE(VLOOKUP(OFFSET('様式Ⅰ (女子)'!$B$15,3*A58,0),'登録データ（女）'!$A$3:$J$2500,9,FALSE)," ",VLOOKUP(OFFSET('様式Ⅰ (女子)'!$B$15,3*A58,0),'登録データ（女）'!$A$3:$J$2500,10,FALSE)," ","(",LEFT(VLOOKUP(OFFSET('様式Ⅰ (女子)'!$B$15,3*A58,0),'登録データ（女）'!$A$3:$J$2500,8,FALSE),2),")"))</f>
        <v/>
      </c>
      <c r="E58" s="1" t="str">
        <f t="shared" si="0"/>
        <v/>
      </c>
      <c r="F58" s="1" t="str">
        <f>IF(B58="","",VLOOKUP(基本情報登録!$D$10,'登録データ（男）'!$M$3:$Q$65,3,FALSE))</f>
        <v/>
      </c>
      <c r="G58" s="1" t="str">
        <f>IF(B58="","",VLOOKUP('様式Ⅰ (女子)'!E187,'登録データ（男）'!$BC$2:$BD$49,2,FALSE))</f>
        <v/>
      </c>
      <c r="H58" s="1" t="str">
        <f>IF(B58="","",'様式Ⅰ (女子)'!B186)</f>
        <v/>
      </c>
      <c r="I58" s="1" t="str">
        <f>IF(B58="","",'様式Ⅰ (女子)'!AJ186)</f>
        <v/>
      </c>
      <c r="J58" s="1" t="str">
        <f>IF(B58="","",'様式Ⅰ (女子)'!AJ187)</f>
        <v/>
      </c>
      <c r="K58" s="1" t="str">
        <f>IF(B58="","",'様式Ⅰ (女子)'!AJ188)</f>
        <v/>
      </c>
    </row>
    <row r="59" spans="1:11" ht="18.75">
      <c r="A59" s="1">
        <v>58</v>
      </c>
      <c r="B59" s="1" t="str">
        <f>IF('様式Ⅰ (女子)'!B189="","",'様式Ⅰ (女子)'!BG189)</f>
        <v/>
      </c>
      <c r="C59" t="str">
        <f>IF(B59="","",CONCATENATE('様式Ⅰ (女子)'!C189," ","(",'様式Ⅰ (女子)'!E189,")"))</f>
        <v/>
      </c>
      <c r="D59" s="1" t="str">
        <f ca="1">IF($C59="","",CONCATENATE(VLOOKUP(OFFSET('様式Ⅰ (女子)'!$B$15,3*A59,0),'登録データ（女）'!$A$3:$J$2500,9,FALSE)," ",VLOOKUP(OFFSET('様式Ⅰ (女子)'!$B$15,3*A59,0),'登録データ（女）'!$A$3:$J$2500,10,FALSE)," ","(",LEFT(VLOOKUP(OFFSET('様式Ⅰ (女子)'!$B$15,3*A59,0),'登録データ（女）'!$A$3:$J$2500,8,FALSE),2),")"))</f>
        <v/>
      </c>
      <c r="E59" s="1" t="str">
        <f t="shared" si="0"/>
        <v/>
      </c>
      <c r="F59" s="1" t="str">
        <f>IF(B59="","",VLOOKUP(基本情報登録!$D$10,'登録データ（男）'!$M$3:$Q$65,3,FALSE))</f>
        <v/>
      </c>
      <c r="G59" s="1" t="str">
        <f>IF(B59="","",VLOOKUP('様式Ⅰ (女子)'!E190,'登録データ（男）'!$BC$2:$BD$49,2,FALSE))</f>
        <v/>
      </c>
      <c r="H59" s="1" t="str">
        <f>IF(B59="","",'様式Ⅰ (女子)'!B189)</f>
        <v/>
      </c>
      <c r="I59" s="1" t="str">
        <f>IF(B59="","",'様式Ⅰ (女子)'!AJ189)</f>
        <v/>
      </c>
      <c r="J59" s="1" t="str">
        <f>IF(B59="","",'様式Ⅰ (女子)'!AJ190)</f>
        <v/>
      </c>
      <c r="K59" s="1" t="str">
        <f>IF(B59="","",'様式Ⅰ (女子)'!AJ191)</f>
        <v/>
      </c>
    </row>
    <row r="60" spans="1:11" ht="18.75">
      <c r="A60" s="1">
        <v>59</v>
      </c>
      <c r="B60" s="1" t="str">
        <f>IF('様式Ⅰ (女子)'!B192="","",'様式Ⅰ (女子)'!BG192)</f>
        <v/>
      </c>
      <c r="C60" t="str">
        <f>IF(B60="","",CONCATENATE('様式Ⅰ (女子)'!C192," ","(",'様式Ⅰ (女子)'!E192,")"))</f>
        <v/>
      </c>
      <c r="D60" s="1" t="str">
        <f ca="1">IF($C60="","",CONCATENATE(VLOOKUP(OFFSET('様式Ⅰ (女子)'!$B$15,3*A60,0),'登録データ（女）'!$A$3:$J$2500,9,FALSE)," ",VLOOKUP(OFFSET('様式Ⅰ (女子)'!$B$15,3*A60,0),'登録データ（女）'!$A$3:$J$2500,10,FALSE)," ","(",LEFT(VLOOKUP(OFFSET('様式Ⅰ (女子)'!$B$15,3*A60,0),'登録データ（女）'!$A$3:$J$2500,8,FALSE),2),")"))</f>
        <v/>
      </c>
      <c r="E60" s="1" t="str">
        <f t="shared" si="0"/>
        <v/>
      </c>
      <c r="F60" s="1" t="str">
        <f>IF(B60="","",VLOOKUP(基本情報登録!$D$10,'登録データ（男）'!$M$3:$Q$65,3,FALSE))</f>
        <v/>
      </c>
      <c r="G60" s="1" t="str">
        <f>IF(B60="","",VLOOKUP('様式Ⅰ (女子)'!E193,'登録データ（男）'!$BC$2:$BD$49,2,FALSE))</f>
        <v/>
      </c>
      <c r="H60" s="1" t="str">
        <f>IF(B60="","",'様式Ⅰ (女子)'!B192)</f>
        <v/>
      </c>
      <c r="I60" s="1" t="str">
        <f>IF(B60="","",'様式Ⅰ (女子)'!AJ192)</f>
        <v/>
      </c>
      <c r="J60" s="1" t="str">
        <f>IF(B60="","",'様式Ⅰ (女子)'!AJ193)</f>
        <v/>
      </c>
      <c r="K60" s="1" t="str">
        <f>IF(B60="","",'様式Ⅰ (女子)'!AJ194)</f>
        <v/>
      </c>
    </row>
    <row r="61" spans="1:11" ht="18.75">
      <c r="A61" s="1">
        <v>60</v>
      </c>
      <c r="B61" s="1" t="str">
        <f>IF('様式Ⅰ (女子)'!B195="","",'様式Ⅰ (女子)'!BG195)</f>
        <v/>
      </c>
      <c r="C61" t="str">
        <f>IF(B61="","",CONCATENATE('様式Ⅰ (女子)'!C195," ","(",'様式Ⅰ (女子)'!E195,")"))</f>
        <v/>
      </c>
      <c r="D61" s="1" t="str">
        <f ca="1">IF($C61="","",CONCATENATE(VLOOKUP(OFFSET('様式Ⅰ (女子)'!$B$15,3*A61,0),'登録データ（女）'!$A$3:$J$2500,9,FALSE)," ",VLOOKUP(OFFSET('様式Ⅰ (女子)'!$B$15,3*A61,0),'登録データ（女）'!$A$3:$J$2500,10,FALSE)," ","(",LEFT(VLOOKUP(OFFSET('様式Ⅰ (女子)'!$B$15,3*A61,0),'登録データ（女）'!$A$3:$J$2500,8,FALSE),2),")"))</f>
        <v/>
      </c>
      <c r="E61" s="1" t="str">
        <f t="shared" si="0"/>
        <v/>
      </c>
      <c r="F61" s="1" t="str">
        <f>IF(B61="","",VLOOKUP(基本情報登録!$D$10,'登録データ（男）'!$M$3:$Q$65,3,FALSE))</f>
        <v/>
      </c>
      <c r="G61" s="1" t="str">
        <f>IF(B61="","",VLOOKUP('様式Ⅰ (女子)'!E196,'登録データ（男）'!$BC$2:$BD$49,2,FALSE))</f>
        <v/>
      </c>
      <c r="H61" s="1" t="str">
        <f>IF(B61="","",'様式Ⅰ (女子)'!B195)</f>
        <v/>
      </c>
      <c r="I61" s="1" t="str">
        <f>IF(B61="","",'様式Ⅰ (女子)'!AJ195)</f>
        <v/>
      </c>
      <c r="J61" s="1" t="str">
        <f>IF(B61="","",'様式Ⅰ (女子)'!AJ196)</f>
        <v/>
      </c>
      <c r="K61" s="1" t="str">
        <f>IF(B61="","",'様式Ⅰ (女子)'!AJ197)</f>
        <v/>
      </c>
    </row>
    <row r="62" spans="1:11" ht="18.75">
      <c r="A62" s="1">
        <v>61</v>
      </c>
      <c r="B62" s="1" t="str">
        <f>IF('様式Ⅰ (女子)'!B198="","",'様式Ⅰ (女子)'!BG198)</f>
        <v/>
      </c>
      <c r="C62" t="str">
        <f>IF(B62="","",CONCATENATE('様式Ⅰ (女子)'!C198," ","(",'様式Ⅰ (女子)'!E198,")"))</f>
        <v/>
      </c>
      <c r="D62" s="1" t="str">
        <f ca="1">IF($C62="","",CONCATENATE(VLOOKUP(OFFSET('様式Ⅰ (女子)'!$B$15,3*A62,0),'登録データ（女）'!$A$3:$J$2500,9,FALSE)," ",VLOOKUP(OFFSET('様式Ⅰ (女子)'!$B$15,3*A62,0),'登録データ（女）'!$A$3:$J$2500,10,FALSE)," ","(",LEFT(VLOOKUP(OFFSET('様式Ⅰ (女子)'!$B$15,3*A62,0),'登録データ（女）'!$A$3:$J$2500,8,FALSE),2),")"))</f>
        <v/>
      </c>
      <c r="E62" s="1" t="str">
        <f t="shared" si="0"/>
        <v/>
      </c>
      <c r="F62" s="1" t="str">
        <f>IF(B62="","",VLOOKUP(基本情報登録!$D$10,'登録データ（男）'!$M$3:$Q$65,3,FALSE))</f>
        <v/>
      </c>
      <c r="G62" s="1" t="str">
        <f>IF(B62="","",VLOOKUP('様式Ⅰ (女子)'!E199,'登録データ（男）'!$BC$2:$BD$49,2,FALSE))</f>
        <v/>
      </c>
      <c r="H62" s="1" t="str">
        <f>IF(B62="","",'様式Ⅰ (女子)'!B198)</f>
        <v/>
      </c>
      <c r="I62" s="1" t="str">
        <f>IF(B62="","",'様式Ⅰ (女子)'!AJ198)</f>
        <v/>
      </c>
      <c r="J62" s="1" t="str">
        <f>IF(B62="","",'様式Ⅰ (女子)'!AJ199)</f>
        <v/>
      </c>
      <c r="K62" s="1" t="str">
        <f>IF(B62="","",'様式Ⅰ (女子)'!AJ200)</f>
        <v/>
      </c>
    </row>
    <row r="63" spans="1:11" ht="18.75">
      <c r="A63" s="1">
        <v>62</v>
      </c>
      <c r="B63" s="1" t="str">
        <f>IF('様式Ⅰ (女子)'!B201="","",'様式Ⅰ (女子)'!BG201)</f>
        <v/>
      </c>
      <c r="C63" t="str">
        <f>IF(B63="","",CONCATENATE('様式Ⅰ (女子)'!C201," ","(",'様式Ⅰ (女子)'!E201,")"))</f>
        <v/>
      </c>
      <c r="D63" s="1" t="str">
        <f ca="1">IF($C63="","",CONCATENATE(VLOOKUP(OFFSET('様式Ⅰ (女子)'!$B$15,3*A63,0),'登録データ（女）'!$A$3:$J$2500,9,FALSE)," ",VLOOKUP(OFFSET('様式Ⅰ (女子)'!$B$15,3*A63,0),'登録データ（女）'!$A$3:$J$2500,10,FALSE)," ","(",LEFT(VLOOKUP(OFFSET('様式Ⅰ (女子)'!$B$15,3*A63,0),'登録データ（女）'!$A$3:$J$2500,8,FALSE),2),")"))</f>
        <v/>
      </c>
      <c r="E63" s="1" t="str">
        <f t="shared" si="0"/>
        <v/>
      </c>
      <c r="F63" s="1" t="str">
        <f>IF(B63="","",VLOOKUP(基本情報登録!$D$10,'登録データ（男）'!$M$3:$Q$65,3,FALSE))</f>
        <v/>
      </c>
      <c r="G63" s="1" t="str">
        <f>IF(B63="","",VLOOKUP('様式Ⅰ (女子)'!E202,'登録データ（男）'!$BC$2:$BD$49,2,FALSE))</f>
        <v/>
      </c>
      <c r="H63" s="1" t="str">
        <f>IF(B63="","",'様式Ⅰ (女子)'!B201)</f>
        <v/>
      </c>
      <c r="I63" s="1" t="str">
        <f>IF(B63="","",'様式Ⅰ (女子)'!AJ201)</f>
        <v/>
      </c>
      <c r="J63" s="1" t="str">
        <f>IF(B63="","",'様式Ⅰ (女子)'!AJ202)</f>
        <v/>
      </c>
      <c r="K63" s="1" t="str">
        <f>IF(B63="","",'様式Ⅰ (女子)'!AJ203)</f>
        <v/>
      </c>
    </row>
    <row r="64" spans="1:11" ht="18.75">
      <c r="A64" s="1">
        <v>63</v>
      </c>
      <c r="B64" s="1" t="str">
        <f>IF('様式Ⅰ (女子)'!B204="","",'様式Ⅰ (女子)'!BG204)</f>
        <v/>
      </c>
      <c r="C64" t="str">
        <f>IF(B64="","",CONCATENATE('様式Ⅰ (女子)'!C204," ","(",'様式Ⅰ (女子)'!E204,")"))</f>
        <v/>
      </c>
      <c r="D64" s="1" t="str">
        <f ca="1">IF($C64="","",CONCATENATE(VLOOKUP(OFFSET('様式Ⅰ (女子)'!$B$15,3*A64,0),'登録データ（女）'!$A$3:$J$2500,9,FALSE)," ",VLOOKUP(OFFSET('様式Ⅰ (女子)'!$B$15,3*A64,0),'登録データ（女）'!$A$3:$J$2500,10,FALSE)," ","(",LEFT(VLOOKUP(OFFSET('様式Ⅰ (女子)'!$B$15,3*A64,0),'登録データ（女）'!$A$3:$J$2500,8,FALSE),2),")"))</f>
        <v/>
      </c>
      <c r="E64" s="1" t="str">
        <f t="shared" si="0"/>
        <v/>
      </c>
      <c r="F64" s="1" t="str">
        <f>IF(B64="","",VLOOKUP(基本情報登録!$D$10,'登録データ（男）'!$M$3:$Q$65,3,FALSE))</f>
        <v/>
      </c>
      <c r="G64" s="1" t="str">
        <f>IF(B64="","",VLOOKUP('様式Ⅰ (女子)'!E205,'登録データ（男）'!$BC$2:$BD$49,2,FALSE))</f>
        <v/>
      </c>
      <c r="H64" s="1" t="str">
        <f>IF(B64="","",'様式Ⅰ (女子)'!B204)</f>
        <v/>
      </c>
      <c r="I64" s="1" t="str">
        <f>IF(B64="","",'様式Ⅰ (女子)'!AJ204)</f>
        <v/>
      </c>
      <c r="J64" s="1" t="str">
        <f>IF(B64="","",'様式Ⅰ (女子)'!AJ205)</f>
        <v/>
      </c>
      <c r="K64" s="1" t="str">
        <f>IF(B64="","",'様式Ⅰ (女子)'!AJ206)</f>
        <v/>
      </c>
    </row>
    <row r="65" spans="1:11" ht="18.75">
      <c r="A65" s="1">
        <v>64</v>
      </c>
      <c r="B65" s="1" t="str">
        <f>IF('様式Ⅰ (女子)'!B207="","",'様式Ⅰ (女子)'!BG207)</f>
        <v/>
      </c>
      <c r="C65" t="str">
        <f>IF(B65="","",CONCATENATE('様式Ⅰ (女子)'!C207," ","(",'様式Ⅰ (女子)'!E207,")"))</f>
        <v/>
      </c>
      <c r="D65" s="1" t="str">
        <f ca="1">IF($C65="","",CONCATENATE(VLOOKUP(OFFSET('様式Ⅰ (女子)'!$B$15,3*A65,0),'登録データ（女）'!$A$3:$J$2500,9,FALSE)," ",VLOOKUP(OFFSET('様式Ⅰ (女子)'!$B$15,3*A65,0),'登録データ（女）'!$A$3:$J$2500,10,FALSE)," ","(",LEFT(VLOOKUP(OFFSET('様式Ⅰ (女子)'!$B$15,3*A65,0),'登録データ（女）'!$A$3:$J$2500,8,FALSE),2),")"))</f>
        <v/>
      </c>
      <c r="E65" s="1" t="str">
        <f t="shared" si="0"/>
        <v/>
      </c>
      <c r="F65" s="1" t="str">
        <f>IF(B65="","",VLOOKUP(基本情報登録!$D$10,'登録データ（男）'!$M$3:$Q$65,3,FALSE))</f>
        <v/>
      </c>
      <c r="G65" s="1" t="str">
        <f>IF(B65="","",VLOOKUP('様式Ⅰ (女子)'!E208,'登録データ（男）'!$BC$2:$BD$49,2,FALSE))</f>
        <v/>
      </c>
      <c r="H65" s="1" t="str">
        <f>IF(B65="","",'様式Ⅰ (女子)'!B207)</f>
        <v/>
      </c>
      <c r="I65" s="1" t="str">
        <f>IF(B65="","",'様式Ⅰ (女子)'!AJ207)</f>
        <v/>
      </c>
      <c r="J65" s="1" t="str">
        <f>IF(B65="","",'様式Ⅰ (女子)'!AJ208)</f>
        <v/>
      </c>
      <c r="K65" s="1" t="str">
        <f>IF(B65="","",'様式Ⅰ (女子)'!AJ209)</f>
        <v/>
      </c>
    </row>
    <row r="66" spans="1:11" ht="18.75">
      <c r="A66" s="1">
        <v>65</v>
      </c>
      <c r="B66" s="1" t="str">
        <f>IF('様式Ⅰ (女子)'!B210="","",'様式Ⅰ (女子)'!BG210)</f>
        <v/>
      </c>
      <c r="C66" t="str">
        <f>IF(B66="","",CONCATENATE('様式Ⅰ (女子)'!C210," ","(",'様式Ⅰ (女子)'!E210,")"))</f>
        <v/>
      </c>
      <c r="D66" s="1" t="str">
        <f ca="1">IF($C66="","",CONCATENATE(VLOOKUP(OFFSET('様式Ⅰ (女子)'!$B$15,3*A66,0),'登録データ（女）'!$A$3:$J$2500,9,FALSE)," ",VLOOKUP(OFFSET('様式Ⅰ (女子)'!$B$15,3*A66,0),'登録データ（女）'!$A$3:$J$2500,10,FALSE)," ","(",LEFT(VLOOKUP(OFFSET('様式Ⅰ (女子)'!$B$15,3*A66,0),'登録データ（女）'!$A$3:$J$2500,8,FALSE),2),")"))</f>
        <v/>
      </c>
      <c r="E66" s="1" t="str">
        <f t="shared" si="0"/>
        <v/>
      </c>
      <c r="F66" s="1" t="str">
        <f>IF(B66="","",VLOOKUP(基本情報登録!$D$10,'登録データ（男）'!$M$3:$Q$65,3,FALSE))</f>
        <v/>
      </c>
      <c r="G66" s="1" t="str">
        <f>IF(B66="","",VLOOKUP('様式Ⅰ (女子)'!E211,'登録データ（男）'!$BC$2:$BD$49,2,FALSE))</f>
        <v/>
      </c>
      <c r="H66" s="1" t="str">
        <f>IF(B66="","",'様式Ⅰ (女子)'!B210)</f>
        <v/>
      </c>
      <c r="I66" s="1" t="str">
        <f>IF(B66="","",'様式Ⅰ (女子)'!AJ210)</f>
        <v/>
      </c>
      <c r="J66" s="1" t="str">
        <f>IF(B66="","",'様式Ⅰ (女子)'!AJ211)</f>
        <v/>
      </c>
      <c r="K66" s="1" t="str">
        <f>IF(B66="","",'様式Ⅰ (女子)'!AJ212)</f>
        <v/>
      </c>
    </row>
    <row r="67" spans="1:11" ht="18.75">
      <c r="A67" s="1">
        <v>66</v>
      </c>
      <c r="B67" s="1" t="str">
        <f>IF('様式Ⅰ (女子)'!B213="","",'様式Ⅰ (女子)'!BG213)</f>
        <v/>
      </c>
      <c r="C67" t="str">
        <f>IF(B67="","",CONCATENATE('様式Ⅰ (女子)'!C213," ","(",'様式Ⅰ (女子)'!E213,")"))</f>
        <v/>
      </c>
      <c r="D67" s="1" t="str">
        <f ca="1">IF($C67="","",CONCATENATE(VLOOKUP(OFFSET('様式Ⅰ (女子)'!$B$15,3*A67,0),'登録データ（女）'!$A$3:$J$2500,9,FALSE)," ",VLOOKUP(OFFSET('様式Ⅰ (女子)'!$B$15,3*A67,0),'登録データ（女）'!$A$3:$J$2500,10,FALSE)," ","(",LEFT(VLOOKUP(OFFSET('様式Ⅰ (女子)'!$B$15,3*A67,0),'登録データ（女）'!$A$3:$J$2500,8,FALSE),2),")"))</f>
        <v/>
      </c>
      <c r="E67" s="1" t="str">
        <f t="shared" si="0"/>
        <v/>
      </c>
      <c r="F67" s="1" t="str">
        <f>IF(B67="","",VLOOKUP(基本情報登録!$D$10,'登録データ（男）'!$M$3:$Q$65,3,FALSE))</f>
        <v/>
      </c>
      <c r="G67" s="1" t="str">
        <f>IF(B67="","",VLOOKUP('様式Ⅰ (女子)'!E214,'登録データ（男）'!$BC$2:$BD$49,2,FALSE))</f>
        <v/>
      </c>
      <c r="H67" s="1" t="str">
        <f>IF(B67="","",'様式Ⅰ (女子)'!B213)</f>
        <v/>
      </c>
      <c r="I67" s="1" t="str">
        <f>IF(B67="","",'様式Ⅰ (女子)'!AJ213)</f>
        <v/>
      </c>
      <c r="J67" s="1" t="str">
        <f>IF(B67="","",'様式Ⅰ (女子)'!AJ214)</f>
        <v/>
      </c>
      <c r="K67" s="1" t="str">
        <f>IF(B67="","",'様式Ⅰ (女子)'!AJ215)</f>
        <v/>
      </c>
    </row>
    <row r="68" spans="1:11" ht="18.75">
      <c r="A68" s="1">
        <v>67</v>
      </c>
      <c r="B68" s="1" t="str">
        <f>IF('様式Ⅰ (女子)'!B216="","",'様式Ⅰ (女子)'!BG216)</f>
        <v/>
      </c>
      <c r="C68" t="str">
        <f>IF(B68="","",CONCATENATE('様式Ⅰ (女子)'!C216," ","(",'様式Ⅰ (女子)'!E216,")"))</f>
        <v/>
      </c>
      <c r="D68" s="1" t="str">
        <f ca="1">IF($C68="","",CONCATENATE(VLOOKUP(OFFSET('様式Ⅰ (女子)'!$B$15,3*A68,0),'登録データ（女）'!$A$3:$J$2500,9,FALSE)," ",VLOOKUP(OFFSET('様式Ⅰ (女子)'!$B$15,3*A68,0),'登録データ（女）'!$A$3:$J$2500,10,FALSE)," ","(",LEFT(VLOOKUP(OFFSET('様式Ⅰ (女子)'!$B$15,3*A68,0),'登録データ（女）'!$A$3:$J$2500,8,FALSE),2),")"))</f>
        <v/>
      </c>
      <c r="E68" s="1" t="str">
        <f t="shared" ref="E68:E131" si="1">IF(B68="","",2)</f>
        <v/>
      </c>
      <c r="F68" s="1" t="str">
        <f>IF(B68="","",VLOOKUP(基本情報登録!$D$10,'登録データ（男）'!$M$3:$Q$65,3,FALSE))</f>
        <v/>
      </c>
      <c r="G68" s="1" t="str">
        <f>IF(B68="","",VLOOKUP('様式Ⅰ (女子)'!E217,'登録データ（男）'!$BC$2:$BD$49,2,FALSE))</f>
        <v/>
      </c>
      <c r="H68" s="1" t="str">
        <f>IF(B68="","",'様式Ⅰ (女子)'!B216)</f>
        <v/>
      </c>
      <c r="I68" s="1" t="str">
        <f>IF(B68="","",'様式Ⅰ (女子)'!AJ216)</f>
        <v/>
      </c>
      <c r="J68" s="1" t="str">
        <f>IF(B68="","",'様式Ⅰ (女子)'!AJ217)</f>
        <v/>
      </c>
      <c r="K68" s="1" t="str">
        <f>IF(B68="","",'様式Ⅰ (女子)'!AJ218)</f>
        <v/>
      </c>
    </row>
    <row r="69" spans="1:11" ht="18.75">
      <c r="A69" s="1">
        <v>68</v>
      </c>
      <c r="B69" s="1" t="str">
        <f>IF('様式Ⅰ (女子)'!B219="","",'様式Ⅰ (女子)'!BG219)</f>
        <v/>
      </c>
      <c r="C69" t="str">
        <f>IF(B69="","",CONCATENATE('様式Ⅰ (女子)'!C219," ","(",'様式Ⅰ (女子)'!E219,")"))</f>
        <v/>
      </c>
      <c r="D69" s="1" t="str">
        <f ca="1">IF($C69="","",CONCATENATE(VLOOKUP(OFFSET('様式Ⅰ (女子)'!$B$15,3*A69,0),'登録データ（女）'!$A$3:$J$2500,9,FALSE)," ",VLOOKUP(OFFSET('様式Ⅰ (女子)'!$B$15,3*A69,0),'登録データ（女）'!$A$3:$J$2500,10,FALSE)," ","(",LEFT(VLOOKUP(OFFSET('様式Ⅰ (女子)'!$B$15,3*A69,0),'登録データ（女）'!$A$3:$J$2500,8,FALSE),2),")"))</f>
        <v/>
      </c>
      <c r="E69" s="1" t="str">
        <f t="shared" si="1"/>
        <v/>
      </c>
      <c r="F69" s="1" t="str">
        <f>IF(B69="","",VLOOKUP(基本情報登録!$D$10,'登録データ（男）'!$M$3:$Q$65,3,FALSE))</f>
        <v/>
      </c>
      <c r="G69" s="1" t="str">
        <f>IF(B69="","",VLOOKUP('様式Ⅰ (女子)'!E220,'登録データ（男）'!$BC$2:$BD$49,2,FALSE))</f>
        <v/>
      </c>
      <c r="H69" s="1" t="str">
        <f>IF(B69="","",'様式Ⅰ (女子)'!B219)</f>
        <v/>
      </c>
      <c r="I69" s="1" t="str">
        <f>IF(B69="","",'様式Ⅰ (女子)'!AJ219)</f>
        <v/>
      </c>
      <c r="J69" s="1" t="str">
        <f>IF(B69="","",'様式Ⅰ (女子)'!AJ220)</f>
        <v/>
      </c>
      <c r="K69" s="1" t="str">
        <f>IF(B69="","",'様式Ⅰ (女子)'!AJ221)</f>
        <v/>
      </c>
    </row>
    <row r="70" spans="1:11" ht="18.75">
      <c r="A70" s="1">
        <v>69</v>
      </c>
      <c r="B70" s="1" t="str">
        <f>IF('様式Ⅰ (女子)'!B222="","",'様式Ⅰ (女子)'!BG222)</f>
        <v/>
      </c>
      <c r="C70" t="str">
        <f>IF(B70="","",CONCATENATE('様式Ⅰ (女子)'!C222," ","(",'様式Ⅰ (女子)'!E222,")"))</f>
        <v/>
      </c>
      <c r="D70" s="1" t="str">
        <f ca="1">IF($C70="","",CONCATENATE(VLOOKUP(OFFSET('様式Ⅰ (女子)'!$B$15,3*A70,0),'登録データ（女）'!$A$3:$J$2500,9,FALSE)," ",VLOOKUP(OFFSET('様式Ⅰ (女子)'!$B$15,3*A70,0),'登録データ（女）'!$A$3:$J$2500,10,FALSE)," ","(",LEFT(VLOOKUP(OFFSET('様式Ⅰ (女子)'!$B$15,3*A70,0),'登録データ（女）'!$A$3:$J$2500,8,FALSE),2),")"))</f>
        <v/>
      </c>
      <c r="E70" s="1" t="str">
        <f t="shared" si="1"/>
        <v/>
      </c>
      <c r="F70" s="1" t="str">
        <f>IF(B70="","",VLOOKUP(基本情報登録!$D$10,'登録データ（男）'!$M$3:$Q$65,3,FALSE))</f>
        <v/>
      </c>
      <c r="G70" s="1" t="str">
        <f>IF(B70="","",VLOOKUP('様式Ⅰ (女子)'!E223,'登録データ（男）'!$BC$2:$BD$49,2,FALSE))</f>
        <v/>
      </c>
      <c r="H70" s="1" t="str">
        <f>IF(B70="","",'様式Ⅰ (女子)'!B222)</f>
        <v/>
      </c>
      <c r="I70" s="1" t="str">
        <f>IF(B70="","",'様式Ⅰ (女子)'!AJ222)</f>
        <v/>
      </c>
      <c r="J70" s="1" t="str">
        <f>IF(B70="","",'様式Ⅰ (女子)'!AJ223)</f>
        <v/>
      </c>
      <c r="K70" s="1" t="str">
        <f>IF(B70="","",'様式Ⅰ (女子)'!AJ224)</f>
        <v/>
      </c>
    </row>
    <row r="71" spans="1:11" ht="18.75">
      <c r="A71" s="1">
        <v>70</v>
      </c>
      <c r="B71" s="1" t="str">
        <f>IF('様式Ⅰ (女子)'!B225="","",'様式Ⅰ (女子)'!BG225)</f>
        <v/>
      </c>
      <c r="C71" t="str">
        <f>IF(B71="","",CONCATENATE('様式Ⅰ (女子)'!C225," ","(",'様式Ⅰ (女子)'!E225,")"))</f>
        <v/>
      </c>
      <c r="D71" s="1" t="str">
        <f ca="1">IF($C71="","",CONCATENATE(VLOOKUP(OFFSET('様式Ⅰ (女子)'!$B$15,3*A71,0),'登録データ（女）'!$A$3:$J$2500,9,FALSE)," ",VLOOKUP(OFFSET('様式Ⅰ (女子)'!$B$15,3*A71,0),'登録データ（女）'!$A$3:$J$2500,10,FALSE)," ","(",LEFT(VLOOKUP(OFFSET('様式Ⅰ (女子)'!$B$15,3*A71,0),'登録データ（女）'!$A$3:$J$2500,8,FALSE),2),")"))</f>
        <v/>
      </c>
      <c r="E71" s="1" t="str">
        <f t="shared" si="1"/>
        <v/>
      </c>
      <c r="F71" s="1" t="str">
        <f>IF(B71="","",VLOOKUP(基本情報登録!$D$10,'登録データ（男）'!$M$3:$Q$65,3,FALSE))</f>
        <v/>
      </c>
      <c r="G71" s="1" t="str">
        <f>IF(B71="","",VLOOKUP('様式Ⅰ (女子)'!E226,'登録データ（男）'!$BC$2:$BD$49,2,FALSE))</f>
        <v/>
      </c>
      <c r="H71" s="1" t="str">
        <f>IF(B71="","",'様式Ⅰ (女子)'!B225)</f>
        <v/>
      </c>
      <c r="I71" s="1" t="str">
        <f>IF(B71="","",'様式Ⅰ (女子)'!AJ225)</f>
        <v/>
      </c>
      <c r="J71" s="1" t="str">
        <f>IF(B71="","",'様式Ⅰ (女子)'!AJ226)</f>
        <v/>
      </c>
      <c r="K71" s="1" t="str">
        <f>IF(B71="","",'様式Ⅰ (女子)'!AJ227)</f>
        <v/>
      </c>
    </row>
    <row r="72" spans="1:11" ht="18.75">
      <c r="A72" s="1">
        <v>71</v>
      </c>
      <c r="B72" s="1" t="str">
        <f>IF('様式Ⅰ (女子)'!B228="","",'様式Ⅰ (女子)'!BG228)</f>
        <v/>
      </c>
      <c r="C72" t="str">
        <f>IF(B72="","",CONCATENATE('様式Ⅰ (女子)'!C228," ","(",'様式Ⅰ (女子)'!E228,")"))</f>
        <v/>
      </c>
      <c r="D72" s="1" t="str">
        <f ca="1">IF($C72="","",CONCATENATE(VLOOKUP(OFFSET('様式Ⅰ (女子)'!$B$15,3*A72,0),'登録データ（女）'!$A$3:$J$2500,9,FALSE)," ",VLOOKUP(OFFSET('様式Ⅰ (女子)'!$B$15,3*A72,0),'登録データ（女）'!$A$3:$J$2500,10,FALSE)," ","(",LEFT(VLOOKUP(OFFSET('様式Ⅰ (女子)'!$B$15,3*A72,0),'登録データ（女）'!$A$3:$J$2500,8,FALSE),2),")"))</f>
        <v/>
      </c>
      <c r="E72" s="1" t="str">
        <f t="shared" si="1"/>
        <v/>
      </c>
      <c r="F72" s="1" t="str">
        <f>IF(B72="","",VLOOKUP(基本情報登録!$D$10,'登録データ（男）'!$M$3:$Q$65,3,FALSE))</f>
        <v/>
      </c>
      <c r="G72" s="1" t="str">
        <f>IF(B72="","",VLOOKUP('様式Ⅰ (女子)'!E229,'登録データ（男）'!$BC$2:$BD$49,2,FALSE))</f>
        <v/>
      </c>
      <c r="H72" s="1" t="str">
        <f>IF(B72="","",'様式Ⅰ (女子)'!B228)</f>
        <v/>
      </c>
      <c r="I72" s="1" t="str">
        <f>IF(B72="","",'様式Ⅰ (女子)'!AJ228)</f>
        <v/>
      </c>
      <c r="J72" s="1" t="str">
        <f>IF(B72="","",'様式Ⅰ (女子)'!AJ229)</f>
        <v/>
      </c>
      <c r="K72" s="1" t="str">
        <f>IF(B72="","",'様式Ⅰ (女子)'!AJ230)</f>
        <v/>
      </c>
    </row>
    <row r="73" spans="1:11" ht="18.75">
      <c r="A73" s="1">
        <v>72</v>
      </c>
      <c r="B73" s="1" t="str">
        <f>IF('様式Ⅰ (女子)'!B231="","",'様式Ⅰ (女子)'!BG231)</f>
        <v/>
      </c>
      <c r="C73" t="str">
        <f>IF(B73="","",CONCATENATE('様式Ⅰ (女子)'!C231," ","(",'様式Ⅰ (女子)'!E231,")"))</f>
        <v/>
      </c>
      <c r="D73" s="1" t="str">
        <f ca="1">IF($C73="","",CONCATENATE(VLOOKUP(OFFSET('様式Ⅰ (女子)'!$B$15,3*A73,0),'登録データ（女）'!$A$3:$J$2500,9,FALSE)," ",VLOOKUP(OFFSET('様式Ⅰ (女子)'!$B$15,3*A73,0),'登録データ（女）'!$A$3:$J$2500,10,FALSE)," ","(",LEFT(VLOOKUP(OFFSET('様式Ⅰ (女子)'!$B$15,3*A73,0),'登録データ（女）'!$A$3:$J$2500,8,FALSE),2),")"))</f>
        <v/>
      </c>
      <c r="E73" s="1" t="str">
        <f t="shared" si="1"/>
        <v/>
      </c>
      <c r="F73" s="1" t="str">
        <f>IF(B73="","",VLOOKUP(基本情報登録!$D$10,'登録データ（男）'!$M$3:$Q$65,3,FALSE))</f>
        <v/>
      </c>
      <c r="G73" s="1" t="str">
        <f>IF(B73="","",VLOOKUP('様式Ⅰ (女子)'!E232,'登録データ（男）'!$BC$2:$BD$49,2,FALSE))</f>
        <v/>
      </c>
      <c r="H73" s="1" t="str">
        <f>IF(B73="","",'様式Ⅰ (女子)'!B231)</f>
        <v/>
      </c>
      <c r="I73" s="1" t="str">
        <f>IF(B73="","",'様式Ⅰ (女子)'!AJ231)</f>
        <v/>
      </c>
      <c r="J73" s="1" t="str">
        <f>IF(B73="","",'様式Ⅰ (女子)'!AJ232)</f>
        <v/>
      </c>
      <c r="K73" s="1" t="str">
        <f>IF(B73="","",'様式Ⅰ (女子)'!AJ233)</f>
        <v/>
      </c>
    </row>
    <row r="74" spans="1:11" ht="18.75">
      <c r="A74" s="1">
        <v>73</v>
      </c>
      <c r="B74" s="1" t="str">
        <f>IF('様式Ⅰ (女子)'!B234="","",'様式Ⅰ (女子)'!BG234)</f>
        <v/>
      </c>
      <c r="C74" t="str">
        <f>IF(B74="","",CONCATENATE('様式Ⅰ (女子)'!C234," ","(",'様式Ⅰ (女子)'!E234,")"))</f>
        <v/>
      </c>
      <c r="D74" s="1" t="str">
        <f ca="1">IF($C74="","",CONCATENATE(VLOOKUP(OFFSET('様式Ⅰ (女子)'!$B$15,3*A74,0),'登録データ（女）'!$A$3:$J$2500,9,FALSE)," ",VLOOKUP(OFFSET('様式Ⅰ (女子)'!$B$15,3*A74,0),'登録データ（女）'!$A$3:$J$2500,10,FALSE)," ","(",LEFT(VLOOKUP(OFFSET('様式Ⅰ (女子)'!$B$15,3*A74,0),'登録データ（女）'!$A$3:$J$2500,8,FALSE),2),")"))</f>
        <v/>
      </c>
      <c r="E74" s="1" t="str">
        <f t="shared" si="1"/>
        <v/>
      </c>
      <c r="F74" s="1" t="str">
        <f>IF(B74="","",VLOOKUP(基本情報登録!$D$10,'登録データ（男）'!$M$3:$Q$65,3,FALSE))</f>
        <v/>
      </c>
      <c r="G74" s="1" t="str">
        <f>IF(B74="","",VLOOKUP('様式Ⅰ (女子)'!E235,'登録データ（男）'!$BC$2:$BD$49,2,FALSE))</f>
        <v/>
      </c>
      <c r="H74" s="1" t="str">
        <f>IF(B74="","",'様式Ⅰ (女子)'!B234)</f>
        <v/>
      </c>
      <c r="I74" s="1" t="str">
        <f>IF(B74="","",'様式Ⅰ (女子)'!AJ234)</f>
        <v/>
      </c>
      <c r="J74" s="1" t="str">
        <f>IF(B74="","",'様式Ⅰ (女子)'!AJ235)</f>
        <v/>
      </c>
      <c r="K74" s="1" t="str">
        <f>IF(B74="","",'様式Ⅰ (女子)'!AJ236)</f>
        <v/>
      </c>
    </row>
    <row r="75" spans="1:11" ht="18.75">
      <c r="A75" s="1">
        <v>74</v>
      </c>
      <c r="B75" s="1" t="str">
        <f>IF('様式Ⅰ (女子)'!B237="","",'様式Ⅰ (女子)'!BG237)</f>
        <v/>
      </c>
      <c r="C75" t="str">
        <f>IF(B75="","",CONCATENATE('様式Ⅰ (女子)'!C237," ","(",'様式Ⅰ (女子)'!E237,")"))</f>
        <v/>
      </c>
      <c r="D75" s="1" t="str">
        <f ca="1">IF($C75="","",CONCATENATE(VLOOKUP(OFFSET('様式Ⅰ (女子)'!$B$15,3*A75,0),'登録データ（女）'!$A$3:$J$2500,9,FALSE)," ",VLOOKUP(OFFSET('様式Ⅰ (女子)'!$B$15,3*A75,0),'登録データ（女）'!$A$3:$J$2500,10,FALSE)," ","(",LEFT(VLOOKUP(OFFSET('様式Ⅰ (女子)'!$B$15,3*A75,0),'登録データ（女）'!$A$3:$J$2500,8,FALSE),2),")"))</f>
        <v/>
      </c>
      <c r="E75" s="1" t="str">
        <f t="shared" si="1"/>
        <v/>
      </c>
      <c r="F75" s="1" t="str">
        <f>IF(B75="","",VLOOKUP(基本情報登録!$D$10,'登録データ（男）'!$M$3:$Q$65,3,FALSE))</f>
        <v/>
      </c>
      <c r="G75" s="1" t="str">
        <f>IF(B75="","",VLOOKUP('様式Ⅰ (女子)'!E238,'登録データ（男）'!$BC$2:$BD$49,2,FALSE))</f>
        <v/>
      </c>
      <c r="H75" s="1" t="str">
        <f>IF(B75="","",'様式Ⅰ (女子)'!B237)</f>
        <v/>
      </c>
      <c r="I75" s="1" t="str">
        <f>IF(B75="","",'様式Ⅰ (女子)'!AJ237)</f>
        <v/>
      </c>
      <c r="J75" s="1" t="str">
        <f>IF(B75="","",'様式Ⅰ (女子)'!AJ238)</f>
        <v/>
      </c>
      <c r="K75" s="1" t="str">
        <f>IF(B75="","",'様式Ⅰ (女子)'!AJ239)</f>
        <v/>
      </c>
    </row>
    <row r="76" spans="1:11" ht="18.75">
      <c r="A76" s="1">
        <v>75</v>
      </c>
      <c r="B76" s="1" t="str">
        <f>IF('様式Ⅰ (女子)'!B240="","",'様式Ⅰ (女子)'!BG240)</f>
        <v/>
      </c>
      <c r="C76" t="str">
        <f>IF(B76="","",CONCATENATE('様式Ⅰ (女子)'!C240," ","(",'様式Ⅰ (女子)'!E240,")"))</f>
        <v/>
      </c>
      <c r="D76" s="1" t="str">
        <f ca="1">IF($C76="","",CONCATENATE(VLOOKUP(OFFSET('様式Ⅰ (女子)'!$B$15,3*A76,0),'登録データ（女）'!$A$3:$J$2500,9,FALSE)," ",VLOOKUP(OFFSET('様式Ⅰ (女子)'!$B$15,3*A76,0),'登録データ（女）'!$A$3:$J$2500,10,FALSE)," ","(",LEFT(VLOOKUP(OFFSET('様式Ⅰ (女子)'!$B$15,3*A76,0),'登録データ（女）'!$A$3:$J$2500,8,FALSE),2),")"))</f>
        <v/>
      </c>
      <c r="E76" s="1" t="str">
        <f t="shared" si="1"/>
        <v/>
      </c>
      <c r="F76" s="1" t="str">
        <f>IF(B76="","",VLOOKUP(基本情報登録!$D$10,'登録データ（男）'!$M$3:$Q$65,3,FALSE))</f>
        <v/>
      </c>
      <c r="G76" s="1" t="str">
        <f>IF(B76="","",VLOOKUP('様式Ⅰ (女子)'!E241,'登録データ（男）'!$BC$2:$BD$49,2,FALSE))</f>
        <v/>
      </c>
      <c r="H76" s="1" t="str">
        <f>IF(B76="","",'様式Ⅰ (女子)'!B240)</f>
        <v/>
      </c>
      <c r="I76" s="1" t="str">
        <f>IF(B76="","",'様式Ⅰ (女子)'!AJ240)</f>
        <v/>
      </c>
      <c r="J76" s="1" t="str">
        <f>IF(B76="","",'様式Ⅰ (女子)'!AJ241)</f>
        <v/>
      </c>
      <c r="K76" s="1" t="str">
        <f>IF(B76="","",'様式Ⅰ (女子)'!AJ242)</f>
        <v/>
      </c>
    </row>
    <row r="77" spans="1:11" ht="18.75">
      <c r="A77" s="1">
        <v>76</v>
      </c>
      <c r="B77" s="1" t="str">
        <f>IF('様式Ⅰ (女子)'!B243="","",'様式Ⅰ (女子)'!BG243)</f>
        <v/>
      </c>
      <c r="C77" t="str">
        <f>IF(B77="","",CONCATENATE('様式Ⅰ (女子)'!C243," ","(",'様式Ⅰ (女子)'!E243,")"))</f>
        <v/>
      </c>
      <c r="D77" s="1" t="str">
        <f ca="1">IF($C77="","",CONCATENATE(VLOOKUP(OFFSET('様式Ⅰ (女子)'!$B$15,3*A77,0),'登録データ（女）'!$A$3:$J$2500,9,FALSE)," ",VLOOKUP(OFFSET('様式Ⅰ (女子)'!$B$15,3*A77,0),'登録データ（女）'!$A$3:$J$2500,10,FALSE)," ","(",LEFT(VLOOKUP(OFFSET('様式Ⅰ (女子)'!$B$15,3*A77,0),'登録データ（女）'!$A$3:$J$2500,8,FALSE),2),")"))</f>
        <v/>
      </c>
      <c r="E77" s="1" t="str">
        <f t="shared" si="1"/>
        <v/>
      </c>
      <c r="F77" s="1" t="str">
        <f>IF(B77="","",VLOOKUP(基本情報登録!$D$10,'登録データ（男）'!$M$3:$Q$65,3,FALSE))</f>
        <v/>
      </c>
      <c r="G77" s="1" t="str">
        <f>IF(B77="","",VLOOKUP('様式Ⅰ (女子)'!E244,'登録データ（男）'!$BC$2:$BD$49,2,FALSE))</f>
        <v/>
      </c>
      <c r="H77" s="1" t="str">
        <f>IF(B77="","",'様式Ⅰ (女子)'!B243)</f>
        <v/>
      </c>
      <c r="I77" s="1" t="str">
        <f>IF(B77="","",'様式Ⅰ (女子)'!AJ243)</f>
        <v/>
      </c>
      <c r="J77" s="1" t="str">
        <f>IF(B77="","",'様式Ⅰ (女子)'!AJ244)</f>
        <v/>
      </c>
      <c r="K77" s="1" t="str">
        <f>IF(B77="","",'様式Ⅰ (女子)'!AJ245)</f>
        <v/>
      </c>
    </row>
    <row r="78" spans="1:11" ht="18.75">
      <c r="A78" s="1">
        <v>77</v>
      </c>
      <c r="B78" s="1" t="str">
        <f>IF('様式Ⅰ (女子)'!B246="","",'様式Ⅰ (女子)'!BG246)</f>
        <v/>
      </c>
      <c r="C78" t="str">
        <f>IF(B78="","",CONCATENATE('様式Ⅰ (女子)'!C246," ","(",'様式Ⅰ (女子)'!E246,")"))</f>
        <v/>
      </c>
      <c r="D78" s="1" t="str">
        <f ca="1">IF($C78="","",CONCATENATE(VLOOKUP(OFFSET('様式Ⅰ (女子)'!$B$15,3*A78,0),'登録データ（女）'!$A$3:$J$2500,9,FALSE)," ",VLOOKUP(OFFSET('様式Ⅰ (女子)'!$B$15,3*A78,0),'登録データ（女）'!$A$3:$J$2500,10,FALSE)," ","(",LEFT(VLOOKUP(OFFSET('様式Ⅰ (女子)'!$B$15,3*A78,0),'登録データ（女）'!$A$3:$J$2500,8,FALSE),2),")"))</f>
        <v/>
      </c>
      <c r="E78" s="1" t="str">
        <f t="shared" si="1"/>
        <v/>
      </c>
      <c r="F78" s="1" t="str">
        <f>IF(B78="","",VLOOKUP(基本情報登録!$D$10,'登録データ（男）'!$M$3:$Q$65,3,FALSE))</f>
        <v/>
      </c>
      <c r="G78" s="1" t="str">
        <f>IF(B78="","",VLOOKUP('様式Ⅰ (女子)'!E247,'登録データ（男）'!$BC$2:$BD$49,2,FALSE))</f>
        <v/>
      </c>
      <c r="H78" s="1" t="str">
        <f>IF(B78="","",'様式Ⅰ (女子)'!B246)</f>
        <v/>
      </c>
      <c r="I78" s="1" t="str">
        <f>IF(B78="","",'様式Ⅰ (女子)'!AJ246)</f>
        <v/>
      </c>
      <c r="J78" s="1" t="str">
        <f>IF(B78="","",'様式Ⅰ (女子)'!AJ247)</f>
        <v/>
      </c>
      <c r="K78" s="1" t="str">
        <f>IF(B78="","",'様式Ⅰ (女子)'!AJ248)</f>
        <v/>
      </c>
    </row>
    <row r="79" spans="1:11" ht="18.75">
      <c r="A79" s="1">
        <v>78</v>
      </c>
      <c r="B79" s="1" t="str">
        <f>IF('様式Ⅰ (女子)'!B249="","",'様式Ⅰ (女子)'!BG249)</f>
        <v/>
      </c>
      <c r="C79" t="str">
        <f>IF(B79="","",CONCATENATE('様式Ⅰ (女子)'!C249," ","(",'様式Ⅰ (女子)'!E249,")"))</f>
        <v/>
      </c>
      <c r="D79" s="1" t="str">
        <f ca="1">IF($C79="","",CONCATENATE(VLOOKUP(OFFSET('様式Ⅰ (女子)'!$B$15,3*A79,0),'登録データ（女）'!$A$3:$J$2500,9,FALSE)," ",VLOOKUP(OFFSET('様式Ⅰ (女子)'!$B$15,3*A79,0),'登録データ（女）'!$A$3:$J$2500,10,FALSE)," ","(",LEFT(VLOOKUP(OFFSET('様式Ⅰ (女子)'!$B$15,3*A79,0),'登録データ（女）'!$A$3:$J$2500,8,FALSE),2),")"))</f>
        <v/>
      </c>
      <c r="E79" s="1" t="str">
        <f t="shared" si="1"/>
        <v/>
      </c>
      <c r="F79" s="1" t="str">
        <f>IF(B79="","",VLOOKUP(基本情報登録!$D$10,'登録データ（男）'!$M$3:$Q$65,3,FALSE))</f>
        <v/>
      </c>
      <c r="G79" s="1" t="str">
        <f>IF(B79="","",VLOOKUP('様式Ⅰ (女子)'!E250,'登録データ（男）'!$BC$2:$BD$49,2,FALSE))</f>
        <v/>
      </c>
      <c r="H79" s="1" t="str">
        <f>IF(B79="","",'様式Ⅰ (女子)'!B249)</f>
        <v/>
      </c>
      <c r="I79" s="1" t="str">
        <f>IF(B79="","",'様式Ⅰ (女子)'!AJ249)</f>
        <v/>
      </c>
      <c r="J79" s="1" t="str">
        <f>IF(B79="","",'様式Ⅰ (女子)'!AJ250)</f>
        <v/>
      </c>
      <c r="K79" s="1" t="str">
        <f>IF(B79="","",'様式Ⅰ (女子)'!AJ251)</f>
        <v/>
      </c>
    </row>
    <row r="80" spans="1:11" ht="18.75">
      <c r="A80" s="1">
        <v>79</v>
      </c>
      <c r="B80" s="1" t="str">
        <f>IF('様式Ⅰ (女子)'!B252="","",'様式Ⅰ (女子)'!BG252)</f>
        <v/>
      </c>
      <c r="C80" t="str">
        <f>IF(B80="","",CONCATENATE('様式Ⅰ (女子)'!C252," ","(",'様式Ⅰ (女子)'!E252,")"))</f>
        <v/>
      </c>
      <c r="D80" s="1" t="str">
        <f ca="1">IF($C80="","",CONCATENATE(VLOOKUP(OFFSET('様式Ⅰ (女子)'!$B$15,3*A80,0),'登録データ（女）'!$A$3:$J$2500,9,FALSE)," ",VLOOKUP(OFFSET('様式Ⅰ (女子)'!$B$15,3*A80,0),'登録データ（女）'!$A$3:$J$2500,10,FALSE)," ","(",LEFT(VLOOKUP(OFFSET('様式Ⅰ (女子)'!$B$15,3*A80,0),'登録データ（女）'!$A$3:$J$2500,8,FALSE),2),")"))</f>
        <v/>
      </c>
      <c r="E80" s="1" t="str">
        <f t="shared" si="1"/>
        <v/>
      </c>
      <c r="F80" s="1" t="str">
        <f>IF(B80="","",VLOOKUP(基本情報登録!$D$10,'登録データ（男）'!$M$3:$Q$65,3,FALSE))</f>
        <v/>
      </c>
      <c r="G80" s="1" t="str">
        <f>IF(B80="","",VLOOKUP('様式Ⅰ (女子)'!E253,'登録データ（男）'!$BC$2:$BD$49,2,FALSE))</f>
        <v/>
      </c>
      <c r="H80" s="1" t="str">
        <f>IF(B80="","",'様式Ⅰ (女子)'!B252)</f>
        <v/>
      </c>
      <c r="I80" s="1" t="str">
        <f>IF(B80="","",'様式Ⅰ (女子)'!AJ252)</f>
        <v/>
      </c>
      <c r="J80" s="1" t="str">
        <f>IF(B80="","",'様式Ⅰ (女子)'!AJ253)</f>
        <v/>
      </c>
      <c r="K80" s="1" t="str">
        <f>IF(B80="","",'様式Ⅰ (女子)'!AJ254)</f>
        <v/>
      </c>
    </row>
    <row r="81" spans="1:11" ht="18.75">
      <c r="A81" s="1">
        <v>80</v>
      </c>
      <c r="B81" s="1" t="str">
        <f>IF('様式Ⅰ (女子)'!B255="","",'様式Ⅰ (女子)'!BG255)</f>
        <v/>
      </c>
      <c r="C81" t="str">
        <f>IF(B81="","",CONCATENATE('様式Ⅰ (女子)'!C255," ","(",'様式Ⅰ (女子)'!E255,")"))</f>
        <v/>
      </c>
      <c r="D81" s="1" t="str">
        <f ca="1">IF($C81="","",CONCATENATE(VLOOKUP(OFFSET('様式Ⅰ (女子)'!$B$15,3*A81,0),'登録データ（女）'!$A$3:$J$2500,9,FALSE)," ",VLOOKUP(OFFSET('様式Ⅰ (女子)'!$B$15,3*A81,0),'登録データ（女）'!$A$3:$J$2500,10,FALSE)," ","(",LEFT(VLOOKUP(OFFSET('様式Ⅰ (女子)'!$B$15,3*A81,0),'登録データ（女）'!$A$3:$J$2500,8,FALSE),2),")"))</f>
        <v/>
      </c>
      <c r="E81" s="1" t="str">
        <f t="shared" si="1"/>
        <v/>
      </c>
      <c r="F81" s="1" t="str">
        <f>IF(B81="","",VLOOKUP(基本情報登録!$D$10,'登録データ（男）'!$M$3:$Q$65,3,FALSE))</f>
        <v/>
      </c>
      <c r="G81" s="1" t="str">
        <f>IF(B81="","",VLOOKUP('様式Ⅰ (女子)'!E256,'登録データ（男）'!$BC$2:$BD$49,2,FALSE))</f>
        <v/>
      </c>
      <c r="H81" s="1" t="str">
        <f>IF(B81="","",'様式Ⅰ (女子)'!B255)</f>
        <v/>
      </c>
      <c r="I81" s="1" t="str">
        <f>IF(B81="","",'様式Ⅰ (女子)'!AJ255)</f>
        <v/>
      </c>
      <c r="J81" s="1" t="str">
        <f>IF(B81="","",'様式Ⅰ (女子)'!AJ256)</f>
        <v/>
      </c>
      <c r="K81" s="1" t="str">
        <f>IF(B81="","",'様式Ⅰ (女子)'!AJ257)</f>
        <v/>
      </c>
    </row>
    <row r="82" spans="1:11" ht="18.75">
      <c r="A82" s="1">
        <v>81</v>
      </c>
      <c r="B82" s="1" t="str">
        <f>IF('様式Ⅰ (女子)'!B258="","",'様式Ⅰ (女子)'!BG258)</f>
        <v/>
      </c>
      <c r="C82" t="str">
        <f>IF(B82="","",CONCATENATE('様式Ⅰ (女子)'!C258," ","(",'様式Ⅰ (女子)'!E258,")"))</f>
        <v/>
      </c>
      <c r="D82" s="1" t="str">
        <f ca="1">IF($C82="","",CONCATENATE(VLOOKUP(OFFSET('様式Ⅰ (女子)'!$B$15,3*A82,0),'登録データ（女）'!$A$3:$J$2500,9,FALSE)," ",VLOOKUP(OFFSET('様式Ⅰ (女子)'!$B$15,3*A82,0),'登録データ（女）'!$A$3:$J$2500,10,FALSE)," ","(",LEFT(VLOOKUP(OFFSET('様式Ⅰ (女子)'!$B$15,3*A82,0),'登録データ（女）'!$A$3:$J$2500,8,FALSE),2),")"))</f>
        <v/>
      </c>
      <c r="E82" s="1" t="str">
        <f t="shared" si="1"/>
        <v/>
      </c>
      <c r="F82" s="1" t="str">
        <f>IF(B82="","",VLOOKUP(基本情報登録!$D$10,'登録データ（男）'!$M$3:$Q$65,3,FALSE))</f>
        <v/>
      </c>
      <c r="G82" s="1" t="str">
        <f>IF(B82="","",VLOOKUP('様式Ⅰ (女子)'!E259,'登録データ（男）'!$BC$2:$BD$49,2,FALSE))</f>
        <v/>
      </c>
      <c r="H82" s="1" t="str">
        <f>IF(B82="","",'様式Ⅰ (女子)'!B258)</f>
        <v/>
      </c>
      <c r="I82" s="1" t="str">
        <f>IF(B82="","",'様式Ⅰ (女子)'!AJ258)</f>
        <v/>
      </c>
      <c r="J82" s="1" t="str">
        <f>IF(B82="","",'様式Ⅰ (女子)'!AJ259)</f>
        <v/>
      </c>
      <c r="K82" s="1" t="str">
        <f>IF(B82="","",'様式Ⅰ (女子)'!AJ260)</f>
        <v/>
      </c>
    </row>
    <row r="83" spans="1:11" ht="18.75">
      <c r="A83" s="1">
        <v>82</v>
      </c>
      <c r="B83" s="1" t="str">
        <f>IF('様式Ⅰ (女子)'!B261="","",'様式Ⅰ (女子)'!BG261)</f>
        <v/>
      </c>
      <c r="C83" t="str">
        <f>IF(B83="","",CONCATENATE('様式Ⅰ (女子)'!C261," ","(",'様式Ⅰ (女子)'!E261,")"))</f>
        <v/>
      </c>
      <c r="D83" s="1" t="str">
        <f ca="1">IF($C83="","",CONCATENATE(VLOOKUP(OFFSET('様式Ⅰ (女子)'!$B$15,3*A83,0),'登録データ（女）'!$A$3:$J$2500,9,FALSE)," ",VLOOKUP(OFFSET('様式Ⅰ (女子)'!$B$15,3*A83,0),'登録データ（女）'!$A$3:$J$2500,10,FALSE)," ","(",LEFT(VLOOKUP(OFFSET('様式Ⅰ (女子)'!$B$15,3*A83,0),'登録データ（女）'!$A$3:$J$2500,8,FALSE),2),")"))</f>
        <v/>
      </c>
      <c r="E83" s="1" t="str">
        <f t="shared" si="1"/>
        <v/>
      </c>
      <c r="F83" s="1" t="str">
        <f>IF(B83="","",VLOOKUP(基本情報登録!$D$10,'登録データ（男）'!$M$3:$Q$65,3,FALSE))</f>
        <v/>
      </c>
      <c r="G83" s="1" t="str">
        <f>IF(B83="","",VLOOKUP('様式Ⅰ (女子)'!E262,'登録データ（男）'!$BC$2:$BD$49,2,FALSE))</f>
        <v/>
      </c>
      <c r="H83" s="1" t="str">
        <f>IF(B83="","",'様式Ⅰ (女子)'!B261)</f>
        <v/>
      </c>
      <c r="I83" s="1" t="str">
        <f>IF(B83="","",'様式Ⅰ (女子)'!AJ261)</f>
        <v/>
      </c>
      <c r="J83" s="1" t="str">
        <f>IF(B83="","",'様式Ⅰ (女子)'!AJ262)</f>
        <v/>
      </c>
      <c r="K83" s="1" t="str">
        <f>IF(B83="","",'様式Ⅰ (女子)'!AJ263)</f>
        <v/>
      </c>
    </row>
    <row r="84" spans="1:11" ht="18.75">
      <c r="A84" s="1">
        <v>83</v>
      </c>
      <c r="B84" s="1" t="str">
        <f>IF('様式Ⅰ (女子)'!B264="","",'様式Ⅰ (女子)'!BG264)</f>
        <v/>
      </c>
      <c r="C84" t="str">
        <f>IF(B84="","",CONCATENATE('様式Ⅰ (女子)'!C264," ","(",'様式Ⅰ (女子)'!E264,")"))</f>
        <v/>
      </c>
      <c r="D84" s="1" t="str">
        <f ca="1">IF($C84="","",CONCATENATE(VLOOKUP(OFFSET('様式Ⅰ (女子)'!$B$15,3*A84,0),'登録データ（女）'!$A$3:$J$2500,9,FALSE)," ",VLOOKUP(OFFSET('様式Ⅰ (女子)'!$B$15,3*A84,0),'登録データ（女）'!$A$3:$J$2500,10,FALSE)," ","(",LEFT(VLOOKUP(OFFSET('様式Ⅰ (女子)'!$B$15,3*A84,0),'登録データ（女）'!$A$3:$J$2500,8,FALSE),2),")"))</f>
        <v/>
      </c>
      <c r="E84" s="1" t="str">
        <f t="shared" si="1"/>
        <v/>
      </c>
      <c r="F84" s="1" t="str">
        <f>IF(B84="","",VLOOKUP(基本情報登録!$D$10,'登録データ（男）'!$M$3:$Q$65,3,FALSE))</f>
        <v/>
      </c>
      <c r="G84" s="1" t="str">
        <f>IF(B84="","",VLOOKUP('様式Ⅰ (女子)'!E265,'登録データ（男）'!$BC$2:$BD$49,2,FALSE))</f>
        <v/>
      </c>
      <c r="H84" s="1" t="str">
        <f>IF(B84="","",'様式Ⅰ (女子)'!B264)</f>
        <v/>
      </c>
      <c r="I84" s="1" t="str">
        <f>IF(B84="","",'様式Ⅰ (女子)'!AJ264)</f>
        <v/>
      </c>
      <c r="J84" s="1" t="str">
        <f>IF(B84="","",'様式Ⅰ (女子)'!AJ265)</f>
        <v/>
      </c>
      <c r="K84" s="1" t="str">
        <f>IF(B84="","",'様式Ⅰ (女子)'!AJ266)</f>
        <v/>
      </c>
    </row>
    <row r="85" spans="1:11" ht="18.75">
      <c r="A85" s="1">
        <v>84</v>
      </c>
      <c r="B85" s="1" t="str">
        <f>IF('様式Ⅰ (女子)'!B267="","",'様式Ⅰ (女子)'!BG267)</f>
        <v/>
      </c>
      <c r="C85" t="str">
        <f>IF(B85="","",CONCATENATE('様式Ⅰ (女子)'!C267," ","(",'様式Ⅰ (女子)'!E267,")"))</f>
        <v/>
      </c>
      <c r="D85" s="1" t="str">
        <f ca="1">IF($C85="","",CONCATENATE(VLOOKUP(OFFSET('様式Ⅰ (女子)'!$B$15,3*A85,0),'登録データ（女）'!$A$3:$J$2500,9,FALSE)," ",VLOOKUP(OFFSET('様式Ⅰ (女子)'!$B$15,3*A85,0),'登録データ（女）'!$A$3:$J$2500,10,FALSE)," ","(",LEFT(VLOOKUP(OFFSET('様式Ⅰ (女子)'!$B$15,3*A85,0),'登録データ（女）'!$A$3:$J$2500,8,FALSE),2),")"))</f>
        <v/>
      </c>
      <c r="E85" s="1" t="str">
        <f t="shared" si="1"/>
        <v/>
      </c>
      <c r="F85" s="1" t="str">
        <f>IF(B85="","",VLOOKUP(基本情報登録!$D$10,'登録データ（男）'!$M$3:$Q$65,3,FALSE))</f>
        <v/>
      </c>
      <c r="G85" s="1" t="str">
        <f>IF(B85="","",VLOOKUP('様式Ⅰ (女子)'!E268,'登録データ（男）'!$BC$2:$BD$49,2,FALSE))</f>
        <v/>
      </c>
      <c r="H85" s="1" t="str">
        <f>IF(B85="","",'様式Ⅰ (女子)'!B267)</f>
        <v/>
      </c>
      <c r="I85" s="1" t="str">
        <f>IF(B85="","",'様式Ⅰ (女子)'!AJ267)</f>
        <v/>
      </c>
      <c r="J85" s="1" t="str">
        <f>IF(B85="","",'様式Ⅰ (女子)'!AJ268)</f>
        <v/>
      </c>
      <c r="K85" s="1" t="str">
        <f>IF(B85="","",'様式Ⅰ (女子)'!AJ269)</f>
        <v/>
      </c>
    </row>
    <row r="86" spans="1:11" ht="18.75">
      <c r="A86" s="1">
        <v>85</v>
      </c>
      <c r="B86" s="1" t="str">
        <f>IF('様式Ⅰ (女子)'!B270="","",'様式Ⅰ (女子)'!BG270)</f>
        <v/>
      </c>
      <c r="C86" t="str">
        <f>IF(B86="","",CONCATENATE('様式Ⅰ (女子)'!C270," ","(",'様式Ⅰ (女子)'!E270,")"))</f>
        <v/>
      </c>
      <c r="D86" s="1" t="str">
        <f ca="1">IF($C86="","",CONCATENATE(VLOOKUP(OFFSET('様式Ⅰ (女子)'!$B$15,3*A86,0),'登録データ（女）'!$A$3:$J$2500,9,FALSE)," ",VLOOKUP(OFFSET('様式Ⅰ (女子)'!$B$15,3*A86,0),'登録データ（女）'!$A$3:$J$2500,10,FALSE)," ","(",LEFT(VLOOKUP(OFFSET('様式Ⅰ (女子)'!$B$15,3*A86,0),'登録データ（女）'!$A$3:$J$2500,8,FALSE),2),")"))</f>
        <v/>
      </c>
      <c r="E86" s="1" t="str">
        <f t="shared" si="1"/>
        <v/>
      </c>
      <c r="F86" s="1" t="str">
        <f>IF(B86="","",VLOOKUP(基本情報登録!$D$10,'登録データ（男）'!$M$3:$Q$65,3,FALSE))</f>
        <v/>
      </c>
      <c r="G86" s="1" t="str">
        <f>IF(B86="","",VLOOKUP('様式Ⅰ (女子)'!E271,'登録データ（男）'!$BC$2:$BD$49,2,FALSE))</f>
        <v/>
      </c>
      <c r="H86" s="1" t="str">
        <f>IF(B86="","",'様式Ⅰ (女子)'!B270)</f>
        <v/>
      </c>
      <c r="I86" s="1" t="str">
        <f>IF(B86="","",'様式Ⅰ (女子)'!AJ270)</f>
        <v/>
      </c>
      <c r="J86" s="1" t="str">
        <f>IF(B86="","",'様式Ⅰ (女子)'!AJ271)</f>
        <v/>
      </c>
      <c r="K86" s="1" t="str">
        <f>IF(B86="","",'様式Ⅰ (女子)'!AJ272)</f>
        <v/>
      </c>
    </row>
    <row r="87" spans="1:11" ht="18.75">
      <c r="A87" s="1">
        <v>86</v>
      </c>
      <c r="B87" s="1" t="str">
        <f>IF('様式Ⅰ (女子)'!B273="","",'様式Ⅰ (女子)'!BG273)</f>
        <v/>
      </c>
      <c r="C87" t="str">
        <f>IF(B87="","",CONCATENATE('様式Ⅰ (女子)'!C273," ","(",'様式Ⅰ (女子)'!E273,")"))</f>
        <v/>
      </c>
      <c r="D87" s="1" t="str">
        <f ca="1">IF($C87="","",CONCATENATE(VLOOKUP(OFFSET('様式Ⅰ (女子)'!$B$15,3*A87,0),'登録データ（女）'!$A$3:$J$2500,9,FALSE)," ",VLOOKUP(OFFSET('様式Ⅰ (女子)'!$B$15,3*A87,0),'登録データ（女）'!$A$3:$J$2500,10,FALSE)," ","(",LEFT(VLOOKUP(OFFSET('様式Ⅰ (女子)'!$B$15,3*A87,0),'登録データ（女）'!$A$3:$J$2500,8,FALSE),2),")"))</f>
        <v/>
      </c>
      <c r="E87" s="1" t="str">
        <f t="shared" si="1"/>
        <v/>
      </c>
      <c r="F87" s="1" t="str">
        <f>IF(B87="","",VLOOKUP(基本情報登録!$D$10,'登録データ（男）'!$M$3:$Q$65,3,FALSE))</f>
        <v/>
      </c>
      <c r="G87" s="1" t="str">
        <f>IF(B87="","",VLOOKUP('様式Ⅰ (女子)'!E274,'登録データ（男）'!$BC$2:$BD$49,2,FALSE))</f>
        <v/>
      </c>
      <c r="H87" s="1" t="str">
        <f>IF(B87="","",'様式Ⅰ (女子)'!B273)</f>
        <v/>
      </c>
      <c r="I87" s="1" t="str">
        <f>IF(B87="","",'様式Ⅰ (女子)'!AJ273)</f>
        <v/>
      </c>
      <c r="J87" s="1" t="str">
        <f>IF(B87="","",'様式Ⅰ (女子)'!AJ274)</f>
        <v/>
      </c>
      <c r="K87" s="1" t="str">
        <f>IF(B87="","",'様式Ⅰ (女子)'!AJ275)</f>
        <v/>
      </c>
    </row>
    <row r="88" spans="1:11" ht="18.75">
      <c r="A88" s="1">
        <v>87</v>
      </c>
      <c r="B88" s="1" t="str">
        <f>IF('様式Ⅰ (女子)'!B276="","",'様式Ⅰ (女子)'!BG276)</f>
        <v/>
      </c>
      <c r="C88" t="str">
        <f>IF(B88="","",CONCATENATE('様式Ⅰ (女子)'!C276," ","(",'様式Ⅰ (女子)'!E276,")"))</f>
        <v/>
      </c>
      <c r="D88" s="1" t="str">
        <f ca="1">IF($C88="","",CONCATENATE(VLOOKUP(OFFSET('様式Ⅰ (女子)'!$B$15,3*A88,0),'登録データ（女）'!$A$3:$J$2500,9,FALSE)," ",VLOOKUP(OFFSET('様式Ⅰ (女子)'!$B$15,3*A88,0),'登録データ（女）'!$A$3:$J$2500,10,FALSE)," ","(",LEFT(VLOOKUP(OFFSET('様式Ⅰ (女子)'!$B$15,3*A88,0),'登録データ（女）'!$A$3:$J$2500,8,FALSE),2),")"))</f>
        <v/>
      </c>
      <c r="E88" s="1" t="str">
        <f t="shared" si="1"/>
        <v/>
      </c>
      <c r="F88" s="1" t="str">
        <f>IF(B88="","",VLOOKUP(基本情報登録!$D$10,'登録データ（男）'!$M$3:$Q$65,3,FALSE))</f>
        <v/>
      </c>
      <c r="G88" s="1" t="str">
        <f>IF(B88="","",VLOOKUP('様式Ⅰ (女子)'!E277,'登録データ（男）'!$BC$2:$BD$49,2,FALSE))</f>
        <v/>
      </c>
      <c r="H88" s="1" t="str">
        <f>IF(B88="","",'様式Ⅰ (女子)'!B276)</f>
        <v/>
      </c>
      <c r="I88" s="1" t="str">
        <f>IF(B88="","",'様式Ⅰ (女子)'!AJ276)</f>
        <v/>
      </c>
      <c r="J88" s="1" t="str">
        <f>IF(B88="","",'様式Ⅰ (女子)'!AJ277)</f>
        <v/>
      </c>
      <c r="K88" s="1" t="str">
        <f>IF(B88="","",'様式Ⅰ (女子)'!AJ278)</f>
        <v/>
      </c>
    </row>
    <row r="89" spans="1:11" ht="18.75">
      <c r="A89" s="1">
        <v>88</v>
      </c>
      <c r="B89" s="1" t="str">
        <f>IF('様式Ⅰ (女子)'!B279="","",'様式Ⅰ (女子)'!BG279)</f>
        <v/>
      </c>
      <c r="C89" t="str">
        <f>IF(B89="","",CONCATENATE('様式Ⅰ (女子)'!C279," ","(",'様式Ⅰ (女子)'!E279,")"))</f>
        <v/>
      </c>
      <c r="D89" s="1" t="str">
        <f ca="1">IF($C89="","",CONCATENATE(VLOOKUP(OFFSET('様式Ⅰ (女子)'!$B$15,3*A89,0),'登録データ（女）'!$A$3:$J$2500,9,FALSE)," ",VLOOKUP(OFFSET('様式Ⅰ (女子)'!$B$15,3*A89,0),'登録データ（女）'!$A$3:$J$2500,10,FALSE)," ","(",LEFT(VLOOKUP(OFFSET('様式Ⅰ (女子)'!$B$15,3*A89,0),'登録データ（女）'!$A$3:$J$2500,8,FALSE),2),")"))</f>
        <v/>
      </c>
      <c r="E89" s="1" t="str">
        <f t="shared" si="1"/>
        <v/>
      </c>
      <c r="F89" s="1" t="str">
        <f>IF(B89="","",VLOOKUP(基本情報登録!$D$10,'登録データ（男）'!$M$3:$Q$65,3,FALSE))</f>
        <v/>
      </c>
      <c r="G89" s="1" t="str">
        <f>IF(B89="","",VLOOKUP('様式Ⅰ (女子)'!E280,'登録データ（男）'!$BC$2:$BD$49,2,FALSE))</f>
        <v/>
      </c>
      <c r="H89" s="1" t="str">
        <f>IF(B89="","",'様式Ⅰ (女子)'!B279)</f>
        <v/>
      </c>
      <c r="I89" s="1" t="str">
        <f>IF(B89="","",'様式Ⅰ (女子)'!AJ279)</f>
        <v/>
      </c>
      <c r="J89" s="1" t="str">
        <f>IF(B89="","",'様式Ⅰ (女子)'!AJ280)</f>
        <v/>
      </c>
      <c r="K89" s="1" t="str">
        <f>IF(B89="","",'様式Ⅰ (女子)'!AJ281)</f>
        <v/>
      </c>
    </row>
    <row r="90" spans="1:11" ht="18.75">
      <c r="A90" s="1">
        <v>89</v>
      </c>
      <c r="B90" s="1" t="str">
        <f>IF('様式Ⅰ (女子)'!B282="","",'様式Ⅰ (女子)'!BG282)</f>
        <v/>
      </c>
      <c r="C90" t="str">
        <f>IF(B90="","",CONCATENATE('様式Ⅰ (女子)'!C282," ","(",'様式Ⅰ (女子)'!E282,")"))</f>
        <v/>
      </c>
      <c r="D90" s="1" t="str">
        <f ca="1">IF($C90="","",CONCATENATE(VLOOKUP(OFFSET('様式Ⅰ (女子)'!$B$15,3*A90,0),'登録データ（女）'!$A$3:$J$2500,9,FALSE)," ",VLOOKUP(OFFSET('様式Ⅰ (女子)'!$B$15,3*A90,0),'登録データ（女）'!$A$3:$J$2500,10,FALSE)," ","(",LEFT(VLOOKUP(OFFSET('様式Ⅰ (女子)'!$B$15,3*A90,0),'登録データ（女）'!$A$3:$J$2500,8,FALSE),2),")"))</f>
        <v/>
      </c>
      <c r="E90" s="1" t="str">
        <f t="shared" si="1"/>
        <v/>
      </c>
      <c r="F90" s="1" t="str">
        <f>IF(B90="","",VLOOKUP(基本情報登録!$D$10,'登録データ（男）'!$M$3:$Q$65,3,FALSE))</f>
        <v/>
      </c>
      <c r="G90" s="1" t="str">
        <f>IF(B90="","",VLOOKUP('様式Ⅰ (女子)'!E283,'登録データ（男）'!$BC$2:$BD$49,2,FALSE))</f>
        <v/>
      </c>
      <c r="H90" s="1" t="str">
        <f>IF(B90="","",'様式Ⅰ (女子)'!B282)</f>
        <v/>
      </c>
      <c r="I90" s="1" t="str">
        <f>IF(B90="","",'様式Ⅰ (女子)'!AJ282)</f>
        <v/>
      </c>
      <c r="J90" s="1" t="str">
        <f>IF(B90="","",'様式Ⅰ (女子)'!AJ283)</f>
        <v/>
      </c>
      <c r="K90" s="1" t="str">
        <f>IF(B90="","",'様式Ⅰ (女子)'!AJ284)</f>
        <v/>
      </c>
    </row>
    <row r="91" spans="1:11" ht="18.75">
      <c r="A91" s="1">
        <v>90</v>
      </c>
      <c r="B91" s="1" t="str">
        <f>IF('様式Ⅰ (女子)'!B285="","",'様式Ⅰ (女子)'!BG285)</f>
        <v/>
      </c>
      <c r="C91" t="str">
        <f>IF(B91="","",CONCATENATE('様式Ⅰ (女子)'!C285," ","(",'様式Ⅰ (女子)'!E285,")"))</f>
        <v/>
      </c>
      <c r="D91" s="1" t="str">
        <f ca="1">IF($C91="","",CONCATENATE(VLOOKUP(OFFSET('様式Ⅰ (女子)'!$B$15,3*A91,0),'登録データ（女）'!$A$3:$J$2500,9,FALSE)," ",VLOOKUP(OFFSET('様式Ⅰ (女子)'!$B$15,3*A91,0),'登録データ（女）'!$A$3:$J$2500,10,FALSE)," ","(",LEFT(VLOOKUP(OFFSET('様式Ⅰ (女子)'!$B$15,3*A91,0),'登録データ（女）'!$A$3:$J$2500,8,FALSE),2),")"))</f>
        <v/>
      </c>
      <c r="E91" s="1" t="str">
        <f t="shared" si="1"/>
        <v/>
      </c>
      <c r="F91" s="1" t="str">
        <f>IF(B91="","",VLOOKUP(基本情報登録!$D$10,'登録データ（男）'!$M$3:$Q$65,3,FALSE))</f>
        <v/>
      </c>
      <c r="G91" s="1" t="str">
        <f>IF(B91="","",VLOOKUP('様式Ⅰ (女子)'!E286,'登録データ（男）'!$BC$2:$BD$49,2,FALSE))</f>
        <v/>
      </c>
      <c r="H91" s="1" t="str">
        <f>IF(B91="","",'様式Ⅰ (女子)'!B285)</f>
        <v/>
      </c>
      <c r="I91" s="1" t="str">
        <f>IF(B91="","",'様式Ⅰ (女子)'!AJ285)</f>
        <v/>
      </c>
      <c r="J91" s="1" t="str">
        <f>IF(B91="","",'様式Ⅰ (女子)'!AJ286)</f>
        <v/>
      </c>
      <c r="K91" s="1" t="str">
        <f>IF(B91="","",'様式Ⅰ (女子)'!AJ287)</f>
        <v/>
      </c>
    </row>
    <row r="92" spans="1:11" ht="18.75">
      <c r="A92" s="1">
        <v>91</v>
      </c>
      <c r="B92" s="1" t="str">
        <f>IF('様式Ⅰ (女子)'!B288="","",'様式Ⅰ (女子)'!BG288)</f>
        <v/>
      </c>
      <c r="C92" t="str">
        <f>IF(B92="","",CONCATENATE('様式Ⅰ (女子)'!C288," ","(",'様式Ⅰ (女子)'!E288,")"))</f>
        <v/>
      </c>
      <c r="D92" s="1" t="str">
        <f ca="1">IF($C92="","",CONCATENATE(VLOOKUP(OFFSET('様式Ⅰ (女子)'!$B$15,3*A92,0),'登録データ（女）'!$A$3:$J$2500,9,FALSE)," ",VLOOKUP(OFFSET('様式Ⅰ (女子)'!$B$15,3*A92,0),'登録データ（女）'!$A$3:$J$2500,10,FALSE)," ","(",LEFT(VLOOKUP(OFFSET('様式Ⅰ (女子)'!$B$15,3*A92,0),'登録データ（女）'!$A$3:$J$2500,8,FALSE),2),")"))</f>
        <v/>
      </c>
      <c r="E92" s="1" t="str">
        <f t="shared" si="1"/>
        <v/>
      </c>
      <c r="F92" s="1" t="str">
        <f>IF(B92="","",VLOOKUP(基本情報登録!$D$10,'登録データ（男）'!$M$3:$Q$65,3,FALSE))</f>
        <v/>
      </c>
      <c r="G92" s="1" t="str">
        <f>IF(B92="","",VLOOKUP('様式Ⅰ (女子)'!E289,'登録データ（男）'!$BC$2:$BD$49,2,FALSE))</f>
        <v/>
      </c>
      <c r="H92" s="1" t="str">
        <f>IF(B92="","",'様式Ⅰ (女子)'!B288)</f>
        <v/>
      </c>
      <c r="I92" s="1" t="str">
        <f>IF(B92="","",'様式Ⅰ (女子)'!AJ288)</f>
        <v/>
      </c>
      <c r="J92" s="1" t="str">
        <f>IF(B92="","",'様式Ⅰ (女子)'!AJ289)</f>
        <v/>
      </c>
      <c r="K92" s="1" t="str">
        <f>IF(B92="","",'様式Ⅰ (女子)'!AJ290)</f>
        <v/>
      </c>
    </row>
    <row r="93" spans="1:11" ht="18.75">
      <c r="A93" s="1">
        <v>92</v>
      </c>
      <c r="B93" s="1" t="str">
        <f>IF('様式Ⅰ (女子)'!B291="","",'様式Ⅰ (女子)'!BG291)</f>
        <v/>
      </c>
      <c r="C93" t="str">
        <f>IF(B93="","",CONCATENATE('様式Ⅰ (女子)'!C291," ","(",'様式Ⅰ (女子)'!E291,")"))</f>
        <v/>
      </c>
      <c r="D93" s="1" t="str">
        <f ca="1">IF($C93="","",CONCATENATE(VLOOKUP(OFFSET('様式Ⅰ (女子)'!$B$15,3*A93,0),'登録データ（女）'!$A$3:$J$2500,9,FALSE)," ",VLOOKUP(OFFSET('様式Ⅰ (女子)'!$B$15,3*A93,0),'登録データ（女）'!$A$3:$J$2500,10,FALSE)," ","(",LEFT(VLOOKUP(OFFSET('様式Ⅰ (女子)'!$B$15,3*A93,0),'登録データ（女）'!$A$3:$J$2500,8,FALSE),2),")"))</f>
        <v/>
      </c>
      <c r="E93" s="1" t="str">
        <f t="shared" si="1"/>
        <v/>
      </c>
      <c r="F93" s="1" t="str">
        <f>IF(B93="","",VLOOKUP(基本情報登録!$D$10,'登録データ（男）'!$M$3:$Q$65,3,FALSE))</f>
        <v/>
      </c>
      <c r="G93" s="1" t="str">
        <f>IF(B93="","",VLOOKUP('様式Ⅰ (女子)'!E292,'登録データ（男）'!$BC$2:$BD$49,2,FALSE))</f>
        <v/>
      </c>
      <c r="H93" s="1" t="str">
        <f>IF(B93="","",'様式Ⅰ (女子)'!B291)</f>
        <v/>
      </c>
      <c r="I93" s="1" t="str">
        <f>IF(B93="","",'様式Ⅰ (女子)'!AJ291)</f>
        <v/>
      </c>
      <c r="J93" s="1" t="str">
        <f>IF(B93="","",'様式Ⅰ (女子)'!AJ292)</f>
        <v/>
      </c>
      <c r="K93" s="1" t="str">
        <f>IF(B93="","",'様式Ⅰ (女子)'!AJ293)</f>
        <v/>
      </c>
    </row>
    <row r="94" spans="1:11" ht="18.75">
      <c r="A94" s="1">
        <v>93</v>
      </c>
      <c r="B94" s="1" t="str">
        <f>IF('様式Ⅰ (女子)'!B294="","",'様式Ⅰ (女子)'!BG294)</f>
        <v/>
      </c>
      <c r="C94" t="str">
        <f>IF(B94="","",CONCATENATE('様式Ⅰ (女子)'!C294," ","(",'様式Ⅰ (女子)'!E294,")"))</f>
        <v/>
      </c>
      <c r="D94" s="1" t="str">
        <f ca="1">IF($C94="","",CONCATENATE(VLOOKUP(OFFSET('様式Ⅰ (女子)'!$B$15,3*A94,0),'登録データ（女）'!$A$3:$J$2500,9,FALSE)," ",VLOOKUP(OFFSET('様式Ⅰ (女子)'!$B$15,3*A94,0),'登録データ（女）'!$A$3:$J$2500,10,FALSE)," ","(",LEFT(VLOOKUP(OFFSET('様式Ⅰ (女子)'!$B$15,3*A94,0),'登録データ（女）'!$A$3:$J$2500,8,FALSE),2),")"))</f>
        <v/>
      </c>
      <c r="E94" s="1" t="str">
        <f t="shared" si="1"/>
        <v/>
      </c>
      <c r="F94" s="1" t="str">
        <f>IF(B94="","",VLOOKUP(基本情報登録!$D$10,'登録データ（男）'!$M$3:$Q$65,3,FALSE))</f>
        <v/>
      </c>
      <c r="G94" s="1" t="str">
        <f>IF(B94="","",VLOOKUP('様式Ⅰ (女子)'!E295,'登録データ（男）'!$BC$2:$BD$49,2,FALSE))</f>
        <v/>
      </c>
      <c r="H94" s="1" t="str">
        <f>IF(B94="","",'様式Ⅰ (女子)'!B294)</f>
        <v/>
      </c>
      <c r="I94" s="1" t="str">
        <f>IF(B94="","",'様式Ⅰ (女子)'!AJ294)</f>
        <v/>
      </c>
      <c r="J94" s="1" t="str">
        <f>IF(B94="","",'様式Ⅰ (女子)'!AJ295)</f>
        <v/>
      </c>
      <c r="K94" s="1" t="str">
        <f>IF(B94="","",'様式Ⅰ (女子)'!AJ296)</f>
        <v/>
      </c>
    </row>
    <row r="95" spans="1:11" ht="18.75">
      <c r="A95" s="1">
        <v>94</v>
      </c>
      <c r="B95" s="1" t="str">
        <f>IF('様式Ⅰ (女子)'!B297="","",'様式Ⅰ (女子)'!BG297)</f>
        <v/>
      </c>
      <c r="C95" t="str">
        <f>IF(B95="","",CONCATENATE('様式Ⅰ (女子)'!C297," ","(",'様式Ⅰ (女子)'!E297,")"))</f>
        <v/>
      </c>
      <c r="D95" s="1" t="str">
        <f ca="1">IF($C95="","",CONCATENATE(VLOOKUP(OFFSET('様式Ⅰ (女子)'!$B$15,3*A95,0),'登録データ（女）'!$A$3:$J$2500,9,FALSE)," ",VLOOKUP(OFFSET('様式Ⅰ (女子)'!$B$15,3*A95,0),'登録データ（女）'!$A$3:$J$2500,10,FALSE)," ","(",LEFT(VLOOKUP(OFFSET('様式Ⅰ (女子)'!$B$15,3*A95,0),'登録データ（女）'!$A$3:$J$2500,8,FALSE),2),")"))</f>
        <v/>
      </c>
      <c r="E95" s="1" t="str">
        <f t="shared" si="1"/>
        <v/>
      </c>
      <c r="F95" s="1" t="str">
        <f>IF(B95="","",VLOOKUP(基本情報登録!$D$10,'登録データ（男）'!$M$3:$Q$65,3,FALSE))</f>
        <v/>
      </c>
      <c r="G95" s="1" t="str">
        <f>IF(B95="","",VLOOKUP('様式Ⅰ (女子)'!E298,'登録データ（男）'!$BC$2:$BD$49,2,FALSE))</f>
        <v/>
      </c>
      <c r="H95" s="1" t="str">
        <f>IF(B95="","",'様式Ⅰ (女子)'!B297)</f>
        <v/>
      </c>
      <c r="I95" s="1" t="str">
        <f>IF(B95="","",'様式Ⅰ (女子)'!AJ297)</f>
        <v/>
      </c>
      <c r="J95" s="1" t="str">
        <f>IF(B95="","",'様式Ⅰ (女子)'!AJ298)</f>
        <v/>
      </c>
      <c r="K95" s="1" t="str">
        <f>IF(B95="","",'様式Ⅰ (女子)'!AJ299)</f>
        <v/>
      </c>
    </row>
    <row r="96" spans="1:11" ht="18.75">
      <c r="A96" s="1">
        <v>95</v>
      </c>
      <c r="B96" s="1" t="str">
        <f>IF('様式Ⅰ (女子)'!B300="","",'様式Ⅰ (女子)'!BG300)</f>
        <v/>
      </c>
      <c r="C96" t="str">
        <f>IF(B96="","",CONCATENATE('様式Ⅰ (女子)'!C300," ","(",'様式Ⅰ (女子)'!E300,")"))</f>
        <v/>
      </c>
      <c r="D96" s="1" t="str">
        <f ca="1">IF($C96="","",CONCATENATE(VLOOKUP(OFFSET('様式Ⅰ (女子)'!$B$15,3*A96,0),'登録データ（女）'!$A$3:$J$2500,9,FALSE)," ",VLOOKUP(OFFSET('様式Ⅰ (女子)'!$B$15,3*A96,0),'登録データ（女）'!$A$3:$J$2500,10,FALSE)," ","(",LEFT(VLOOKUP(OFFSET('様式Ⅰ (女子)'!$B$15,3*A96,0),'登録データ（女）'!$A$3:$J$2500,8,FALSE),2),")"))</f>
        <v/>
      </c>
      <c r="E96" s="1" t="str">
        <f t="shared" si="1"/>
        <v/>
      </c>
      <c r="F96" s="1" t="str">
        <f>IF(B96="","",VLOOKUP(基本情報登録!$D$10,'登録データ（男）'!$M$3:$Q$65,3,FALSE))</f>
        <v/>
      </c>
      <c r="G96" s="1" t="str">
        <f>IF(B96="","",VLOOKUP('様式Ⅰ (女子)'!E301,'登録データ（男）'!$BC$2:$BD$49,2,FALSE))</f>
        <v/>
      </c>
      <c r="H96" s="1" t="str">
        <f>IF(B96="","",'様式Ⅰ (女子)'!B300)</f>
        <v/>
      </c>
      <c r="I96" s="1" t="str">
        <f>IF(B96="","",'様式Ⅰ (女子)'!AJ300)</f>
        <v/>
      </c>
      <c r="J96" s="1" t="str">
        <f>IF(B96="","",'様式Ⅰ (女子)'!AJ301)</f>
        <v/>
      </c>
      <c r="K96" s="1" t="str">
        <f>IF(B96="","",'様式Ⅰ (女子)'!AJ302)</f>
        <v/>
      </c>
    </row>
    <row r="97" spans="1:11" ht="18.75">
      <c r="A97" s="1">
        <v>96</v>
      </c>
      <c r="B97" s="1" t="str">
        <f>IF('様式Ⅰ (女子)'!B303="","",'様式Ⅰ (女子)'!BG303)</f>
        <v/>
      </c>
      <c r="C97" t="str">
        <f>IF(B97="","",CONCATENATE('様式Ⅰ (女子)'!C303," ","(",'様式Ⅰ (女子)'!E303,")"))</f>
        <v/>
      </c>
      <c r="D97" s="1" t="str">
        <f ca="1">IF($C97="","",CONCATENATE(VLOOKUP(OFFSET('様式Ⅰ (女子)'!$B$15,3*A97,0),'登録データ（女）'!$A$3:$J$2500,9,FALSE)," ",VLOOKUP(OFFSET('様式Ⅰ (女子)'!$B$15,3*A97,0),'登録データ（女）'!$A$3:$J$2500,10,FALSE)," ","(",LEFT(VLOOKUP(OFFSET('様式Ⅰ (女子)'!$B$15,3*A97,0),'登録データ（女）'!$A$3:$J$2500,8,FALSE),2),")"))</f>
        <v/>
      </c>
      <c r="E97" s="1" t="str">
        <f t="shared" si="1"/>
        <v/>
      </c>
      <c r="F97" s="1" t="str">
        <f>IF(B97="","",VLOOKUP(基本情報登録!$D$10,'登録データ（男）'!$M$3:$Q$65,3,FALSE))</f>
        <v/>
      </c>
      <c r="G97" s="1" t="str">
        <f>IF(B97="","",VLOOKUP('様式Ⅰ (女子)'!E304,'登録データ（男）'!$BC$2:$BD$49,2,FALSE))</f>
        <v/>
      </c>
      <c r="H97" s="1" t="str">
        <f>IF(B97="","",'様式Ⅰ (女子)'!B303)</f>
        <v/>
      </c>
      <c r="I97" s="1" t="str">
        <f>IF(B97="","",'様式Ⅰ (女子)'!AJ303)</f>
        <v/>
      </c>
      <c r="J97" s="1" t="str">
        <f>IF(B97="","",'様式Ⅰ (女子)'!AJ304)</f>
        <v/>
      </c>
      <c r="K97" s="1" t="str">
        <f>IF(B97="","",'様式Ⅰ (女子)'!AJ305)</f>
        <v/>
      </c>
    </row>
    <row r="98" spans="1:11" ht="18.75">
      <c r="A98" s="1">
        <v>97</v>
      </c>
      <c r="B98" s="1" t="str">
        <f>IF('様式Ⅰ (女子)'!B306="","",'様式Ⅰ (女子)'!BG306)</f>
        <v/>
      </c>
      <c r="C98" t="str">
        <f>IF(B98="","",CONCATENATE('様式Ⅰ (女子)'!C306," ","(",'様式Ⅰ (女子)'!E306,")"))</f>
        <v/>
      </c>
      <c r="D98" s="1" t="str">
        <f ca="1">IF($C98="","",CONCATENATE(VLOOKUP(OFFSET('様式Ⅰ (女子)'!$B$15,3*A98,0),'登録データ（女）'!$A$3:$J$2500,9,FALSE)," ",VLOOKUP(OFFSET('様式Ⅰ (女子)'!$B$15,3*A98,0),'登録データ（女）'!$A$3:$J$2500,10,FALSE)," ","(",LEFT(VLOOKUP(OFFSET('様式Ⅰ (女子)'!$B$15,3*A98,0),'登録データ（女）'!$A$3:$J$2500,8,FALSE),2),")"))</f>
        <v/>
      </c>
      <c r="E98" s="1" t="str">
        <f t="shared" si="1"/>
        <v/>
      </c>
      <c r="F98" s="1" t="str">
        <f>IF(B98="","",VLOOKUP(基本情報登録!$D$10,'登録データ（男）'!$M$3:$Q$65,3,FALSE))</f>
        <v/>
      </c>
      <c r="G98" s="1" t="str">
        <f>IF(B98="","",VLOOKUP('様式Ⅰ (女子)'!E307,'登録データ（男）'!$BC$2:$BD$49,2,FALSE))</f>
        <v/>
      </c>
      <c r="H98" s="1" t="str">
        <f>IF(B98="","",'様式Ⅰ (女子)'!B306)</f>
        <v/>
      </c>
      <c r="I98" s="1" t="str">
        <f>IF(B98="","",'様式Ⅰ (女子)'!AJ306)</f>
        <v/>
      </c>
      <c r="J98" s="1" t="str">
        <f>IF(B98="","",'様式Ⅰ (女子)'!AJ307)</f>
        <v/>
      </c>
      <c r="K98" s="1" t="str">
        <f>IF(B98="","",'様式Ⅰ (女子)'!AJ308)</f>
        <v/>
      </c>
    </row>
    <row r="99" spans="1:11" ht="18.75">
      <c r="A99" s="1">
        <v>98</v>
      </c>
      <c r="B99" s="1" t="str">
        <f>IF('様式Ⅰ (女子)'!B309="","",'様式Ⅰ (女子)'!BG309)</f>
        <v/>
      </c>
      <c r="C99" t="str">
        <f>IF(B99="","",CONCATENATE('様式Ⅰ (女子)'!C309," ","(",'様式Ⅰ (女子)'!E309,")"))</f>
        <v/>
      </c>
      <c r="D99" s="1" t="str">
        <f ca="1">IF($C99="","",CONCATENATE(VLOOKUP(OFFSET('様式Ⅰ (女子)'!$B$15,3*A99,0),'登録データ（女）'!$A$3:$J$2500,9,FALSE)," ",VLOOKUP(OFFSET('様式Ⅰ (女子)'!$B$15,3*A99,0),'登録データ（女）'!$A$3:$J$2500,10,FALSE)," ","(",LEFT(VLOOKUP(OFFSET('様式Ⅰ (女子)'!$B$15,3*A99,0),'登録データ（女）'!$A$3:$J$2500,8,FALSE),2),")"))</f>
        <v/>
      </c>
      <c r="E99" s="1" t="str">
        <f t="shared" si="1"/>
        <v/>
      </c>
      <c r="F99" s="1" t="str">
        <f>IF(B99="","",VLOOKUP(基本情報登録!$D$10,'登録データ（男）'!$M$3:$Q$65,3,FALSE))</f>
        <v/>
      </c>
      <c r="G99" s="1" t="str">
        <f>IF(B99="","",VLOOKUP('様式Ⅰ (女子)'!E310,'登録データ（男）'!$BC$2:$BD$49,2,FALSE))</f>
        <v/>
      </c>
      <c r="H99" s="1" t="str">
        <f>IF(B99="","",'様式Ⅰ (女子)'!B309)</f>
        <v/>
      </c>
      <c r="I99" s="1" t="str">
        <f>IF(B99="","",'様式Ⅰ (女子)'!AJ309)</f>
        <v/>
      </c>
      <c r="J99" s="1" t="str">
        <f>IF(B99="","",'様式Ⅰ (女子)'!AJ310)</f>
        <v/>
      </c>
      <c r="K99" s="1" t="str">
        <f>IF(B99="","",'様式Ⅰ (女子)'!AJ311)</f>
        <v/>
      </c>
    </row>
    <row r="100" spans="1:11" ht="18.75">
      <c r="A100" s="1">
        <v>99</v>
      </c>
      <c r="B100" s="1" t="str">
        <f>IF('様式Ⅰ (女子)'!B312="","",'様式Ⅰ (女子)'!BG312)</f>
        <v/>
      </c>
      <c r="C100" t="str">
        <f>IF(B100="","",CONCATENATE('様式Ⅰ (女子)'!C312," ","(",'様式Ⅰ (女子)'!E312,")"))</f>
        <v/>
      </c>
      <c r="D100" s="1" t="str">
        <f ca="1">IF($C100="","",CONCATENATE(VLOOKUP(OFFSET('様式Ⅰ (女子)'!$B$15,3*A100,0),'登録データ（女）'!$A$3:$J$2500,9,FALSE)," ",VLOOKUP(OFFSET('様式Ⅰ (女子)'!$B$15,3*A100,0),'登録データ（女）'!$A$3:$J$2500,10,FALSE)," ","(",LEFT(VLOOKUP(OFFSET('様式Ⅰ (女子)'!$B$15,3*A100,0),'登録データ（女）'!$A$3:$J$2500,8,FALSE),2),")"))</f>
        <v/>
      </c>
      <c r="E100" s="1" t="str">
        <f t="shared" si="1"/>
        <v/>
      </c>
      <c r="F100" s="1" t="str">
        <f>IF(B100="","",VLOOKUP(基本情報登録!$D$10,'登録データ（男）'!$M$3:$Q$65,3,FALSE))</f>
        <v/>
      </c>
      <c r="G100" s="1" t="str">
        <f>IF(B100="","",VLOOKUP('様式Ⅰ (女子)'!E313,'登録データ（男）'!$BC$2:$BD$49,2,FALSE))</f>
        <v/>
      </c>
      <c r="H100" s="1" t="str">
        <f>IF(B100="","",'様式Ⅰ (女子)'!B312)</f>
        <v/>
      </c>
      <c r="I100" s="1" t="str">
        <f>IF(B100="","",'様式Ⅰ (女子)'!AJ312)</f>
        <v/>
      </c>
      <c r="J100" s="1" t="str">
        <f>IF(B100="","",'様式Ⅰ (女子)'!AJ313)</f>
        <v/>
      </c>
      <c r="K100" s="1" t="str">
        <f>IF(B100="","",'様式Ⅰ (女子)'!AJ314)</f>
        <v/>
      </c>
    </row>
    <row r="101" spans="1:11" ht="18.75">
      <c r="A101" s="1">
        <v>100</v>
      </c>
      <c r="B101" s="1" t="str">
        <f>IF('様式Ⅰ (女子)'!B315="","",'様式Ⅰ (女子)'!BG315)</f>
        <v/>
      </c>
      <c r="C101" t="str">
        <f>IF(B101="","",CONCATENATE('様式Ⅰ (女子)'!C315," ","(",'様式Ⅰ (女子)'!E315,")"))</f>
        <v/>
      </c>
      <c r="D101" s="1" t="str">
        <f ca="1">IF($C101="","",CONCATENATE(VLOOKUP(OFFSET('様式Ⅰ (女子)'!$B$15,3*A101,0),'登録データ（女）'!$A$3:$J$2500,9,FALSE)," ",VLOOKUP(OFFSET('様式Ⅰ (女子)'!$B$15,3*A101,0),'登録データ（女）'!$A$3:$J$2500,10,FALSE)," ","(",LEFT(VLOOKUP(OFFSET('様式Ⅰ (女子)'!$B$15,3*A101,0),'登録データ（女）'!$A$3:$J$2500,8,FALSE),2),")"))</f>
        <v/>
      </c>
      <c r="E101" s="1" t="str">
        <f t="shared" si="1"/>
        <v/>
      </c>
      <c r="F101" s="1" t="str">
        <f>IF(B101="","",VLOOKUP(基本情報登録!$D$10,'登録データ（男）'!$M$3:$Q$65,3,FALSE))</f>
        <v/>
      </c>
      <c r="G101" s="1" t="str">
        <f>IF(B101="","",VLOOKUP('様式Ⅰ (女子)'!E316,'登録データ（男）'!$BC$2:$BD$49,2,FALSE))</f>
        <v/>
      </c>
      <c r="H101" s="1" t="str">
        <f>IF(B101="","",'様式Ⅰ (女子)'!B315)</f>
        <v/>
      </c>
      <c r="I101" s="1" t="str">
        <f>IF(B101="","",'様式Ⅰ (女子)'!AJ315)</f>
        <v/>
      </c>
      <c r="J101" s="1" t="str">
        <f>IF(B101="","",'様式Ⅰ (女子)'!AJ316)</f>
        <v/>
      </c>
      <c r="K101" s="1" t="str">
        <f>IF(B101="","",'様式Ⅰ (女子)'!AJ317)</f>
        <v/>
      </c>
    </row>
    <row r="102" spans="1:11" ht="18.75">
      <c r="A102" s="1">
        <v>101</v>
      </c>
      <c r="B102" s="1" t="str">
        <f>IF('様式Ⅰ (女子)'!B318="","",'様式Ⅰ (女子)'!BG318)</f>
        <v/>
      </c>
      <c r="C102" t="str">
        <f>IF(B102="","",CONCATENATE('様式Ⅰ (女子)'!C318," ","(",'様式Ⅰ (女子)'!E318,")"))</f>
        <v/>
      </c>
      <c r="D102" s="1" t="str">
        <f ca="1">IF($C102="","",CONCATENATE(VLOOKUP(OFFSET('様式Ⅰ (女子)'!$B$15,3*A102,0),'登録データ（女）'!$A$3:$J$2500,9,FALSE)," ",VLOOKUP(OFFSET('様式Ⅰ (女子)'!$B$15,3*A102,0),'登録データ（女）'!$A$3:$J$2500,10,FALSE)," ","(",LEFT(VLOOKUP(OFFSET('様式Ⅰ (女子)'!$B$15,3*A102,0),'登録データ（女）'!$A$3:$J$2500,8,FALSE),2),")"))</f>
        <v/>
      </c>
      <c r="E102" s="1" t="str">
        <f t="shared" si="1"/>
        <v/>
      </c>
      <c r="F102" s="1" t="str">
        <f>IF(B102="","",VLOOKUP(基本情報登録!$D$10,'登録データ（男）'!$M$3:$Q$65,3,FALSE))</f>
        <v/>
      </c>
      <c r="G102" s="1" t="str">
        <f>IF(B102="","",VLOOKUP('様式Ⅰ (女子)'!E319,'登録データ（男）'!$BC$2:$BD$49,2,FALSE))</f>
        <v/>
      </c>
      <c r="H102" s="1" t="str">
        <f>IF(B102="","",'様式Ⅰ (女子)'!B318)</f>
        <v/>
      </c>
      <c r="I102" s="1" t="str">
        <f>IF(B102="","",'様式Ⅰ (女子)'!AJ318)</f>
        <v/>
      </c>
      <c r="J102" s="1" t="str">
        <f>IF(B102="","",'様式Ⅰ (女子)'!AJ319)</f>
        <v/>
      </c>
      <c r="K102" s="1" t="str">
        <f>IF(B102="","",'様式Ⅰ (女子)'!AJ320)</f>
        <v/>
      </c>
    </row>
    <row r="103" spans="1:11" ht="18.75">
      <c r="A103" s="1">
        <v>102</v>
      </c>
      <c r="B103" s="1" t="str">
        <f>IF('様式Ⅰ (女子)'!B321="","",'様式Ⅰ (女子)'!BG321)</f>
        <v/>
      </c>
      <c r="C103" t="str">
        <f>IF(B103="","",CONCATENATE('様式Ⅰ (女子)'!C321," ","(",'様式Ⅰ (女子)'!E321,")"))</f>
        <v/>
      </c>
      <c r="D103" s="1" t="str">
        <f ca="1">IF($C103="","",CONCATENATE(VLOOKUP(OFFSET('様式Ⅰ (女子)'!$B$15,3*A103,0),'登録データ（女）'!$A$3:$J$2500,9,FALSE)," ",VLOOKUP(OFFSET('様式Ⅰ (女子)'!$B$15,3*A103,0),'登録データ（女）'!$A$3:$J$2500,10,FALSE)," ","(",LEFT(VLOOKUP(OFFSET('様式Ⅰ (女子)'!$B$15,3*A103,0),'登録データ（女）'!$A$3:$J$2500,8,FALSE),2),")"))</f>
        <v/>
      </c>
      <c r="E103" s="1" t="str">
        <f t="shared" si="1"/>
        <v/>
      </c>
      <c r="F103" s="1" t="str">
        <f>IF(B103="","",VLOOKUP(基本情報登録!$D$10,'登録データ（男）'!$M$3:$Q$65,3,FALSE))</f>
        <v/>
      </c>
      <c r="G103" s="1" t="str">
        <f>IF(B103="","",VLOOKUP('様式Ⅰ (女子)'!E322,'登録データ（男）'!$BC$2:$BD$49,2,FALSE))</f>
        <v/>
      </c>
      <c r="H103" s="1" t="str">
        <f>IF(B103="","",'様式Ⅰ (女子)'!B321)</f>
        <v/>
      </c>
      <c r="I103" s="1" t="str">
        <f>IF(B103="","",'様式Ⅰ (女子)'!AJ321)</f>
        <v/>
      </c>
      <c r="J103" s="1" t="str">
        <f>IF(B103="","",'様式Ⅰ (女子)'!AJ322)</f>
        <v/>
      </c>
      <c r="K103" s="1" t="str">
        <f>IF(B103="","",'様式Ⅰ (女子)'!AJ323)</f>
        <v/>
      </c>
    </row>
    <row r="104" spans="1:11" ht="18.75">
      <c r="A104" s="1">
        <v>103</v>
      </c>
      <c r="B104" s="1" t="str">
        <f>IF('様式Ⅰ (女子)'!B324="","",'様式Ⅰ (女子)'!BG324)</f>
        <v/>
      </c>
      <c r="C104" t="str">
        <f>IF(B104="","",CONCATENATE('様式Ⅰ (女子)'!C324," ","(",'様式Ⅰ (女子)'!E324,")"))</f>
        <v/>
      </c>
      <c r="D104" s="1" t="str">
        <f ca="1">IF($C104="","",CONCATENATE(VLOOKUP(OFFSET('様式Ⅰ (女子)'!$B$15,3*A104,0),'登録データ（女）'!$A$3:$J$2500,9,FALSE)," ",VLOOKUP(OFFSET('様式Ⅰ (女子)'!$B$15,3*A104,0),'登録データ（女）'!$A$3:$J$2500,10,FALSE)," ","(",LEFT(VLOOKUP(OFFSET('様式Ⅰ (女子)'!$B$15,3*A104,0),'登録データ（女）'!$A$3:$J$2500,8,FALSE),2),")"))</f>
        <v/>
      </c>
      <c r="E104" s="1" t="str">
        <f t="shared" si="1"/>
        <v/>
      </c>
      <c r="F104" s="1" t="str">
        <f>IF(B104="","",VLOOKUP(基本情報登録!$D$10,'登録データ（男）'!$M$3:$Q$65,3,FALSE))</f>
        <v/>
      </c>
      <c r="G104" s="1" t="str">
        <f>IF(B104="","",VLOOKUP('様式Ⅰ (女子)'!E325,'登録データ（男）'!$BC$2:$BD$49,2,FALSE))</f>
        <v/>
      </c>
      <c r="H104" s="1" t="str">
        <f>IF(B104="","",'様式Ⅰ (女子)'!B324)</f>
        <v/>
      </c>
      <c r="I104" s="1" t="str">
        <f>IF(B104="","",'様式Ⅰ (女子)'!AJ324)</f>
        <v/>
      </c>
      <c r="J104" s="1" t="str">
        <f>IF(B104="","",'様式Ⅰ (女子)'!AJ325)</f>
        <v/>
      </c>
      <c r="K104" s="1" t="str">
        <f>IF(B104="","",'様式Ⅰ (女子)'!AJ326)</f>
        <v/>
      </c>
    </row>
    <row r="105" spans="1:11" ht="18.75">
      <c r="A105" s="1">
        <v>104</v>
      </c>
      <c r="B105" s="1" t="str">
        <f>IF('様式Ⅰ (女子)'!B327="","",'様式Ⅰ (女子)'!BG327)</f>
        <v/>
      </c>
      <c r="C105" t="str">
        <f>IF(B105="","",CONCATENATE('様式Ⅰ (女子)'!C327," ","(",'様式Ⅰ (女子)'!E327,")"))</f>
        <v/>
      </c>
      <c r="D105" s="1" t="str">
        <f ca="1">IF($C105="","",CONCATENATE(VLOOKUP(OFFSET('様式Ⅰ (女子)'!$B$15,3*A105,0),'登録データ（女）'!$A$3:$J$2500,9,FALSE)," ",VLOOKUP(OFFSET('様式Ⅰ (女子)'!$B$15,3*A105,0),'登録データ（女）'!$A$3:$J$2500,10,FALSE)," ","(",LEFT(VLOOKUP(OFFSET('様式Ⅰ (女子)'!$B$15,3*A105,0),'登録データ（女）'!$A$3:$J$2500,8,FALSE),2),")"))</f>
        <v/>
      </c>
      <c r="E105" s="1" t="str">
        <f t="shared" si="1"/>
        <v/>
      </c>
      <c r="F105" s="1" t="str">
        <f>IF(B105="","",VLOOKUP(基本情報登録!$D$10,'登録データ（男）'!$M$3:$Q$65,3,FALSE))</f>
        <v/>
      </c>
      <c r="G105" s="1" t="str">
        <f>IF(B105="","",VLOOKUP('様式Ⅰ (女子)'!E328,'登録データ（男）'!$BC$2:$BD$49,2,FALSE))</f>
        <v/>
      </c>
      <c r="H105" s="1" t="str">
        <f>IF(B105="","",'様式Ⅰ (女子)'!B327)</f>
        <v/>
      </c>
      <c r="I105" s="1" t="str">
        <f>IF(B105="","",'様式Ⅰ (女子)'!AJ327)</f>
        <v/>
      </c>
      <c r="J105" s="1" t="str">
        <f>IF(B105="","",'様式Ⅰ (女子)'!AJ328)</f>
        <v/>
      </c>
      <c r="K105" s="1" t="str">
        <f>IF(B105="","",'様式Ⅰ (女子)'!AJ329)</f>
        <v/>
      </c>
    </row>
    <row r="106" spans="1:11" ht="18.75">
      <c r="A106" s="1">
        <v>105</v>
      </c>
      <c r="B106" s="1" t="str">
        <f>IF('様式Ⅰ (女子)'!B330="","",'様式Ⅰ (女子)'!BG330)</f>
        <v/>
      </c>
      <c r="C106" t="str">
        <f>IF(B106="","",CONCATENATE('様式Ⅰ (女子)'!C330," ","(",'様式Ⅰ (女子)'!E330,")"))</f>
        <v/>
      </c>
      <c r="D106" s="1" t="str">
        <f ca="1">IF($C106="","",CONCATENATE(VLOOKUP(OFFSET('様式Ⅰ (女子)'!$B$15,3*A106,0),'登録データ（女）'!$A$3:$J$2500,9,FALSE)," ",VLOOKUP(OFFSET('様式Ⅰ (女子)'!$B$15,3*A106,0),'登録データ（女）'!$A$3:$J$2500,10,FALSE)," ","(",LEFT(VLOOKUP(OFFSET('様式Ⅰ (女子)'!$B$15,3*A106,0),'登録データ（女）'!$A$3:$J$2500,8,FALSE),2),")"))</f>
        <v/>
      </c>
      <c r="E106" s="1" t="str">
        <f t="shared" si="1"/>
        <v/>
      </c>
      <c r="F106" s="1" t="str">
        <f>IF(B106="","",VLOOKUP(基本情報登録!$D$10,'登録データ（男）'!$M$3:$Q$65,3,FALSE))</f>
        <v/>
      </c>
      <c r="G106" s="1" t="str">
        <f>IF(B106="","",VLOOKUP('様式Ⅰ (女子)'!E331,'登録データ（男）'!$BC$2:$BD$49,2,FALSE))</f>
        <v/>
      </c>
      <c r="H106" s="1" t="str">
        <f>IF(B106="","",'様式Ⅰ (女子)'!B330)</f>
        <v/>
      </c>
      <c r="I106" s="1" t="str">
        <f>IF(B106="","",'様式Ⅰ (女子)'!AJ330)</f>
        <v/>
      </c>
      <c r="J106" s="1" t="str">
        <f>IF(B106="","",'様式Ⅰ (女子)'!AJ331)</f>
        <v/>
      </c>
      <c r="K106" s="1" t="str">
        <f>IF(B106="","",'様式Ⅰ (女子)'!AJ332)</f>
        <v/>
      </c>
    </row>
    <row r="107" spans="1:11" ht="18.75">
      <c r="A107" s="1">
        <v>106</v>
      </c>
      <c r="B107" s="1" t="str">
        <f>IF('様式Ⅰ (女子)'!B333="","",'様式Ⅰ (女子)'!BG333)</f>
        <v/>
      </c>
      <c r="C107" t="str">
        <f>IF(B107="","",CONCATENATE('様式Ⅰ (女子)'!C333," ","(",'様式Ⅰ (女子)'!E333,")"))</f>
        <v/>
      </c>
      <c r="D107" s="1" t="str">
        <f ca="1">IF($C107="","",CONCATENATE(VLOOKUP(OFFSET('様式Ⅰ (女子)'!$B$15,3*A107,0),'登録データ（女）'!$A$3:$J$2500,9,FALSE)," ",VLOOKUP(OFFSET('様式Ⅰ (女子)'!$B$15,3*A107,0),'登録データ（女）'!$A$3:$J$2500,10,FALSE)," ","(",LEFT(VLOOKUP(OFFSET('様式Ⅰ (女子)'!$B$15,3*A107,0),'登録データ（女）'!$A$3:$J$2500,8,FALSE),2),")"))</f>
        <v/>
      </c>
      <c r="E107" s="1" t="str">
        <f t="shared" si="1"/>
        <v/>
      </c>
      <c r="F107" s="1" t="str">
        <f>IF(B107="","",VLOOKUP(基本情報登録!$D$10,'登録データ（男）'!$M$3:$Q$65,3,FALSE))</f>
        <v/>
      </c>
      <c r="G107" s="1" t="str">
        <f>IF(B107="","",VLOOKUP('様式Ⅰ (女子)'!E334,'登録データ（男）'!$BC$2:$BD$49,2,FALSE))</f>
        <v/>
      </c>
      <c r="H107" s="1" t="str">
        <f>IF(B107="","",'様式Ⅰ (女子)'!B333)</f>
        <v/>
      </c>
      <c r="I107" s="1" t="str">
        <f>IF(B107="","",'様式Ⅰ (女子)'!AJ333)</f>
        <v/>
      </c>
      <c r="J107" s="1" t="str">
        <f>IF(B107="","",'様式Ⅰ (女子)'!AJ334)</f>
        <v/>
      </c>
      <c r="K107" s="1" t="str">
        <f>IF(B107="","",'様式Ⅰ (女子)'!AJ335)</f>
        <v/>
      </c>
    </row>
    <row r="108" spans="1:11" ht="18.75">
      <c r="A108" s="1">
        <v>107</v>
      </c>
      <c r="B108" s="1" t="str">
        <f>IF('様式Ⅰ (女子)'!B336="","",'様式Ⅰ (女子)'!BG336)</f>
        <v/>
      </c>
      <c r="C108" t="str">
        <f>IF(B108="","",CONCATENATE('様式Ⅰ (女子)'!C336," ","(",'様式Ⅰ (女子)'!E336,")"))</f>
        <v/>
      </c>
      <c r="D108" s="1" t="str">
        <f ca="1">IF($C108="","",CONCATENATE(VLOOKUP(OFFSET('様式Ⅰ (女子)'!$B$15,3*A108,0),'登録データ（女）'!$A$3:$J$2500,9,FALSE)," ",VLOOKUP(OFFSET('様式Ⅰ (女子)'!$B$15,3*A108,0),'登録データ（女）'!$A$3:$J$2500,10,FALSE)," ","(",LEFT(VLOOKUP(OFFSET('様式Ⅰ (女子)'!$B$15,3*A108,0),'登録データ（女）'!$A$3:$J$2500,8,FALSE),2),")"))</f>
        <v/>
      </c>
      <c r="E108" s="1" t="str">
        <f t="shared" si="1"/>
        <v/>
      </c>
      <c r="F108" s="1" t="str">
        <f>IF(B108="","",VLOOKUP(基本情報登録!$D$10,'登録データ（男）'!$M$3:$Q$65,3,FALSE))</f>
        <v/>
      </c>
      <c r="G108" s="1" t="str">
        <f>IF(B108="","",VLOOKUP('様式Ⅰ (女子)'!E337,'登録データ（男）'!$BC$2:$BD$49,2,FALSE))</f>
        <v/>
      </c>
      <c r="H108" s="1" t="str">
        <f>IF(B108="","",'様式Ⅰ (女子)'!B336)</f>
        <v/>
      </c>
      <c r="I108" s="1" t="str">
        <f>IF(B108="","",'様式Ⅰ (女子)'!AJ336)</f>
        <v/>
      </c>
      <c r="J108" s="1" t="str">
        <f>IF(B108="","",'様式Ⅰ (女子)'!AJ337)</f>
        <v/>
      </c>
      <c r="K108" s="1" t="str">
        <f>IF(B108="","",'様式Ⅰ (女子)'!AJ338)</f>
        <v/>
      </c>
    </row>
    <row r="109" spans="1:11" ht="18.75">
      <c r="A109" s="1">
        <v>108</v>
      </c>
      <c r="B109" s="1" t="str">
        <f>IF('様式Ⅰ (女子)'!B339="","",'様式Ⅰ (女子)'!BG339)</f>
        <v/>
      </c>
      <c r="C109" t="str">
        <f>IF(B109="","",CONCATENATE('様式Ⅰ (女子)'!C339," ","(",'様式Ⅰ (女子)'!E339,")"))</f>
        <v/>
      </c>
      <c r="D109" s="1" t="str">
        <f ca="1">IF($C109="","",CONCATENATE(VLOOKUP(OFFSET('様式Ⅰ (女子)'!$B$15,3*A109,0),'登録データ（女）'!$A$3:$J$2500,9,FALSE)," ",VLOOKUP(OFFSET('様式Ⅰ (女子)'!$B$15,3*A109,0),'登録データ（女）'!$A$3:$J$2500,10,FALSE)," ","(",LEFT(VLOOKUP(OFFSET('様式Ⅰ (女子)'!$B$15,3*A109,0),'登録データ（女）'!$A$3:$J$2500,8,FALSE),2),")"))</f>
        <v/>
      </c>
      <c r="E109" s="1" t="str">
        <f t="shared" si="1"/>
        <v/>
      </c>
      <c r="F109" s="1" t="str">
        <f>IF(B109="","",VLOOKUP(基本情報登録!$D$10,'登録データ（男）'!$M$3:$Q$65,3,FALSE))</f>
        <v/>
      </c>
      <c r="G109" s="1" t="str">
        <f>IF(B109="","",VLOOKUP('様式Ⅰ (女子)'!E340,'登録データ（男）'!$BC$2:$BD$49,2,FALSE))</f>
        <v/>
      </c>
      <c r="H109" s="1" t="str">
        <f>IF(B109="","",'様式Ⅰ (女子)'!B339)</f>
        <v/>
      </c>
      <c r="I109" s="1" t="str">
        <f>IF(B109="","",'様式Ⅰ (女子)'!AJ339)</f>
        <v/>
      </c>
      <c r="J109" s="1" t="str">
        <f>IF(B109="","",'様式Ⅰ (女子)'!AJ340)</f>
        <v/>
      </c>
      <c r="K109" s="1" t="str">
        <f>IF(B109="","",'様式Ⅰ (女子)'!AJ341)</f>
        <v/>
      </c>
    </row>
    <row r="110" spans="1:11" ht="18.75">
      <c r="A110" s="1">
        <v>109</v>
      </c>
      <c r="B110" s="1" t="str">
        <f>IF('様式Ⅰ (女子)'!B342="","",'様式Ⅰ (女子)'!BG342)</f>
        <v/>
      </c>
      <c r="C110" t="str">
        <f>IF(B110="","",CONCATENATE('様式Ⅰ (女子)'!C342," ","(",'様式Ⅰ (女子)'!E342,")"))</f>
        <v/>
      </c>
      <c r="D110" s="1" t="str">
        <f ca="1">IF($C110="","",CONCATENATE(VLOOKUP(OFFSET('様式Ⅰ (女子)'!$B$15,3*A110,0),'登録データ（女）'!$A$3:$J$2500,9,FALSE)," ",VLOOKUP(OFFSET('様式Ⅰ (女子)'!$B$15,3*A110,0),'登録データ（女）'!$A$3:$J$2500,10,FALSE)," ","(",LEFT(VLOOKUP(OFFSET('様式Ⅰ (女子)'!$B$15,3*A110,0),'登録データ（女）'!$A$3:$J$2500,8,FALSE),2),")"))</f>
        <v/>
      </c>
      <c r="E110" s="1" t="str">
        <f t="shared" si="1"/>
        <v/>
      </c>
      <c r="F110" s="1" t="str">
        <f>IF(B110="","",VLOOKUP(基本情報登録!$D$10,'登録データ（男）'!$M$3:$Q$65,3,FALSE))</f>
        <v/>
      </c>
      <c r="G110" s="1" t="str">
        <f>IF(B110="","",VLOOKUP('様式Ⅰ (女子)'!E343,'登録データ（男）'!$BC$2:$BD$49,2,FALSE))</f>
        <v/>
      </c>
      <c r="H110" s="1" t="str">
        <f>IF(B110="","",'様式Ⅰ (女子)'!B342)</f>
        <v/>
      </c>
      <c r="I110" s="1" t="str">
        <f>IF(B110="","",'様式Ⅰ (女子)'!AJ342)</f>
        <v/>
      </c>
      <c r="J110" s="1" t="str">
        <f>IF(B110="","",'様式Ⅰ (女子)'!AJ343)</f>
        <v/>
      </c>
      <c r="K110" s="1" t="str">
        <f>IF(B110="","",'様式Ⅰ (女子)'!AJ344)</f>
        <v/>
      </c>
    </row>
    <row r="111" spans="1:11" ht="18.75">
      <c r="A111" s="1">
        <v>110</v>
      </c>
      <c r="B111" s="1" t="str">
        <f>IF('様式Ⅰ (女子)'!B345="","",'様式Ⅰ (女子)'!BG345)</f>
        <v/>
      </c>
      <c r="C111" t="str">
        <f>IF(B111="","",CONCATENATE('様式Ⅰ (女子)'!C345," ","(",'様式Ⅰ (女子)'!E345,")"))</f>
        <v/>
      </c>
      <c r="D111" s="1" t="str">
        <f ca="1">IF($C111="","",CONCATENATE(VLOOKUP(OFFSET('様式Ⅰ (女子)'!$B$15,3*A111,0),'登録データ（女）'!$A$3:$J$2500,9,FALSE)," ",VLOOKUP(OFFSET('様式Ⅰ (女子)'!$B$15,3*A111,0),'登録データ（女）'!$A$3:$J$2500,10,FALSE)," ","(",LEFT(VLOOKUP(OFFSET('様式Ⅰ (女子)'!$B$15,3*A111,0),'登録データ（女）'!$A$3:$J$2500,8,FALSE),2),")"))</f>
        <v/>
      </c>
      <c r="E111" s="1" t="str">
        <f t="shared" si="1"/>
        <v/>
      </c>
      <c r="F111" s="1" t="str">
        <f>IF(B111="","",VLOOKUP(基本情報登録!$D$10,'登録データ（男）'!$M$3:$Q$65,3,FALSE))</f>
        <v/>
      </c>
      <c r="G111" s="1" t="str">
        <f>IF(B111="","",VLOOKUP('様式Ⅰ (女子)'!E346,'登録データ（男）'!$BC$2:$BD$49,2,FALSE))</f>
        <v/>
      </c>
      <c r="H111" s="1" t="str">
        <f>IF(B111="","",'様式Ⅰ (女子)'!B345)</f>
        <v/>
      </c>
      <c r="I111" s="1" t="str">
        <f>IF(B111="","",'様式Ⅰ (女子)'!AJ345)</f>
        <v/>
      </c>
      <c r="J111" s="1" t="str">
        <f>IF(B111="","",'様式Ⅰ (女子)'!AJ346)</f>
        <v/>
      </c>
      <c r="K111" s="1" t="str">
        <f>IF(B111="","",'様式Ⅰ (女子)'!AJ347)</f>
        <v/>
      </c>
    </row>
    <row r="112" spans="1:11" ht="18.75">
      <c r="A112" s="1">
        <v>111</v>
      </c>
      <c r="B112" s="1" t="str">
        <f>IF('様式Ⅰ (女子)'!B348="","",'様式Ⅰ (女子)'!BG348)</f>
        <v/>
      </c>
      <c r="C112" t="str">
        <f>IF(B112="","",CONCATENATE('様式Ⅰ (女子)'!C348," ","(",'様式Ⅰ (女子)'!E348,")"))</f>
        <v/>
      </c>
      <c r="D112" s="1" t="str">
        <f ca="1">IF($C112="","",CONCATENATE(VLOOKUP(OFFSET('様式Ⅰ (女子)'!$B$15,3*A112,0),'登録データ（女）'!$A$3:$J$2500,9,FALSE)," ",VLOOKUP(OFFSET('様式Ⅰ (女子)'!$B$15,3*A112,0),'登録データ（女）'!$A$3:$J$2500,10,FALSE)," ","(",LEFT(VLOOKUP(OFFSET('様式Ⅰ (女子)'!$B$15,3*A112,0),'登録データ（女）'!$A$3:$J$2500,8,FALSE),2),")"))</f>
        <v/>
      </c>
      <c r="E112" s="1" t="str">
        <f t="shared" si="1"/>
        <v/>
      </c>
      <c r="F112" s="1" t="str">
        <f>IF(B112="","",VLOOKUP(基本情報登録!$D$10,'登録データ（男）'!$M$3:$Q$65,3,FALSE))</f>
        <v/>
      </c>
      <c r="G112" s="1" t="str">
        <f>IF(B112="","",VLOOKUP('様式Ⅰ (女子)'!E349,'登録データ（男）'!$BC$2:$BD$49,2,FALSE))</f>
        <v/>
      </c>
      <c r="H112" s="1" t="str">
        <f>IF(B112="","",'様式Ⅰ (女子)'!B348)</f>
        <v/>
      </c>
      <c r="I112" s="1" t="str">
        <f>IF(B112="","",'様式Ⅰ (女子)'!AJ348)</f>
        <v/>
      </c>
      <c r="J112" s="1" t="str">
        <f>IF(B112="","",'様式Ⅰ (女子)'!AJ349)</f>
        <v/>
      </c>
      <c r="K112" s="1" t="str">
        <f>IF(B112="","",'様式Ⅰ (女子)'!AJ350)</f>
        <v/>
      </c>
    </row>
    <row r="113" spans="1:11" ht="18.75">
      <c r="A113" s="1">
        <v>112</v>
      </c>
      <c r="B113" s="1" t="str">
        <f>IF('様式Ⅰ (女子)'!B351="","",'様式Ⅰ (女子)'!BG351)</f>
        <v/>
      </c>
      <c r="C113" t="str">
        <f>IF(B113="","",CONCATENATE('様式Ⅰ (女子)'!C351," ","(",'様式Ⅰ (女子)'!E351,")"))</f>
        <v/>
      </c>
      <c r="D113" s="1" t="str">
        <f ca="1">IF($C113="","",CONCATENATE(VLOOKUP(OFFSET('様式Ⅰ (女子)'!$B$15,3*A113,0),'登録データ（女）'!$A$3:$J$2500,9,FALSE)," ",VLOOKUP(OFFSET('様式Ⅰ (女子)'!$B$15,3*A113,0),'登録データ（女）'!$A$3:$J$2500,10,FALSE)," ","(",LEFT(VLOOKUP(OFFSET('様式Ⅰ (女子)'!$B$15,3*A113,0),'登録データ（女）'!$A$3:$J$2500,8,FALSE),2),")"))</f>
        <v/>
      </c>
      <c r="E113" s="1" t="str">
        <f t="shared" si="1"/>
        <v/>
      </c>
      <c r="F113" s="1" t="str">
        <f>IF(B113="","",VLOOKUP(基本情報登録!$D$10,'登録データ（男）'!$M$3:$Q$65,3,FALSE))</f>
        <v/>
      </c>
      <c r="G113" s="1" t="str">
        <f>IF(B113="","",VLOOKUP('様式Ⅰ (女子)'!E352,'登録データ（男）'!$BC$2:$BD$49,2,FALSE))</f>
        <v/>
      </c>
      <c r="H113" s="1" t="str">
        <f>IF(B113="","",'様式Ⅰ (女子)'!B351)</f>
        <v/>
      </c>
      <c r="I113" s="1" t="str">
        <f>IF(B113="","",'様式Ⅰ (女子)'!AJ351)</f>
        <v/>
      </c>
      <c r="J113" s="1" t="str">
        <f>IF(B113="","",'様式Ⅰ (女子)'!AJ352)</f>
        <v/>
      </c>
      <c r="K113" s="1" t="str">
        <f>IF(B113="","",'様式Ⅰ (女子)'!AJ353)</f>
        <v/>
      </c>
    </row>
    <row r="114" spans="1:11" ht="18.75">
      <c r="A114" s="1">
        <v>113</v>
      </c>
      <c r="B114" s="1" t="str">
        <f>IF('様式Ⅰ (女子)'!B354="","",'様式Ⅰ (女子)'!BG354)</f>
        <v/>
      </c>
      <c r="C114" t="str">
        <f>IF(B114="","",CONCATENATE('様式Ⅰ (女子)'!C354," ","(",'様式Ⅰ (女子)'!E354,")"))</f>
        <v/>
      </c>
      <c r="D114" s="1" t="str">
        <f ca="1">IF($C114="","",CONCATENATE(VLOOKUP(OFFSET('様式Ⅰ (女子)'!$B$15,3*A114,0),'登録データ（女）'!$A$3:$J$2500,9,FALSE)," ",VLOOKUP(OFFSET('様式Ⅰ (女子)'!$B$15,3*A114,0),'登録データ（女）'!$A$3:$J$2500,10,FALSE)," ","(",LEFT(VLOOKUP(OFFSET('様式Ⅰ (女子)'!$B$15,3*A114,0),'登録データ（女）'!$A$3:$J$2500,8,FALSE),2),")"))</f>
        <v/>
      </c>
      <c r="E114" s="1" t="str">
        <f t="shared" si="1"/>
        <v/>
      </c>
      <c r="F114" s="1" t="str">
        <f>IF(B114="","",VLOOKUP(基本情報登録!$D$10,'登録データ（男）'!$M$3:$Q$65,3,FALSE))</f>
        <v/>
      </c>
      <c r="G114" s="1" t="str">
        <f>IF(B114="","",VLOOKUP('様式Ⅰ (女子)'!E355,'登録データ（男）'!$BC$2:$BD$49,2,FALSE))</f>
        <v/>
      </c>
      <c r="H114" s="1" t="str">
        <f>IF(B114="","",'様式Ⅰ (女子)'!B354)</f>
        <v/>
      </c>
      <c r="I114" s="1" t="str">
        <f>IF(B114="","",'様式Ⅰ (女子)'!AJ354)</f>
        <v/>
      </c>
      <c r="J114" s="1" t="str">
        <f>IF(B114="","",'様式Ⅰ (女子)'!AJ355)</f>
        <v/>
      </c>
      <c r="K114" s="1" t="str">
        <f>IF(B114="","",'様式Ⅰ (女子)'!AJ356)</f>
        <v/>
      </c>
    </row>
    <row r="115" spans="1:11" ht="18.75">
      <c r="A115" s="1">
        <v>114</v>
      </c>
      <c r="B115" s="1" t="str">
        <f>IF('様式Ⅰ (女子)'!B357="","",'様式Ⅰ (女子)'!BG357)</f>
        <v/>
      </c>
      <c r="C115" t="str">
        <f>IF(B115="","",CONCATENATE('様式Ⅰ (女子)'!C357," ","(",'様式Ⅰ (女子)'!E357,")"))</f>
        <v/>
      </c>
      <c r="D115" s="1" t="str">
        <f ca="1">IF($C115="","",CONCATENATE(VLOOKUP(OFFSET('様式Ⅰ (女子)'!$B$15,3*A115,0),'登録データ（女）'!$A$3:$J$2500,9,FALSE)," ",VLOOKUP(OFFSET('様式Ⅰ (女子)'!$B$15,3*A115,0),'登録データ（女）'!$A$3:$J$2500,10,FALSE)," ","(",LEFT(VLOOKUP(OFFSET('様式Ⅰ (女子)'!$B$15,3*A115,0),'登録データ（女）'!$A$3:$J$2500,8,FALSE),2),")"))</f>
        <v/>
      </c>
      <c r="E115" s="1" t="str">
        <f t="shared" si="1"/>
        <v/>
      </c>
      <c r="F115" s="1" t="str">
        <f>IF(B115="","",VLOOKUP(基本情報登録!$D$10,'登録データ（男）'!$M$3:$Q$65,3,FALSE))</f>
        <v/>
      </c>
      <c r="G115" s="1" t="str">
        <f>IF(B115="","",VLOOKUP('様式Ⅰ (女子)'!E358,'登録データ（男）'!$BC$2:$BD$49,2,FALSE))</f>
        <v/>
      </c>
      <c r="H115" s="1" t="str">
        <f>IF(B115="","",'様式Ⅰ (女子)'!B357)</f>
        <v/>
      </c>
      <c r="I115" s="1" t="str">
        <f>IF(B115="","",'様式Ⅰ (女子)'!AJ357)</f>
        <v/>
      </c>
      <c r="J115" s="1" t="str">
        <f>IF(B115="","",'様式Ⅰ (女子)'!AJ358)</f>
        <v/>
      </c>
      <c r="K115" s="1" t="str">
        <f>IF(B115="","",'様式Ⅰ (女子)'!AJ359)</f>
        <v/>
      </c>
    </row>
    <row r="116" spans="1:11" ht="18.75">
      <c r="A116" s="1">
        <v>115</v>
      </c>
      <c r="B116" s="1" t="str">
        <f>IF('様式Ⅰ (女子)'!B360="","",'様式Ⅰ (女子)'!BG360)</f>
        <v/>
      </c>
      <c r="C116" t="str">
        <f>IF(B116="","",CONCATENATE('様式Ⅰ (女子)'!C360," ","(",'様式Ⅰ (女子)'!E360,")"))</f>
        <v/>
      </c>
      <c r="D116" s="1" t="str">
        <f ca="1">IF($C116="","",CONCATENATE(VLOOKUP(OFFSET('様式Ⅰ (女子)'!$B$15,3*A116,0),'登録データ（女）'!$A$3:$J$2500,9,FALSE)," ",VLOOKUP(OFFSET('様式Ⅰ (女子)'!$B$15,3*A116,0),'登録データ（女）'!$A$3:$J$2500,10,FALSE)," ","(",LEFT(VLOOKUP(OFFSET('様式Ⅰ (女子)'!$B$15,3*A116,0),'登録データ（女）'!$A$3:$J$2500,8,FALSE),2),")"))</f>
        <v/>
      </c>
      <c r="E116" s="1" t="str">
        <f t="shared" si="1"/>
        <v/>
      </c>
      <c r="F116" s="1" t="str">
        <f>IF(B116="","",VLOOKUP(基本情報登録!$D$10,'登録データ（男）'!$M$3:$Q$65,3,FALSE))</f>
        <v/>
      </c>
      <c r="G116" s="1" t="str">
        <f>IF(B116="","",VLOOKUP('様式Ⅰ (女子)'!E361,'登録データ（男）'!$BC$2:$BD$49,2,FALSE))</f>
        <v/>
      </c>
      <c r="H116" s="1" t="str">
        <f>IF(B116="","",'様式Ⅰ (女子)'!B360)</f>
        <v/>
      </c>
      <c r="I116" s="1" t="str">
        <f>IF(B116="","",'様式Ⅰ (女子)'!AJ360)</f>
        <v/>
      </c>
      <c r="J116" s="1" t="str">
        <f>IF(B116="","",'様式Ⅰ (女子)'!AJ361)</f>
        <v/>
      </c>
      <c r="K116" s="1" t="str">
        <f>IF(B116="","",'様式Ⅰ (女子)'!AJ362)</f>
        <v/>
      </c>
    </row>
    <row r="117" spans="1:11" ht="18.75">
      <c r="A117" s="1">
        <v>116</v>
      </c>
      <c r="B117" s="1" t="str">
        <f>IF('様式Ⅰ (女子)'!B363="","",'様式Ⅰ (女子)'!BG363)</f>
        <v/>
      </c>
      <c r="C117" t="str">
        <f>IF(B117="","",CONCATENATE('様式Ⅰ (女子)'!C363," ","(",'様式Ⅰ (女子)'!E363,")"))</f>
        <v/>
      </c>
      <c r="D117" s="1" t="str">
        <f ca="1">IF($C117="","",CONCATENATE(VLOOKUP(OFFSET('様式Ⅰ (女子)'!$B$15,3*A117,0),'登録データ（女）'!$A$3:$J$2500,9,FALSE)," ",VLOOKUP(OFFSET('様式Ⅰ (女子)'!$B$15,3*A117,0),'登録データ（女）'!$A$3:$J$2500,10,FALSE)," ","(",LEFT(VLOOKUP(OFFSET('様式Ⅰ (女子)'!$B$15,3*A117,0),'登録データ（女）'!$A$3:$J$2500,8,FALSE),2),")"))</f>
        <v/>
      </c>
      <c r="E117" s="1" t="str">
        <f t="shared" si="1"/>
        <v/>
      </c>
      <c r="F117" s="1" t="str">
        <f>IF(B117="","",VLOOKUP(基本情報登録!$D$10,'登録データ（男）'!$M$3:$Q$65,3,FALSE))</f>
        <v/>
      </c>
      <c r="G117" s="1" t="str">
        <f>IF(B117="","",VLOOKUP('様式Ⅰ (女子)'!E364,'登録データ（男）'!$BC$2:$BD$49,2,FALSE))</f>
        <v/>
      </c>
      <c r="H117" s="1" t="str">
        <f>IF(B117="","",'様式Ⅰ (女子)'!B363)</f>
        <v/>
      </c>
      <c r="I117" s="1" t="str">
        <f>IF(B117="","",'様式Ⅰ (女子)'!AJ363)</f>
        <v/>
      </c>
      <c r="J117" s="1" t="str">
        <f>IF(B117="","",'様式Ⅰ (女子)'!AJ364)</f>
        <v/>
      </c>
      <c r="K117" s="1" t="str">
        <f>IF(B117="","",'様式Ⅰ (女子)'!AJ365)</f>
        <v/>
      </c>
    </row>
    <row r="118" spans="1:11" ht="18.75">
      <c r="A118" s="1">
        <v>117</v>
      </c>
      <c r="B118" s="1" t="str">
        <f>IF('様式Ⅰ (女子)'!B366="","",'様式Ⅰ (女子)'!BG366)</f>
        <v/>
      </c>
      <c r="C118" t="str">
        <f>IF(B118="","",CONCATENATE('様式Ⅰ (女子)'!C366," ","(",'様式Ⅰ (女子)'!E366,")"))</f>
        <v/>
      </c>
      <c r="D118" s="1" t="str">
        <f ca="1">IF($C118="","",CONCATENATE(VLOOKUP(OFFSET('様式Ⅰ (女子)'!$B$15,3*A118,0),'登録データ（女）'!$A$3:$J$2500,9,FALSE)," ",VLOOKUP(OFFSET('様式Ⅰ (女子)'!$B$15,3*A118,0),'登録データ（女）'!$A$3:$J$2500,10,FALSE)," ","(",LEFT(VLOOKUP(OFFSET('様式Ⅰ (女子)'!$B$15,3*A118,0),'登録データ（女）'!$A$3:$J$2500,8,FALSE),2),")"))</f>
        <v/>
      </c>
      <c r="E118" s="1" t="str">
        <f t="shared" si="1"/>
        <v/>
      </c>
      <c r="F118" s="1" t="str">
        <f>IF(B118="","",VLOOKUP(基本情報登録!$D$10,'登録データ（男）'!$M$3:$Q$65,3,FALSE))</f>
        <v/>
      </c>
      <c r="G118" s="1" t="str">
        <f>IF(B118="","",VLOOKUP('様式Ⅰ (女子)'!E367,'登録データ（男）'!$BC$2:$BD$49,2,FALSE))</f>
        <v/>
      </c>
      <c r="H118" s="1" t="str">
        <f>IF(B118="","",'様式Ⅰ (女子)'!B366)</f>
        <v/>
      </c>
      <c r="I118" s="1" t="str">
        <f>IF(B118="","",'様式Ⅰ (女子)'!AJ366)</f>
        <v/>
      </c>
      <c r="J118" s="1" t="str">
        <f>IF(B118="","",'様式Ⅰ (女子)'!AJ367)</f>
        <v/>
      </c>
      <c r="K118" s="1" t="str">
        <f>IF(B118="","",'様式Ⅰ (女子)'!AJ368)</f>
        <v/>
      </c>
    </row>
    <row r="119" spans="1:11" ht="18.75">
      <c r="A119" s="1">
        <v>118</v>
      </c>
      <c r="B119" s="1" t="str">
        <f>IF('様式Ⅰ (女子)'!B369="","",'様式Ⅰ (女子)'!BG369)</f>
        <v/>
      </c>
      <c r="C119" t="str">
        <f>IF(B119="","",CONCATENATE('様式Ⅰ (女子)'!C369," ","(",'様式Ⅰ (女子)'!E369,")"))</f>
        <v/>
      </c>
      <c r="D119" s="1" t="str">
        <f ca="1">IF($C119="","",CONCATENATE(VLOOKUP(OFFSET('様式Ⅰ (女子)'!$B$15,3*A119,0),'登録データ（女）'!$A$3:$J$2500,9,FALSE)," ",VLOOKUP(OFFSET('様式Ⅰ (女子)'!$B$15,3*A119,0),'登録データ（女）'!$A$3:$J$2500,10,FALSE)," ","(",LEFT(VLOOKUP(OFFSET('様式Ⅰ (女子)'!$B$15,3*A119,0),'登録データ（女）'!$A$3:$J$2500,8,FALSE),2),")"))</f>
        <v/>
      </c>
      <c r="E119" s="1" t="str">
        <f t="shared" si="1"/>
        <v/>
      </c>
      <c r="F119" s="1" t="str">
        <f>IF(B119="","",VLOOKUP(基本情報登録!$D$10,'登録データ（男）'!$M$3:$Q$65,3,FALSE))</f>
        <v/>
      </c>
      <c r="G119" s="1" t="str">
        <f>IF(B119="","",VLOOKUP('様式Ⅰ (女子)'!E370,'登録データ（男）'!$BC$2:$BD$49,2,FALSE))</f>
        <v/>
      </c>
      <c r="H119" s="1" t="str">
        <f>IF(B119="","",'様式Ⅰ (女子)'!B369)</f>
        <v/>
      </c>
      <c r="I119" s="1" t="str">
        <f>IF(B119="","",'様式Ⅰ (女子)'!AJ369)</f>
        <v/>
      </c>
      <c r="J119" s="1" t="str">
        <f>IF(B119="","",'様式Ⅰ (女子)'!AJ370)</f>
        <v/>
      </c>
      <c r="K119" s="1" t="str">
        <f>IF(B119="","",'様式Ⅰ (女子)'!AJ371)</f>
        <v/>
      </c>
    </row>
    <row r="120" spans="1:11" ht="18.75">
      <c r="A120" s="1">
        <v>119</v>
      </c>
      <c r="B120" s="1" t="str">
        <f>IF('様式Ⅰ (女子)'!B372="","",'様式Ⅰ (女子)'!BG372)</f>
        <v/>
      </c>
      <c r="C120" t="str">
        <f>IF(B120="","",CONCATENATE('様式Ⅰ (女子)'!C372," ","(",'様式Ⅰ (女子)'!E372,")"))</f>
        <v/>
      </c>
      <c r="D120" s="1" t="str">
        <f ca="1">IF($C120="","",CONCATENATE(VLOOKUP(OFFSET('様式Ⅰ (女子)'!$B$15,3*A120,0),'登録データ（女）'!$A$3:$J$2500,9,FALSE)," ",VLOOKUP(OFFSET('様式Ⅰ (女子)'!$B$15,3*A120,0),'登録データ（女）'!$A$3:$J$2500,10,FALSE)," ","(",LEFT(VLOOKUP(OFFSET('様式Ⅰ (女子)'!$B$15,3*A120,0),'登録データ（女）'!$A$3:$J$2500,8,FALSE),2),")"))</f>
        <v/>
      </c>
      <c r="E120" s="1" t="str">
        <f t="shared" si="1"/>
        <v/>
      </c>
      <c r="F120" s="1" t="str">
        <f>IF(B120="","",VLOOKUP(基本情報登録!$D$10,'登録データ（男）'!$M$3:$Q$65,3,FALSE))</f>
        <v/>
      </c>
      <c r="G120" s="1" t="str">
        <f>IF(B120="","",VLOOKUP('様式Ⅰ (女子)'!E373,'登録データ（男）'!$BC$2:$BD$49,2,FALSE))</f>
        <v/>
      </c>
      <c r="H120" s="1" t="str">
        <f>IF(B120="","",'様式Ⅰ (女子)'!B372)</f>
        <v/>
      </c>
      <c r="I120" s="1" t="str">
        <f>IF(B120="","",'様式Ⅰ (女子)'!AJ372)</f>
        <v/>
      </c>
      <c r="J120" s="1" t="str">
        <f>IF(B120="","",'様式Ⅰ (女子)'!AJ373)</f>
        <v/>
      </c>
      <c r="K120" s="1" t="str">
        <f>IF(B120="","",'様式Ⅰ (女子)'!AJ374)</f>
        <v/>
      </c>
    </row>
    <row r="121" spans="1:11" ht="18.75">
      <c r="A121" s="1">
        <v>120</v>
      </c>
      <c r="B121" s="1" t="str">
        <f>IF('様式Ⅰ (女子)'!B375="","",'様式Ⅰ (女子)'!BG375)</f>
        <v/>
      </c>
      <c r="C121" t="str">
        <f>IF(B121="","",CONCATENATE('様式Ⅰ (女子)'!C375," ","(",'様式Ⅰ (女子)'!E375,")"))</f>
        <v/>
      </c>
      <c r="D121" s="1" t="str">
        <f ca="1">IF($C121="","",CONCATENATE(VLOOKUP(OFFSET('様式Ⅰ (女子)'!$B$15,3*A121,0),'登録データ（女）'!$A$3:$J$2500,9,FALSE)," ",VLOOKUP(OFFSET('様式Ⅰ (女子)'!$B$15,3*A121,0),'登録データ（女）'!$A$3:$J$2500,10,FALSE)," ","(",LEFT(VLOOKUP(OFFSET('様式Ⅰ (女子)'!$B$15,3*A121,0),'登録データ（女）'!$A$3:$J$2500,8,FALSE),2),")"))</f>
        <v/>
      </c>
      <c r="E121" s="1" t="str">
        <f t="shared" si="1"/>
        <v/>
      </c>
      <c r="F121" s="1" t="str">
        <f>IF(B121="","",VLOOKUP(基本情報登録!$D$10,'登録データ（男）'!$M$3:$Q$65,3,FALSE))</f>
        <v/>
      </c>
      <c r="G121" s="1" t="str">
        <f>IF(B121="","",VLOOKUP('様式Ⅰ (女子)'!E376,'登録データ（男）'!$BC$2:$BD$49,2,FALSE))</f>
        <v/>
      </c>
      <c r="H121" s="1" t="str">
        <f>IF(B121="","",'様式Ⅰ (女子)'!B375)</f>
        <v/>
      </c>
      <c r="I121" s="1" t="str">
        <f>IF(B121="","",'様式Ⅰ (女子)'!AJ375)</f>
        <v/>
      </c>
      <c r="J121" s="1" t="str">
        <f>IF(B121="","",'様式Ⅰ (女子)'!AJ376)</f>
        <v/>
      </c>
      <c r="K121" s="1" t="str">
        <f>IF(B121="","",'様式Ⅰ (女子)'!AJ377)</f>
        <v/>
      </c>
    </row>
    <row r="122" spans="1:11" ht="18.75">
      <c r="A122" s="1">
        <v>121</v>
      </c>
      <c r="B122" s="1" t="str">
        <f>IF('様式Ⅰ (女子)'!B378="","",'様式Ⅰ (女子)'!BG378)</f>
        <v/>
      </c>
      <c r="C122" t="str">
        <f>IF(B122="","",CONCATENATE('様式Ⅰ (女子)'!C378," ","(",'様式Ⅰ (女子)'!E378,")"))</f>
        <v/>
      </c>
      <c r="D122" s="1" t="str">
        <f ca="1">IF($C122="","",CONCATENATE(VLOOKUP(OFFSET('様式Ⅰ (女子)'!$B$15,3*A122,0),'登録データ（女）'!$A$3:$J$2500,9,FALSE)," ",VLOOKUP(OFFSET('様式Ⅰ (女子)'!$B$15,3*A122,0),'登録データ（女）'!$A$3:$J$2500,10,FALSE)," ","(",LEFT(VLOOKUP(OFFSET('様式Ⅰ (女子)'!$B$15,3*A122,0),'登録データ（女）'!$A$3:$J$2500,8,FALSE),2),")"))</f>
        <v/>
      </c>
      <c r="E122" s="1" t="str">
        <f t="shared" si="1"/>
        <v/>
      </c>
      <c r="F122" s="1" t="str">
        <f>IF(B122="","",VLOOKUP(基本情報登録!$D$10,'登録データ（男）'!$M$3:$Q$65,3,FALSE))</f>
        <v/>
      </c>
      <c r="G122" s="1" t="str">
        <f>IF(B122="","",VLOOKUP('様式Ⅰ (女子)'!E379,'登録データ（男）'!$BC$2:$BD$49,2,FALSE))</f>
        <v/>
      </c>
      <c r="H122" s="1" t="str">
        <f>IF(B122="","",'様式Ⅰ (女子)'!B378)</f>
        <v/>
      </c>
      <c r="I122" s="1" t="str">
        <f>IF(B122="","",'様式Ⅰ (女子)'!AJ378)</f>
        <v/>
      </c>
      <c r="J122" s="1" t="str">
        <f>IF(B122="","",'様式Ⅰ (女子)'!AJ379)</f>
        <v/>
      </c>
      <c r="K122" s="1" t="str">
        <f>IF(B122="","",'様式Ⅰ (女子)'!AJ380)</f>
        <v/>
      </c>
    </row>
    <row r="123" spans="1:11" ht="18.75">
      <c r="A123" s="1">
        <v>122</v>
      </c>
      <c r="B123" s="1" t="str">
        <f>IF('様式Ⅰ (女子)'!B381="","",'様式Ⅰ (女子)'!BG381)</f>
        <v/>
      </c>
      <c r="C123" t="str">
        <f>IF(B123="","",CONCATENATE('様式Ⅰ (女子)'!C381," ","(",'様式Ⅰ (女子)'!E381,")"))</f>
        <v/>
      </c>
      <c r="D123" s="1" t="str">
        <f ca="1">IF($C123="","",CONCATENATE(VLOOKUP(OFFSET('様式Ⅰ (女子)'!$B$15,3*A123,0),'登録データ（女）'!$A$3:$J$2500,9,FALSE)," ",VLOOKUP(OFFSET('様式Ⅰ (女子)'!$B$15,3*A123,0),'登録データ（女）'!$A$3:$J$2500,10,FALSE)," ","(",LEFT(VLOOKUP(OFFSET('様式Ⅰ (女子)'!$B$15,3*A123,0),'登録データ（女）'!$A$3:$J$2500,8,FALSE),2),")"))</f>
        <v/>
      </c>
      <c r="E123" s="1" t="str">
        <f t="shared" si="1"/>
        <v/>
      </c>
      <c r="F123" s="1" t="str">
        <f>IF(B123="","",VLOOKUP(基本情報登録!$D$10,'登録データ（男）'!$M$3:$Q$65,3,FALSE))</f>
        <v/>
      </c>
      <c r="G123" s="1" t="str">
        <f>IF(B123="","",VLOOKUP('様式Ⅰ (女子)'!E382,'登録データ（男）'!$BC$2:$BD$49,2,FALSE))</f>
        <v/>
      </c>
      <c r="H123" s="1" t="str">
        <f>IF(B123="","",'様式Ⅰ (女子)'!B381)</f>
        <v/>
      </c>
      <c r="I123" s="1" t="str">
        <f>IF(B123="","",'様式Ⅰ (女子)'!AJ381)</f>
        <v/>
      </c>
      <c r="J123" s="1" t="str">
        <f>IF(B123="","",'様式Ⅰ (女子)'!AJ382)</f>
        <v/>
      </c>
      <c r="K123" s="1" t="str">
        <f>IF(B123="","",'様式Ⅰ (女子)'!AJ383)</f>
        <v/>
      </c>
    </row>
    <row r="124" spans="1:11" ht="18.75">
      <c r="A124" s="1">
        <v>123</v>
      </c>
      <c r="B124" s="1" t="str">
        <f>IF('様式Ⅰ (女子)'!B384="","",'様式Ⅰ (女子)'!BG384)</f>
        <v/>
      </c>
      <c r="C124" t="str">
        <f>IF(B124="","",CONCATENATE('様式Ⅰ (女子)'!C384," ","(",'様式Ⅰ (女子)'!E384,")"))</f>
        <v/>
      </c>
      <c r="D124" s="1" t="str">
        <f ca="1">IF($C124="","",CONCATENATE(VLOOKUP(OFFSET('様式Ⅰ (女子)'!$B$15,3*A124,0),'登録データ（女）'!$A$3:$J$2500,9,FALSE)," ",VLOOKUP(OFFSET('様式Ⅰ (女子)'!$B$15,3*A124,0),'登録データ（女）'!$A$3:$J$2500,10,FALSE)," ","(",LEFT(VLOOKUP(OFFSET('様式Ⅰ (女子)'!$B$15,3*A124,0),'登録データ（女）'!$A$3:$J$2500,8,FALSE),2),")"))</f>
        <v/>
      </c>
      <c r="E124" s="1" t="str">
        <f t="shared" si="1"/>
        <v/>
      </c>
      <c r="F124" s="1" t="str">
        <f>IF(B124="","",VLOOKUP(基本情報登録!$D$10,'登録データ（男）'!$M$3:$Q$65,3,FALSE))</f>
        <v/>
      </c>
      <c r="G124" s="1" t="str">
        <f>IF(B124="","",VLOOKUP('様式Ⅰ (女子)'!E385,'登録データ（男）'!$BC$2:$BD$49,2,FALSE))</f>
        <v/>
      </c>
      <c r="H124" s="1" t="str">
        <f>IF(B124="","",'様式Ⅰ (女子)'!B384)</f>
        <v/>
      </c>
      <c r="I124" s="1" t="str">
        <f>IF(B124="","",'様式Ⅰ (女子)'!AJ384)</f>
        <v/>
      </c>
      <c r="J124" s="1" t="str">
        <f>IF(B124="","",'様式Ⅰ (女子)'!AJ385)</f>
        <v/>
      </c>
      <c r="K124" s="1" t="str">
        <f>IF(B124="","",'様式Ⅰ (女子)'!AJ386)</f>
        <v/>
      </c>
    </row>
    <row r="125" spans="1:11" ht="18.75">
      <c r="A125" s="1">
        <v>124</v>
      </c>
      <c r="B125" s="1" t="str">
        <f>IF('様式Ⅰ (女子)'!B387="","",'様式Ⅰ (女子)'!BG387)</f>
        <v/>
      </c>
      <c r="C125" t="str">
        <f>IF(B125="","",CONCATENATE('様式Ⅰ (女子)'!C387," ","(",'様式Ⅰ (女子)'!E387,")"))</f>
        <v/>
      </c>
      <c r="D125" s="1" t="str">
        <f ca="1">IF($C125="","",CONCATENATE(VLOOKUP(OFFSET('様式Ⅰ (女子)'!$B$15,3*A125,0),'登録データ（女）'!$A$3:$J$2500,9,FALSE)," ",VLOOKUP(OFFSET('様式Ⅰ (女子)'!$B$15,3*A125,0),'登録データ（女）'!$A$3:$J$2500,10,FALSE)," ","(",LEFT(VLOOKUP(OFFSET('様式Ⅰ (女子)'!$B$15,3*A125,0),'登録データ（女）'!$A$3:$J$2500,8,FALSE),2),")"))</f>
        <v/>
      </c>
      <c r="E125" s="1" t="str">
        <f t="shared" si="1"/>
        <v/>
      </c>
      <c r="F125" s="1" t="str">
        <f>IF(B125="","",VLOOKUP(基本情報登録!$D$10,'登録データ（男）'!$M$3:$Q$65,3,FALSE))</f>
        <v/>
      </c>
      <c r="G125" s="1" t="str">
        <f>IF(B125="","",VLOOKUP('様式Ⅰ (女子)'!E388,'登録データ（男）'!$BC$2:$BD$49,2,FALSE))</f>
        <v/>
      </c>
      <c r="H125" s="1" t="str">
        <f>IF(B125="","",'様式Ⅰ (女子)'!B387)</f>
        <v/>
      </c>
      <c r="I125" s="1" t="str">
        <f>IF(B125="","",'様式Ⅰ (女子)'!AJ387)</f>
        <v/>
      </c>
      <c r="J125" s="1" t="str">
        <f>IF(B125="","",'様式Ⅰ (女子)'!AJ388)</f>
        <v/>
      </c>
      <c r="K125" s="1" t="str">
        <f>IF(B125="","",'様式Ⅰ (女子)'!AJ389)</f>
        <v/>
      </c>
    </row>
    <row r="126" spans="1:11" ht="18.75">
      <c r="A126" s="1">
        <v>125</v>
      </c>
      <c r="B126" s="1" t="str">
        <f>IF('様式Ⅰ (女子)'!B390="","",'様式Ⅰ (女子)'!BG390)</f>
        <v/>
      </c>
      <c r="C126" t="str">
        <f>IF(B126="","",CONCATENATE('様式Ⅰ (女子)'!C390," ","(",'様式Ⅰ (女子)'!E390,")"))</f>
        <v/>
      </c>
      <c r="D126" s="1" t="str">
        <f ca="1">IF($C126="","",CONCATENATE(VLOOKUP(OFFSET('様式Ⅰ (女子)'!$B$15,3*A126,0),'登録データ（女）'!$A$3:$J$2500,9,FALSE)," ",VLOOKUP(OFFSET('様式Ⅰ (女子)'!$B$15,3*A126,0),'登録データ（女）'!$A$3:$J$2500,10,FALSE)," ","(",LEFT(VLOOKUP(OFFSET('様式Ⅰ (女子)'!$B$15,3*A126,0),'登録データ（女）'!$A$3:$J$2500,8,FALSE),2),")"))</f>
        <v/>
      </c>
      <c r="E126" s="1" t="str">
        <f t="shared" si="1"/>
        <v/>
      </c>
      <c r="F126" s="1" t="str">
        <f>IF(B126="","",VLOOKUP(基本情報登録!$D$10,'登録データ（男）'!$M$3:$Q$65,3,FALSE))</f>
        <v/>
      </c>
      <c r="G126" s="1" t="str">
        <f>IF(B126="","",VLOOKUP('様式Ⅰ (女子)'!E391,'登録データ（男）'!$BC$2:$BD$49,2,FALSE))</f>
        <v/>
      </c>
      <c r="H126" s="1" t="str">
        <f>IF(B126="","",'様式Ⅰ (女子)'!B390)</f>
        <v/>
      </c>
      <c r="I126" s="1" t="str">
        <f>IF(B126="","",'様式Ⅰ (女子)'!AJ390)</f>
        <v/>
      </c>
      <c r="J126" s="1" t="str">
        <f>IF(B126="","",'様式Ⅰ (女子)'!AJ391)</f>
        <v/>
      </c>
      <c r="K126" s="1" t="str">
        <f>IF(B126="","",'様式Ⅰ (女子)'!AJ392)</f>
        <v/>
      </c>
    </row>
    <row r="127" spans="1:11" ht="18.75">
      <c r="A127" s="1">
        <v>126</v>
      </c>
      <c r="B127" s="1" t="str">
        <f>IF('様式Ⅰ (女子)'!B393="","",'様式Ⅰ (女子)'!BG393)</f>
        <v/>
      </c>
      <c r="C127" t="str">
        <f>IF(B127="","",CONCATENATE('様式Ⅰ (女子)'!C393," ","(",'様式Ⅰ (女子)'!E393,")"))</f>
        <v/>
      </c>
      <c r="D127" s="1" t="str">
        <f ca="1">IF($C127="","",CONCATENATE(VLOOKUP(OFFSET('様式Ⅰ (女子)'!$B$15,3*A127,0),'登録データ（女）'!$A$3:$J$2500,9,FALSE)," ",VLOOKUP(OFFSET('様式Ⅰ (女子)'!$B$15,3*A127,0),'登録データ（女）'!$A$3:$J$2500,10,FALSE)," ","(",LEFT(VLOOKUP(OFFSET('様式Ⅰ (女子)'!$B$15,3*A127,0),'登録データ（女）'!$A$3:$J$2500,8,FALSE),2),")"))</f>
        <v/>
      </c>
      <c r="E127" s="1" t="str">
        <f t="shared" si="1"/>
        <v/>
      </c>
      <c r="F127" s="1" t="str">
        <f>IF(B127="","",VLOOKUP(基本情報登録!$D$10,'登録データ（男）'!$M$3:$Q$65,3,FALSE))</f>
        <v/>
      </c>
      <c r="G127" s="1" t="str">
        <f>IF(B127="","",VLOOKUP('様式Ⅰ (女子)'!E394,'登録データ（男）'!$BC$2:$BD$49,2,FALSE))</f>
        <v/>
      </c>
      <c r="H127" s="1" t="str">
        <f>IF(B127="","",'様式Ⅰ (女子)'!B393)</f>
        <v/>
      </c>
      <c r="I127" s="1" t="str">
        <f>IF(B127="","",'様式Ⅰ (女子)'!AJ393)</f>
        <v/>
      </c>
      <c r="J127" s="1" t="str">
        <f>IF(B127="","",'様式Ⅰ (女子)'!AJ394)</f>
        <v/>
      </c>
      <c r="K127" s="1" t="str">
        <f>IF(B127="","",'様式Ⅰ (女子)'!AJ395)</f>
        <v/>
      </c>
    </row>
    <row r="128" spans="1:11" ht="18.75">
      <c r="A128" s="1">
        <v>127</v>
      </c>
      <c r="B128" s="1" t="str">
        <f>IF('様式Ⅰ (女子)'!B396="","",'様式Ⅰ (女子)'!BG396)</f>
        <v/>
      </c>
      <c r="C128" t="str">
        <f>IF(B128="","",CONCATENATE('様式Ⅰ (女子)'!C396," ","(",'様式Ⅰ (女子)'!E396,")"))</f>
        <v/>
      </c>
      <c r="D128" s="1" t="str">
        <f ca="1">IF($C128="","",CONCATENATE(VLOOKUP(OFFSET('様式Ⅰ (女子)'!$B$15,3*A128,0),'登録データ（女）'!$A$3:$J$2500,9,FALSE)," ",VLOOKUP(OFFSET('様式Ⅰ (女子)'!$B$15,3*A128,0),'登録データ（女）'!$A$3:$J$2500,10,FALSE)," ","(",LEFT(VLOOKUP(OFFSET('様式Ⅰ (女子)'!$B$15,3*A128,0),'登録データ（女）'!$A$3:$J$2500,8,FALSE),2),")"))</f>
        <v/>
      </c>
      <c r="E128" s="1" t="str">
        <f t="shared" si="1"/>
        <v/>
      </c>
      <c r="F128" s="1" t="str">
        <f>IF(B128="","",VLOOKUP(基本情報登録!$D$10,'登録データ（男）'!$M$3:$Q$65,3,FALSE))</f>
        <v/>
      </c>
      <c r="G128" s="1" t="str">
        <f>IF(B128="","",VLOOKUP('様式Ⅰ (女子)'!E397,'登録データ（男）'!$BC$2:$BD$49,2,FALSE))</f>
        <v/>
      </c>
      <c r="H128" s="1" t="str">
        <f>IF(B128="","",'様式Ⅰ (女子)'!B396)</f>
        <v/>
      </c>
      <c r="I128" s="1" t="str">
        <f>IF(B128="","",'様式Ⅰ (女子)'!AJ396)</f>
        <v/>
      </c>
      <c r="J128" s="1" t="str">
        <f>IF(B128="","",'様式Ⅰ (女子)'!AJ397)</f>
        <v/>
      </c>
      <c r="K128" s="1" t="str">
        <f>IF(B128="","",'様式Ⅰ (女子)'!AJ398)</f>
        <v/>
      </c>
    </row>
    <row r="129" spans="1:11" ht="18.75">
      <c r="A129" s="1">
        <v>128</v>
      </c>
      <c r="B129" s="1" t="str">
        <f>IF('様式Ⅰ (女子)'!B399="","",'様式Ⅰ (女子)'!BG399)</f>
        <v/>
      </c>
      <c r="C129" t="str">
        <f>IF(B129="","",CONCATENATE('様式Ⅰ (女子)'!C399," ","(",'様式Ⅰ (女子)'!E399,")"))</f>
        <v/>
      </c>
      <c r="D129" s="1" t="str">
        <f ca="1">IF($C129="","",CONCATENATE(VLOOKUP(OFFSET('様式Ⅰ (女子)'!$B$15,3*A129,0),'登録データ（女）'!$A$3:$J$2500,9,FALSE)," ",VLOOKUP(OFFSET('様式Ⅰ (女子)'!$B$15,3*A129,0),'登録データ（女）'!$A$3:$J$2500,10,FALSE)," ","(",LEFT(VLOOKUP(OFFSET('様式Ⅰ (女子)'!$B$15,3*A129,0),'登録データ（女）'!$A$3:$J$2500,8,FALSE),2),")"))</f>
        <v/>
      </c>
      <c r="E129" s="1" t="str">
        <f t="shared" si="1"/>
        <v/>
      </c>
      <c r="F129" s="1" t="str">
        <f>IF(B129="","",VLOOKUP(基本情報登録!$D$10,'登録データ（男）'!$M$3:$Q$65,3,FALSE))</f>
        <v/>
      </c>
      <c r="G129" s="1" t="str">
        <f>IF(B129="","",VLOOKUP('様式Ⅰ (女子)'!E400,'登録データ（男）'!$BC$2:$BD$49,2,FALSE))</f>
        <v/>
      </c>
      <c r="H129" s="1" t="str">
        <f>IF(B129="","",'様式Ⅰ (女子)'!B399)</f>
        <v/>
      </c>
      <c r="I129" s="1" t="str">
        <f>IF(B129="","",'様式Ⅰ (女子)'!AJ399)</f>
        <v/>
      </c>
      <c r="J129" s="1" t="str">
        <f>IF(B129="","",'様式Ⅰ (女子)'!AJ400)</f>
        <v/>
      </c>
      <c r="K129" s="1" t="str">
        <f>IF(B129="","",'様式Ⅰ (女子)'!AJ401)</f>
        <v/>
      </c>
    </row>
    <row r="130" spans="1:11" ht="18.75">
      <c r="A130" s="1">
        <v>129</v>
      </c>
      <c r="B130" s="1" t="str">
        <f>IF('様式Ⅰ (女子)'!B402="","",'様式Ⅰ (女子)'!BG402)</f>
        <v/>
      </c>
      <c r="C130" t="str">
        <f>IF(B130="","",CONCATENATE('様式Ⅰ (女子)'!C402," ","(",'様式Ⅰ (女子)'!E402,")"))</f>
        <v/>
      </c>
      <c r="D130" s="1" t="str">
        <f ca="1">IF($C130="","",CONCATENATE(VLOOKUP(OFFSET('様式Ⅰ (女子)'!$B$15,3*A130,0),'登録データ（女）'!$A$3:$J$2500,9,FALSE)," ",VLOOKUP(OFFSET('様式Ⅰ (女子)'!$B$15,3*A130,0),'登録データ（女）'!$A$3:$J$2500,10,FALSE)," ","(",LEFT(VLOOKUP(OFFSET('様式Ⅰ (女子)'!$B$15,3*A130,0),'登録データ（女）'!$A$3:$J$2500,8,FALSE),2),")"))</f>
        <v/>
      </c>
      <c r="E130" s="1" t="str">
        <f t="shared" si="1"/>
        <v/>
      </c>
      <c r="F130" s="1" t="str">
        <f>IF(B130="","",VLOOKUP(基本情報登録!$D$10,'登録データ（男）'!$M$3:$Q$65,3,FALSE))</f>
        <v/>
      </c>
      <c r="G130" s="1" t="str">
        <f>IF(B130="","",VLOOKUP('様式Ⅰ (女子)'!E403,'登録データ（男）'!$BC$2:$BD$49,2,FALSE))</f>
        <v/>
      </c>
      <c r="H130" s="1" t="str">
        <f>IF(B130="","",'様式Ⅰ (女子)'!B402)</f>
        <v/>
      </c>
      <c r="I130" s="1" t="str">
        <f>IF(B130="","",'様式Ⅰ (女子)'!AJ402)</f>
        <v/>
      </c>
      <c r="J130" s="1" t="str">
        <f>IF(B130="","",'様式Ⅰ (女子)'!AJ403)</f>
        <v/>
      </c>
      <c r="K130" s="1" t="str">
        <f>IF(B130="","",'様式Ⅰ (女子)'!AJ404)</f>
        <v/>
      </c>
    </row>
    <row r="131" spans="1:11" ht="18.75">
      <c r="A131" s="1">
        <v>130</v>
      </c>
      <c r="B131" s="1" t="str">
        <f>IF('様式Ⅰ (女子)'!B405="","",'様式Ⅰ (女子)'!BG405)</f>
        <v/>
      </c>
      <c r="C131" t="str">
        <f>IF(B131="","",CONCATENATE('様式Ⅰ (女子)'!C405," ","(",'様式Ⅰ (女子)'!E405,")"))</f>
        <v/>
      </c>
      <c r="D131" s="1" t="str">
        <f ca="1">IF($C131="","",CONCATENATE(VLOOKUP(OFFSET('様式Ⅰ (女子)'!$B$15,3*A131,0),'登録データ（女）'!$A$3:$J$2500,9,FALSE)," ",VLOOKUP(OFFSET('様式Ⅰ (女子)'!$B$15,3*A131,0),'登録データ（女）'!$A$3:$J$2500,10,FALSE)," ","(",LEFT(VLOOKUP(OFFSET('様式Ⅰ (女子)'!$B$15,3*A131,0),'登録データ（女）'!$A$3:$J$2500,8,FALSE),2),")"))</f>
        <v/>
      </c>
      <c r="E131" s="1" t="str">
        <f t="shared" si="1"/>
        <v/>
      </c>
      <c r="F131" s="1" t="str">
        <f>IF(B131="","",VLOOKUP(基本情報登録!$D$10,'登録データ（男）'!$M$3:$Q$65,3,FALSE))</f>
        <v/>
      </c>
      <c r="G131" s="1" t="str">
        <f>IF(B131="","",VLOOKUP('様式Ⅰ (女子)'!E406,'登録データ（男）'!$BC$2:$BD$49,2,FALSE))</f>
        <v/>
      </c>
      <c r="H131" s="1" t="str">
        <f>IF(B131="","",'様式Ⅰ (女子)'!B405)</f>
        <v/>
      </c>
      <c r="I131" s="1" t="str">
        <f>IF(B131="","",'様式Ⅰ (女子)'!AJ405)</f>
        <v/>
      </c>
      <c r="J131" s="1" t="str">
        <f>IF(B131="","",'様式Ⅰ (女子)'!AJ406)</f>
        <v/>
      </c>
      <c r="K131" s="1" t="str">
        <f>IF(B131="","",'様式Ⅰ (女子)'!AJ407)</f>
        <v/>
      </c>
    </row>
    <row r="132" spans="1:11" ht="18.75">
      <c r="A132" s="1">
        <v>131</v>
      </c>
      <c r="B132" s="1" t="str">
        <f>IF('様式Ⅰ (女子)'!B408="","",'様式Ⅰ (女子)'!BG408)</f>
        <v/>
      </c>
      <c r="C132" t="str">
        <f>IF(B132="","",CONCATENATE('様式Ⅰ (女子)'!C408," ","(",'様式Ⅰ (女子)'!E408,")"))</f>
        <v/>
      </c>
      <c r="D132" s="1" t="str">
        <f ca="1">IF($C132="","",CONCATENATE(VLOOKUP(OFFSET('様式Ⅰ (女子)'!$B$15,3*A132,0),'登録データ（女）'!$A$3:$J$2500,9,FALSE)," ",VLOOKUP(OFFSET('様式Ⅰ (女子)'!$B$15,3*A132,0),'登録データ（女）'!$A$3:$J$2500,10,FALSE)," ","(",LEFT(VLOOKUP(OFFSET('様式Ⅰ (女子)'!$B$15,3*A132,0),'登録データ（女）'!$A$3:$J$2500,8,FALSE),2),")"))</f>
        <v/>
      </c>
      <c r="E132" s="1" t="str">
        <f t="shared" ref="E132:E151" si="2">IF(B132="","",2)</f>
        <v/>
      </c>
      <c r="F132" s="1" t="str">
        <f>IF(B132="","",VLOOKUP(基本情報登録!$D$10,'登録データ（男）'!$M$3:$Q$65,3,FALSE))</f>
        <v/>
      </c>
      <c r="G132" s="1" t="str">
        <f>IF(B132="","",VLOOKUP('様式Ⅰ (女子)'!E409,'登録データ（男）'!$BC$2:$BD$49,2,FALSE))</f>
        <v/>
      </c>
      <c r="H132" s="1" t="str">
        <f>IF(B132="","",'様式Ⅰ (女子)'!B408)</f>
        <v/>
      </c>
      <c r="I132" s="1" t="str">
        <f>IF(B132="","",'様式Ⅰ (女子)'!AJ408)</f>
        <v/>
      </c>
      <c r="J132" s="1" t="str">
        <f>IF(B132="","",'様式Ⅰ (女子)'!AJ409)</f>
        <v/>
      </c>
      <c r="K132" s="1" t="str">
        <f>IF(B132="","",'様式Ⅰ (女子)'!AJ410)</f>
        <v/>
      </c>
    </row>
    <row r="133" spans="1:11" ht="18.75">
      <c r="A133" s="1">
        <v>132</v>
      </c>
      <c r="B133" s="1" t="str">
        <f>IF('様式Ⅰ (女子)'!B411="","",'様式Ⅰ (女子)'!BG411)</f>
        <v/>
      </c>
      <c r="C133" t="str">
        <f>IF(B133="","",CONCATENATE('様式Ⅰ (女子)'!C411," ","(",'様式Ⅰ (女子)'!E411,")"))</f>
        <v/>
      </c>
      <c r="D133" s="1" t="str">
        <f ca="1">IF($C133="","",CONCATENATE(VLOOKUP(OFFSET('様式Ⅰ (女子)'!$B$15,3*A133,0),'登録データ（女）'!$A$3:$J$2500,9,FALSE)," ",VLOOKUP(OFFSET('様式Ⅰ (女子)'!$B$15,3*A133,0),'登録データ（女）'!$A$3:$J$2500,10,FALSE)," ","(",LEFT(VLOOKUP(OFFSET('様式Ⅰ (女子)'!$B$15,3*A133,0),'登録データ（女）'!$A$3:$J$2500,8,FALSE),2),")"))</f>
        <v/>
      </c>
      <c r="E133" s="1" t="str">
        <f t="shared" si="2"/>
        <v/>
      </c>
      <c r="F133" s="1" t="str">
        <f>IF(B133="","",VLOOKUP(基本情報登録!$D$10,'登録データ（男）'!$M$3:$Q$65,3,FALSE))</f>
        <v/>
      </c>
      <c r="G133" s="1" t="str">
        <f>IF(B133="","",VLOOKUP('様式Ⅰ (女子)'!E412,'登録データ（男）'!$BC$2:$BD$49,2,FALSE))</f>
        <v/>
      </c>
      <c r="H133" s="1" t="str">
        <f>IF(B133="","",'様式Ⅰ (女子)'!B411)</f>
        <v/>
      </c>
      <c r="I133" s="1" t="str">
        <f>IF(B133="","",'様式Ⅰ (女子)'!AJ411)</f>
        <v/>
      </c>
      <c r="J133" s="1" t="str">
        <f>IF(B133="","",'様式Ⅰ (女子)'!AJ412)</f>
        <v/>
      </c>
      <c r="K133" s="1" t="str">
        <f>IF(B133="","",'様式Ⅰ (女子)'!AJ413)</f>
        <v/>
      </c>
    </row>
    <row r="134" spans="1:11" ht="18.75">
      <c r="A134" s="1">
        <v>133</v>
      </c>
      <c r="B134" s="1" t="str">
        <f>IF('様式Ⅰ (女子)'!B414="","",'様式Ⅰ (女子)'!BG414)</f>
        <v/>
      </c>
      <c r="C134" t="str">
        <f>IF(B134="","",CONCATENATE('様式Ⅰ (女子)'!C414," ","(",'様式Ⅰ (女子)'!E414,")"))</f>
        <v/>
      </c>
      <c r="D134" s="1" t="str">
        <f ca="1">IF($C134="","",CONCATENATE(VLOOKUP(OFFSET('様式Ⅰ (女子)'!$B$15,3*A134,0),'登録データ（女）'!$A$3:$J$2500,9,FALSE)," ",VLOOKUP(OFFSET('様式Ⅰ (女子)'!$B$15,3*A134,0),'登録データ（女）'!$A$3:$J$2500,10,FALSE)," ","(",LEFT(VLOOKUP(OFFSET('様式Ⅰ (女子)'!$B$15,3*A134,0),'登録データ（女）'!$A$3:$J$2500,8,FALSE),2),")"))</f>
        <v/>
      </c>
      <c r="E134" s="1" t="str">
        <f t="shared" si="2"/>
        <v/>
      </c>
      <c r="F134" s="1" t="str">
        <f>IF(B134="","",VLOOKUP(基本情報登録!$D$10,'登録データ（男）'!$M$3:$Q$65,3,FALSE))</f>
        <v/>
      </c>
      <c r="G134" s="1" t="str">
        <f>IF(B134="","",VLOOKUP('様式Ⅰ (女子)'!E415,'登録データ（男）'!$BC$2:$BD$49,2,FALSE))</f>
        <v/>
      </c>
      <c r="H134" s="1" t="str">
        <f>IF(B134="","",'様式Ⅰ (女子)'!B414)</f>
        <v/>
      </c>
      <c r="I134" s="1" t="str">
        <f>IF(B134="","",'様式Ⅰ (女子)'!AJ414)</f>
        <v/>
      </c>
      <c r="J134" s="1" t="str">
        <f>IF(B134="","",'様式Ⅰ (女子)'!AJ415)</f>
        <v/>
      </c>
      <c r="K134" s="1" t="str">
        <f>IF(B134="","",'様式Ⅰ (女子)'!AJ416)</f>
        <v/>
      </c>
    </row>
    <row r="135" spans="1:11" ht="18.75">
      <c r="A135" s="1">
        <v>134</v>
      </c>
      <c r="B135" s="1" t="str">
        <f>IF('様式Ⅰ (女子)'!B417="","",'様式Ⅰ (女子)'!BG417)</f>
        <v/>
      </c>
      <c r="C135" t="str">
        <f>IF(B135="","",CONCATENATE('様式Ⅰ (女子)'!C417," ","(",'様式Ⅰ (女子)'!E417,")"))</f>
        <v/>
      </c>
      <c r="D135" s="1" t="str">
        <f ca="1">IF($C135="","",CONCATENATE(VLOOKUP(OFFSET('様式Ⅰ (女子)'!$B$15,3*A135,0),'登録データ（女）'!$A$3:$J$2500,9,FALSE)," ",VLOOKUP(OFFSET('様式Ⅰ (女子)'!$B$15,3*A135,0),'登録データ（女）'!$A$3:$J$2500,10,FALSE)," ","(",LEFT(VLOOKUP(OFFSET('様式Ⅰ (女子)'!$B$15,3*A135,0),'登録データ（女）'!$A$3:$J$2500,8,FALSE),2),")"))</f>
        <v/>
      </c>
      <c r="E135" s="1" t="str">
        <f t="shared" si="2"/>
        <v/>
      </c>
      <c r="F135" s="1" t="str">
        <f>IF(B135="","",VLOOKUP(基本情報登録!$D$10,'登録データ（男）'!$M$3:$Q$65,3,FALSE))</f>
        <v/>
      </c>
      <c r="G135" s="1" t="str">
        <f>IF(B135="","",VLOOKUP('様式Ⅰ (女子)'!E418,'登録データ（男）'!$BC$2:$BD$49,2,FALSE))</f>
        <v/>
      </c>
      <c r="H135" s="1" t="str">
        <f>IF(B135="","",'様式Ⅰ (女子)'!B417)</f>
        <v/>
      </c>
      <c r="I135" s="1" t="str">
        <f>IF(B135="","",'様式Ⅰ (女子)'!AJ417)</f>
        <v/>
      </c>
      <c r="J135" s="1" t="str">
        <f>IF(B135="","",'様式Ⅰ (女子)'!AJ418)</f>
        <v/>
      </c>
      <c r="K135" s="1" t="str">
        <f>IF(B135="","",'様式Ⅰ (女子)'!AJ419)</f>
        <v/>
      </c>
    </row>
    <row r="136" spans="1:11" ht="18.75">
      <c r="A136" s="1">
        <v>135</v>
      </c>
      <c r="B136" s="1" t="str">
        <f>IF('様式Ⅰ (女子)'!B420="","",'様式Ⅰ (女子)'!BG420)</f>
        <v/>
      </c>
      <c r="C136" t="str">
        <f>IF(B136="","",CONCATENATE('様式Ⅰ (女子)'!C420," ","(",'様式Ⅰ (女子)'!E420,")"))</f>
        <v/>
      </c>
      <c r="D136" s="1" t="str">
        <f ca="1">IF($C136="","",CONCATENATE(VLOOKUP(OFFSET('様式Ⅰ (女子)'!$B$15,3*A136,0),'登録データ（女）'!$A$3:$J$2500,9,FALSE)," ",VLOOKUP(OFFSET('様式Ⅰ (女子)'!$B$15,3*A136,0),'登録データ（女）'!$A$3:$J$2500,10,FALSE)," ","(",LEFT(VLOOKUP(OFFSET('様式Ⅰ (女子)'!$B$15,3*A136,0),'登録データ（女）'!$A$3:$J$2500,8,FALSE),2),")"))</f>
        <v/>
      </c>
      <c r="E136" s="1" t="str">
        <f t="shared" si="2"/>
        <v/>
      </c>
      <c r="F136" s="1" t="str">
        <f>IF(B136="","",VLOOKUP(基本情報登録!$D$10,'登録データ（男）'!$M$3:$Q$65,3,FALSE))</f>
        <v/>
      </c>
      <c r="G136" s="1" t="str">
        <f>IF(B136="","",VLOOKUP('様式Ⅰ (女子)'!E421,'登録データ（男）'!$BC$2:$BD$49,2,FALSE))</f>
        <v/>
      </c>
      <c r="H136" s="1" t="str">
        <f>IF(B136="","",'様式Ⅰ (女子)'!B420)</f>
        <v/>
      </c>
      <c r="I136" s="1" t="str">
        <f>IF(B136="","",'様式Ⅰ (女子)'!AJ420)</f>
        <v/>
      </c>
      <c r="J136" s="1" t="str">
        <f>IF(B136="","",'様式Ⅰ (女子)'!AJ421)</f>
        <v/>
      </c>
      <c r="K136" s="1" t="str">
        <f>IF(B136="","",'様式Ⅰ (女子)'!AJ422)</f>
        <v/>
      </c>
    </row>
    <row r="137" spans="1:11" ht="18.75">
      <c r="A137" s="1">
        <v>136</v>
      </c>
      <c r="B137" s="1" t="str">
        <f>IF('様式Ⅰ (女子)'!B423="","",'様式Ⅰ (女子)'!BG423)</f>
        <v/>
      </c>
      <c r="C137" t="str">
        <f>IF(B137="","",CONCATENATE('様式Ⅰ (女子)'!C423," ","(",'様式Ⅰ (女子)'!E423,")"))</f>
        <v/>
      </c>
      <c r="D137" s="1" t="str">
        <f ca="1">IF($C137="","",CONCATENATE(VLOOKUP(OFFSET('様式Ⅰ (女子)'!$B$15,3*A137,0),'登録データ（女）'!$A$3:$J$2500,9,FALSE)," ",VLOOKUP(OFFSET('様式Ⅰ (女子)'!$B$15,3*A137,0),'登録データ（女）'!$A$3:$J$2500,10,FALSE)," ","(",LEFT(VLOOKUP(OFFSET('様式Ⅰ (女子)'!$B$15,3*A137,0),'登録データ（女）'!$A$3:$J$2500,8,FALSE),2),")"))</f>
        <v/>
      </c>
      <c r="E137" s="1" t="str">
        <f t="shared" si="2"/>
        <v/>
      </c>
      <c r="F137" s="1" t="str">
        <f>IF(B137="","",VLOOKUP(基本情報登録!$D$10,'登録データ（男）'!$M$3:$Q$65,3,FALSE))</f>
        <v/>
      </c>
      <c r="G137" s="1" t="str">
        <f>IF(B137="","",VLOOKUP('様式Ⅰ (女子)'!E424,'登録データ（男）'!$BC$2:$BD$49,2,FALSE))</f>
        <v/>
      </c>
      <c r="H137" s="1" t="str">
        <f>IF(B137="","",'様式Ⅰ (女子)'!B423)</f>
        <v/>
      </c>
      <c r="I137" s="1" t="str">
        <f>IF(B137="","",'様式Ⅰ (女子)'!AJ423)</f>
        <v/>
      </c>
      <c r="J137" s="1" t="str">
        <f>IF(B137="","",'様式Ⅰ (女子)'!AJ424)</f>
        <v/>
      </c>
      <c r="K137" s="1" t="str">
        <f>IF(B137="","",'様式Ⅰ (女子)'!AJ425)</f>
        <v/>
      </c>
    </row>
    <row r="138" spans="1:11" ht="18.75">
      <c r="A138" s="1">
        <v>137</v>
      </c>
      <c r="B138" s="1" t="str">
        <f>IF('様式Ⅰ (女子)'!B426="","",'様式Ⅰ (女子)'!BG426)</f>
        <v/>
      </c>
      <c r="C138" t="str">
        <f>IF(B138="","",CONCATENATE('様式Ⅰ (女子)'!C426," ","(",'様式Ⅰ (女子)'!E426,")"))</f>
        <v/>
      </c>
      <c r="D138" s="1" t="str">
        <f ca="1">IF($C138="","",CONCATENATE(VLOOKUP(OFFSET('様式Ⅰ (女子)'!$B$15,3*A138,0),'登録データ（女）'!$A$3:$J$2500,9,FALSE)," ",VLOOKUP(OFFSET('様式Ⅰ (女子)'!$B$15,3*A138,0),'登録データ（女）'!$A$3:$J$2500,10,FALSE)," ","(",LEFT(VLOOKUP(OFFSET('様式Ⅰ (女子)'!$B$15,3*A138,0),'登録データ（女）'!$A$3:$J$2500,8,FALSE),2),")"))</f>
        <v/>
      </c>
      <c r="E138" s="1" t="str">
        <f t="shared" si="2"/>
        <v/>
      </c>
      <c r="F138" s="1" t="str">
        <f>IF(B138="","",VLOOKUP(基本情報登録!$D$10,'登録データ（男）'!$M$3:$Q$65,3,FALSE))</f>
        <v/>
      </c>
      <c r="G138" s="1" t="str">
        <f>IF(B138="","",VLOOKUP('様式Ⅰ (女子)'!E427,'登録データ（男）'!$BC$2:$BD$49,2,FALSE))</f>
        <v/>
      </c>
      <c r="H138" s="1" t="str">
        <f>IF(B138="","",'様式Ⅰ (女子)'!B426)</f>
        <v/>
      </c>
      <c r="I138" s="1" t="str">
        <f>IF(B138="","",'様式Ⅰ (女子)'!AJ426)</f>
        <v/>
      </c>
      <c r="J138" s="1" t="str">
        <f>IF(B138="","",'様式Ⅰ (女子)'!AJ427)</f>
        <v/>
      </c>
      <c r="K138" s="1" t="str">
        <f>IF(B138="","",'様式Ⅰ (女子)'!AJ428)</f>
        <v/>
      </c>
    </row>
    <row r="139" spans="1:11" ht="18.75">
      <c r="A139" s="1">
        <v>138</v>
      </c>
      <c r="B139" s="1" t="str">
        <f>IF('様式Ⅰ (女子)'!B429="","",'様式Ⅰ (女子)'!BG429)</f>
        <v/>
      </c>
      <c r="C139" t="str">
        <f>IF(B139="","",CONCATENATE('様式Ⅰ (女子)'!C429," ","(",'様式Ⅰ (女子)'!E429,")"))</f>
        <v/>
      </c>
      <c r="D139" s="1" t="str">
        <f ca="1">IF($C139="","",CONCATENATE(VLOOKUP(OFFSET('様式Ⅰ (女子)'!$B$15,3*A139,0),'登録データ（女）'!$A$3:$J$2500,9,FALSE)," ",VLOOKUP(OFFSET('様式Ⅰ (女子)'!$B$15,3*A139,0),'登録データ（女）'!$A$3:$J$2500,10,FALSE)," ","(",LEFT(VLOOKUP(OFFSET('様式Ⅰ (女子)'!$B$15,3*A139,0),'登録データ（女）'!$A$3:$J$2500,8,FALSE),2),")"))</f>
        <v/>
      </c>
      <c r="E139" s="1" t="str">
        <f t="shared" si="2"/>
        <v/>
      </c>
      <c r="F139" s="1" t="str">
        <f>IF(B139="","",VLOOKUP(基本情報登録!$D$10,'登録データ（男）'!$M$3:$Q$65,3,FALSE))</f>
        <v/>
      </c>
      <c r="G139" s="1" t="str">
        <f>IF(B139="","",VLOOKUP('様式Ⅰ (女子)'!E430,'登録データ（男）'!$BC$2:$BD$49,2,FALSE))</f>
        <v/>
      </c>
      <c r="H139" s="1" t="str">
        <f>IF(B139="","",'様式Ⅰ (女子)'!B429)</f>
        <v/>
      </c>
      <c r="I139" s="1" t="str">
        <f>IF(B139="","",'様式Ⅰ (女子)'!AJ429)</f>
        <v/>
      </c>
      <c r="J139" s="1" t="str">
        <f>IF(B139="","",'様式Ⅰ (女子)'!AJ430)</f>
        <v/>
      </c>
      <c r="K139" s="1" t="str">
        <f>IF(B139="","",'様式Ⅰ (女子)'!AJ431)</f>
        <v/>
      </c>
    </row>
    <row r="140" spans="1:11" ht="18.75">
      <c r="A140" s="1">
        <v>139</v>
      </c>
      <c r="B140" s="1" t="str">
        <f>IF('様式Ⅰ (女子)'!B432="","",'様式Ⅰ (女子)'!BG432)</f>
        <v/>
      </c>
      <c r="C140" t="str">
        <f>IF(B140="","",CONCATENATE('様式Ⅰ (女子)'!C432," ","(",'様式Ⅰ (女子)'!E432,")"))</f>
        <v/>
      </c>
      <c r="D140" s="1" t="str">
        <f ca="1">IF($C140="","",CONCATENATE(VLOOKUP(OFFSET('様式Ⅰ (女子)'!$B$15,3*A140,0),'登録データ（女）'!$A$3:$J$2500,9,FALSE)," ",VLOOKUP(OFFSET('様式Ⅰ (女子)'!$B$15,3*A140,0),'登録データ（女）'!$A$3:$J$2500,10,FALSE)," ","(",LEFT(VLOOKUP(OFFSET('様式Ⅰ (女子)'!$B$15,3*A140,0),'登録データ（女）'!$A$3:$J$2500,8,FALSE),2),")"))</f>
        <v/>
      </c>
      <c r="E140" s="1" t="str">
        <f t="shared" si="2"/>
        <v/>
      </c>
      <c r="F140" s="1" t="str">
        <f>IF(B140="","",VLOOKUP(基本情報登録!$D$10,'登録データ（男）'!$M$3:$Q$65,3,FALSE))</f>
        <v/>
      </c>
      <c r="G140" s="1" t="str">
        <f>IF(B140="","",VLOOKUP('様式Ⅰ (女子)'!E433,'登録データ（男）'!$BC$2:$BD$49,2,FALSE))</f>
        <v/>
      </c>
      <c r="H140" s="1" t="str">
        <f>IF(B140="","",'様式Ⅰ (女子)'!B432)</f>
        <v/>
      </c>
      <c r="I140" s="1" t="str">
        <f>IF(B140="","",'様式Ⅰ (女子)'!AJ432)</f>
        <v/>
      </c>
      <c r="J140" s="1" t="str">
        <f>IF(B140="","",'様式Ⅰ (女子)'!AJ433)</f>
        <v/>
      </c>
      <c r="K140" s="1" t="str">
        <f>IF(B140="","",'様式Ⅰ (女子)'!AJ434)</f>
        <v/>
      </c>
    </row>
    <row r="141" spans="1:11" ht="18.75">
      <c r="A141" s="1">
        <v>140</v>
      </c>
      <c r="B141" s="1" t="str">
        <f>IF('様式Ⅰ (女子)'!B435="","",'様式Ⅰ (女子)'!BG435)</f>
        <v/>
      </c>
      <c r="C141" t="str">
        <f>IF(B141="","",CONCATENATE('様式Ⅰ (女子)'!C435," ","(",'様式Ⅰ (女子)'!E435,")"))</f>
        <v/>
      </c>
      <c r="D141" s="1" t="str">
        <f ca="1">IF($C141="","",CONCATENATE(VLOOKUP(OFFSET('様式Ⅰ (女子)'!$B$15,3*A141,0),'登録データ（女）'!$A$3:$J$2500,9,FALSE)," ",VLOOKUP(OFFSET('様式Ⅰ (女子)'!$B$15,3*A141,0),'登録データ（女）'!$A$3:$J$2500,10,FALSE)," ","(",LEFT(VLOOKUP(OFFSET('様式Ⅰ (女子)'!$B$15,3*A141,0),'登録データ（女）'!$A$3:$J$2500,8,FALSE),2),")"))</f>
        <v/>
      </c>
      <c r="E141" s="1" t="str">
        <f t="shared" si="2"/>
        <v/>
      </c>
      <c r="F141" s="1" t="str">
        <f>IF(B141="","",VLOOKUP(基本情報登録!$D$10,'登録データ（男）'!$M$3:$Q$65,3,FALSE))</f>
        <v/>
      </c>
      <c r="G141" s="1" t="str">
        <f>IF(B141="","",VLOOKUP('様式Ⅰ (女子)'!E436,'登録データ（男）'!$BC$2:$BD$49,2,FALSE))</f>
        <v/>
      </c>
      <c r="H141" s="1" t="str">
        <f>IF(B141="","",'様式Ⅰ (女子)'!B435)</f>
        <v/>
      </c>
      <c r="I141" s="1" t="str">
        <f>IF(B141="","",'様式Ⅰ (女子)'!AJ435)</f>
        <v/>
      </c>
      <c r="J141" s="1" t="str">
        <f>IF(B141="","",'様式Ⅰ (女子)'!AJ436)</f>
        <v/>
      </c>
      <c r="K141" s="1" t="str">
        <f>IF(B141="","",'様式Ⅰ (女子)'!AJ437)</f>
        <v/>
      </c>
    </row>
    <row r="142" spans="1:11" ht="18.75">
      <c r="A142" s="1">
        <v>141</v>
      </c>
      <c r="B142" s="1" t="str">
        <f>IF('様式Ⅰ (女子)'!B438="","",'様式Ⅰ (女子)'!BG438)</f>
        <v/>
      </c>
      <c r="C142" t="str">
        <f>IF(B142="","",CONCATENATE('様式Ⅰ (女子)'!C438," ","(",'様式Ⅰ (女子)'!E438,")"))</f>
        <v/>
      </c>
      <c r="D142" s="1" t="str">
        <f ca="1">IF($C142="","",CONCATENATE(VLOOKUP(OFFSET('様式Ⅰ (女子)'!$B$15,3*A142,0),'登録データ（女）'!$A$3:$J$2500,9,FALSE)," ",VLOOKUP(OFFSET('様式Ⅰ (女子)'!$B$15,3*A142,0),'登録データ（女）'!$A$3:$J$2500,10,FALSE)," ","(",LEFT(VLOOKUP(OFFSET('様式Ⅰ (女子)'!$B$15,3*A142,0),'登録データ（女）'!$A$3:$J$2500,8,FALSE),2),")"))</f>
        <v/>
      </c>
      <c r="E142" s="1" t="str">
        <f t="shared" si="2"/>
        <v/>
      </c>
      <c r="F142" s="1" t="str">
        <f>IF(B142="","",VLOOKUP(基本情報登録!$D$10,'登録データ（男）'!$M$3:$Q$65,3,FALSE))</f>
        <v/>
      </c>
      <c r="G142" s="1" t="str">
        <f>IF(B142="","",VLOOKUP('様式Ⅰ (女子)'!E439,'登録データ（男）'!$BC$2:$BD$49,2,FALSE))</f>
        <v/>
      </c>
      <c r="H142" s="1" t="str">
        <f>IF(B142="","",'様式Ⅰ (女子)'!B438)</f>
        <v/>
      </c>
      <c r="I142" s="1" t="str">
        <f>IF(B142="","",'様式Ⅰ (女子)'!AJ438)</f>
        <v/>
      </c>
      <c r="J142" s="1" t="str">
        <f>IF(B142="","",'様式Ⅰ (女子)'!AJ439)</f>
        <v/>
      </c>
      <c r="K142" s="1" t="str">
        <f>IF(B142="","",'様式Ⅰ (女子)'!AJ440)</f>
        <v/>
      </c>
    </row>
    <row r="143" spans="1:11" ht="18.75">
      <c r="A143" s="1">
        <v>142</v>
      </c>
      <c r="B143" s="1" t="str">
        <f>IF('様式Ⅰ (女子)'!B441="","",'様式Ⅰ (女子)'!BG441)</f>
        <v/>
      </c>
      <c r="C143" t="str">
        <f>IF(B143="","",CONCATENATE('様式Ⅰ (女子)'!C441," ","(",'様式Ⅰ (女子)'!E441,")"))</f>
        <v/>
      </c>
      <c r="D143" s="1" t="str">
        <f ca="1">IF($C143="","",CONCATENATE(VLOOKUP(OFFSET('様式Ⅰ (女子)'!$B$15,3*A143,0),'登録データ（女）'!$A$3:$J$2500,9,FALSE)," ",VLOOKUP(OFFSET('様式Ⅰ (女子)'!$B$15,3*A143,0),'登録データ（女）'!$A$3:$J$2500,10,FALSE)," ","(",LEFT(VLOOKUP(OFFSET('様式Ⅰ (女子)'!$B$15,3*A143,0),'登録データ（女）'!$A$3:$J$2500,8,FALSE),2),")"))</f>
        <v/>
      </c>
      <c r="E143" s="1" t="str">
        <f t="shared" si="2"/>
        <v/>
      </c>
      <c r="F143" s="1" t="str">
        <f>IF(B143="","",VLOOKUP(基本情報登録!$D$10,'登録データ（男）'!$M$3:$Q$65,3,FALSE))</f>
        <v/>
      </c>
      <c r="G143" s="1" t="str">
        <f>IF(B143="","",VLOOKUP('様式Ⅰ (女子)'!E442,'登録データ（男）'!$BC$2:$BD$49,2,FALSE))</f>
        <v/>
      </c>
      <c r="H143" s="1" t="str">
        <f>IF(B143="","",'様式Ⅰ (女子)'!B441)</f>
        <v/>
      </c>
      <c r="I143" s="1" t="str">
        <f>IF(B143="","",'様式Ⅰ (女子)'!AJ441)</f>
        <v/>
      </c>
      <c r="J143" s="1" t="str">
        <f>IF(B143="","",'様式Ⅰ (女子)'!AJ442)</f>
        <v/>
      </c>
      <c r="K143" s="1" t="str">
        <f>IF(B143="","",'様式Ⅰ (女子)'!AJ443)</f>
        <v/>
      </c>
    </row>
    <row r="144" spans="1:11" ht="18.75">
      <c r="A144" s="1">
        <v>143</v>
      </c>
      <c r="B144" s="1" t="str">
        <f>IF('様式Ⅰ (女子)'!B444="","",'様式Ⅰ (女子)'!BG444)</f>
        <v/>
      </c>
      <c r="C144" t="str">
        <f>IF(B144="","",CONCATENATE('様式Ⅰ (女子)'!C444," ","(",'様式Ⅰ (女子)'!E444,")"))</f>
        <v/>
      </c>
      <c r="D144" s="1" t="str">
        <f ca="1">IF($C144="","",CONCATENATE(VLOOKUP(OFFSET('様式Ⅰ (女子)'!$B$15,3*A144,0),'登録データ（女）'!$A$3:$J$2500,9,FALSE)," ",VLOOKUP(OFFSET('様式Ⅰ (女子)'!$B$15,3*A144,0),'登録データ（女）'!$A$3:$J$2500,10,FALSE)," ","(",LEFT(VLOOKUP(OFFSET('様式Ⅰ (女子)'!$B$15,3*A144,0),'登録データ（女）'!$A$3:$J$2500,8,FALSE),2),")"))</f>
        <v/>
      </c>
      <c r="E144" s="1" t="str">
        <f t="shared" si="2"/>
        <v/>
      </c>
      <c r="F144" s="1" t="str">
        <f>IF(B144="","",VLOOKUP(基本情報登録!$D$10,'登録データ（男）'!$M$3:$Q$65,3,FALSE))</f>
        <v/>
      </c>
      <c r="G144" s="1" t="str">
        <f>IF(B144="","",VLOOKUP('様式Ⅰ (女子)'!E445,'登録データ（男）'!$BC$2:$BD$49,2,FALSE))</f>
        <v/>
      </c>
      <c r="H144" s="1" t="str">
        <f>IF(B144="","",'様式Ⅰ (女子)'!B444)</f>
        <v/>
      </c>
      <c r="I144" s="1" t="str">
        <f>IF(B144="","",'様式Ⅰ (女子)'!AJ444)</f>
        <v/>
      </c>
      <c r="J144" s="1" t="str">
        <f>IF(B144="","",'様式Ⅰ (女子)'!AJ445)</f>
        <v/>
      </c>
      <c r="K144" s="1" t="str">
        <f>IF(B144="","",'様式Ⅰ (女子)'!AJ446)</f>
        <v/>
      </c>
    </row>
    <row r="145" spans="1:11" ht="18.75">
      <c r="A145" s="1">
        <v>144</v>
      </c>
      <c r="B145" s="1" t="str">
        <f>IF('様式Ⅰ (女子)'!B447="","",'様式Ⅰ (女子)'!BG447)</f>
        <v/>
      </c>
      <c r="C145" t="str">
        <f>IF(B145="","",CONCATENATE('様式Ⅰ (女子)'!C447," ","(",'様式Ⅰ (女子)'!E447,")"))</f>
        <v/>
      </c>
      <c r="D145" s="1" t="str">
        <f ca="1">IF($C145="","",CONCATENATE(VLOOKUP(OFFSET('様式Ⅰ (女子)'!$B$15,3*A145,0),'登録データ（女）'!$A$3:$J$2500,9,FALSE)," ",VLOOKUP(OFFSET('様式Ⅰ (女子)'!$B$15,3*A145,0),'登録データ（女）'!$A$3:$J$2500,10,FALSE)," ","(",LEFT(VLOOKUP(OFFSET('様式Ⅰ (女子)'!$B$15,3*A145,0),'登録データ（女）'!$A$3:$J$2500,8,FALSE),2),")"))</f>
        <v/>
      </c>
      <c r="E145" s="1" t="str">
        <f t="shared" si="2"/>
        <v/>
      </c>
      <c r="F145" s="1" t="str">
        <f>IF(B145="","",VLOOKUP(基本情報登録!$D$10,'登録データ（男）'!$M$3:$Q$65,3,FALSE))</f>
        <v/>
      </c>
      <c r="G145" s="1" t="str">
        <f>IF(B145="","",VLOOKUP('様式Ⅰ (女子)'!E448,'登録データ（男）'!$BC$2:$BD$49,2,FALSE))</f>
        <v/>
      </c>
      <c r="H145" s="1" t="str">
        <f>IF(B145="","",'様式Ⅰ (女子)'!B447)</f>
        <v/>
      </c>
      <c r="I145" s="1" t="str">
        <f>IF(B145="","",'様式Ⅰ (女子)'!AJ447)</f>
        <v/>
      </c>
      <c r="J145" s="1" t="str">
        <f>IF(B145="","",'様式Ⅰ (女子)'!AJ448)</f>
        <v/>
      </c>
      <c r="K145" s="1" t="str">
        <f>IF(B145="","",'様式Ⅰ (女子)'!AJ449)</f>
        <v/>
      </c>
    </row>
    <row r="146" spans="1:11" ht="18.75">
      <c r="A146" s="1">
        <v>145</v>
      </c>
      <c r="B146" s="1" t="str">
        <f>IF('様式Ⅰ (女子)'!B450="","",'様式Ⅰ (女子)'!BG450)</f>
        <v/>
      </c>
      <c r="C146" t="str">
        <f>IF(B146="","",CONCATENATE('様式Ⅰ (女子)'!C450," ","(",'様式Ⅰ (女子)'!E450,")"))</f>
        <v/>
      </c>
      <c r="D146" s="1" t="str">
        <f ca="1">IF($C146="","",CONCATENATE(VLOOKUP(OFFSET('様式Ⅰ (女子)'!$B$15,3*A146,0),'登録データ（女）'!$A$3:$J$2500,9,FALSE)," ",VLOOKUP(OFFSET('様式Ⅰ (女子)'!$B$15,3*A146,0),'登録データ（女）'!$A$3:$J$2500,10,FALSE)," ","(",LEFT(VLOOKUP(OFFSET('様式Ⅰ (女子)'!$B$15,3*A146,0),'登録データ（女）'!$A$3:$J$2500,8,FALSE),2),")"))</f>
        <v/>
      </c>
      <c r="E146" s="1" t="str">
        <f t="shared" si="2"/>
        <v/>
      </c>
      <c r="F146" s="1" t="str">
        <f>IF(B146="","",VLOOKUP(基本情報登録!$D$10,'登録データ（男）'!$M$3:$Q$65,3,FALSE))</f>
        <v/>
      </c>
      <c r="G146" s="1" t="str">
        <f>IF(B146="","",VLOOKUP('様式Ⅰ (女子)'!E451,'登録データ（男）'!$BC$2:$BD$49,2,FALSE))</f>
        <v/>
      </c>
      <c r="H146" s="1" t="str">
        <f>IF(B146="","",'様式Ⅰ (女子)'!B450)</f>
        <v/>
      </c>
      <c r="I146" s="1" t="str">
        <f>IF(B146="","",'様式Ⅰ (女子)'!AJ450)</f>
        <v/>
      </c>
      <c r="J146" s="1" t="str">
        <f>IF(B146="","",'様式Ⅰ (女子)'!AJ451)</f>
        <v/>
      </c>
      <c r="K146" s="1" t="str">
        <f>IF(B146="","",'様式Ⅰ (女子)'!AJ452)</f>
        <v/>
      </c>
    </row>
    <row r="147" spans="1:11" ht="18.75">
      <c r="A147" s="1">
        <v>146</v>
      </c>
      <c r="B147" s="1" t="str">
        <f>IF('様式Ⅰ (女子)'!B453="","",'様式Ⅰ (女子)'!BG453)</f>
        <v/>
      </c>
      <c r="C147" t="str">
        <f>IF(B147="","",CONCATENATE('様式Ⅰ (女子)'!C453," ","(",'様式Ⅰ (女子)'!E453,")"))</f>
        <v/>
      </c>
      <c r="D147" s="1" t="str">
        <f ca="1">IF($C147="","",CONCATENATE(VLOOKUP(OFFSET('様式Ⅰ (女子)'!$B$15,3*A147,0),'登録データ（女）'!$A$3:$J$2500,9,FALSE)," ",VLOOKUP(OFFSET('様式Ⅰ (女子)'!$B$15,3*A147,0),'登録データ（女）'!$A$3:$J$2500,10,FALSE)," ","(",LEFT(VLOOKUP(OFFSET('様式Ⅰ (女子)'!$B$15,3*A147,0),'登録データ（女）'!$A$3:$J$2500,8,FALSE),2),")"))</f>
        <v/>
      </c>
      <c r="E147" s="1" t="str">
        <f t="shared" si="2"/>
        <v/>
      </c>
      <c r="F147" s="1" t="str">
        <f>IF(B147="","",VLOOKUP(基本情報登録!$D$10,'登録データ（男）'!$M$3:$Q$65,3,FALSE))</f>
        <v/>
      </c>
      <c r="G147" s="1" t="str">
        <f>IF(B147="","",VLOOKUP('様式Ⅰ (女子)'!E454,'登録データ（男）'!$BC$2:$BD$49,2,FALSE))</f>
        <v/>
      </c>
      <c r="H147" s="1" t="str">
        <f>IF(B147="","",'様式Ⅰ (女子)'!B453)</f>
        <v/>
      </c>
      <c r="I147" s="1" t="str">
        <f>IF(B147="","",'様式Ⅰ (女子)'!AJ453)</f>
        <v/>
      </c>
      <c r="J147" s="1" t="str">
        <f>IF(B147="","",'様式Ⅰ (女子)'!AJ454)</f>
        <v/>
      </c>
      <c r="K147" s="1" t="str">
        <f>IF(B147="","",'様式Ⅰ (女子)'!AJ455)</f>
        <v/>
      </c>
    </row>
    <row r="148" spans="1:11" ht="18.75">
      <c r="A148" s="1">
        <v>147</v>
      </c>
      <c r="B148" s="1" t="str">
        <f>IF('様式Ⅰ (女子)'!B456="","",'様式Ⅰ (女子)'!BG456)</f>
        <v/>
      </c>
      <c r="C148" t="str">
        <f>IF(B148="","",CONCATENATE('様式Ⅰ (女子)'!C456," ","(",'様式Ⅰ (女子)'!E456,")"))</f>
        <v/>
      </c>
      <c r="D148" s="1" t="str">
        <f ca="1">IF($C148="","",CONCATENATE(VLOOKUP(OFFSET('様式Ⅰ (女子)'!$B$15,3*A148,0),'登録データ（女）'!$A$3:$J$2500,9,FALSE)," ",VLOOKUP(OFFSET('様式Ⅰ (女子)'!$B$15,3*A148,0),'登録データ（女）'!$A$3:$J$2500,10,FALSE)," ","(",LEFT(VLOOKUP(OFFSET('様式Ⅰ (女子)'!$B$15,3*A148,0),'登録データ（女）'!$A$3:$J$2500,8,FALSE),2),")"))</f>
        <v/>
      </c>
      <c r="E148" s="1" t="str">
        <f t="shared" si="2"/>
        <v/>
      </c>
      <c r="F148" s="1" t="str">
        <f>IF(B148="","",VLOOKUP(基本情報登録!$D$10,'登録データ（男）'!$M$3:$Q$65,3,FALSE))</f>
        <v/>
      </c>
      <c r="G148" s="1" t="str">
        <f>IF(B148="","",VLOOKUP('様式Ⅰ (女子)'!E457,'登録データ（男）'!$BC$2:$BD$49,2,FALSE))</f>
        <v/>
      </c>
      <c r="H148" s="1" t="str">
        <f>IF(B148="","",'様式Ⅰ (女子)'!B456)</f>
        <v/>
      </c>
      <c r="I148" s="1" t="str">
        <f>IF(B148="","",'様式Ⅰ (女子)'!AJ456)</f>
        <v/>
      </c>
      <c r="J148" s="1" t="str">
        <f>IF(B148="","",'様式Ⅰ (女子)'!AJ457)</f>
        <v/>
      </c>
      <c r="K148" s="1" t="str">
        <f>IF(B148="","",'様式Ⅰ (女子)'!AJ458)</f>
        <v/>
      </c>
    </row>
    <row r="149" spans="1:11" ht="18.75">
      <c r="A149" s="1">
        <v>148</v>
      </c>
      <c r="B149" s="1" t="str">
        <f>IF('様式Ⅰ (女子)'!B459="","",'様式Ⅰ (女子)'!BG459)</f>
        <v/>
      </c>
      <c r="C149" t="str">
        <f>IF(B149="","",CONCATENATE('様式Ⅰ (女子)'!C459," ","(",'様式Ⅰ (女子)'!E459,")"))</f>
        <v/>
      </c>
      <c r="D149" s="1" t="str">
        <f ca="1">IF($C149="","",CONCATENATE(VLOOKUP(OFFSET('様式Ⅰ (女子)'!$B$15,3*A149,0),'登録データ（女）'!$A$3:$J$2500,9,FALSE)," ",VLOOKUP(OFFSET('様式Ⅰ (女子)'!$B$15,3*A149,0),'登録データ（女）'!$A$3:$J$2500,10,FALSE)," ","(",LEFT(VLOOKUP(OFFSET('様式Ⅰ (女子)'!$B$15,3*A149,0),'登録データ（女）'!$A$3:$J$2500,8,FALSE),2),")"))</f>
        <v/>
      </c>
      <c r="E149" s="1" t="str">
        <f t="shared" si="2"/>
        <v/>
      </c>
      <c r="F149" s="1" t="str">
        <f>IF(B149="","",VLOOKUP(基本情報登録!$D$10,'登録データ（男）'!$M$3:$Q$65,3,FALSE))</f>
        <v/>
      </c>
      <c r="G149" s="1" t="str">
        <f>IF(B149="","",VLOOKUP('様式Ⅰ (女子)'!E460,'登録データ（男）'!$BC$2:$BD$49,2,FALSE))</f>
        <v/>
      </c>
      <c r="H149" s="1" t="str">
        <f>IF(B149="","",'様式Ⅰ (女子)'!B459)</f>
        <v/>
      </c>
      <c r="I149" s="1" t="str">
        <f>IF(B149="","",'様式Ⅰ (女子)'!AJ459)</f>
        <v/>
      </c>
      <c r="J149" s="1" t="str">
        <f>IF(B149="","",'様式Ⅰ (女子)'!AJ460)</f>
        <v/>
      </c>
      <c r="K149" s="1" t="str">
        <f>IF(B149="","",'様式Ⅰ (女子)'!AJ461)</f>
        <v/>
      </c>
    </row>
    <row r="150" spans="1:11" ht="18.75">
      <c r="A150" s="1">
        <v>149</v>
      </c>
      <c r="B150" s="1" t="str">
        <f>IF('様式Ⅰ (女子)'!B462="","",'様式Ⅰ (女子)'!BG462)</f>
        <v/>
      </c>
      <c r="C150" t="str">
        <f>IF(B150="","",CONCATENATE('様式Ⅰ (女子)'!C462," ","(",'様式Ⅰ (女子)'!E462,")"))</f>
        <v/>
      </c>
      <c r="D150" s="1" t="str">
        <f ca="1">IF($C150="","",CONCATENATE(VLOOKUP(OFFSET('様式Ⅰ (女子)'!$B$15,3*A150,0),'登録データ（女）'!$A$3:$J$2500,9,FALSE)," ",VLOOKUP(OFFSET('様式Ⅰ (女子)'!$B$15,3*A150,0),'登録データ（女）'!$A$3:$J$2500,10,FALSE)," ","(",LEFT(VLOOKUP(OFFSET('様式Ⅰ (女子)'!$B$15,3*A150,0),'登録データ（女）'!$A$3:$J$2500,8,FALSE),2),")"))</f>
        <v/>
      </c>
      <c r="E150" s="1" t="str">
        <f t="shared" si="2"/>
        <v/>
      </c>
      <c r="F150" s="1" t="str">
        <f>IF(B150="","",VLOOKUP(基本情報登録!$D$10,'登録データ（男）'!$M$3:$Q$65,3,FALSE))</f>
        <v/>
      </c>
      <c r="G150" s="1" t="str">
        <f>IF(B150="","",VLOOKUP('様式Ⅰ (女子)'!E463,'登録データ（男）'!$BC$2:$BD$49,2,FALSE))</f>
        <v/>
      </c>
      <c r="H150" s="1" t="str">
        <f>IF(B150="","",'様式Ⅰ (女子)'!B462)</f>
        <v/>
      </c>
      <c r="I150" s="1" t="str">
        <f>IF(B150="","",'様式Ⅰ (女子)'!AJ462)</f>
        <v/>
      </c>
      <c r="J150" s="1" t="str">
        <f>IF(B150="","",'様式Ⅰ (女子)'!AJ463)</f>
        <v/>
      </c>
      <c r="K150" s="1" t="str">
        <f>IF(B150="","",'様式Ⅰ (女子)'!AJ464)</f>
        <v/>
      </c>
    </row>
    <row r="151" spans="1:11" ht="18.75">
      <c r="A151" s="1">
        <v>150</v>
      </c>
      <c r="B151" s="1" t="str">
        <f>IF('様式Ⅰ (女子)'!B465="","",'様式Ⅰ (女子)'!BG465)</f>
        <v/>
      </c>
      <c r="C151" t="str">
        <f>IF(B151="","",CONCATENATE('様式Ⅰ (女子)'!C465," ","(",'様式Ⅰ (女子)'!E465,")"))</f>
        <v/>
      </c>
      <c r="D151" s="1" t="str">
        <f ca="1">IF($C151="","",CONCATENATE(VLOOKUP(OFFSET('様式Ⅰ (女子)'!$B$15,3*A151,0),'登録データ（女）'!$A$3:$J$2500,9,FALSE)," ",VLOOKUP(OFFSET('様式Ⅰ (女子)'!$B$15,3*A151,0),'登録データ（女）'!$A$3:$J$2500,10,FALSE)," ","(",LEFT(VLOOKUP(OFFSET('様式Ⅰ (女子)'!$B$15,3*A151,0),'登録データ（女）'!$A$3:$J$2500,8,FALSE),2),")"))</f>
        <v/>
      </c>
      <c r="E151" s="1" t="str">
        <f t="shared" si="2"/>
        <v/>
      </c>
      <c r="F151" s="1" t="str">
        <f>IF(B151="","",VLOOKUP(基本情報登録!$D$10,'登録データ（男）'!$M$3:$Q$65,3,FALSE))</f>
        <v/>
      </c>
      <c r="G151" s="1" t="str">
        <f>IF(B151="","",VLOOKUP('様式Ⅰ (女子)'!E466,'登録データ（男）'!$BC$2:$BD$49,2,FALSE))</f>
        <v/>
      </c>
      <c r="H151" s="1" t="str">
        <f>IF(B151="","",'様式Ⅰ (女子)'!B465)</f>
        <v/>
      </c>
      <c r="I151" s="1" t="str">
        <f>IF(B151="","",'様式Ⅰ (女子)'!AJ465)</f>
        <v/>
      </c>
      <c r="J151" s="1" t="str">
        <f>IF(B151="","",'様式Ⅰ (女子)'!AJ466)</f>
        <v/>
      </c>
      <c r="K151" s="1" t="str">
        <f>IF(B151="","",'様式Ⅰ (女子)'!AJ467)</f>
        <v/>
      </c>
    </row>
    <row r="152" spans="1:11">
      <c r="A152" s="1">
        <v>151</v>
      </c>
      <c r="D152" s="1" t="str">
        <f ca="1">IF($C152="","",CONCATENATE(VLOOKUP(OFFSET('様式Ⅰ (女子)'!$B$15,3*A152,0),'登録データ（女）'!$A$3:$J$2500,9,FALSE)," ",VLOOKUP(OFFSET('様式Ⅰ (女子)'!$B$15,3*A152,0),'登録データ（女）'!$A$3:$J$2500,10,FALSE)," ","(",LEFT(VLOOKUP(OFFSET('様式Ⅰ (女子)'!$B$15,3*A152,0),'登録データ（女）'!$A$3:$J$2500,8,FALSE),2),")"))</f>
        <v/>
      </c>
      <c r="F152" s="1" t="str">
        <f>IF(B152="","",VLOOKUP(基本情報登録!$D$10,'登録データ（男）'!$M$3:$Q$65,3,FALSE))</f>
        <v/>
      </c>
    </row>
    <row r="153" spans="1:11">
      <c r="A153" s="1">
        <v>152</v>
      </c>
      <c r="D153" s="1" t="str">
        <f ca="1">IF($C153="","",CONCATENATE(VLOOKUP(OFFSET('様式Ⅰ (女子)'!$B$15,3*A153,0),'登録データ（女）'!$A$3:$J$2500,9,FALSE)," ",VLOOKUP(OFFSET('様式Ⅰ (女子)'!$B$15,3*A153,0),'登録データ（女）'!$A$3:$J$2500,10,FALSE)," ","(",LEFT(VLOOKUP(OFFSET('様式Ⅰ (女子)'!$B$15,3*A153,0),'登録データ（女）'!$A$3:$J$2500,8,FALSE),2),")"))</f>
        <v/>
      </c>
      <c r="F153" s="1" t="str">
        <f>IF(B153="","",VLOOKUP(基本情報登録!$D$10,'登録データ（男）'!$M$3:$Q$65,3,FALSE))</f>
        <v/>
      </c>
    </row>
    <row r="154" spans="1:11">
      <c r="A154" s="1">
        <v>153</v>
      </c>
      <c r="D154" s="1" t="str">
        <f ca="1">IF($C154="","",CONCATENATE(VLOOKUP(OFFSET('様式Ⅰ (女子)'!$B$15,3*A154,0),'登録データ（女）'!$A$3:$J$2500,9,FALSE)," ",VLOOKUP(OFFSET('様式Ⅰ (女子)'!$B$15,3*A154,0),'登録データ（女）'!$A$3:$J$2500,10,FALSE)," ","(",LEFT(VLOOKUP(OFFSET('様式Ⅰ (女子)'!$B$15,3*A154,0),'登録データ（女）'!$A$3:$J$2500,8,FALSE),2),")"))</f>
        <v/>
      </c>
      <c r="F154" s="1" t="str">
        <f>IF(B154="","",VLOOKUP(基本情報登録!$D$10,'登録データ（男）'!$M$3:$Q$65,3,FALSE))</f>
        <v/>
      </c>
    </row>
    <row r="155" spans="1:11">
      <c r="A155" s="1">
        <v>154</v>
      </c>
      <c r="D155" s="1" t="str">
        <f ca="1">IF($C155="","",CONCATENATE(VLOOKUP(OFFSET('様式Ⅰ (女子)'!$B$15,3*A155,0),'登録データ（女）'!$A$3:$J$2500,9,FALSE)," ",VLOOKUP(OFFSET('様式Ⅰ (女子)'!$B$15,3*A155,0),'登録データ（女）'!$A$3:$J$2500,10,FALSE)," ","(",LEFT(VLOOKUP(OFFSET('様式Ⅰ (女子)'!$B$15,3*A155,0),'登録データ（女）'!$A$3:$J$2500,8,FALSE),2),")"))</f>
        <v/>
      </c>
      <c r="F155" s="1" t="str">
        <f>IF(B155="","",VLOOKUP(基本情報登録!$D$10,'登録データ（男）'!$M$3:$Q$65,3,FALSE))</f>
        <v/>
      </c>
    </row>
    <row r="156" spans="1:11">
      <c r="A156" s="1">
        <v>155</v>
      </c>
      <c r="D156" s="1" t="str">
        <f ca="1">IF($C156="","",CONCATENATE(VLOOKUP(OFFSET('様式Ⅰ (女子)'!$B$15,3*A156,0),'登録データ（女）'!$A$3:$J$2500,9,FALSE)," ",VLOOKUP(OFFSET('様式Ⅰ (女子)'!$B$15,3*A156,0),'登録データ（女）'!$A$3:$J$2500,10,FALSE)," ","(",LEFT(VLOOKUP(OFFSET('様式Ⅰ (女子)'!$B$15,3*A156,0),'登録データ（女）'!$A$3:$J$2500,8,FALSE),2),")"))</f>
        <v/>
      </c>
      <c r="F156" s="1" t="str">
        <f>IF(B156="","",VLOOKUP(基本情報登録!$D$10,'登録データ（男）'!$M$3:$Q$65,3,FALSE))</f>
        <v/>
      </c>
    </row>
    <row r="157" spans="1:11">
      <c r="A157" s="1">
        <v>156</v>
      </c>
      <c r="D157" s="1" t="str">
        <f ca="1">IF($C157="","",CONCATENATE(VLOOKUP(OFFSET('様式Ⅰ (女子)'!$B$15,3*A157,0),'登録データ（女）'!$A$3:$J$2500,9,FALSE)," ",VLOOKUP(OFFSET('様式Ⅰ (女子)'!$B$15,3*A157,0),'登録データ（女）'!$A$3:$J$2500,10,FALSE)," ","(",LEFT(VLOOKUP(OFFSET('様式Ⅰ (女子)'!$B$15,3*A157,0),'登録データ（女）'!$A$3:$J$2500,8,FALSE),2),")"))</f>
        <v/>
      </c>
      <c r="F157" s="1" t="str">
        <f>IF(B157="","",VLOOKUP(基本情報登録!$D$10,'登録データ（男）'!$M$3:$Q$65,3,FALSE))</f>
        <v/>
      </c>
    </row>
    <row r="158" spans="1:11">
      <c r="A158" s="1">
        <v>157</v>
      </c>
      <c r="D158" s="1" t="str">
        <f ca="1">IF($C158="","",CONCATENATE(VLOOKUP(OFFSET('様式Ⅰ (女子)'!$B$15,3*A158,0),'登録データ（女）'!$A$3:$J$2500,9,FALSE)," ",VLOOKUP(OFFSET('様式Ⅰ (女子)'!$B$15,3*A158,0),'登録データ（女）'!$A$3:$J$2500,10,FALSE)," ","(",LEFT(VLOOKUP(OFFSET('様式Ⅰ (女子)'!$B$15,3*A158,0),'登録データ（女）'!$A$3:$J$2500,8,FALSE),2),")"))</f>
        <v/>
      </c>
      <c r="F158" s="1" t="str">
        <f>IF(B158="","",VLOOKUP(基本情報登録!$D$10,'登録データ（男）'!$M$3:$Q$65,3,FALSE))</f>
        <v/>
      </c>
    </row>
    <row r="159" spans="1:11">
      <c r="A159" s="1">
        <v>158</v>
      </c>
      <c r="D159" s="1" t="str">
        <f ca="1">IF($C159="","",CONCATENATE(VLOOKUP(OFFSET('様式Ⅰ (女子)'!$B$15,3*A159,0),'登録データ（女）'!$A$3:$J$2500,9,FALSE)," ",VLOOKUP(OFFSET('様式Ⅰ (女子)'!$B$15,3*A159,0),'登録データ（女）'!$A$3:$J$2500,10,FALSE)," ","(",LEFT(VLOOKUP(OFFSET('様式Ⅰ (女子)'!$B$15,3*A159,0),'登録データ（女）'!$A$3:$J$2500,8,FALSE),2),")"))</f>
        <v/>
      </c>
      <c r="F159" s="1" t="str">
        <f>IF(B159="","",VLOOKUP(基本情報登録!$D$10,'登録データ（男）'!$M$3:$Q$65,3,FALSE))</f>
        <v/>
      </c>
    </row>
    <row r="160" spans="1:11">
      <c r="A160" s="1">
        <v>159</v>
      </c>
      <c r="D160" s="1" t="str">
        <f ca="1">IF($C160="","",CONCATENATE(VLOOKUP(OFFSET('様式Ⅰ (女子)'!$B$15,3*A160,0),'登録データ（女）'!$A$3:$J$2500,9,FALSE)," ",VLOOKUP(OFFSET('様式Ⅰ (女子)'!$B$15,3*A160,0),'登録データ（女）'!$A$3:$J$2500,10,FALSE)," ","(",LEFT(VLOOKUP(OFFSET('様式Ⅰ (女子)'!$B$15,3*A160,0),'登録データ（女）'!$A$3:$J$2500,8,FALSE),2),")"))</f>
        <v/>
      </c>
      <c r="F160" s="1" t="str">
        <f>IF(B160="","",VLOOKUP(基本情報登録!$D$10,'登録データ（男）'!$M$3:$Q$65,3,FALSE))</f>
        <v/>
      </c>
    </row>
    <row r="161" spans="1:6">
      <c r="A161" s="1">
        <v>160</v>
      </c>
      <c r="D161" s="1" t="str">
        <f ca="1">IF($C161="","",CONCATENATE(VLOOKUP(OFFSET('様式Ⅰ (女子)'!$B$15,3*A161,0),'登録データ（女）'!$A$3:$J$2500,9,FALSE)," ",VLOOKUP(OFFSET('様式Ⅰ (女子)'!$B$15,3*A161,0),'登録データ（女）'!$A$3:$J$2500,10,FALSE)," ","(",LEFT(VLOOKUP(OFFSET('様式Ⅰ (女子)'!$B$15,3*A161,0),'登録データ（女）'!$A$3:$J$2500,8,FALSE),2),")"))</f>
        <v/>
      </c>
      <c r="F161" s="1" t="str">
        <f>IF(B161="","",VLOOKUP(基本情報登録!$D$10,'登録データ（男）'!$M$3:$Q$65,3,FALSE))</f>
        <v/>
      </c>
    </row>
    <row r="162" spans="1:6">
      <c r="A162" s="1">
        <v>161</v>
      </c>
      <c r="D162" s="1" t="str">
        <f ca="1">IF($C162="","",CONCATENATE(VLOOKUP(OFFSET('様式Ⅰ (女子)'!$B$15,3*A162,0),'登録データ（女）'!$A$3:$J$2500,9,FALSE)," ",VLOOKUP(OFFSET('様式Ⅰ (女子)'!$B$15,3*A162,0),'登録データ（女）'!$A$3:$J$2500,10,FALSE)," ","(",LEFT(VLOOKUP(OFFSET('様式Ⅰ (女子)'!$B$15,3*A162,0),'登録データ（女）'!$A$3:$J$2500,8,FALSE),2),")"))</f>
        <v/>
      </c>
      <c r="F162" s="1" t="str">
        <f>IF(B162="","",VLOOKUP(基本情報登録!$D$10,'登録データ（男）'!$M$3:$Q$65,3,FALSE))</f>
        <v/>
      </c>
    </row>
    <row r="163" spans="1:6">
      <c r="A163" s="1">
        <v>162</v>
      </c>
      <c r="D163" s="1" t="str">
        <f ca="1">IF($C163="","",CONCATENATE(VLOOKUP(OFFSET('様式Ⅰ (女子)'!$B$15,3*A163,0),'登録データ（女）'!$A$3:$J$2500,9,FALSE)," ",VLOOKUP(OFFSET('様式Ⅰ (女子)'!$B$15,3*A163,0),'登録データ（女）'!$A$3:$J$2500,10,FALSE)," ","(",LEFT(VLOOKUP(OFFSET('様式Ⅰ (女子)'!$B$15,3*A163,0),'登録データ（女）'!$A$3:$J$2500,8,FALSE),2),")"))</f>
        <v/>
      </c>
      <c r="F163" s="1" t="str">
        <f>IF(B163="","",VLOOKUP(基本情報登録!$D$10,'登録データ（男）'!$M$3:$Q$65,3,FALSE))</f>
        <v/>
      </c>
    </row>
    <row r="164" spans="1:6">
      <c r="A164" s="1">
        <v>163</v>
      </c>
      <c r="D164" s="1" t="str">
        <f ca="1">IF($C164="","",CONCATENATE(VLOOKUP(OFFSET('様式Ⅰ (女子)'!$B$15,3*A164,0),'登録データ（女）'!$A$3:$J$2500,9,FALSE)," ",VLOOKUP(OFFSET('様式Ⅰ (女子)'!$B$15,3*A164,0),'登録データ（女）'!$A$3:$J$2500,10,FALSE)," ","(",LEFT(VLOOKUP(OFFSET('様式Ⅰ (女子)'!$B$15,3*A164,0),'登録データ（女）'!$A$3:$J$2500,8,FALSE),2),")"))</f>
        <v/>
      </c>
      <c r="F164" s="1" t="str">
        <f>IF(B164="","",VLOOKUP(基本情報登録!$D$10,'登録データ（男）'!$M$3:$Q$65,3,FALSE))</f>
        <v/>
      </c>
    </row>
    <row r="165" spans="1:6">
      <c r="A165" s="1">
        <v>164</v>
      </c>
      <c r="D165" s="1" t="str">
        <f ca="1">IF($C165="","",CONCATENATE(VLOOKUP(OFFSET('様式Ⅰ (女子)'!$B$15,3*A165,0),'登録データ（女）'!$A$3:$J$2500,9,FALSE)," ",VLOOKUP(OFFSET('様式Ⅰ (女子)'!$B$15,3*A165,0),'登録データ（女）'!$A$3:$J$2500,10,FALSE)," ","(",LEFT(VLOOKUP(OFFSET('様式Ⅰ (女子)'!$B$15,3*A165,0),'登録データ（女）'!$A$3:$J$2500,8,FALSE),2),")"))</f>
        <v/>
      </c>
      <c r="F165" s="1" t="str">
        <f>IF(B165="","",VLOOKUP(基本情報登録!$D$10,'登録データ（男）'!$M$3:$Q$65,3,FALSE))</f>
        <v/>
      </c>
    </row>
    <row r="166" spans="1:6">
      <c r="A166" s="1">
        <v>165</v>
      </c>
      <c r="D166" s="1" t="str">
        <f ca="1">IF($C166="","",CONCATENATE(VLOOKUP(OFFSET('様式Ⅰ (女子)'!$B$15,3*A166,0),'登録データ（女）'!$A$3:$J$2500,9,FALSE)," ",VLOOKUP(OFFSET('様式Ⅰ (女子)'!$B$15,3*A166,0),'登録データ（女）'!$A$3:$J$2500,10,FALSE)," ","(",LEFT(VLOOKUP(OFFSET('様式Ⅰ (女子)'!$B$15,3*A166,0),'登録データ（女）'!$A$3:$J$2500,8,FALSE),2),")"))</f>
        <v/>
      </c>
      <c r="F166" s="1" t="str">
        <f>IF(B166="","",VLOOKUP(基本情報登録!$D$10,'登録データ（男）'!$M$3:$Q$65,3,FALSE))</f>
        <v/>
      </c>
    </row>
    <row r="167" spans="1:6">
      <c r="A167" s="1">
        <v>166</v>
      </c>
      <c r="D167" s="1" t="str">
        <f ca="1">IF($C167="","",CONCATENATE(VLOOKUP(OFFSET('様式Ⅰ (女子)'!$B$15,3*A167,0),'登録データ（女）'!$A$3:$J$2500,9,FALSE)," ",VLOOKUP(OFFSET('様式Ⅰ (女子)'!$B$15,3*A167,0),'登録データ（女）'!$A$3:$J$2500,10,FALSE)," ","(",LEFT(VLOOKUP(OFFSET('様式Ⅰ (女子)'!$B$15,3*A167,0),'登録データ（女）'!$A$3:$J$2500,8,FALSE),2),")"))</f>
        <v/>
      </c>
      <c r="F167" s="1" t="str">
        <f>IF(B167="","",VLOOKUP(基本情報登録!$D$10,'登録データ（男）'!$M$3:$Q$65,3,FALSE))</f>
        <v/>
      </c>
    </row>
    <row r="168" spans="1:6">
      <c r="A168" s="1">
        <v>167</v>
      </c>
      <c r="D168" s="1" t="str">
        <f ca="1">IF($C168="","",CONCATENATE(VLOOKUP(OFFSET('様式Ⅰ (女子)'!$B$15,3*A168,0),'登録データ（女）'!$A$3:$J$2500,9,FALSE)," ",VLOOKUP(OFFSET('様式Ⅰ (女子)'!$B$15,3*A168,0),'登録データ（女）'!$A$3:$J$2500,10,FALSE)," ","(",LEFT(VLOOKUP(OFFSET('様式Ⅰ (女子)'!$B$15,3*A168,0),'登録データ（女）'!$A$3:$J$2500,8,FALSE),2),")"))</f>
        <v/>
      </c>
      <c r="F168" s="1" t="str">
        <f>IF(B168="","",VLOOKUP(基本情報登録!$D$10,'登録データ（男）'!$M$3:$Q$65,3,FALSE))</f>
        <v/>
      </c>
    </row>
    <row r="169" spans="1:6">
      <c r="A169" s="1">
        <v>168</v>
      </c>
      <c r="D169" s="1" t="str">
        <f ca="1">IF($C169="","",CONCATENATE(VLOOKUP(OFFSET('様式Ⅰ (女子)'!$B$15,3*A169,0),'登録データ（女）'!$A$3:$J$2500,9,FALSE)," ",VLOOKUP(OFFSET('様式Ⅰ (女子)'!$B$15,3*A169,0),'登録データ（女）'!$A$3:$J$2500,10,FALSE)," ","(",LEFT(VLOOKUP(OFFSET('様式Ⅰ (女子)'!$B$15,3*A169,0),'登録データ（女）'!$A$3:$J$2500,8,FALSE),2),")"))</f>
        <v/>
      </c>
      <c r="F169" s="1" t="str">
        <f>IF(B169="","",VLOOKUP(基本情報登録!$D$10,'登録データ（男）'!$M$3:$Q$65,3,FALSE))</f>
        <v/>
      </c>
    </row>
    <row r="170" spans="1:6">
      <c r="A170" s="1">
        <v>169</v>
      </c>
      <c r="D170" s="1" t="str">
        <f ca="1">IF($C170="","",CONCATENATE(VLOOKUP(OFFSET('様式Ⅰ (女子)'!$B$15,3*A170,0),'登録データ（女）'!$A$3:$J$2500,9,FALSE)," ",VLOOKUP(OFFSET('様式Ⅰ (女子)'!$B$15,3*A170,0),'登録データ（女）'!$A$3:$J$2500,10,FALSE)," ","(",LEFT(VLOOKUP(OFFSET('様式Ⅰ (女子)'!$B$15,3*A170,0),'登録データ（女）'!$A$3:$J$2500,8,FALSE),2),")"))</f>
        <v/>
      </c>
      <c r="F170" s="1" t="str">
        <f>IF(B170="","",VLOOKUP(基本情報登録!$D$10,'登録データ（男）'!$M$3:$Q$65,3,FALSE))</f>
        <v/>
      </c>
    </row>
    <row r="171" spans="1:6">
      <c r="A171" s="1">
        <v>170</v>
      </c>
      <c r="D171" s="1" t="str">
        <f ca="1">IF($C171="","",CONCATENATE(VLOOKUP(OFFSET('様式Ⅰ (女子)'!$B$15,3*A171,0),'登録データ（女）'!$A$3:$J$2500,9,FALSE)," ",VLOOKUP(OFFSET('様式Ⅰ (女子)'!$B$15,3*A171,0),'登録データ（女）'!$A$3:$J$2500,10,FALSE)," ","(",LEFT(VLOOKUP(OFFSET('様式Ⅰ (女子)'!$B$15,3*A171,0),'登録データ（女）'!$A$3:$J$2500,8,FALSE),2),")"))</f>
        <v/>
      </c>
      <c r="F171" s="1" t="str">
        <f>IF(B171="","",VLOOKUP(基本情報登録!$D$10,'登録データ（男）'!$M$3:$Q$65,3,FALSE))</f>
        <v/>
      </c>
    </row>
    <row r="172" spans="1:6">
      <c r="A172" s="1">
        <v>171</v>
      </c>
      <c r="D172" s="1" t="str">
        <f ca="1">IF($C172="","",CONCATENATE(VLOOKUP(OFFSET('様式Ⅰ (女子)'!$B$15,3*A172,0),'登録データ（女）'!$A$3:$J$2500,9,FALSE)," ",VLOOKUP(OFFSET('様式Ⅰ (女子)'!$B$15,3*A172,0),'登録データ（女）'!$A$3:$J$2500,10,FALSE)," ","(",LEFT(VLOOKUP(OFFSET('様式Ⅰ (女子)'!$B$15,3*A172,0),'登録データ（女）'!$A$3:$J$2500,8,FALSE),2),")"))</f>
        <v/>
      </c>
      <c r="F172" s="1" t="str">
        <f>IF(B172="","",VLOOKUP(基本情報登録!$D$10,'登録データ（男）'!$M$3:$Q$65,3,FALSE))</f>
        <v/>
      </c>
    </row>
    <row r="173" spans="1:6">
      <c r="A173" s="1">
        <v>172</v>
      </c>
      <c r="D173" s="1" t="str">
        <f ca="1">IF($C173="","",CONCATENATE(VLOOKUP(OFFSET('様式Ⅰ (女子)'!$B$15,3*A173,0),'登録データ（女）'!$A$3:$J$2500,9,FALSE)," ",VLOOKUP(OFFSET('様式Ⅰ (女子)'!$B$15,3*A173,0),'登録データ（女）'!$A$3:$J$2500,10,FALSE)," ","(",LEFT(VLOOKUP(OFFSET('様式Ⅰ (女子)'!$B$15,3*A173,0),'登録データ（女）'!$A$3:$J$2500,8,FALSE),2),")"))</f>
        <v/>
      </c>
      <c r="F173" s="1" t="str">
        <f>IF(B173="","",VLOOKUP(基本情報登録!$D$10,'登録データ（男）'!$M$3:$Q$65,3,FALSE))</f>
        <v/>
      </c>
    </row>
    <row r="174" spans="1:6">
      <c r="A174" s="1">
        <v>173</v>
      </c>
      <c r="D174" s="1" t="str">
        <f ca="1">IF($C174="","",CONCATENATE(VLOOKUP(OFFSET('様式Ⅰ (女子)'!$B$15,3*A174,0),'登録データ（女）'!$A$3:$J$2500,9,FALSE)," ",VLOOKUP(OFFSET('様式Ⅰ (女子)'!$B$15,3*A174,0),'登録データ（女）'!$A$3:$J$2500,10,FALSE)," ","(",LEFT(VLOOKUP(OFFSET('様式Ⅰ (女子)'!$B$15,3*A174,0),'登録データ（女）'!$A$3:$J$2500,8,FALSE),2),")"))</f>
        <v/>
      </c>
      <c r="F174" s="1" t="str">
        <f>IF(B174="","",VLOOKUP(基本情報登録!$D$10,'登録データ（男）'!$M$3:$Q$65,3,FALSE))</f>
        <v/>
      </c>
    </row>
    <row r="175" spans="1:6">
      <c r="A175" s="1">
        <v>174</v>
      </c>
      <c r="D175" s="1" t="str">
        <f ca="1">IF($C175="","",CONCATENATE(VLOOKUP(OFFSET('様式Ⅰ (女子)'!$B$15,3*A175,0),'登録データ（女）'!$A$3:$J$2500,9,FALSE)," ",VLOOKUP(OFFSET('様式Ⅰ (女子)'!$B$15,3*A175,0),'登録データ（女）'!$A$3:$J$2500,10,FALSE)," ","(",LEFT(VLOOKUP(OFFSET('様式Ⅰ (女子)'!$B$15,3*A175,0),'登録データ（女）'!$A$3:$J$2500,8,FALSE),2),")"))</f>
        <v/>
      </c>
      <c r="F175" s="1" t="str">
        <f>IF(B175="","",VLOOKUP(基本情報登録!$D$10,'登録データ（男）'!$M$3:$Q$65,3,FALSE))</f>
        <v/>
      </c>
    </row>
    <row r="176" spans="1:6">
      <c r="A176" s="1">
        <v>175</v>
      </c>
      <c r="D176" s="1" t="str">
        <f ca="1">IF($C176="","",CONCATENATE(VLOOKUP(OFFSET('様式Ⅰ (女子)'!$B$15,3*A176,0),'登録データ（女）'!$A$3:$J$2500,9,FALSE)," ",VLOOKUP(OFFSET('様式Ⅰ (女子)'!$B$15,3*A176,0),'登録データ（女）'!$A$3:$J$2500,10,FALSE)," ","(",LEFT(VLOOKUP(OFFSET('様式Ⅰ (女子)'!$B$15,3*A176,0),'登録データ（女）'!$A$3:$J$2500,8,FALSE),2),")"))</f>
        <v/>
      </c>
      <c r="F176" s="1" t="str">
        <f>IF(B176="","",VLOOKUP(基本情報登録!$D$10,'登録データ（男）'!$M$3:$Q$65,3,FALSE))</f>
        <v/>
      </c>
    </row>
    <row r="177" spans="1:6">
      <c r="A177" s="1">
        <v>176</v>
      </c>
      <c r="D177" s="1" t="str">
        <f ca="1">IF($C177="","",CONCATENATE(VLOOKUP(OFFSET('様式Ⅰ (女子)'!$B$15,3*A177,0),'登録データ（女）'!$A$3:$J$2500,9,FALSE)," ",VLOOKUP(OFFSET('様式Ⅰ (女子)'!$B$15,3*A177,0),'登録データ（女）'!$A$3:$J$2500,10,FALSE)," ","(",LEFT(VLOOKUP(OFFSET('様式Ⅰ (女子)'!$B$15,3*A177,0),'登録データ（女）'!$A$3:$J$2500,8,FALSE),2),")"))</f>
        <v/>
      </c>
      <c r="F177" s="1" t="str">
        <f>IF(B177="","",VLOOKUP(基本情報登録!$D$10,'登録データ（男）'!$M$3:$Q$65,3,FALSE))</f>
        <v/>
      </c>
    </row>
    <row r="178" spans="1:6">
      <c r="A178" s="1">
        <v>177</v>
      </c>
      <c r="D178" s="1" t="str">
        <f ca="1">IF($C178="","",CONCATENATE(VLOOKUP(OFFSET('様式Ⅰ (女子)'!$B$15,3*A178,0),'登録データ（女）'!$A$3:$J$2500,9,FALSE)," ",VLOOKUP(OFFSET('様式Ⅰ (女子)'!$B$15,3*A178,0),'登録データ（女）'!$A$3:$J$2500,10,FALSE)," ","(",LEFT(VLOOKUP(OFFSET('様式Ⅰ (女子)'!$B$15,3*A178,0),'登録データ（女）'!$A$3:$J$2500,8,FALSE),2),")"))</f>
        <v/>
      </c>
      <c r="F178" s="1" t="str">
        <f>IF(B178="","",VLOOKUP(基本情報登録!$D$10,'登録データ（男）'!$M$3:$Q$65,3,FALSE))</f>
        <v/>
      </c>
    </row>
    <row r="179" spans="1:6">
      <c r="A179" s="1">
        <v>178</v>
      </c>
      <c r="D179" s="1" t="str">
        <f ca="1">IF($C179="","",CONCATENATE(VLOOKUP(OFFSET('様式Ⅰ (女子)'!$B$15,3*A179,0),'登録データ（女）'!$A$3:$J$2500,9,FALSE)," ",VLOOKUP(OFFSET('様式Ⅰ (女子)'!$B$15,3*A179,0),'登録データ（女）'!$A$3:$J$2500,10,FALSE)," ","(",LEFT(VLOOKUP(OFFSET('様式Ⅰ (女子)'!$B$15,3*A179,0),'登録データ（女）'!$A$3:$J$2500,8,FALSE),2),")"))</f>
        <v/>
      </c>
      <c r="F179" s="1" t="str">
        <f>IF(B179="","",VLOOKUP(基本情報登録!$D$10,'登録データ（男）'!$M$3:$Q$65,3,FALSE))</f>
        <v/>
      </c>
    </row>
    <row r="180" spans="1:6">
      <c r="A180" s="1">
        <v>179</v>
      </c>
      <c r="D180" s="1" t="str">
        <f ca="1">IF($C180="","",CONCATENATE(VLOOKUP(OFFSET('様式Ⅰ (女子)'!$B$15,3*A180,0),'登録データ（女）'!$A$3:$J$2500,9,FALSE)," ",VLOOKUP(OFFSET('様式Ⅰ (女子)'!$B$15,3*A180,0),'登録データ（女）'!$A$3:$J$2500,10,FALSE)," ","(",LEFT(VLOOKUP(OFFSET('様式Ⅰ (女子)'!$B$15,3*A180,0),'登録データ（女）'!$A$3:$J$2500,8,FALSE),2),")"))</f>
        <v/>
      </c>
      <c r="F180" s="1" t="str">
        <f>IF(B180="","",VLOOKUP(基本情報登録!$D$10,'登録データ（男）'!$M$3:$Q$65,3,FALSE))</f>
        <v/>
      </c>
    </row>
    <row r="181" spans="1:6">
      <c r="A181" s="1">
        <v>180</v>
      </c>
      <c r="D181" s="1" t="str">
        <f ca="1">IF($C181="","",CONCATENATE(VLOOKUP(OFFSET('様式Ⅰ (女子)'!$B$15,3*A181,0),'登録データ（女）'!$A$3:$J$2500,9,FALSE)," ",VLOOKUP(OFFSET('様式Ⅰ (女子)'!$B$15,3*A181,0),'登録データ（女）'!$A$3:$J$2500,10,FALSE)," ","(",LEFT(VLOOKUP(OFFSET('様式Ⅰ (女子)'!$B$15,3*A181,0),'登録データ（女）'!$A$3:$J$2500,8,FALSE),2),")"))</f>
        <v/>
      </c>
      <c r="F181" s="1" t="str">
        <f>IF(B181="","",VLOOKUP(基本情報登録!$D$10,'登録データ（男）'!$M$3:$Q$65,3,FALSE))</f>
        <v/>
      </c>
    </row>
    <row r="182" spans="1:6">
      <c r="A182" s="1">
        <v>181</v>
      </c>
      <c r="D182" s="1" t="str">
        <f ca="1">IF($C182="","",CONCATENATE(VLOOKUP(OFFSET('様式Ⅰ (女子)'!$B$15,3*A182,0),'登録データ（女）'!$A$3:$J$2500,9,FALSE)," ",VLOOKUP(OFFSET('様式Ⅰ (女子)'!$B$15,3*A182,0),'登録データ（女）'!$A$3:$J$2500,10,FALSE)," ","(",LEFT(VLOOKUP(OFFSET('様式Ⅰ (女子)'!$B$15,3*A182,0),'登録データ（女）'!$A$3:$J$2500,8,FALSE),2),")"))</f>
        <v/>
      </c>
      <c r="F182" s="1" t="str">
        <f>IF(B182="","",VLOOKUP(基本情報登録!$D$10,'登録データ（男）'!$M$3:$Q$65,3,FALSE))</f>
        <v/>
      </c>
    </row>
    <row r="183" spans="1:6">
      <c r="A183" s="1">
        <v>182</v>
      </c>
      <c r="D183" s="1" t="str">
        <f ca="1">IF($C183="","",CONCATENATE(VLOOKUP(OFFSET('様式Ⅰ (女子)'!$B$15,3*A183,0),'登録データ（女）'!$A$3:$J$2500,9,FALSE)," ",VLOOKUP(OFFSET('様式Ⅰ (女子)'!$B$15,3*A183,0),'登録データ（女）'!$A$3:$J$2500,10,FALSE)," ","(",LEFT(VLOOKUP(OFFSET('様式Ⅰ (女子)'!$B$15,3*A183,0),'登録データ（女）'!$A$3:$J$2500,8,FALSE),2),")"))</f>
        <v/>
      </c>
      <c r="F183" s="1" t="str">
        <f>IF(B183="","",VLOOKUP(基本情報登録!$D$10,'登録データ（男）'!$M$3:$Q$65,3,FALSE))</f>
        <v/>
      </c>
    </row>
    <row r="184" spans="1:6">
      <c r="A184" s="1">
        <v>183</v>
      </c>
      <c r="D184" s="1" t="str">
        <f ca="1">IF($C184="","",CONCATENATE(VLOOKUP(OFFSET('様式Ⅰ (女子)'!$B$15,3*A184,0),'登録データ（女）'!$A$3:$J$2500,9,FALSE)," ",VLOOKUP(OFFSET('様式Ⅰ (女子)'!$B$15,3*A184,0),'登録データ（女）'!$A$3:$J$2500,10,FALSE)," ","(",LEFT(VLOOKUP(OFFSET('様式Ⅰ (女子)'!$B$15,3*A184,0),'登録データ（女）'!$A$3:$J$2500,8,FALSE),2),")"))</f>
        <v/>
      </c>
      <c r="F184" s="1" t="str">
        <f>IF(B184="","",VLOOKUP(基本情報登録!$D$10,'登録データ（男）'!$M$3:$Q$65,3,FALSE))</f>
        <v/>
      </c>
    </row>
    <row r="185" spans="1:6">
      <c r="A185" s="1">
        <v>184</v>
      </c>
      <c r="D185" s="1" t="str">
        <f ca="1">IF($C185="","",CONCATENATE(VLOOKUP(OFFSET('様式Ⅰ (女子)'!$B$15,3*A185,0),'登録データ（女）'!$A$3:$J$2500,9,FALSE)," ",VLOOKUP(OFFSET('様式Ⅰ (女子)'!$B$15,3*A185,0),'登録データ（女）'!$A$3:$J$2500,10,FALSE)," ","(",LEFT(VLOOKUP(OFFSET('様式Ⅰ (女子)'!$B$15,3*A185,0),'登録データ（女）'!$A$3:$J$2500,8,FALSE),2),")"))</f>
        <v/>
      </c>
      <c r="F185" s="1" t="str">
        <f>IF(B185="","",VLOOKUP(基本情報登録!$D$10,'登録データ（男）'!$M$3:$Q$65,3,FALSE))</f>
        <v/>
      </c>
    </row>
    <row r="186" spans="1:6">
      <c r="A186" s="1">
        <v>185</v>
      </c>
      <c r="D186" s="1" t="str">
        <f ca="1">IF($C186="","",CONCATENATE(VLOOKUP(OFFSET('様式Ⅰ (女子)'!$B$15,3*A186,0),'登録データ（女）'!$A$3:$J$2500,9,FALSE)," ",VLOOKUP(OFFSET('様式Ⅰ (女子)'!$B$15,3*A186,0),'登録データ（女）'!$A$3:$J$2500,10,FALSE)," ","(",LEFT(VLOOKUP(OFFSET('様式Ⅰ (女子)'!$B$15,3*A186,0),'登録データ（女）'!$A$3:$J$2500,8,FALSE),2),")"))</f>
        <v/>
      </c>
      <c r="F186" s="1" t="str">
        <f>IF(B186="","",VLOOKUP(基本情報登録!$D$10,'登録データ（男）'!$M$3:$Q$65,3,FALSE))</f>
        <v/>
      </c>
    </row>
    <row r="187" spans="1:6">
      <c r="A187" s="1">
        <v>186</v>
      </c>
      <c r="D187" s="1" t="str">
        <f ca="1">IF($C187="","",CONCATENATE(VLOOKUP(OFFSET('様式Ⅰ (女子)'!$B$15,3*A187,0),'登録データ（女）'!$A$3:$J$2500,9,FALSE)," ",VLOOKUP(OFFSET('様式Ⅰ (女子)'!$B$15,3*A187,0),'登録データ（女）'!$A$3:$J$2500,10,FALSE)," ","(",LEFT(VLOOKUP(OFFSET('様式Ⅰ (女子)'!$B$15,3*A187,0),'登録データ（女）'!$A$3:$J$2500,8,FALSE),2),")"))</f>
        <v/>
      </c>
      <c r="F187" s="1" t="str">
        <f>IF(B187="","",VLOOKUP(基本情報登録!$D$10,'登録データ（男）'!$M$3:$Q$65,3,FALSE))</f>
        <v/>
      </c>
    </row>
    <row r="188" spans="1:6">
      <c r="A188" s="1">
        <v>187</v>
      </c>
      <c r="D188" s="1" t="str">
        <f ca="1">IF($C188="","",CONCATENATE(VLOOKUP(OFFSET('様式Ⅰ (女子)'!$B$15,3*A188,0),'登録データ（女）'!$A$3:$J$2500,9,FALSE)," ",VLOOKUP(OFFSET('様式Ⅰ (女子)'!$B$15,3*A188,0),'登録データ（女）'!$A$3:$J$2500,10,FALSE)," ","(",LEFT(VLOOKUP(OFFSET('様式Ⅰ (女子)'!$B$15,3*A188,0),'登録データ（女）'!$A$3:$J$2500,8,FALSE),2),")"))</f>
        <v/>
      </c>
      <c r="F188" s="1" t="str">
        <f>IF(B188="","",VLOOKUP(基本情報登録!$D$10,'登録データ（男）'!$M$3:$Q$65,3,FALSE))</f>
        <v/>
      </c>
    </row>
    <row r="189" spans="1:6">
      <c r="A189" s="1">
        <v>188</v>
      </c>
      <c r="D189" s="1" t="str">
        <f ca="1">IF($C189="","",CONCATENATE(VLOOKUP(OFFSET('様式Ⅰ (女子)'!$B$15,3*A189,0),'登録データ（女）'!$A$3:$J$2500,9,FALSE)," ",VLOOKUP(OFFSET('様式Ⅰ (女子)'!$B$15,3*A189,0),'登録データ（女）'!$A$3:$J$2500,10,FALSE)," ","(",LEFT(VLOOKUP(OFFSET('様式Ⅰ (女子)'!$B$15,3*A189,0),'登録データ（女）'!$A$3:$J$2500,8,FALSE),2),")"))</f>
        <v/>
      </c>
      <c r="F189" s="1" t="str">
        <f>IF(B189="","",VLOOKUP(基本情報登録!$D$10,'登録データ（男）'!$M$3:$Q$65,3,FALSE))</f>
        <v/>
      </c>
    </row>
    <row r="190" spans="1:6">
      <c r="A190" s="1">
        <v>189</v>
      </c>
      <c r="D190" s="1" t="str">
        <f ca="1">IF($C190="","",CONCATENATE(VLOOKUP(OFFSET('様式Ⅰ (女子)'!$B$15,3*A190,0),'登録データ（女）'!$A$3:$J$2500,9,FALSE)," ",VLOOKUP(OFFSET('様式Ⅰ (女子)'!$B$15,3*A190,0),'登録データ（女）'!$A$3:$J$2500,10,FALSE)," ","(",LEFT(VLOOKUP(OFFSET('様式Ⅰ (女子)'!$B$15,3*A190,0),'登録データ（女）'!$A$3:$J$2500,8,FALSE),2),")"))</f>
        <v/>
      </c>
      <c r="F190" s="1" t="str">
        <f>IF(B190="","",VLOOKUP(基本情報登録!$D$10,'登録データ（男）'!$M$3:$Q$65,3,FALSE))</f>
        <v/>
      </c>
    </row>
    <row r="191" spans="1:6">
      <c r="A191" s="1">
        <v>190</v>
      </c>
      <c r="D191" s="1" t="str">
        <f ca="1">IF($C191="","",CONCATENATE(VLOOKUP(OFFSET('様式Ⅰ (女子)'!$B$15,3*A191,0),'登録データ（女）'!$A$3:$J$2500,9,FALSE)," ",VLOOKUP(OFFSET('様式Ⅰ (女子)'!$B$15,3*A191,0),'登録データ（女）'!$A$3:$J$2500,10,FALSE)," ","(",LEFT(VLOOKUP(OFFSET('様式Ⅰ (女子)'!$B$15,3*A191,0),'登録データ（女）'!$A$3:$J$2500,8,FALSE),2),")"))</f>
        <v/>
      </c>
      <c r="F191" s="1" t="str">
        <f>IF(B191="","",VLOOKUP(基本情報登録!$D$10,'登録データ（男）'!$M$3:$Q$65,3,FALSE))</f>
        <v/>
      </c>
    </row>
    <row r="192" spans="1:6">
      <c r="A192" s="1">
        <v>191</v>
      </c>
      <c r="D192" s="1" t="str">
        <f ca="1">IF($C192="","",CONCATENATE(VLOOKUP(OFFSET('様式Ⅰ (女子)'!$B$15,3*A192,0),'登録データ（女）'!$A$3:$J$2500,9,FALSE)," ",VLOOKUP(OFFSET('様式Ⅰ (女子)'!$B$15,3*A192,0),'登録データ（女）'!$A$3:$J$2500,10,FALSE)," ","(",LEFT(VLOOKUP(OFFSET('様式Ⅰ (女子)'!$B$15,3*A192,0),'登録データ（女）'!$A$3:$J$2500,8,FALSE),2),")"))</f>
        <v/>
      </c>
      <c r="F192" s="1" t="str">
        <f>IF(B192="","",VLOOKUP(基本情報登録!$D$10,'登録データ（男）'!$M$3:$Q$65,3,FALSE))</f>
        <v/>
      </c>
    </row>
    <row r="193" spans="1:6">
      <c r="A193" s="1">
        <v>192</v>
      </c>
      <c r="D193" s="1" t="str">
        <f ca="1">IF($C193="","",CONCATENATE(VLOOKUP(OFFSET('様式Ⅰ (女子)'!$B$15,3*A193,0),'登録データ（女）'!$A$3:$J$2500,9,FALSE)," ",VLOOKUP(OFFSET('様式Ⅰ (女子)'!$B$15,3*A193,0),'登録データ（女）'!$A$3:$J$2500,10,FALSE)," ","(",LEFT(VLOOKUP(OFFSET('様式Ⅰ (女子)'!$B$15,3*A193,0),'登録データ（女）'!$A$3:$J$2500,8,FALSE),2),")"))</f>
        <v/>
      </c>
      <c r="F193" s="1" t="str">
        <f>IF(B193="","",VLOOKUP(基本情報登録!$D$10,'登録データ（男）'!$M$3:$Q$65,3,FALSE))</f>
        <v/>
      </c>
    </row>
    <row r="194" spans="1:6">
      <c r="A194" s="1">
        <v>193</v>
      </c>
      <c r="D194" s="1" t="str">
        <f ca="1">IF($C194="","",CONCATENATE(VLOOKUP(OFFSET('様式Ⅰ (女子)'!$B$15,3*A194,0),'登録データ（女）'!$A$3:$J$2500,9,FALSE)," ",VLOOKUP(OFFSET('様式Ⅰ (女子)'!$B$15,3*A194,0),'登録データ（女）'!$A$3:$J$2500,10,FALSE)," ","(",LEFT(VLOOKUP(OFFSET('様式Ⅰ (女子)'!$B$15,3*A194,0),'登録データ（女）'!$A$3:$J$2500,8,FALSE),2),")"))</f>
        <v/>
      </c>
      <c r="F194" s="1" t="str">
        <f>IF(B194="","",VLOOKUP(基本情報登録!$D$10,'登録データ（男）'!$M$3:$Q$65,3,FALSE))</f>
        <v/>
      </c>
    </row>
    <row r="195" spans="1:6">
      <c r="A195" s="1">
        <v>194</v>
      </c>
      <c r="D195" s="1" t="str">
        <f ca="1">IF($C195="","",CONCATENATE(VLOOKUP(OFFSET('様式Ⅰ (女子)'!$B$15,3*A195,0),'登録データ（女）'!$A$3:$J$2500,9,FALSE)," ",VLOOKUP(OFFSET('様式Ⅰ (女子)'!$B$15,3*A195,0),'登録データ（女）'!$A$3:$J$2500,10,FALSE)," ","(",LEFT(VLOOKUP(OFFSET('様式Ⅰ (女子)'!$B$15,3*A195,0),'登録データ（女）'!$A$3:$J$2500,8,FALSE),2),")"))</f>
        <v/>
      </c>
      <c r="F195" s="1" t="str">
        <f>IF(B195="","",VLOOKUP(基本情報登録!$D$10,'登録データ（男）'!$M$3:$Q$65,3,FALSE))</f>
        <v/>
      </c>
    </row>
    <row r="196" spans="1:6">
      <c r="A196" s="1">
        <v>195</v>
      </c>
      <c r="D196" s="1" t="str">
        <f ca="1">IF($C196="","",CONCATENATE(VLOOKUP(OFFSET('様式Ⅰ (女子)'!$B$15,3*A196,0),'登録データ（女）'!$A$3:$J$2500,9,FALSE)," ",VLOOKUP(OFFSET('様式Ⅰ (女子)'!$B$15,3*A196,0),'登録データ（女）'!$A$3:$J$2500,10,FALSE)," ","(",LEFT(VLOOKUP(OFFSET('様式Ⅰ (女子)'!$B$15,3*A196,0),'登録データ（女）'!$A$3:$J$2500,8,FALSE),2),")"))</f>
        <v/>
      </c>
      <c r="F196" s="1" t="str">
        <f>IF(B196="","",VLOOKUP(基本情報登録!$D$10,'登録データ（男）'!$M$3:$Q$65,3,FALSE))</f>
        <v/>
      </c>
    </row>
    <row r="197" spans="1:6">
      <c r="A197" s="1">
        <v>196</v>
      </c>
      <c r="D197" s="1" t="str">
        <f ca="1">IF($C197="","",CONCATENATE(VLOOKUP(OFFSET('様式Ⅰ (女子)'!$B$15,3*A197,0),'登録データ（女）'!$A$3:$J$2500,9,FALSE)," ",VLOOKUP(OFFSET('様式Ⅰ (女子)'!$B$15,3*A197,0),'登録データ（女）'!$A$3:$J$2500,10,FALSE)," ","(",LEFT(VLOOKUP(OFFSET('様式Ⅰ (女子)'!$B$15,3*A197,0),'登録データ（女）'!$A$3:$J$2500,8,FALSE),2),")"))</f>
        <v/>
      </c>
      <c r="F197" s="1" t="str">
        <f>IF(B197="","",VLOOKUP(基本情報登録!$D$10,'登録データ（男）'!$M$3:$Q$65,3,FALSE))</f>
        <v/>
      </c>
    </row>
    <row r="198" spans="1:6">
      <c r="A198" s="1">
        <v>197</v>
      </c>
      <c r="D198" s="1" t="str">
        <f ca="1">IF($C198="","",CONCATENATE(VLOOKUP(OFFSET('様式Ⅰ (女子)'!$B$15,3*A198,0),'登録データ（女）'!$A$3:$J$2500,9,FALSE)," ",VLOOKUP(OFFSET('様式Ⅰ (女子)'!$B$15,3*A198,0),'登録データ（女）'!$A$3:$J$2500,10,FALSE)," ","(",LEFT(VLOOKUP(OFFSET('様式Ⅰ (女子)'!$B$15,3*A198,0),'登録データ（女）'!$A$3:$J$2500,8,FALSE),2),")"))</f>
        <v/>
      </c>
      <c r="F198" s="1" t="str">
        <f>IF(B198="","",VLOOKUP(基本情報登録!$D$10,'登録データ（男）'!$M$3:$Q$65,3,FALSE))</f>
        <v/>
      </c>
    </row>
    <row r="199" spans="1:6">
      <c r="A199" s="1">
        <v>198</v>
      </c>
      <c r="D199" s="1" t="str">
        <f ca="1">IF($C199="","",CONCATENATE(VLOOKUP(OFFSET('様式Ⅰ (女子)'!$B$15,3*A199,0),'登録データ（女）'!$A$3:$J$2500,9,FALSE)," ",VLOOKUP(OFFSET('様式Ⅰ (女子)'!$B$15,3*A199,0),'登録データ（女）'!$A$3:$J$2500,10,FALSE)," ","(",LEFT(VLOOKUP(OFFSET('様式Ⅰ (女子)'!$B$15,3*A199,0),'登録データ（女）'!$A$3:$J$2500,8,FALSE),2),")"))</f>
        <v/>
      </c>
      <c r="F199" s="1" t="str">
        <f>IF(B199="","",VLOOKUP(基本情報登録!$D$10,'登録データ（男）'!$M$3:$Q$65,3,FALSE))</f>
        <v/>
      </c>
    </row>
    <row r="200" spans="1:6">
      <c r="A200" s="1">
        <v>199</v>
      </c>
      <c r="D200" s="1" t="str">
        <f ca="1">IF($C200="","",CONCATENATE(VLOOKUP(OFFSET('様式Ⅰ (女子)'!$B$15,3*A200,0),'登録データ（女）'!$A$3:$J$2500,9,FALSE)," ",VLOOKUP(OFFSET('様式Ⅰ (女子)'!$B$15,3*A200,0),'登録データ（女）'!$A$3:$J$2500,10,FALSE)," ","(",LEFT(VLOOKUP(OFFSET('様式Ⅰ (女子)'!$B$15,3*A200,0),'登録データ（女）'!$A$3:$J$2500,8,FALSE),2),")"))</f>
        <v/>
      </c>
      <c r="F200" s="1" t="str">
        <f>IF(B200="","",VLOOKUP(基本情報登録!$D$10,'登録データ（男）'!$M$3:$Q$65,3,FALSE))</f>
        <v/>
      </c>
    </row>
    <row r="201" spans="1:6">
      <c r="A201" s="1">
        <v>200</v>
      </c>
      <c r="D201" s="1" t="str">
        <f ca="1">IF($C201="","",CONCATENATE(VLOOKUP(OFFSET('様式Ⅰ (女子)'!$B$15,3*A201,0),'登録データ（女）'!$A$3:$J$2500,9,FALSE)," ",VLOOKUP(OFFSET('様式Ⅰ (女子)'!$B$15,3*A201,0),'登録データ（女）'!$A$3:$J$2500,10,FALSE)," ","(",LEFT(VLOOKUP(OFFSET('様式Ⅰ (女子)'!$B$15,3*A201,0),'登録データ（女）'!$A$3:$J$2500,8,FALSE),2),")"))</f>
        <v/>
      </c>
      <c r="F201" s="1" t="str">
        <f>IF(B201="","",VLOOKUP(基本情報登録!$D$10,'登録データ（男）'!$M$3:$Q$65,3,FALSE))</f>
        <v/>
      </c>
    </row>
    <row r="202" spans="1:6">
      <c r="A202" s="1">
        <v>201</v>
      </c>
      <c r="D202" s="1" t="str">
        <f ca="1">IF($C202="","",CONCATENATE(VLOOKUP(OFFSET('様式Ⅰ (女子)'!$B$15,3*A202,0),'登録データ（女）'!$A$3:$J$2500,9,FALSE)," ",VLOOKUP(OFFSET('様式Ⅰ (女子)'!$B$15,3*A202,0),'登録データ（女）'!$A$3:$J$2500,10,FALSE)," ","(",LEFT(VLOOKUP(OFFSET('様式Ⅰ (女子)'!$B$15,3*A202,0),'登録データ（女）'!$A$3:$J$2500,8,FALSE),2),")"))</f>
        <v/>
      </c>
      <c r="F202" s="1" t="str">
        <f>IF(B202="","",VLOOKUP(基本情報登録!$D$10,'登録データ（男）'!$M$3:$Q$65,3,FALSE))</f>
        <v/>
      </c>
    </row>
    <row r="203" spans="1:6">
      <c r="A203" s="1">
        <v>202</v>
      </c>
      <c r="D203" s="1" t="str">
        <f ca="1">IF($C203="","",CONCATENATE(VLOOKUP(OFFSET('様式Ⅰ (女子)'!$B$15,3*A203,0),'登録データ（女）'!$A$3:$J$2500,9,FALSE)," ",VLOOKUP(OFFSET('様式Ⅰ (女子)'!$B$15,3*A203,0),'登録データ（女）'!$A$3:$J$2500,10,FALSE)," ","(",LEFT(VLOOKUP(OFFSET('様式Ⅰ (女子)'!$B$15,3*A203,0),'登録データ（女）'!$A$3:$J$2500,8,FALSE),2),")"))</f>
        <v/>
      </c>
      <c r="F203" s="1" t="str">
        <f>IF(B203="","",VLOOKUP(基本情報登録!$D$10,'登録データ（男）'!$M$3:$Q$65,3,FALSE))</f>
        <v/>
      </c>
    </row>
    <row r="204" spans="1:6">
      <c r="A204" s="1">
        <v>203</v>
      </c>
      <c r="D204" s="1" t="str">
        <f ca="1">IF($C204="","",CONCATENATE(VLOOKUP(OFFSET('様式Ⅰ (女子)'!$B$15,3*A204,0),'登録データ（女）'!$A$3:$J$2500,9,FALSE)," ",VLOOKUP(OFFSET('様式Ⅰ (女子)'!$B$15,3*A204,0),'登録データ（女）'!$A$3:$J$2500,10,FALSE)," ","(",LEFT(VLOOKUP(OFFSET('様式Ⅰ (女子)'!$B$15,3*A204,0),'登録データ（女）'!$A$3:$J$2500,8,FALSE),2),")"))</f>
        <v/>
      </c>
      <c r="F204" s="1" t="str">
        <f>IF(B204="","",VLOOKUP(基本情報登録!$D$10,'登録データ（男）'!$M$3:$Q$65,3,FALSE))</f>
        <v/>
      </c>
    </row>
    <row r="205" spans="1:6">
      <c r="A205" s="1">
        <v>204</v>
      </c>
      <c r="D205" s="1" t="str">
        <f ca="1">IF($C205="","",CONCATENATE(VLOOKUP(OFFSET('様式Ⅰ (女子)'!$B$15,3*A205,0),'登録データ（女）'!$A$3:$J$2500,9,FALSE)," ",VLOOKUP(OFFSET('様式Ⅰ (女子)'!$B$15,3*A205,0),'登録データ（女）'!$A$3:$J$2500,10,FALSE)," ","(",LEFT(VLOOKUP(OFFSET('様式Ⅰ (女子)'!$B$15,3*A205,0),'登録データ（女）'!$A$3:$J$2500,8,FALSE),2),")"))</f>
        <v/>
      </c>
      <c r="F205" s="1" t="str">
        <f>IF(B205="","",VLOOKUP(基本情報登録!$D$10,'登録データ（男）'!$M$3:$Q$65,3,FALSE))</f>
        <v/>
      </c>
    </row>
    <row r="206" spans="1:6">
      <c r="A206" s="1">
        <v>205</v>
      </c>
      <c r="D206" s="1" t="str">
        <f ca="1">IF($C206="","",CONCATENATE(VLOOKUP(OFFSET('様式Ⅰ (女子)'!$B$15,3*A206,0),'登録データ（女）'!$A$3:$J$2500,9,FALSE)," ",VLOOKUP(OFFSET('様式Ⅰ (女子)'!$B$15,3*A206,0),'登録データ（女）'!$A$3:$J$2500,10,FALSE)," ","(",LEFT(VLOOKUP(OFFSET('様式Ⅰ (女子)'!$B$15,3*A206,0),'登録データ（女）'!$A$3:$J$2500,8,FALSE),2),")"))</f>
        <v/>
      </c>
      <c r="F206" s="1" t="str">
        <f>IF(B206="","",VLOOKUP(基本情報登録!$D$10,'登録データ（男）'!$M$3:$Q$65,3,FALSE))</f>
        <v/>
      </c>
    </row>
    <row r="207" spans="1:6">
      <c r="A207" s="1">
        <v>206</v>
      </c>
      <c r="D207" s="1" t="str">
        <f ca="1">IF($C207="","",CONCATENATE(VLOOKUP(OFFSET('様式Ⅰ (女子)'!$B$15,3*A207,0),'登録データ（女）'!$A$3:$J$2500,9,FALSE)," ",VLOOKUP(OFFSET('様式Ⅰ (女子)'!$B$15,3*A207,0),'登録データ（女）'!$A$3:$J$2500,10,FALSE)," ","(",LEFT(VLOOKUP(OFFSET('様式Ⅰ (女子)'!$B$15,3*A207,0),'登録データ（女）'!$A$3:$J$2500,8,FALSE),2),")"))</f>
        <v/>
      </c>
      <c r="F207" s="1" t="str">
        <f>IF(B207="","",VLOOKUP(基本情報登録!$D$10,'登録データ（男）'!$M$3:$Q$65,3,FALSE))</f>
        <v/>
      </c>
    </row>
    <row r="208" spans="1:6">
      <c r="A208" s="1">
        <v>207</v>
      </c>
      <c r="D208" s="1" t="str">
        <f ca="1">IF($C208="","",CONCATENATE(VLOOKUP(OFFSET('様式Ⅰ (女子)'!$B$15,3*A208,0),'登録データ（女）'!$A$3:$J$2500,9,FALSE)," ",VLOOKUP(OFFSET('様式Ⅰ (女子)'!$B$15,3*A208,0),'登録データ（女）'!$A$3:$J$2500,10,FALSE)," ","(",LEFT(VLOOKUP(OFFSET('様式Ⅰ (女子)'!$B$15,3*A208,0),'登録データ（女）'!$A$3:$J$2500,8,FALSE),2),")"))</f>
        <v/>
      </c>
      <c r="F208" s="1" t="str">
        <f>IF(B208="","",VLOOKUP(基本情報登録!$D$10,'登録データ（男）'!$M$3:$Q$65,3,FALSE))</f>
        <v/>
      </c>
    </row>
    <row r="209" spans="1:6">
      <c r="A209" s="1">
        <v>208</v>
      </c>
      <c r="D209" s="1" t="str">
        <f ca="1">IF($C209="","",CONCATENATE(VLOOKUP(OFFSET('様式Ⅰ (女子)'!$B$15,3*A209,0),'登録データ（女）'!$A$3:$J$2500,9,FALSE)," ",VLOOKUP(OFFSET('様式Ⅰ (女子)'!$B$15,3*A209,0),'登録データ（女）'!$A$3:$J$2500,10,FALSE)," ","(",LEFT(VLOOKUP(OFFSET('様式Ⅰ (女子)'!$B$15,3*A209,0),'登録データ（女）'!$A$3:$J$2500,8,FALSE),2),")"))</f>
        <v/>
      </c>
      <c r="F209" s="1" t="str">
        <f>IF(B209="","",VLOOKUP(基本情報登録!$D$10,'登録データ（男）'!$M$3:$Q$65,3,FALSE))</f>
        <v/>
      </c>
    </row>
    <row r="210" spans="1:6">
      <c r="A210" s="1">
        <v>209</v>
      </c>
      <c r="D210" s="1" t="str">
        <f ca="1">IF($C210="","",CONCATENATE(VLOOKUP(OFFSET('様式Ⅰ (女子)'!$B$15,3*A210,0),'登録データ（女）'!$A$3:$J$2500,9,FALSE)," ",VLOOKUP(OFFSET('様式Ⅰ (女子)'!$B$15,3*A210,0),'登録データ（女）'!$A$3:$J$2500,10,FALSE)," ","(",LEFT(VLOOKUP(OFFSET('様式Ⅰ (女子)'!$B$15,3*A210,0),'登録データ（女）'!$A$3:$J$2500,8,FALSE),2),")"))</f>
        <v/>
      </c>
      <c r="F210" s="1" t="str">
        <f>IF(B210="","",VLOOKUP(基本情報登録!$D$10,'登録データ（男）'!$M$3:$Q$65,3,FALSE))</f>
        <v/>
      </c>
    </row>
    <row r="211" spans="1:6">
      <c r="A211" s="1">
        <v>210</v>
      </c>
      <c r="D211" s="1" t="str">
        <f ca="1">IF($C211="","",CONCATENATE(VLOOKUP(OFFSET('様式Ⅰ (女子)'!$B$15,3*A211,0),'登録データ（女）'!$A$3:$J$2500,9,FALSE)," ",VLOOKUP(OFFSET('様式Ⅰ (女子)'!$B$15,3*A211,0),'登録データ（女）'!$A$3:$J$2500,10,FALSE)," ","(",LEFT(VLOOKUP(OFFSET('様式Ⅰ (女子)'!$B$15,3*A211,0),'登録データ（女）'!$A$3:$J$2500,8,FALSE),2),")"))</f>
        <v/>
      </c>
      <c r="F211" s="1" t="str">
        <f>IF(B211="","",VLOOKUP(基本情報登録!$D$10,'登録データ（男）'!$M$3:$Q$65,3,FALSE))</f>
        <v/>
      </c>
    </row>
    <row r="212" spans="1:6">
      <c r="A212" s="1">
        <v>211</v>
      </c>
      <c r="D212" s="1" t="str">
        <f ca="1">IF($C212="","",CONCATENATE(VLOOKUP(OFFSET('様式Ⅰ (女子)'!$B$15,3*A212,0),'登録データ（女）'!$A$3:$J$2500,9,FALSE)," ",VLOOKUP(OFFSET('様式Ⅰ (女子)'!$B$15,3*A212,0),'登録データ（女）'!$A$3:$J$2500,10,FALSE)," ","(",LEFT(VLOOKUP(OFFSET('様式Ⅰ (女子)'!$B$15,3*A212,0),'登録データ（女）'!$A$3:$J$2500,8,FALSE),2),")"))</f>
        <v/>
      </c>
      <c r="F212" s="1" t="str">
        <f>IF(B212="","",VLOOKUP(基本情報登録!$D$10,'登録データ（男）'!$M$3:$Q$65,3,FALSE))</f>
        <v/>
      </c>
    </row>
    <row r="213" spans="1:6">
      <c r="A213" s="1">
        <v>212</v>
      </c>
      <c r="D213" s="1" t="str">
        <f ca="1">IF($C213="","",CONCATENATE(VLOOKUP(OFFSET('様式Ⅰ (女子)'!$B$15,3*A213,0),'登録データ（女）'!$A$3:$J$2500,9,FALSE)," ",VLOOKUP(OFFSET('様式Ⅰ (女子)'!$B$15,3*A213,0),'登録データ（女）'!$A$3:$J$2500,10,FALSE)," ","(",LEFT(VLOOKUP(OFFSET('様式Ⅰ (女子)'!$B$15,3*A213,0),'登録データ（女）'!$A$3:$J$2500,8,FALSE),2),")"))</f>
        <v/>
      </c>
      <c r="F213" s="1" t="str">
        <f>IF(B213="","",VLOOKUP(基本情報登録!$D$10,'登録データ（男）'!$M$3:$Q$65,3,FALSE))</f>
        <v/>
      </c>
    </row>
    <row r="214" spans="1:6">
      <c r="A214" s="1">
        <v>213</v>
      </c>
      <c r="D214" s="1" t="str">
        <f ca="1">IF($C214="","",CONCATENATE(VLOOKUP(OFFSET('様式Ⅰ (女子)'!$B$15,3*A214,0),'登録データ（女）'!$A$3:$J$2500,9,FALSE)," ",VLOOKUP(OFFSET('様式Ⅰ (女子)'!$B$15,3*A214,0),'登録データ（女）'!$A$3:$J$2500,10,FALSE)," ","(",LEFT(VLOOKUP(OFFSET('様式Ⅰ (女子)'!$B$15,3*A214,0),'登録データ（女）'!$A$3:$J$2500,8,FALSE),2),")"))</f>
        <v/>
      </c>
      <c r="F214" s="1" t="str">
        <f>IF(B214="","",VLOOKUP(基本情報登録!$D$10,'登録データ（男）'!$M$3:$Q$65,3,FALSE))</f>
        <v/>
      </c>
    </row>
    <row r="215" spans="1:6">
      <c r="A215" s="1">
        <v>214</v>
      </c>
      <c r="D215" s="1" t="str">
        <f ca="1">IF($C215="","",CONCATENATE(VLOOKUP(OFFSET('様式Ⅰ (女子)'!$B$15,3*A215,0),'登録データ（女）'!$A$3:$J$2500,9,FALSE)," ",VLOOKUP(OFFSET('様式Ⅰ (女子)'!$B$15,3*A215,0),'登録データ（女）'!$A$3:$J$2500,10,FALSE)," ","(",LEFT(VLOOKUP(OFFSET('様式Ⅰ (女子)'!$B$15,3*A215,0),'登録データ（女）'!$A$3:$J$2500,8,FALSE),2),")"))</f>
        <v/>
      </c>
      <c r="F215" s="1" t="str">
        <f>IF(B215="","",VLOOKUP(基本情報登録!$D$10,'登録データ（男）'!$M$3:$Q$65,3,FALSE))</f>
        <v/>
      </c>
    </row>
    <row r="216" spans="1:6">
      <c r="A216" s="1">
        <v>215</v>
      </c>
      <c r="D216" s="1" t="str">
        <f ca="1">IF($C216="","",CONCATENATE(VLOOKUP(OFFSET('様式Ⅰ (女子)'!$B$15,3*A216,0),'登録データ（女）'!$A$3:$J$2500,9,FALSE)," ",VLOOKUP(OFFSET('様式Ⅰ (女子)'!$B$15,3*A216,0),'登録データ（女）'!$A$3:$J$2500,10,FALSE)," ","(",LEFT(VLOOKUP(OFFSET('様式Ⅰ (女子)'!$B$15,3*A216,0),'登録データ（女）'!$A$3:$J$2500,8,FALSE),2),")"))</f>
        <v/>
      </c>
      <c r="F216" s="1" t="str">
        <f>IF(B216="","",VLOOKUP(基本情報登録!$D$10,'登録データ（男）'!$M$3:$Q$65,3,FALSE))</f>
        <v/>
      </c>
    </row>
    <row r="217" spans="1:6">
      <c r="A217" s="1">
        <v>216</v>
      </c>
      <c r="D217" s="1" t="str">
        <f ca="1">IF($C217="","",CONCATENATE(VLOOKUP(OFFSET('様式Ⅰ (女子)'!$B$15,3*A217,0),'登録データ（女）'!$A$3:$J$2500,9,FALSE)," ",VLOOKUP(OFFSET('様式Ⅰ (女子)'!$B$15,3*A217,0),'登録データ（女）'!$A$3:$J$2500,10,FALSE)," ","(",LEFT(VLOOKUP(OFFSET('様式Ⅰ (女子)'!$B$15,3*A217,0),'登録データ（女）'!$A$3:$J$2500,8,FALSE),2),")"))</f>
        <v/>
      </c>
      <c r="F217" s="1" t="str">
        <f>IF(B217="","",VLOOKUP(基本情報登録!$D$10,'登録データ（男）'!$M$3:$Q$65,3,FALSE))</f>
        <v/>
      </c>
    </row>
    <row r="218" spans="1:6">
      <c r="A218" s="1">
        <v>217</v>
      </c>
      <c r="D218" s="1" t="str">
        <f ca="1">IF($C218="","",CONCATENATE(VLOOKUP(OFFSET('様式Ⅰ (女子)'!$B$15,3*A218,0),'登録データ（女）'!$A$3:$J$2500,9,FALSE)," ",VLOOKUP(OFFSET('様式Ⅰ (女子)'!$B$15,3*A218,0),'登録データ（女）'!$A$3:$J$2500,10,FALSE)," ","(",LEFT(VLOOKUP(OFFSET('様式Ⅰ (女子)'!$B$15,3*A218,0),'登録データ（女）'!$A$3:$J$2500,8,FALSE),2),")"))</f>
        <v/>
      </c>
      <c r="F218" s="1" t="str">
        <f>IF(B218="","",VLOOKUP(基本情報登録!$D$10,'登録データ（男）'!$M$3:$Q$65,3,FALSE))</f>
        <v/>
      </c>
    </row>
    <row r="219" spans="1:6">
      <c r="A219" s="1">
        <v>218</v>
      </c>
      <c r="D219" s="1" t="str">
        <f ca="1">IF($C219="","",CONCATENATE(VLOOKUP(OFFSET('様式Ⅰ (女子)'!$B$15,3*A219,0),'登録データ（女）'!$A$3:$J$2500,9,FALSE)," ",VLOOKUP(OFFSET('様式Ⅰ (女子)'!$B$15,3*A219,0),'登録データ（女）'!$A$3:$J$2500,10,FALSE)," ","(",LEFT(VLOOKUP(OFFSET('様式Ⅰ (女子)'!$B$15,3*A219,0),'登録データ（女）'!$A$3:$J$2500,8,FALSE),2),")"))</f>
        <v/>
      </c>
      <c r="F219" s="1" t="str">
        <f>IF(B219="","",VLOOKUP(基本情報登録!$D$10,'登録データ（男）'!$M$3:$Q$65,3,FALSE))</f>
        <v/>
      </c>
    </row>
    <row r="220" spans="1:6">
      <c r="A220" s="1">
        <v>219</v>
      </c>
      <c r="D220" s="1" t="str">
        <f ca="1">IF($C220="","",CONCATENATE(VLOOKUP(OFFSET('様式Ⅰ (女子)'!$B$15,3*A220,0),'登録データ（女）'!$A$3:$J$2500,9,FALSE)," ",VLOOKUP(OFFSET('様式Ⅰ (女子)'!$B$15,3*A220,0),'登録データ（女）'!$A$3:$J$2500,10,FALSE)," ","(",LEFT(VLOOKUP(OFFSET('様式Ⅰ (女子)'!$B$15,3*A220,0),'登録データ（女）'!$A$3:$J$2500,8,FALSE),2),")"))</f>
        <v/>
      </c>
      <c r="F220" s="1" t="str">
        <f>IF(B220="","",VLOOKUP(基本情報登録!$D$10,'登録データ（男）'!$M$3:$Q$65,3,FALSE))</f>
        <v/>
      </c>
    </row>
    <row r="221" spans="1:6">
      <c r="A221" s="1">
        <v>220</v>
      </c>
      <c r="D221" s="1" t="str">
        <f ca="1">IF($C221="","",CONCATENATE(VLOOKUP(OFFSET('様式Ⅰ (女子)'!$B$15,3*A221,0),'登録データ（女）'!$A$3:$J$2500,9,FALSE)," ",VLOOKUP(OFFSET('様式Ⅰ (女子)'!$B$15,3*A221,0),'登録データ（女）'!$A$3:$J$2500,10,FALSE)," ","(",LEFT(VLOOKUP(OFFSET('様式Ⅰ (女子)'!$B$15,3*A221,0),'登録データ（女）'!$A$3:$J$2500,8,FALSE),2),")"))</f>
        <v/>
      </c>
      <c r="F221" s="1" t="str">
        <f>IF(B221="","",VLOOKUP(基本情報登録!$D$10,'登録データ（男）'!$M$3:$Q$65,3,FALSE))</f>
        <v/>
      </c>
    </row>
    <row r="222" spans="1:6">
      <c r="A222" s="1">
        <v>221</v>
      </c>
      <c r="D222" s="1" t="str">
        <f ca="1">IF($C222="","",CONCATENATE(VLOOKUP(OFFSET('様式Ⅰ (女子)'!$B$15,3*A222,0),'登録データ（女）'!$A$3:$J$2500,9,FALSE)," ",VLOOKUP(OFFSET('様式Ⅰ (女子)'!$B$15,3*A222,0),'登録データ（女）'!$A$3:$J$2500,10,FALSE)," ","(",LEFT(VLOOKUP(OFFSET('様式Ⅰ (女子)'!$B$15,3*A222,0),'登録データ（女）'!$A$3:$J$2500,8,FALSE),2),")"))</f>
        <v/>
      </c>
      <c r="F222" s="1" t="str">
        <f>IF(B222="","",VLOOKUP(基本情報登録!$D$10,'登録データ（男）'!$M$3:$Q$65,3,FALSE))</f>
        <v/>
      </c>
    </row>
    <row r="223" spans="1:6">
      <c r="A223" s="1">
        <v>222</v>
      </c>
      <c r="D223" s="1" t="str">
        <f ca="1">IF($C223="","",CONCATENATE(VLOOKUP(OFFSET('様式Ⅰ (女子)'!$B$15,3*A223,0),'登録データ（女）'!$A$3:$J$2500,9,FALSE)," ",VLOOKUP(OFFSET('様式Ⅰ (女子)'!$B$15,3*A223,0),'登録データ（女）'!$A$3:$J$2500,10,FALSE)," ","(",LEFT(VLOOKUP(OFFSET('様式Ⅰ (女子)'!$B$15,3*A223,0),'登録データ（女）'!$A$3:$J$2500,8,FALSE),2),")"))</f>
        <v/>
      </c>
      <c r="F223" s="1" t="str">
        <f>IF(B223="","",VLOOKUP(基本情報登録!$D$10,'登録データ（男）'!$M$3:$Q$65,3,FALSE))</f>
        <v/>
      </c>
    </row>
    <row r="224" spans="1:6">
      <c r="A224" s="1">
        <v>223</v>
      </c>
      <c r="D224" s="1" t="str">
        <f ca="1">IF($C224="","",CONCATENATE(VLOOKUP(OFFSET('様式Ⅰ (女子)'!$B$15,3*A224,0),'登録データ（女）'!$A$3:$J$2500,9,FALSE)," ",VLOOKUP(OFFSET('様式Ⅰ (女子)'!$B$15,3*A224,0),'登録データ（女）'!$A$3:$J$2500,10,FALSE)," ","(",LEFT(VLOOKUP(OFFSET('様式Ⅰ (女子)'!$B$15,3*A224,0),'登録データ（女）'!$A$3:$J$2500,8,FALSE),2),")"))</f>
        <v/>
      </c>
      <c r="F224" s="1" t="str">
        <f>IF(B224="","",VLOOKUP(基本情報登録!$D$10,'登録データ（男）'!$M$3:$Q$65,3,FALSE))</f>
        <v/>
      </c>
    </row>
    <row r="225" spans="1:6">
      <c r="A225" s="1">
        <v>224</v>
      </c>
      <c r="D225" s="1" t="str">
        <f ca="1">IF($C225="","",CONCATENATE(VLOOKUP(OFFSET('様式Ⅰ (女子)'!$B$15,3*A225,0),'登録データ（女）'!$A$3:$J$2500,9,FALSE)," ",VLOOKUP(OFFSET('様式Ⅰ (女子)'!$B$15,3*A225,0),'登録データ（女）'!$A$3:$J$2500,10,FALSE)," ","(",LEFT(VLOOKUP(OFFSET('様式Ⅰ (女子)'!$B$15,3*A225,0),'登録データ（女）'!$A$3:$J$2500,8,FALSE),2),")"))</f>
        <v/>
      </c>
      <c r="F225" s="1" t="str">
        <f>IF(B225="","",VLOOKUP(基本情報登録!$D$10,'登録データ（男）'!$M$3:$Q$65,3,FALSE))</f>
        <v/>
      </c>
    </row>
    <row r="226" spans="1:6">
      <c r="A226" s="1">
        <v>225</v>
      </c>
      <c r="D226" s="1" t="str">
        <f ca="1">IF($C226="","",CONCATENATE(VLOOKUP(OFFSET('様式Ⅰ (女子)'!$B$15,3*A226,0),'登録データ（女）'!$A$3:$J$2500,9,FALSE)," ",VLOOKUP(OFFSET('様式Ⅰ (女子)'!$B$15,3*A226,0),'登録データ（女）'!$A$3:$J$2500,10,FALSE)," ","(",LEFT(VLOOKUP(OFFSET('様式Ⅰ (女子)'!$B$15,3*A226,0),'登録データ（女）'!$A$3:$J$2500,8,FALSE),2),")"))</f>
        <v/>
      </c>
      <c r="F226" s="1" t="str">
        <f>IF(B226="","",VLOOKUP(基本情報登録!$D$10,'登録データ（男）'!$M$3:$Q$65,3,FALSE))</f>
        <v/>
      </c>
    </row>
    <row r="227" spans="1:6">
      <c r="A227" s="1">
        <v>226</v>
      </c>
      <c r="D227" s="1" t="str">
        <f ca="1">IF($C227="","",CONCATENATE(VLOOKUP(OFFSET('様式Ⅰ (女子)'!$B$15,3*A227,0),'登録データ（女）'!$A$3:$J$2500,9,FALSE)," ",VLOOKUP(OFFSET('様式Ⅰ (女子)'!$B$15,3*A227,0),'登録データ（女）'!$A$3:$J$2500,10,FALSE)," ","(",LEFT(VLOOKUP(OFFSET('様式Ⅰ (女子)'!$B$15,3*A227,0),'登録データ（女）'!$A$3:$J$2500,8,FALSE),2),")"))</f>
        <v/>
      </c>
      <c r="F227" s="1" t="str">
        <f>IF(B227="","",VLOOKUP(基本情報登録!$D$10,'登録データ（男）'!$M$3:$Q$65,3,FALSE))</f>
        <v/>
      </c>
    </row>
    <row r="228" spans="1:6">
      <c r="A228" s="1">
        <v>227</v>
      </c>
      <c r="D228" s="1" t="str">
        <f ca="1">IF($C228="","",CONCATENATE(VLOOKUP(OFFSET('様式Ⅰ (女子)'!$B$15,3*A228,0),'登録データ（女）'!$A$3:$J$2500,9,FALSE)," ",VLOOKUP(OFFSET('様式Ⅰ (女子)'!$B$15,3*A228,0),'登録データ（女）'!$A$3:$J$2500,10,FALSE)," ","(",LEFT(VLOOKUP(OFFSET('様式Ⅰ (女子)'!$B$15,3*A228,0),'登録データ（女）'!$A$3:$J$2500,8,FALSE),2),")"))</f>
        <v/>
      </c>
      <c r="F228" s="1" t="str">
        <f>IF(B228="","",VLOOKUP(基本情報登録!$D$10,'登録データ（男）'!$M$3:$Q$65,3,FALSE))</f>
        <v/>
      </c>
    </row>
    <row r="229" spans="1:6">
      <c r="A229" s="1">
        <v>228</v>
      </c>
      <c r="D229" s="1" t="str">
        <f ca="1">IF($C229="","",CONCATENATE(VLOOKUP(OFFSET('様式Ⅰ (女子)'!$B$15,3*A229,0),'登録データ（女）'!$A$3:$J$2500,9,FALSE)," ",VLOOKUP(OFFSET('様式Ⅰ (女子)'!$B$15,3*A229,0),'登録データ（女）'!$A$3:$J$2500,10,FALSE)," ","(",LEFT(VLOOKUP(OFFSET('様式Ⅰ (女子)'!$B$15,3*A229,0),'登録データ（女）'!$A$3:$J$2500,8,FALSE),2),")"))</f>
        <v/>
      </c>
      <c r="F229" s="1" t="str">
        <f>IF(B229="","",VLOOKUP(基本情報登録!$D$10,'登録データ（男）'!$M$3:$Q$65,3,FALSE))</f>
        <v/>
      </c>
    </row>
    <row r="230" spans="1:6">
      <c r="A230" s="1">
        <v>229</v>
      </c>
      <c r="D230" s="1" t="str">
        <f ca="1">IF($C230="","",CONCATENATE(VLOOKUP(OFFSET('様式Ⅰ (女子)'!$B$15,3*A230,0),'登録データ（女）'!$A$3:$J$2500,9,FALSE)," ",VLOOKUP(OFFSET('様式Ⅰ (女子)'!$B$15,3*A230,0),'登録データ（女）'!$A$3:$J$2500,10,FALSE)," ","(",LEFT(VLOOKUP(OFFSET('様式Ⅰ (女子)'!$B$15,3*A230,0),'登録データ（女）'!$A$3:$J$2500,8,FALSE),2),")"))</f>
        <v/>
      </c>
      <c r="F230" s="1" t="str">
        <f>IF(B230="","",VLOOKUP(基本情報登録!$D$10,'登録データ（男）'!$M$3:$Q$65,3,FALSE))</f>
        <v/>
      </c>
    </row>
    <row r="231" spans="1:6">
      <c r="A231" s="1">
        <v>230</v>
      </c>
      <c r="D231" s="1" t="str">
        <f ca="1">IF($C231="","",CONCATENATE(VLOOKUP(OFFSET('様式Ⅰ (女子)'!$B$15,3*A231,0),'登録データ（女）'!$A$3:$J$2500,9,FALSE)," ",VLOOKUP(OFFSET('様式Ⅰ (女子)'!$B$15,3*A231,0),'登録データ（女）'!$A$3:$J$2500,10,FALSE)," ","(",LEFT(VLOOKUP(OFFSET('様式Ⅰ (女子)'!$B$15,3*A231,0),'登録データ（女）'!$A$3:$J$2500,8,FALSE),2),")"))</f>
        <v/>
      </c>
      <c r="F231" s="1" t="str">
        <f>IF(B231="","",VLOOKUP(基本情報登録!$D$10,'登録データ（男）'!$M$3:$Q$65,3,FALSE))</f>
        <v/>
      </c>
    </row>
    <row r="232" spans="1:6">
      <c r="A232" s="1">
        <v>231</v>
      </c>
      <c r="D232" s="1" t="str">
        <f ca="1">IF($C232="","",CONCATENATE(VLOOKUP(OFFSET('様式Ⅰ (女子)'!$B$15,3*A232,0),'登録データ（女）'!$A$3:$J$2500,9,FALSE)," ",VLOOKUP(OFFSET('様式Ⅰ (女子)'!$B$15,3*A232,0),'登録データ（女）'!$A$3:$J$2500,10,FALSE)," ","(",LEFT(VLOOKUP(OFFSET('様式Ⅰ (女子)'!$B$15,3*A232,0),'登録データ（女）'!$A$3:$J$2500,8,FALSE),2),")"))</f>
        <v/>
      </c>
      <c r="F232" s="1" t="str">
        <f>IF(B232="","",VLOOKUP(基本情報登録!$D$10,'登録データ（男）'!$M$3:$Q$65,3,FALSE))</f>
        <v/>
      </c>
    </row>
    <row r="233" spans="1:6">
      <c r="A233" s="1">
        <v>232</v>
      </c>
      <c r="D233" s="1" t="str">
        <f ca="1">IF($C233="","",CONCATENATE(VLOOKUP(OFFSET('様式Ⅰ (女子)'!$B$15,3*A233,0),'登録データ（女）'!$A$3:$J$2500,9,FALSE)," ",VLOOKUP(OFFSET('様式Ⅰ (女子)'!$B$15,3*A233,0),'登録データ（女）'!$A$3:$J$2500,10,FALSE)," ","(",LEFT(VLOOKUP(OFFSET('様式Ⅰ (女子)'!$B$15,3*A233,0),'登録データ（女）'!$A$3:$J$2500,8,FALSE),2),")"))</f>
        <v/>
      </c>
      <c r="F233" s="1" t="str">
        <f>IF(B233="","",VLOOKUP(基本情報登録!$D$10,'登録データ（男）'!$M$3:$Q$65,3,FALSE))</f>
        <v/>
      </c>
    </row>
    <row r="234" spans="1:6">
      <c r="A234" s="1">
        <v>233</v>
      </c>
      <c r="D234" s="1" t="str">
        <f ca="1">IF($C234="","",CONCATENATE(VLOOKUP(OFFSET('様式Ⅰ (女子)'!$B$15,3*A234,0),'登録データ（女）'!$A$3:$J$2500,9,FALSE)," ",VLOOKUP(OFFSET('様式Ⅰ (女子)'!$B$15,3*A234,0),'登録データ（女）'!$A$3:$J$2500,10,FALSE)," ","(",LEFT(VLOOKUP(OFFSET('様式Ⅰ (女子)'!$B$15,3*A234,0),'登録データ（女）'!$A$3:$J$2500,8,FALSE),2),")"))</f>
        <v/>
      </c>
      <c r="F234" s="1" t="str">
        <f>IF(B234="","",VLOOKUP(基本情報登録!$D$10,'登録データ（男）'!$M$3:$Q$65,3,FALSE))</f>
        <v/>
      </c>
    </row>
    <row r="235" spans="1:6">
      <c r="A235" s="1">
        <v>234</v>
      </c>
      <c r="D235" s="1" t="str">
        <f ca="1">IF($C235="","",CONCATENATE(VLOOKUP(OFFSET('様式Ⅰ (女子)'!$B$15,3*A235,0),'登録データ（女）'!$A$3:$J$2500,9,FALSE)," ",VLOOKUP(OFFSET('様式Ⅰ (女子)'!$B$15,3*A235,0),'登録データ（女）'!$A$3:$J$2500,10,FALSE)," ","(",LEFT(VLOOKUP(OFFSET('様式Ⅰ (女子)'!$B$15,3*A235,0),'登録データ（女）'!$A$3:$J$2500,8,FALSE),2),")"))</f>
        <v/>
      </c>
      <c r="F235" s="1" t="str">
        <f>IF(B235="","",VLOOKUP(基本情報登録!$D$10,'登録データ（男）'!$M$3:$Q$65,3,FALSE))</f>
        <v/>
      </c>
    </row>
    <row r="236" spans="1:6">
      <c r="A236" s="1">
        <v>235</v>
      </c>
      <c r="D236" s="1" t="str">
        <f ca="1">IF($C236="","",CONCATENATE(VLOOKUP(OFFSET('様式Ⅰ (女子)'!$B$15,3*A236,0),'登録データ（女）'!$A$3:$J$2500,9,FALSE)," ",VLOOKUP(OFFSET('様式Ⅰ (女子)'!$B$15,3*A236,0),'登録データ（女）'!$A$3:$J$2500,10,FALSE)," ","(",LEFT(VLOOKUP(OFFSET('様式Ⅰ (女子)'!$B$15,3*A236,0),'登録データ（女）'!$A$3:$J$2500,8,FALSE),2),")"))</f>
        <v/>
      </c>
      <c r="F236" s="1" t="str">
        <f>IF(B236="","",VLOOKUP(基本情報登録!$D$10,'登録データ（男）'!$M$3:$Q$65,3,FALSE))</f>
        <v/>
      </c>
    </row>
    <row r="237" spans="1:6">
      <c r="A237" s="1">
        <v>236</v>
      </c>
      <c r="D237" s="1" t="str">
        <f ca="1">IF($C237="","",CONCATENATE(VLOOKUP(OFFSET('様式Ⅰ (女子)'!$B$15,3*A237,0),'登録データ（女）'!$A$3:$J$2500,9,FALSE)," ",VLOOKUP(OFFSET('様式Ⅰ (女子)'!$B$15,3*A237,0),'登録データ（女）'!$A$3:$J$2500,10,FALSE)," ","(",LEFT(VLOOKUP(OFFSET('様式Ⅰ (女子)'!$B$15,3*A237,0),'登録データ（女）'!$A$3:$J$2500,8,FALSE),2),")"))</f>
        <v/>
      </c>
      <c r="F237" s="1" t="str">
        <f>IF(B237="","",VLOOKUP(基本情報登録!$D$10,'登録データ（男）'!$M$3:$Q$65,3,FALSE))</f>
        <v/>
      </c>
    </row>
    <row r="238" spans="1:6">
      <c r="A238" s="1">
        <v>237</v>
      </c>
      <c r="D238" s="1" t="str">
        <f ca="1">IF($C238="","",CONCATENATE(VLOOKUP(OFFSET('様式Ⅰ (女子)'!$B$15,3*A238,0),'登録データ（女）'!$A$3:$J$2500,9,FALSE)," ",VLOOKUP(OFFSET('様式Ⅰ (女子)'!$B$15,3*A238,0),'登録データ（女）'!$A$3:$J$2500,10,FALSE)," ","(",LEFT(VLOOKUP(OFFSET('様式Ⅰ (女子)'!$B$15,3*A238,0),'登録データ（女）'!$A$3:$J$2500,8,FALSE),2),")"))</f>
        <v/>
      </c>
      <c r="F238" s="1" t="str">
        <f>IF(B238="","",VLOOKUP(基本情報登録!$D$10,'登録データ（男）'!$M$3:$Q$65,3,FALSE))</f>
        <v/>
      </c>
    </row>
    <row r="239" spans="1:6">
      <c r="A239" s="1">
        <v>238</v>
      </c>
      <c r="D239" s="1" t="str">
        <f ca="1">IF($C239="","",CONCATENATE(VLOOKUP(OFFSET('様式Ⅰ (女子)'!$B$15,3*A239,0),'登録データ（女）'!$A$3:$J$2500,9,FALSE)," ",VLOOKUP(OFFSET('様式Ⅰ (女子)'!$B$15,3*A239,0),'登録データ（女）'!$A$3:$J$2500,10,FALSE)," ","(",LEFT(VLOOKUP(OFFSET('様式Ⅰ (女子)'!$B$15,3*A239,0),'登録データ（女）'!$A$3:$J$2500,8,FALSE),2),")"))</f>
        <v/>
      </c>
      <c r="F239" s="1" t="str">
        <f>IF(B239="","",VLOOKUP(基本情報登録!$D$10,'登録データ（男）'!$M$3:$Q$65,3,FALSE))</f>
        <v/>
      </c>
    </row>
    <row r="240" spans="1:6">
      <c r="A240" s="1">
        <v>239</v>
      </c>
      <c r="D240" s="1" t="str">
        <f ca="1">IF($C240="","",CONCATENATE(VLOOKUP(OFFSET('様式Ⅰ (女子)'!$B$15,3*A240,0),'登録データ（女）'!$A$3:$J$2500,9,FALSE)," ",VLOOKUP(OFFSET('様式Ⅰ (女子)'!$B$15,3*A240,0),'登録データ（女）'!$A$3:$J$2500,10,FALSE)," ","(",LEFT(VLOOKUP(OFFSET('様式Ⅰ (女子)'!$B$15,3*A240,0),'登録データ（女）'!$A$3:$J$2500,8,FALSE),2),")"))</f>
        <v/>
      </c>
      <c r="F240" s="1" t="str">
        <f>IF(B240="","",VLOOKUP(基本情報登録!$D$10,'登録データ（男）'!$M$3:$Q$65,3,FALSE))</f>
        <v/>
      </c>
    </row>
    <row r="241" spans="1:6">
      <c r="A241" s="1">
        <v>240</v>
      </c>
      <c r="D241" s="1" t="str">
        <f ca="1">IF($C241="","",CONCATENATE(VLOOKUP(OFFSET('様式Ⅰ (女子)'!$B$15,3*A241,0),'登録データ（女）'!$A$3:$J$2500,9,FALSE)," ",VLOOKUP(OFFSET('様式Ⅰ (女子)'!$B$15,3*A241,0),'登録データ（女）'!$A$3:$J$2500,10,FALSE)," ","(",LEFT(VLOOKUP(OFFSET('様式Ⅰ (女子)'!$B$15,3*A241,0),'登録データ（女）'!$A$3:$J$2500,8,FALSE),2),")"))</f>
        <v/>
      </c>
      <c r="F241" s="1" t="str">
        <f>IF(B241="","",VLOOKUP(基本情報登録!$D$10,'登録データ（男）'!$M$3:$Q$65,3,FALSE))</f>
        <v/>
      </c>
    </row>
    <row r="242" spans="1:6">
      <c r="A242" s="1">
        <v>241</v>
      </c>
      <c r="D242" s="1" t="str">
        <f ca="1">IF($C242="","",CONCATENATE(VLOOKUP(OFFSET('様式Ⅰ (女子)'!$B$15,3*A242,0),'登録データ（女）'!$A$3:$J$2500,9,FALSE)," ",VLOOKUP(OFFSET('様式Ⅰ (女子)'!$B$15,3*A242,0),'登録データ（女）'!$A$3:$J$2500,10,FALSE)," ","(",LEFT(VLOOKUP(OFFSET('様式Ⅰ (女子)'!$B$15,3*A242,0),'登録データ（女）'!$A$3:$J$2500,8,FALSE),2),")"))</f>
        <v/>
      </c>
      <c r="F242" s="1" t="str">
        <f>IF(B242="","",VLOOKUP(基本情報登録!$D$10,'登録データ（男）'!$M$3:$Q$65,3,FALSE))</f>
        <v/>
      </c>
    </row>
    <row r="243" spans="1:6">
      <c r="A243" s="1">
        <v>242</v>
      </c>
      <c r="D243" s="1" t="str">
        <f ca="1">IF($C243="","",CONCATENATE(VLOOKUP(OFFSET('様式Ⅰ (女子)'!$B$15,3*A243,0),'登録データ（女）'!$A$3:$J$2500,9,FALSE)," ",VLOOKUP(OFFSET('様式Ⅰ (女子)'!$B$15,3*A243,0),'登録データ（女）'!$A$3:$J$2500,10,FALSE)," ","(",LEFT(VLOOKUP(OFFSET('様式Ⅰ (女子)'!$B$15,3*A243,0),'登録データ（女）'!$A$3:$J$2500,8,FALSE),2),")"))</f>
        <v/>
      </c>
      <c r="F243" s="1" t="str">
        <f>IF(B243="","",VLOOKUP(基本情報登録!$D$10,'登録データ（男）'!$M$3:$Q$65,3,FALSE))</f>
        <v/>
      </c>
    </row>
    <row r="244" spans="1:6">
      <c r="A244" s="1">
        <v>243</v>
      </c>
      <c r="D244" s="1" t="str">
        <f ca="1">IF($C244="","",CONCATENATE(VLOOKUP(OFFSET('様式Ⅰ (女子)'!$B$15,3*A244,0),'登録データ（女）'!$A$3:$J$2500,9,FALSE)," ",VLOOKUP(OFFSET('様式Ⅰ (女子)'!$B$15,3*A244,0),'登録データ（女）'!$A$3:$J$2500,10,FALSE)," ","(",LEFT(VLOOKUP(OFFSET('様式Ⅰ (女子)'!$B$15,3*A244,0),'登録データ（女）'!$A$3:$J$2500,8,FALSE),2),")"))</f>
        <v/>
      </c>
      <c r="F244" s="1" t="str">
        <f>IF(B244="","",VLOOKUP(基本情報登録!$D$10,'登録データ（男）'!$M$3:$Q$65,3,FALSE))</f>
        <v/>
      </c>
    </row>
    <row r="245" spans="1:6">
      <c r="A245" s="1">
        <v>244</v>
      </c>
      <c r="D245" s="1" t="str">
        <f ca="1">IF($C245="","",CONCATENATE(VLOOKUP(OFFSET('様式Ⅰ (女子)'!$B$15,3*A245,0),'登録データ（女）'!$A$3:$J$2500,9,FALSE)," ",VLOOKUP(OFFSET('様式Ⅰ (女子)'!$B$15,3*A245,0),'登録データ（女）'!$A$3:$J$2500,10,FALSE)," ","(",LEFT(VLOOKUP(OFFSET('様式Ⅰ (女子)'!$B$15,3*A245,0),'登録データ（女）'!$A$3:$J$2500,8,FALSE),2),")"))</f>
        <v/>
      </c>
      <c r="F245" s="1" t="str">
        <f>IF(B245="","",VLOOKUP(基本情報登録!$D$10,'登録データ（男）'!$M$3:$Q$65,3,FALSE))</f>
        <v/>
      </c>
    </row>
    <row r="246" spans="1:6">
      <c r="A246" s="1">
        <v>245</v>
      </c>
      <c r="D246" s="1" t="str">
        <f ca="1">IF($C246="","",CONCATENATE(VLOOKUP(OFFSET('様式Ⅰ (女子)'!$B$15,3*A246,0),'登録データ（女）'!$A$3:$J$2500,9,FALSE)," ",VLOOKUP(OFFSET('様式Ⅰ (女子)'!$B$15,3*A246,0),'登録データ（女）'!$A$3:$J$2500,10,FALSE)," ","(",LEFT(VLOOKUP(OFFSET('様式Ⅰ (女子)'!$B$15,3*A246,0),'登録データ（女）'!$A$3:$J$2500,8,FALSE),2),")"))</f>
        <v/>
      </c>
      <c r="F246" s="1" t="str">
        <f>IF(B246="","",VLOOKUP(基本情報登録!$D$10,'登録データ（男）'!$M$3:$Q$65,3,FALSE))</f>
        <v/>
      </c>
    </row>
    <row r="247" spans="1:6">
      <c r="A247" s="1">
        <v>246</v>
      </c>
      <c r="D247" s="1" t="str">
        <f ca="1">IF($C247="","",CONCATENATE(VLOOKUP(OFFSET('様式Ⅰ (女子)'!$B$15,3*A247,0),'登録データ（女）'!$A$3:$J$2500,9,FALSE)," ",VLOOKUP(OFFSET('様式Ⅰ (女子)'!$B$15,3*A247,0),'登録データ（女）'!$A$3:$J$2500,10,FALSE)," ","(",LEFT(VLOOKUP(OFFSET('様式Ⅰ (女子)'!$B$15,3*A247,0),'登録データ（女）'!$A$3:$J$2500,8,FALSE),2),")"))</f>
        <v/>
      </c>
      <c r="F247" s="1" t="str">
        <f>IF(B247="","",VLOOKUP(基本情報登録!$D$10,'登録データ（男）'!$M$3:$Q$65,3,FALSE))</f>
        <v/>
      </c>
    </row>
    <row r="248" spans="1:6">
      <c r="A248" s="1">
        <v>247</v>
      </c>
      <c r="D248" s="1" t="str">
        <f ca="1">IF($C248="","",CONCATENATE(VLOOKUP(OFFSET('様式Ⅰ (女子)'!$B$15,3*A248,0),'登録データ（女）'!$A$3:$J$2500,9,FALSE)," ",VLOOKUP(OFFSET('様式Ⅰ (女子)'!$B$15,3*A248,0),'登録データ（女）'!$A$3:$J$2500,10,FALSE)," ","(",LEFT(VLOOKUP(OFFSET('様式Ⅰ (女子)'!$B$15,3*A248,0),'登録データ（女）'!$A$3:$J$2500,8,FALSE),2),")"))</f>
        <v/>
      </c>
      <c r="F248" s="1" t="str">
        <f>IF(B248="","",VLOOKUP(基本情報登録!$D$10,'登録データ（男）'!$M$3:$Q$65,3,FALSE))</f>
        <v/>
      </c>
    </row>
    <row r="249" spans="1:6">
      <c r="A249" s="1">
        <v>248</v>
      </c>
      <c r="D249" s="1" t="str">
        <f ca="1">IF($C249="","",CONCATENATE(VLOOKUP(OFFSET('様式Ⅰ (女子)'!$B$15,3*A249,0),'登録データ（女）'!$A$3:$J$2500,9,FALSE)," ",VLOOKUP(OFFSET('様式Ⅰ (女子)'!$B$15,3*A249,0),'登録データ（女）'!$A$3:$J$2500,10,FALSE)," ","(",LEFT(VLOOKUP(OFFSET('様式Ⅰ (女子)'!$B$15,3*A249,0),'登録データ（女）'!$A$3:$J$2500,8,FALSE),2),")"))</f>
        <v/>
      </c>
      <c r="F249" s="1" t="str">
        <f>IF(B249="","",VLOOKUP(基本情報登録!$D$10,'登録データ（男）'!$M$3:$Q$65,3,FALSE))</f>
        <v/>
      </c>
    </row>
    <row r="250" spans="1:6">
      <c r="A250" s="1">
        <v>249</v>
      </c>
      <c r="D250" s="1" t="str">
        <f ca="1">IF($C250="","",CONCATENATE(VLOOKUP(OFFSET('様式Ⅰ (女子)'!$B$15,3*A250,0),'登録データ（女）'!$A$3:$J$2500,9,FALSE)," ",VLOOKUP(OFFSET('様式Ⅰ (女子)'!$B$15,3*A250,0),'登録データ（女）'!$A$3:$J$2500,10,FALSE)," ","(",LEFT(VLOOKUP(OFFSET('様式Ⅰ (女子)'!$B$15,3*A250,0),'登録データ（女）'!$A$3:$J$2500,8,FALSE),2),")"))</f>
        <v/>
      </c>
      <c r="F250" s="1" t="str">
        <f>IF(B250="","",VLOOKUP(基本情報登録!$D$10,'登録データ（男）'!$M$3:$Q$65,3,FALSE))</f>
        <v/>
      </c>
    </row>
    <row r="251" spans="1:6">
      <c r="A251" s="1">
        <v>250</v>
      </c>
      <c r="D251" s="1" t="str">
        <f ca="1">IF($C251="","",CONCATENATE(VLOOKUP(OFFSET('様式Ⅰ (女子)'!$B$15,3*A251,0),'登録データ（女）'!$A$3:$J$2500,9,FALSE)," ",VLOOKUP(OFFSET('様式Ⅰ (女子)'!$B$15,3*A251,0),'登録データ（女）'!$A$3:$J$2500,10,FALSE)," ","(",LEFT(VLOOKUP(OFFSET('様式Ⅰ (女子)'!$B$15,3*A251,0),'登録データ（女）'!$A$3:$J$2500,8,FALSE),2),")"))</f>
        <v/>
      </c>
      <c r="F251" s="1" t="str">
        <f>IF(B251="","",VLOOKUP(基本情報登録!$D$10,'登録データ（男）'!$M$3:$Q$65,3,FALSE))</f>
        <v/>
      </c>
    </row>
    <row r="252" spans="1:6">
      <c r="A252" s="1">
        <v>251</v>
      </c>
      <c r="D252" s="1" t="str">
        <f ca="1">IF($C252="","",CONCATENATE(VLOOKUP(OFFSET('様式Ⅰ (女子)'!$B$15,3*A252,0),'登録データ（女）'!$A$3:$J$2500,9,FALSE)," ",VLOOKUP(OFFSET('様式Ⅰ (女子)'!$B$15,3*A252,0),'登録データ（女）'!$A$3:$J$2500,10,FALSE)," ","(",LEFT(VLOOKUP(OFFSET('様式Ⅰ (女子)'!$B$15,3*A252,0),'登録データ（女）'!$A$3:$J$2500,8,FALSE),2),")"))</f>
        <v/>
      </c>
      <c r="F252" s="1" t="str">
        <f>IF(B252="","",VLOOKUP(基本情報登録!$D$10,'登録データ（男）'!$M$3:$Q$65,3,FALSE))</f>
        <v/>
      </c>
    </row>
    <row r="253" spans="1:6">
      <c r="A253" s="1">
        <v>252</v>
      </c>
      <c r="D253" s="1" t="str">
        <f ca="1">IF($C253="","",CONCATENATE(VLOOKUP(OFFSET('様式Ⅰ (女子)'!$B$15,3*A253,0),'登録データ（女）'!$A$3:$J$2500,9,FALSE)," ",VLOOKUP(OFFSET('様式Ⅰ (女子)'!$B$15,3*A253,0),'登録データ（女）'!$A$3:$J$2500,10,FALSE)," ","(",LEFT(VLOOKUP(OFFSET('様式Ⅰ (女子)'!$B$15,3*A253,0),'登録データ（女）'!$A$3:$J$2500,8,FALSE),2),")"))</f>
        <v/>
      </c>
      <c r="F253" s="1" t="str">
        <f>IF(B253="","",VLOOKUP(基本情報登録!$D$10,'登録データ（男）'!$M$3:$Q$65,3,FALSE))</f>
        <v/>
      </c>
    </row>
    <row r="254" spans="1:6">
      <c r="A254" s="1">
        <v>253</v>
      </c>
      <c r="D254" s="1" t="str">
        <f ca="1">IF($C254="","",CONCATENATE(VLOOKUP(OFFSET('様式Ⅰ (女子)'!$B$15,3*A254,0),'登録データ（女）'!$A$3:$J$2500,9,FALSE)," ",VLOOKUP(OFFSET('様式Ⅰ (女子)'!$B$15,3*A254,0),'登録データ（女）'!$A$3:$J$2500,10,FALSE)," ","(",LEFT(VLOOKUP(OFFSET('様式Ⅰ (女子)'!$B$15,3*A254,0),'登録データ（女）'!$A$3:$J$2500,8,FALSE),2),")"))</f>
        <v/>
      </c>
      <c r="F254" s="1" t="str">
        <f>IF(B254="","",VLOOKUP(基本情報登録!$D$10,'登録データ（男）'!$M$3:$Q$65,3,FALSE))</f>
        <v/>
      </c>
    </row>
    <row r="255" spans="1:6">
      <c r="A255" s="1">
        <v>254</v>
      </c>
      <c r="D255" s="1" t="str">
        <f ca="1">IF($C255="","",CONCATENATE(VLOOKUP(OFFSET('様式Ⅰ (女子)'!$B$15,3*A255,0),'登録データ（女）'!$A$3:$J$2500,9,FALSE)," ",VLOOKUP(OFFSET('様式Ⅰ (女子)'!$B$15,3*A255,0),'登録データ（女）'!$A$3:$J$2500,10,FALSE)," ","(",LEFT(VLOOKUP(OFFSET('様式Ⅰ (女子)'!$B$15,3*A255,0),'登録データ（女）'!$A$3:$J$2500,8,FALSE),2),")"))</f>
        <v/>
      </c>
      <c r="F255" s="1" t="str">
        <f>IF(B255="","",VLOOKUP(基本情報登録!$D$10,'登録データ（男）'!$M$3:$Q$65,3,FALSE))</f>
        <v/>
      </c>
    </row>
    <row r="256" spans="1:6">
      <c r="A256" s="1">
        <v>255</v>
      </c>
      <c r="D256" s="1" t="str">
        <f ca="1">IF($C256="","",CONCATENATE(VLOOKUP(OFFSET('様式Ⅰ (女子)'!$B$15,3*A256,0),'登録データ（女）'!$A$3:$J$2500,9,FALSE)," ",VLOOKUP(OFFSET('様式Ⅰ (女子)'!$B$15,3*A256,0),'登録データ（女）'!$A$3:$J$2500,10,FALSE)," ","(",LEFT(VLOOKUP(OFFSET('様式Ⅰ (女子)'!$B$15,3*A256,0),'登録データ（女）'!$A$3:$J$2500,8,FALSE),2),")"))</f>
        <v/>
      </c>
      <c r="F256" s="1" t="str">
        <f>IF(B256="","",VLOOKUP(基本情報登録!$D$10,'登録データ（男）'!$M$3:$Q$65,3,FALSE))</f>
        <v/>
      </c>
    </row>
    <row r="257" spans="1:6">
      <c r="A257" s="1">
        <v>256</v>
      </c>
      <c r="D257" s="1" t="str">
        <f ca="1">IF($C257="","",CONCATENATE(VLOOKUP(OFFSET('様式Ⅰ (女子)'!$B$15,3*A257,0),'登録データ（女）'!$A$3:$J$2500,9,FALSE)," ",VLOOKUP(OFFSET('様式Ⅰ (女子)'!$B$15,3*A257,0),'登録データ（女）'!$A$3:$J$2500,10,FALSE)," ","(",LEFT(VLOOKUP(OFFSET('様式Ⅰ (女子)'!$B$15,3*A257,0),'登録データ（女）'!$A$3:$J$2500,8,FALSE),2),")"))</f>
        <v/>
      </c>
      <c r="F257" s="1" t="str">
        <f>IF(B257="","",VLOOKUP(基本情報登録!$D$10,'登録データ（男）'!$M$3:$Q$65,3,FALSE))</f>
        <v/>
      </c>
    </row>
    <row r="258" spans="1:6">
      <c r="A258" s="1">
        <v>257</v>
      </c>
      <c r="D258" s="1" t="str">
        <f ca="1">IF($C258="","",CONCATENATE(VLOOKUP(OFFSET('様式Ⅰ (女子)'!$B$15,3*A258,0),'登録データ（女）'!$A$3:$J$2500,9,FALSE)," ",VLOOKUP(OFFSET('様式Ⅰ (女子)'!$B$15,3*A258,0),'登録データ（女）'!$A$3:$J$2500,10,FALSE)," ","(",LEFT(VLOOKUP(OFFSET('様式Ⅰ (女子)'!$B$15,3*A258,0),'登録データ（女）'!$A$3:$J$2500,8,FALSE),2),")"))</f>
        <v/>
      </c>
      <c r="F258" s="1" t="str">
        <f>IF(B258="","",VLOOKUP(基本情報登録!$D$10,'登録データ（男）'!$M$3:$Q$65,3,FALSE))</f>
        <v/>
      </c>
    </row>
    <row r="259" spans="1:6">
      <c r="A259" s="1">
        <v>258</v>
      </c>
      <c r="D259" s="1" t="str">
        <f ca="1">IF($C259="","",CONCATENATE(VLOOKUP(OFFSET('様式Ⅰ (女子)'!$B$15,3*A259,0),'登録データ（女）'!$A$3:$J$2500,9,FALSE)," ",VLOOKUP(OFFSET('様式Ⅰ (女子)'!$B$15,3*A259,0),'登録データ（女）'!$A$3:$J$2500,10,FALSE)," ","(",LEFT(VLOOKUP(OFFSET('様式Ⅰ (女子)'!$B$15,3*A259,0),'登録データ（女）'!$A$3:$J$2500,8,FALSE),2),")"))</f>
        <v/>
      </c>
      <c r="F259" s="1" t="str">
        <f>IF(B259="","",VLOOKUP(基本情報登録!$D$10,'登録データ（男）'!$M$3:$Q$65,3,FALSE))</f>
        <v/>
      </c>
    </row>
    <row r="260" spans="1:6">
      <c r="A260" s="1">
        <v>259</v>
      </c>
      <c r="D260" s="1" t="str">
        <f ca="1">IF($C260="","",CONCATENATE(VLOOKUP(OFFSET('様式Ⅰ (女子)'!$B$15,3*A260,0),'登録データ（女）'!$A$3:$J$2500,9,FALSE)," ",VLOOKUP(OFFSET('様式Ⅰ (女子)'!$B$15,3*A260,0),'登録データ（女）'!$A$3:$J$2500,10,FALSE)," ","(",LEFT(VLOOKUP(OFFSET('様式Ⅰ (女子)'!$B$15,3*A260,0),'登録データ（女）'!$A$3:$J$2500,8,FALSE),2),")"))</f>
        <v/>
      </c>
      <c r="F260" s="1" t="str">
        <f>IF(B260="","",VLOOKUP(基本情報登録!$D$10,'登録データ（男）'!$M$3:$Q$65,3,FALSE))</f>
        <v/>
      </c>
    </row>
    <row r="261" spans="1:6">
      <c r="A261" s="1">
        <v>260</v>
      </c>
      <c r="D261" s="1" t="str">
        <f ca="1">IF($C261="","",CONCATENATE(VLOOKUP(OFFSET('様式Ⅰ (女子)'!$B$15,3*A261,0),'登録データ（女）'!$A$3:$J$2500,9,FALSE)," ",VLOOKUP(OFFSET('様式Ⅰ (女子)'!$B$15,3*A261,0),'登録データ（女）'!$A$3:$J$2500,10,FALSE)," ","(",LEFT(VLOOKUP(OFFSET('様式Ⅰ (女子)'!$B$15,3*A261,0),'登録データ（女）'!$A$3:$J$2500,8,FALSE),2),")"))</f>
        <v/>
      </c>
      <c r="F261" s="1" t="str">
        <f>IF(B261="","",VLOOKUP(基本情報登録!$D$10,'登録データ（男）'!$M$3:$Q$65,3,FALSE))</f>
        <v/>
      </c>
    </row>
    <row r="262" spans="1:6">
      <c r="A262" s="1">
        <v>261</v>
      </c>
      <c r="D262" s="1" t="str">
        <f ca="1">IF($C262="","",CONCATENATE(VLOOKUP(OFFSET('様式Ⅰ (女子)'!$B$15,3*A262,0),'登録データ（女）'!$A$3:$J$2500,9,FALSE)," ",VLOOKUP(OFFSET('様式Ⅰ (女子)'!$B$15,3*A262,0),'登録データ（女）'!$A$3:$J$2500,10,FALSE)," ","(",LEFT(VLOOKUP(OFFSET('様式Ⅰ (女子)'!$B$15,3*A262,0),'登録データ（女）'!$A$3:$J$2500,8,FALSE),2),")"))</f>
        <v/>
      </c>
      <c r="F262" s="1" t="str">
        <f>IF(B262="","",VLOOKUP(基本情報登録!$D$10,'登録データ（男）'!$M$3:$Q$65,3,FALSE))</f>
        <v/>
      </c>
    </row>
    <row r="263" spans="1:6">
      <c r="A263" s="1">
        <v>262</v>
      </c>
      <c r="D263" s="1" t="str">
        <f ca="1">IF($C263="","",CONCATENATE(VLOOKUP(OFFSET('様式Ⅰ (女子)'!$B$15,3*A263,0),'登録データ（女）'!$A$3:$J$2500,9,FALSE)," ",VLOOKUP(OFFSET('様式Ⅰ (女子)'!$B$15,3*A263,0),'登録データ（女）'!$A$3:$J$2500,10,FALSE)," ","(",LEFT(VLOOKUP(OFFSET('様式Ⅰ (女子)'!$B$15,3*A263,0),'登録データ（女）'!$A$3:$J$2500,8,FALSE),2),")"))</f>
        <v/>
      </c>
      <c r="F263" s="1" t="str">
        <f>IF(B263="","",VLOOKUP(基本情報登録!$D$10,'登録データ（男）'!$M$3:$Q$65,3,FALSE))</f>
        <v/>
      </c>
    </row>
    <row r="264" spans="1:6">
      <c r="A264" s="1">
        <v>263</v>
      </c>
      <c r="D264" s="1" t="str">
        <f ca="1">IF($C264="","",CONCATENATE(VLOOKUP(OFFSET('様式Ⅰ (女子)'!$B$15,3*A264,0),'登録データ（女）'!$A$3:$J$2500,9,FALSE)," ",VLOOKUP(OFFSET('様式Ⅰ (女子)'!$B$15,3*A264,0),'登録データ（女）'!$A$3:$J$2500,10,FALSE)," ","(",LEFT(VLOOKUP(OFFSET('様式Ⅰ (女子)'!$B$15,3*A264,0),'登録データ（女）'!$A$3:$J$2500,8,FALSE),2),")"))</f>
        <v/>
      </c>
      <c r="F264" s="1" t="str">
        <f>IF(B264="","",VLOOKUP(基本情報登録!$D$10,'登録データ（男）'!$M$3:$Q$65,3,FALSE))</f>
        <v/>
      </c>
    </row>
    <row r="265" spans="1:6">
      <c r="A265" s="1">
        <v>264</v>
      </c>
      <c r="D265" s="1" t="str">
        <f ca="1">IF($C265="","",CONCATENATE(VLOOKUP(OFFSET('様式Ⅰ (女子)'!$B$15,3*A265,0),'登録データ（女）'!$A$3:$J$2500,9,FALSE)," ",VLOOKUP(OFFSET('様式Ⅰ (女子)'!$B$15,3*A265,0),'登録データ（女）'!$A$3:$J$2500,10,FALSE)," ","(",LEFT(VLOOKUP(OFFSET('様式Ⅰ (女子)'!$B$15,3*A265,0),'登録データ（女）'!$A$3:$J$2500,8,FALSE),2),")"))</f>
        <v/>
      </c>
      <c r="F265" s="1" t="str">
        <f>IF(B265="","",VLOOKUP(基本情報登録!$D$10,'登録データ（男）'!$M$3:$Q$65,3,FALSE))</f>
        <v/>
      </c>
    </row>
    <row r="266" spans="1:6">
      <c r="A266" s="1">
        <v>265</v>
      </c>
      <c r="D266" s="1" t="str">
        <f ca="1">IF($C266="","",CONCATENATE(VLOOKUP(OFFSET('様式Ⅰ (女子)'!$B$15,3*A266,0),'登録データ（女）'!$A$3:$J$2500,9,FALSE)," ",VLOOKUP(OFFSET('様式Ⅰ (女子)'!$B$15,3*A266,0),'登録データ（女）'!$A$3:$J$2500,10,FALSE)," ","(",LEFT(VLOOKUP(OFFSET('様式Ⅰ (女子)'!$B$15,3*A266,0),'登録データ（女）'!$A$3:$J$2500,8,FALSE),2),")"))</f>
        <v/>
      </c>
      <c r="F266" s="1" t="str">
        <f>IF(B266="","",VLOOKUP(基本情報登録!$D$10,'登録データ（男）'!$M$3:$Q$65,3,FALSE))</f>
        <v/>
      </c>
    </row>
    <row r="267" spans="1:6">
      <c r="A267" s="1">
        <v>266</v>
      </c>
      <c r="D267" s="1" t="str">
        <f ca="1">IF($C267="","",CONCATENATE(VLOOKUP(OFFSET('様式Ⅰ (女子)'!$B$15,3*A267,0),'登録データ（女）'!$A$3:$J$2500,9,FALSE)," ",VLOOKUP(OFFSET('様式Ⅰ (女子)'!$B$15,3*A267,0),'登録データ（女）'!$A$3:$J$2500,10,FALSE)," ","(",LEFT(VLOOKUP(OFFSET('様式Ⅰ (女子)'!$B$15,3*A267,0),'登録データ（女）'!$A$3:$J$2500,8,FALSE),2),")"))</f>
        <v/>
      </c>
      <c r="F267" s="1" t="str">
        <f>IF(B267="","",VLOOKUP(基本情報登録!$D$10,'登録データ（男）'!$M$3:$Q$65,3,FALSE))</f>
        <v/>
      </c>
    </row>
    <row r="268" spans="1:6">
      <c r="A268" s="1">
        <v>267</v>
      </c>
      <c r="D268" s="1" t="str">
        <f ca="1">IF($C268="","",CONCATENATE(VLOOKUP(OFFSET('様式Ⅰ (女子)'!$B$15,3*A268,0),'登録データ（女）'!$A$3:$J$2500,9,FALSE)," ",VLOOKUP(OFFSET('様式Ⅰ (女子)'!$B$15,3*A268,0),'登録データ（女）'!$A$3:$J$2500,10,FALSE)," ","(",LEFT(VLOOKUP(OFFSET('様式Ⅰ (女子)'!$B$15,3*A268,0),'登録データ（女）'!$A$3:$J$2500,8,FALSE),2),")"))</f>
        <v/>
      </c>
      <c r="F268" s="1" t="str">
        <f>IF(B268="","",VLOOKUP(基本情報登録!$D$10,'登録データ（男）'!$M$3:$Q$65,3,FALSE))</f>
        <v/>
      </c>
    </row>
    <row r="269" spans="1:6">
      <c r="A269" s="1">
        <v>268</v>
      </c>
      <c r="D269" s="1" t="str">
        <f ca="1">IF($C269="","",CONCATENATE(VLOOKUP(OFFSET('様式Ⅰ (女子)'!$B$15,3*A269,0),'登録データ（女）'!$A$3:$J$2500,9,FALSE)," ",VLOOKUP(OFFSET('様式Ⅰ (女子)'!$B$15,3*A269,0),'登録データ（女）'!$A$3:$J$2500,10,FALSE)," ","(",LEFT(VLOOKUP(OFFSET('様式Ⅰ (女子)'!$B$15,3*A269,0),'登録データ（女）'!$A$3:$J$2500,8,FALSE),2),")"))</f>
        <v/>
      </c>
      <c r="F269" s="1" t="str">
        <f>IF(B269="","",VLOOKUP(基本情報登録!$D$10,'登録データ（男）'!$M$3:$Q$65,3,FALSE))</f>
        <v/>
      </c>
    </row>
    <row r="270" spans="1:6">
      <c r="A270" s="1">
        <v>269</v>
      </c>
      <c r="D270" s="1" t="str">
        <f ca="1">IF($C270="","",CONCATENATE(VLOOKUP(OFFSET('様式Ⅰ (女子)'!$B$15,3*A270,0),'登録データ（女）'!$A$3:$J$2500,9,FALSE)," ",VLOOKUP(OFFSET('様式Ⅰ (女子)'!$B$15,3*A270,0),'登録データ（女）'!$A$3:$J$2500,10,FALSE)," ","(",LEFT(VLOOKUP(OFFSET('様式Ⅰ (女子)'!$B$15,3*A270,0),'登録データ（女）'!$A$3:$J$2500,8,FALSE),2),")"))</f>
        <v/>
      </c>
      <c r="F270" s="1" t="str">
        <f>IF(B270="","",VLOOKUP(基本情報登録!$D$10,'登録データ（男）'!$M$3:$Q$65,3,FALSE))</f>
        <v/>
      </c>
    </row>
    <row r="271" spans="1:6">
      <c r="A271" s="1">
        <v>270</v>
      </c>
      <c r="D271" s="1" t="str">
        <f ca="1">IF($C271="","",CONCATENATE(VLOOKUP(OFFSET('様式Ⅰ (女子)'!$B$15,3*A271,0),'登録データ（女）'!$A$3:$J$2500,9,FALSE)," ",VLOOKUP(OFFSET('様式Ⅰ (女子)'!$B$15,3*A271,0),'登録データ（女）'!$A$3:$J$2500,10,FALSE)," ","(",LEFT(VLOOKUP(OFFSET('様式Ⅰ (女子)'!$B$15,3*A271,0),'登録データ（女）'!$A$3:$J$2500,8,FALSE),2),")"))</f>
        <v/>
      </c>
      <c r="F271" s="1" t="str">
        <f>IF(B271="","",VLOOKUP(基本情報登録!$D$10,'登録データ（男）'!$M$3:$Q$65,3,FALSE))</f>
        <v/>
      </c>
    </row>
    <row r="272" spans="1:6">
      <c r="A272" s="1">
        <v>271</v>
      </c>
      <c r="D272" s="1" t="str">
        <f ca="1">IF($C272="","",CONCATENATE(VLOOKUP(OFFSET('様式Ⅰ (女子)'!$B$15,3*A272,0),'登録データ（女）'!$A$3:$J$2500,9,FALSE)," ",VLOOKUP(OFFSET('様式Ⅰ (女子)'!$B$15,3*A272,0),'登録データ（女）'!$A$3:$J$2500,10,FALSE)," ","(",LEFT(VLOOKUP(OFFSET('様式Ⅰ (女子)'!$B$15,3*A272,0),'登録データ（女）'!$A$3:$J$2500,8,FALSE),2),")"))</f>
        <v/>
      </c>
      <c r="F272" s="1" t="str">
        <f>IF(B272="","",VLOOKUP(基本情報登録!$D$10,'登録データ（男）'!$M$3:$Q$65,3,FALSE))</f>
        <v/>
      </c>
    </row>
    <row r="273" spans="1:6">
      <c r="A273" s="1">
        <v>272</v>
      </c>
      <c r="D273" s="1" t="str">
        <f ca="1">IF($C273="","",CONCATENATE(VLOOKUP(OFFSET('様式Ⅰ (女子)'!$B$15,3*A273,0),'登録データ（女）'!$A$3:$J$2500,9,FALSE)," ",VLOOKUP(OFFSET('様式Ⅰ (女子)'!$B$15,3*A273,0),'登録データ（女）'!$A$3:$J$2500,10,FALSE)," ","(",LEFT(VLOOKUP(OFFSET('様式Ⅰ (女子)'!$B$15,3*A273,0),'登録データ（女）'!$A$3:$J$2500,8,FALSE),2),")"))</f>
        <v/>
      </c>
      <c r="F273" s="1" t="str">
        <f>IF(B273="","",VLOOKUP(基本情報登録!$D$10,'登録データ（男）'!$M$3:$Q$65,3,FALSE))</f>
        <v/>
      </c>
    </row>
    <row r="274" spans="1:6">
      <c r="A274" s="1">
        <v>273</v>
      </c>
      <c r="D274" s="1" t="str">
        <f ca="1">IF($C274="","",CONCATENATE(VLOOKUP(OFFSET('様式Ⅰ (女子)'!$B$15,3*A274,0),'登録データ（女）'!$A$3:$J$2500,9,FALSE)," ",VLOOKUP(OFFSET('様式Ⅰ (女子)'!$B$15,3*A274,0),'登録データ（女）'!$A$3:$J$2500,10,FALSE)," ","(",LEFT(VLOOKUP(OFFSET('様式Ⅰ (女子)'!$B$15,3*A274,0),'登録データ（女）'!$A$3:$J$2500,8,FALSE),2),")"))</f>
        <v/>
      </c>
      <c r="F274" s="1" t="str">
        <f>IF(B274="","",VLOOKUP(基本情報登録!$D$10,'登録データ（男）'!$M$3:$Q$65,3,FALSE))</f>
        <v/>
      </c>
    </row>
    <row r="275" spans="1:6">
      <c r="A275" s="1">
        <v>274</v>
      </c>
      <c r="D275" s="1" t="str">
        <f ca="1">IF($C275="","",CONCATENATE(VLOOKUP(OFFSET('様式Ⅰ (女子)'!$B$15,3*A275,0),'登録データ（女）'!$A$3:$J$2500,9,FALSE)," ",VLOOKUP(OFFSET('様式Ⅰ (女子)'!$B$15,3*A275,0),'登録データ（女）'!$A$3:$J$2500,10,FALSE)," ","(",LEFT(VLOOKUP(OFFSET('様式Ⅰ (女子)'!$B$15,3*A275,0),'登録データ（女）'!$A$3:$J$2500,8,FALSE),2),")"))</f>
        <v/>
      </c>
      <c r="F275" s="1" t="str">
        <f>IF(B275="","",VLOOKUP(基本情報登録!$D$10,'登録データ（男）'!$M$3:$Q$65,3,FALSE))</f>
        <v/>
      </c>
    </row>
    <row r="276" spans="1:6">
      <c r="A276" s="1">
        <v>275</v>
      </c>
      <c r="D276" s="1" t="str">
        <f ca="1">IF($C276="","",CONCATENATE(VLOOKUP(OFFSET('様式Ⅰ (女子)'!$B$15,3*A276,0),'登録データ（女）'!$A$3:$J$2500,9,FALSE)," ",VLOOKUP(OFFSET('様式Ⅰ (女子)'!$B$15,3*A276,0),'登録データ（女）'!$A$3:$J$2500,10,FALSE)," ","(",LEFT(VLOOKUP(OFFSET('様式Ⅰ (女子)'!$B$15,3*A276,0),'登録データ（女）'!$A$3:$J$2500,8,FALSE),2),")"))</f>
        <v/>
      </c>
      <c r="F276" s="1" t="str">
        <f>IF(B276="","",VLOOKUP(基本情報登録!$D$10,'登録データ（男）'!$M$3:$Q$65,3,FALSE))</f>
        <v/>
      </c>
    </row>
    <row r="277" spans="1:6">
      <c r="A277" s="1">
        <v>276</v>
      </c>
      <c r="D277" s="1" t="str">
        <f ca="1">IF($C277="","",CONCATENATE(VLOOKUP(OFFSET('様式Ⅰ (女子)'!$B$15,3*A277,0),'登録データ（女）'!$A$3:$J$2500,9,FALSE)," ",VLOOKUP(OFFSET('様式Ⅰ (女子)'!$B$15,3*A277,0),'登録データ（女）'!$A$3:$J$2500,10,FALSE)," ","(",LEFT(VLOOKUP(OFFSET('様式Ⅰ (女子)'!$B$15,3*A277,0),'登録データ（女）'!$A$3:$J$2500,8,FALSE),2),")"))</f>
        <v/>
      </c>
      <c r="F277" s="1" t="str">
        <f>IF(B277="","",VLOOKUP(基本情報登録!$D$10,'登録データ（男）'!$M$3:$Q$65,3,FALSE))</f>
        <v/>
      </c>
    </row>
    <row r="278" spans="1:6">
      <c r="A278" s="1">
        <v>277</v>
      </c>
      <c r="D278" s="1" t="str">
        <f ca="1">IF($C278="","",CONCATENATE(VLOOKUP(OFFSET('様式Ⅰ (女子)'!$B$15,3*A278,0),'登録データ（女）'!$A$3:$J$2500,9,FALSE)," ",VLOOKUP(OFFSET('様式Ⅰ (女子)'!$B$15,3*A278,0),'登録データ（女）'!$A$3:$J$2500,10,FALSE)," ","(",LEFT(VLOOKUP(OFFSET('様式Ⅰ (女子)'!$B$15,3*A278,0),'登録データ（女）'!$A$3:$J$2500,8,FALSE),2),")"))</f>
        <v/>
      </c>
      <c r="F278" s="1" t="str">
        <f>IF(B278="","",VLOOKUP(基本情報登録!$D$10,'登録データ（男）'!$M$3:$Q$65,3,FALSE))</f>
        <v/>
      </c>
    </row>
    <row r="279" spans="1:6">
      <c r="A279" s="1">
        <v>278</v>
      </c>
      <c r="D279" s="1" t="str">
        <f ca="1">IF($C279="","",CONCATENATE(VLOOKUP(OFFSET('様式Ⅰ (女子)'!$B$15,3*A279,0),'登録データ（女）'!$A$3:$J$2500,9,FALSE)," ",VLOOKUP(OFFSET('様式Ⅰ (女子)'!$B$15,3*A279,0),'登録データ（女）'!$A$3:$J$2500,10,FALSE)," ","(",LEFT(VLOOKUP(OFFSET('様式Ⅰ (女子)'!$B$15,3*A279,0),'登録データ（女）'!$A$3:$J$2500,8,FALSE),2),")"))</f>
        <v/>
      </c>
      <c r="F279" s="1" t="str">
        <f>IF(B279="","",VLOOKUP(基本情報登録!$D$10,'登録データ（男）'!$M$3:$Q$65,3,FALSE))</f>
        <v/>
      </c>
    </row>
    <row r="280" spans="1:6">
      <c r="A280" s="1">
        <v>279</v>
      </c>
      <c r="D280" s="1" t="str">
        <f ca="1">IF($C280="","",CONCATENATE(VLOOKUP(OFFSET('様式Ⅰ (女子)'!$B$15,3*A280,0),'登録データ（女）'!$A$3:$J$2500,9,FALSE)," ",VLOOKUP(OFFSET('様式Ⅰ (女子)'!$B$15,3*A280,0),'登録データ（女）'!$A$3:$J$2500,10,FALSE)," ","(",LEFT(VLOOKUP(OFFSET('様式Ⅰ (女子)'!$B$15,3*A280,0),'登録データ（女）'!$A$3:$J$2500,8,FALSE),2),")"))</f>
        <v/>
      </c>
      <c r="F280" s="1" t="str">
        <f>IF(B280="","",VLOOKUP(基本情報登録!$D$10,'登録データ（男）'!$M$3:$Q$65,3,FALSE))</f>
        <v/>
      </c>
    </row>
    <row r="281" spans="1:6">
      <c r="A281" s="1">
        <v>280</v>
      </c>
      <c r="D281" s="1" t="str">
        <f ca="1">IF($C281="","",CONCATENATE(VLOOKUP(OFFSET('様式Ⅰ (女子)'!$B$15,3*A281,0),'登録データ（女）'!$A$3:$J$2500,9,FALSE)," ",VLOOKUP(OFFSET('様式Ⅰ (女子)'!$B$15,3*A281,0),'登録データ（女）'!$A$3:$J$2500,10,FALSE)," ","(",LEFT(VLOOKUP(OFFSET('様式Ⅰ (女子)'!$B$15,3*A281,0),'登録データ（女）'!$A$3:$J$2500,8,FALSE),2),")"))</f>
        <v/>
      </c>
      <c r="F281" s="1" t="str">
        <f>IF(B281="","",VLOOKUP(基本情報登録!$D$10,'登録データ（男）'!$M$3:$Q$65,3,FALSE))</f>
        <v/>
      </c>
    </row>
    <row r="282" spans="1:6">
      <c r="A282" s="1">
        <v>281</v>
      </c>
      <c r="D282" s="1" t="str">
        <f ca="1">IF($C282="","",CONCATENATE(VLOOKUP(OFFSET('様式Ⅰ (女子)'!$B$15,3*A282,0),'登録データ（女）'!$A$3:$J$2500,9,FALSE)," ",VLOOKUP(OFFSET('様式Ⅰ (女子)'!$B$15,3*A282,0),'登録データ（女）'!$A$3:$J$2500,10,FALSE)," ","(",LEFT(VLOOKUP(OFFSET('様式Ⅰ (女子)'!$B$15,3*A282,0),'登録データ（女）'!$A$3:$J$2500,8,FALSE),2),")"))</f>
        <v/>
      </c>
      <c r="F282" s="1" t="str">
        <f>IF(B282="","",VLOOKUP(基本情報登録!$D$10,'登録データ（男）'!$M$3:$Q$65,3,FALSE))</f>
        <v/>
      </c>
    </row>
    <row r="283" spans="1:6">
      <c r="A283" s="1">
        <v>282</v>
      </c>
      <c r="D283" s="1" t="str">
        <f ca="1">IF($C283="","",CONCATENATE(VLOOKUP(OFFSET('様式Ⅰ (女子)'!$B$15,3*A283,0),'登録データ（女）'!$A$3:$J$2500,9,FALSE)," ",VLOOKUP(OFFSET('様式Ⅰ (女子)'!$B$15,3*A283,0),'登録データ（女）'!$A$3:$J$2500,10,FALSE)," ","(",LEFT(VLOOKUP(OFFSET('様式Ⅰ (女子)'!$B$15,3*A283,0),'登録データ（女）'!$A$3:$J$2500,8,FALSE),2),")"))</f>
        <v/>
      </c>
      <c r="F283" s="1" t="str">
        <f>IF(B283="","",VLOOKUP(基本情報登録!$D$10,'登録データ（男）'!$M$3:$Q$65,3,FALSE))</f>
        <v/>
      </c>
    </row>
    <row r="284" spans="1:6">
      <c r="A284" s="1">
        <v>283</v>
      </c>
      <c r="D284" s="1" t="str">
        <f ca="1">IF($C284="","",CONCATENATE(VLOOKUP(OFFSET('様式Ⅰ (女子)'!$B$15,3*A284,0),'登録データ（女）'!$A$3:$J$2500,9,FALSE)," ",VLOOKUP(OFFSET('様式Ⅰ (女子)'!$B$15,3*A284,0),'登録データ（女）'!$A$3:$J$2500,10,FALSE)," ","(",LEFT(VLOOKUP(OFFSET('様式Ⅰ (女子)'!$B$15,3*A284,0),'登録データ（女）'!$A$3:$J$2500,8,FALSE),2),")"))</f>
        <v/>
      </c>
      <c r="F284" s="1" t="str">
        <f>IF(B284="","",VLOOKUP(基本情報登録!$D$10,'登録データ（男）'!$M$3:$Q$65,3,FALSE))</f>
        <v/>
      </c>
    </row>
    <row r="285" spans="1:6">
      <c r="A285" s="1">
        <v>284</v>
      </c>
      <c r="D285" s="1" t="str">
        <f ca="1">IF($C285="","",CONCATENATE(VLOOKUP(OFFSET('様式Ⅰ (女子)'!$B$15,3*A285,0),'登録データ（女）'!$A$3:$J$2500,9,FALSE)," ",VLOOKUP(OFFSET('様式Ⅰ (女子)'!$B$15,3*A285,0),'登録データ（女）'!$A$3:$J$2500,10,FALSE)," ","(",LEFT(VLOOKUP(OFFSET('様式Ⅰ (女子)'!$B$15,3*A285,0),'登録データ（女）'!$A$3:$J$2500,8,FALSE),2),")"))</f>
        <v/>
      </c>
      <c r="F285" s="1" t="str">
        <f>IF(B285="","",VLOOKUP(基本情報登録!$D$10,'登録データ（男）'!$M$3:$Q$65,3,FALSE))</f>
        <v/>
      </c>
    </row>
    <row r="286" spans="1:6">
      <c r="A286" s="1">
        <v>285</v>
      </c>
      <c r="D286" s="1" t="str">
        <f ca="1">IF($C286="","",CONCATENATE(VLOOKUP(OFFSET('様式Ⅰ (女子)'!$B$15,3*A286,0),'登録データ（女）'!$A$3:$J$2500,9,FALSE)," ",VLOOKUP(OFFSET('様式Ⅰ (女子)'!$B$15,3*A286,0),'登録データ（女）'!$A$3:$J$2500,10,FALSE)," ","(",LEFT(VLOOKUP(OFFSET('様式Ⅰ (女子)'!$B$15,3*A286,0),'登録データ（女）'!$A$3:$J$2500,8,FALSE),2),")"))</f>
        <v/>
      </c>
      <c r="F286" s="1" t="str">
        <f>IF(B286="","",VLOOKUP(基本情報登録!$D$10,'登録データ（男）'!$M$3:$Q$65,3,FALSE))</f>
        <v/>
      </c>
    </row>
    <row r="287" spans="1:6">
      <c r="A287" s="1">
        <v>286</v>
      </c>
      <c r="D287" s="1" t="str">
        <f ca="1">IF($C287="","",CONCATENATE(VLOOKUP(OFFSET('様式Ⅰ (女子)'!$B$15,3*A287,0),'登録データ（女）'!$A$3:$J$2500,9,FALSE)," ",VLOOKUP(OFFSET('様式Ⅰ (女子)'!$B$15,3*A287,0),'登録データ（女）'!$A$3:$J$2500,10,FALSE)," ","(",LEFT(VLOOKUP(OFFSET('様式Ⅰ (女子)'!$B$15,3*A287,0),'登録データ（女）'!$A$3:$J$2500,8,FALSE),2),")"))</f>
        <v/>
      </c>
      <c r="F287" s="1" t="str">
        <f>IF(B287="","",VLOOKUP(基本情報登録!$D$10,'登録データ（男）'!$M$3:$Q$65,3,FALSE))</f>
        <v/>
      </c>
    </row>
    <row r="288" spans="1:6">
      <c r="A288" s="1">
        <v>287</v>
      </c>
      <c r="D288" s="1" t="str">
        <f ca="1">IF($C288="","",CONCATENATE(VLOOKUP(OFFSET('様式Ⅰ (女子)'!$B$15,3*A288,0),'登録データ（女）'!$A$3:$J$2500,9,FALSE)," ",VLOOKUP(OFFSET('様式Ⅰ (女子)'!$B$15,3*A288,0),'登録データ（女）'!$A$3:$J$2500,10,FALSE)," ","(",LEFT(VLOOKUP(OFFSET('様式Ⅰ (女子)'!$B$15,3*A288,0),'登録データ（女）'!$A$3:$J$2500,8,FALSE),2),")"))</f>
        <v/>
      </c>
      <c r="F288" s="1" t="str">
        <f>IF(B288="","",VLOOKUP(基本情報登録!$D$10,'登録データ（男）'!$M$3:$Q$65,3,FALSE))</f>
        <v/>
      </c>
    </row>
    <row r="289" spans="1:6">
      <c r="A289" s="1">
        <v>288</v>
      </c>
      <c r="D289" s="1" t="str">
        <f ca="1">IF($C289="","",CONCATENATE(VLOOKUP(OFFSET('様式Ⅰ (女子)'!$B$15,3*A289,0),'登録データ（女）'!$A$3:$J$2500,9,FALSE)," ",VLOOKUP(OFFSET('様式Ⅰ (女子)'!$B$15,3*A289,0),'登録データ（女）'!$A$3:$J$2500,10,FALSE)," ","(",LEFT(VLOOKUP(OFFSET('様式Ⅰ (女子)'!$B$15,3*A289,0),'登録データ（女）'!$A$3:$J$2500,8,FALSE),2),")"))</f>
        <v/>
      </c>
      <c r="F289" s="1" t="str">
        <f>IF(B289="","",VLOOKUP(基本情報登録!$D$10,'登録データ（男）'!$M$3:$Q$65,3,FALSE))</f>
        <v/>
      </c>
    </row>
    <row r="290" spans="1:6">
      <c r="A290" s="1">
        <v>289</v>
      </c>
      <c r="D290" s="1" t="str">
        <f ca="1">IF($C290="","",CONCATENATE(VLOOKUP(OFFSET('様式Ⅰ (女子)'!$B$15,3*A290,0),'登録データ（女）'!$A$3:$J$2500,9,FALSE)," ",VLOOKUP(OFFSET('様式Ⅰ (女子)'!$B$15,3*A290,0),'登録データ（女）'!$A$3:$J$2500,10,FALSE)," ","(",LEFT(VLOOKUP(OFFSET('様式Ⅰ (女子)'!$B$15,3*A290,0),'登録データ（女）'!$A$3:$J$2500,8,FALSE),2),")"))</f>
        <v/>
      </c>
      <c r="F290" s="1" t="str">
        <f>IF(B290="","",VLOOKUP(基本情報登録!$D$10,'登録データ（男）'!$M$3:$Q$65,3,FALSE))</f>
        <v/>
      </c>
    </row>
    <row r="291" spans="1:6">
      <c r="A291" s="1">
        <v>290</v>
      </c>
      <c r="D291" s="1" t="str">
        <f ca="1">IF($C291="","",CONCATENATE(VLOOKUP(OFFSET('様式Ⅰ (女子)'!$B$15,3*A291,0),'登録データ（女）'!$A$3:$J$2500,9,FALSE)," ",VLOOKUP(OFFSET('様式Ⅰ (女子)'!$B$15,3*A291,0),'登録データ（女）'!$A$3:$J$2500,10,FALSE)," ","(",LEFT(VLOOKUP(OFFSET('様式Ⅰ (女子)'!$B$15,3*A291,0),'登録データ（女）'!$A$3:$J$2500,8,FALSE),2),")"))</f>
        <v/>
      </c>
      <c r="F291" s="1" t="str">
        <f>IF(B291="","",VLOOKUP(基本情報登録!$D$10,'登録データ（男）'!$M$3:$Q$65,3,FALSE))</f>
        <v/>
      </c>
    </row>
    <row r="292" spans="1:6">
      <c r="A292" s="1">
        <v>291</v>
      </c>
      <c r="D292" s="1" t="str">
        <f ca="1">IF($C292="","",CONCATENATE(VLOOKUP(OFFSET('様式Ⅰ (女子)'!$B$15,3*A292,0),'登録データ（女）'!$A$3:$J$2500,9,FALSE)," ",VLOOKUP(OFFSET('様式Ⅰ (女子)'!$B$15,3*A292,0),'登録データ（女）'!$A$3:$J$2500,10,FALSE)," ","(",LEFT(VLOOKUP(OFFSET('様式Ⅰ (女子)'!$B$15,3*A292,0),'登録データ（女）'!$A$3:$J$2500,8,FALSE),2),")"))</f>
        <v/>
      </c>
      <c r="F292" s="1" t="str">
        <f>IF(B292="","",VLOOKUP(基本情報登録!$D$10,'登録データ（男）'!$M$3:$Q$65,3,FALSE))</f>
        <v/>
      </c>
    </row>
    <row r="293" spans="1:6">
      <c r="A293" s="1">
        <v>292</v>
      </c>
      <c r="D293" s="1" t="str">
        <f ca="1">IF($C293="","",CONCATENATE(VLOOKUP(OFFSET('様式Ⅰ (女子)'!$B$15,3*A293,0),'登録データ（女）'!$A$3:$J$2500,9,FALSE)," ",VLOOKUP(OFFSET('様式Ⅰ (女子)'!$B$15,3*A293,0),'登録データ（女）'!$A$3:$J$2500,10,FALSE)," ","(",LEFT(VLOOKUP(OFFSET('様式Ⅰ (女子)'!$B$15,3*A293,0),'登録データ（女）'!$A$3:$J$2500,8,FALSE),2),")"))</f>
        <v/>
      </c>
      <c r="F293" s="1" t="str">
        <f>IF(B293="","",VLOOKUP(基本情報登録!$D$10,'登録データ（男）'!$M$3:$Q$65,3,FALSE))</f>
        <v/>
      </c>
    </row>
    <row r="294" spans="1:6">
      <c r="A294" s="1">
        <v>293</v>
      </c>
      <c r="D294" s="1" t="str">
        <f ca="1">IF($C294="","",CONCATENATE(VLOOKUP(OFFSET('様式Ⅰ (女子)'!$B$15,3*A294,0),'登録データ（女）'!$A$3:$J$2500,9,FALSE)," ",VLOOKUP(OFFSET('様式Ⅰ (女子)'!$B$15,3*A294,0),'登録データ（女）'!$A$3:$J$2500,10,FALSE)," ","(",LEFT(VLOOKUP(OFFSET('様式Ⅰ (女子)'!$B$15,3*A294,0),'登録データ（女）'!$A$3:$J$2500,8,FALSE),2),")"))</f>
        <v/>
      </c>
      <c r="F294" s="1" t="str">
        <f>IF(B294="","",VLOOKUP(基本情報登録!$D$10,'登録データ（男）'!$M$3:$Q$65,3,FALSE))</f>
        <v/>
      </c>
    </row>
    <row r="295" spans="1:6">
      <c r="D295" s="1" t="str">
        <f ca="1">IF($C295="","",CONCATENATE(VLOOKUP(OFFSET('様式Ⅰ (女子)'!$B$15,3*A295,0),'登録データ（女）'!$A$3:$J$2500,9,FALSE)," ",VLOOKUP(OFFSET('様式Ⅰ (女子)'!$B$15,3*A295,0),'登録データ（女）'!$A$3:$J$2500,10,FALSE)," ","(",LEFT(VLOOKUP(OFFSET('様式Ⅰ (女子)'!$B$15,3*A295,0),'登録データ（女）'!$A$3:$J$2500,8,FALSE),2),")"))</f>
        <v/>
      </c>
      <c r="F295" s="1" t="str">
        <f>IF(B295="","",VLOOKUP(基本情報登録!$D$10,'登録データ（男）'!$M$3:$Q$65,3,FALSE))</f>
        <v/>
      </c>
    </row>
    <row r="296" spans="1:6">
      <c r="D296" s="1" t="str">
        <f ca="1">IF($C296="","",CONCATENATE(VLOOKUP(OFFSET('様式Ⅰ (女子)'!$B$15,3*A296,0),'登録データ（女）'!$A$3:$J$2500,9,FALSE)," ",VLOOKUP(OFFSET('様式Ⅰ (女子)'!$B$15,3*A296,0),'登録データ（女）'!$A$3:$J$2500,10,FALSE)," ","(",LEFT(VLOOKUP(OFFSET('様式Ⅰ (女子)'!$B$15,3*A296,0),'登録データ（女）'!$A$3:$J$2500,8,FALSE),2),")"))</f>
        <v/>
      </c>
      <c r="F296" s="1" t="str">
        <f>IF(B296="","",VLOOKUP(基本情報登録!$D$10,'登録データ（男）'!$M$3:$Q$65,3,FALSE))</f>
        <v/>
      </c>
    </row>
    <row r="297" spans="1:6">
      <c r="D297" s="1" t="str">
        <f ca="1">IF($C297="","",CONCATENATE(VLOOKUP(OFFSET('様式Ⅰ (女子)'!$B$15,3*A297,0),'登録データ（女）'!$A$3:$J$2500,9,FALSE)," ",VLOOKUP(OFFSET('様式Ⅰ (女子)'!$B$15,3*A297,0),'登録データ（女）'!$A$3:$J$2500,10,FALSE)," ","(",LEFT(VLOOKUP(OFFSET('様式Ⅰ (女子)'!$B$15,3*A297,0),'登録データ（女）'!$A$3:$J$2500,8,FALSE),2),")"))</f>
        <v/>
      </c>
      <c r="F297" s="1" t="str">
        <f>IF(B297="","",VLOOKUP(基本情報登録!$D$10,'登録データ（男）'!$M$3:$Q$65,3,FALSE))</f>
        <v/>
      </c>
    </row>
    <row r="298" spans="1:6">
      <c r="D298" s="1" t="str">
        <f ca="1">IF($C298="","",CONCATENATE(VLOOKUP(OFFSET('様式Ⅰ (女子)'!$B$15,3*A298,0),'登録データ（女）'!$A$3:$J$2500,9,FALSE)," ",VLOOKUP(OFFSET('様式Ⅰ (女子)'!$B$15,3*A298,0),'登録データ（女）'!$A$3:$J$2500,10,FALSE)," ","(",LEFT(VLOOKUP(OFFSET('様式Ⅰ (女子)'!$B$15,3*A298,0),'登録データ（女）'!$A$3:$J$2500,8,FALSE),2),")"))</f>
        <v/>
      </c>
      <c r="F298" s="1" t="str">
        <f>IF(B298="","",VLOOKUP(基本情報登録!$D$10,'登録データ（男）'!$M$3:$Q$65,3,FALSE))</f>
        <v/>
      </c>
    </row>
    <row r="299" spans="1:6">
      <c r="D299" s="1" t="str">
        <f ca="1">IF($C299="","",CONCATENATE(VLOOKUP(OFFSET('様式Ⅰ (女子)'!$B$15,3*A299,0),'登録データ（女）'!$A$3:$J$2500,9,FALSE)," ",VLOOKUP(OFFSET('様式Ⅰ (女子)'!$B$15,3*A299,0),'登録データ（女）'!$A$3:$J$2500,10,FALSE)," ","(",LEFT(VLOOKUP(OFFSET('様式Ⅰ (女子)'!$B$15,3*A299,0),'登録データ（女）'!$A$3:$J$2500,8,FALSE),2),")"))</f>
        <v/>
      </c>
      <c r="F299" s="1" t="str">
        <f>IF(B299="","",VLOOKUP(基本情報登録!$D$10,'登録データ（女）'!$M$3:$Q$57,3,FALSE))</f>
        <v/>
      </c>
    </row>
    <row r="300" spans="1:6">
      <c r="F300" s="1" t="str">
        <f>IF(B300="","",VLOOKUP(基本情報登録!$D$10,'登録データ（女）'!$M$3:$Q$57,3,FALSE))</f>
        <v/>
      </c>
    </row>
  </sheetData>
  <phoneticPr fontId="1"/>
  <pageMargins left="0.7" right="0.7" top="0.75" bottom="0.75"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L21"/>
  <sheetViews>
    <sheetView zoomScale="90" zoomScaleNormal="90" workbookViewId="0">
      <selection activeCell="A8" sqref="A8"/>
    </sheetView>
  </sheetViews>
  <sheetFormatPr defaultColWidth="8.875" defaultRowHeight="18.75"/>
  <cols>
    <col min="1" max="1" width="11.625" customWidth="1"/>
    <col min="2" max="5" width="14.5" customWidth="1"/>
    <col min="6" max="6" width="21.375" customWidth="1"/>
    <col min="7" max="7" width="17.875" customWidth="1"/>
    <col min="8" max="8" width="17.5" customWidth="1"/>
    <col min="9" max="9" width="17.625" customWidth="1"/>
    <col min="10" max="10" width="17.5" customWidth="1"/>
    <col min="11" max="11" width="17.875" customWidth="1"/>
    <col min="12" max="12" width="17.5" customWidth="1"/>
  </cols>
  <sheetData>
    <row r="1" spans="1:12">
      <c r="A1" t="s">
        <v>176</v>
      </c>
    </row>
    <row r="2" spans="1:12">
      <c r="A2" t="s">
        <v>165</v>
      </c>
      <c r="B2" t="s">
        <v>166</v>
      </c>
      <c r="C2" t="s">
        <v>167</v>
      </c>
      <c r="D2" t="s">
        <v>175</v>
      </c>
      <c r="E2" t="s">
        <v>170</v>
      </c>
      <c r="F2" t="s">
        <v>7024</v>
      </c>
    </row>
    <row r="3" spans="1:12">
      <c r="A3" t="str">
        <f>IF(基本情報登録!D10="","",VLOOKUP(基本情報登録!D10,'登録データ（男）'!M3:Q57,3,FALSE))</f>
        <v/>
      </c>
      <c r="B3" t="str">
        <f>IF(A3="","",VLOOKUP(基本情報登録!$D$10,'登録データ（男）'!M3:Q57,2,FALSE))</f>
        <v/>
      </c>
      <c r="C3" t="str">
        <f>IF(A3="","",VLOOKUP(基本情報登録!$D$10,'登録データ（男）'!M3:Q57,1,FALSE))</f>
        <v/>
      </c>
      <c r="D3" t="str">
        <f>IF(A3="","",VLOOKUP(基本情報登録!$D$10,'登録データ（男）'!M3:Q57,4,FALSE))</f>
        <v/>
      </c>
      <c r="E3" t="str">
        <f>IF(A3="","",VLOOKUP(基本情報登録!D10,'登録データ（男）'!M3:Q57,5,FALSE))</f>
        <v/>
      </c>
      <c r="F3" t="str">
        <f>IF(A3="","",VLOOKUP(基本情報登録!D10,'登録データ（男）'!AP3:AV57,7,FALSE))</f>
        <v/>
      </c>
    </row>
    <row r="6" spans="1:12">
      <c r="A6" t="s">
        <v>177</v>
      </c>
    </row>
    <row r="7" spans="1:12">
      <c r="B7" t="s">
        <v>165</v>
      </c>
      <c r="C7" t="s">
        <v>166</v>
      </c>
      <c r="D7" t="s">
        <v>167</v>
      </c>
      <c r="E7" t="s">
        <v>7023</v>
      </c>
      <c r="F7" t="s">
        <v>178</v>
      </c>
      <c r="G7" t="s">
        <v>172</v>
      </c>
      <c r="H7" t="s">
        <v>173</v>
      </c>
      <c r="I7" t="s">
        <v>174</v>
      </c>
      <c r="J7" t="s">
        <v>179</v>
      </c>
      <c r="K7" t="s">
        <v>180</v>
      </c>
      <c r="L7" t="s">
        <v>181</v>
      </c>
    </row>
    <row r="8" spans="1:12">
      <c r="A8" t="str">
        <f>IF('様式Ⅱ リレー(男子)'!C15="","","4×100mR①")</f>
        <v/>
      </c>
      <c r="B8" t="str">
        <f>IF(A8="","",$A$3)</f>
        <v/>
      </c>
      <c r="C8" t="str">
        <f>IF(B8="","",$C$3)</f>
        <v/>
      </c>
      <c r="D8" t="str">
        <f>IF(C8="","",$B$3)</f>
        <v/>
      </c>
      <c r="E8" t="str">
        <f>IF(D8="","",$F$3)</f>
        <v/>
      </c>
      <c r="F8" t="str">
        <f>IF(G8="","",RIGHT('様式Ⅱ リレー(男子)'!D10+100000,5))</f>
        <v/>
      </c>
      <c r="G8" t="str">
        <f>IF('様式Ⅱ リレー(男子)'!C15="","",'様式Ⅱ リレー(男子)'!O15)</f>
        <v/>
      </c>
      <c r="H8" t="str">
        <f>IF('様式Ⅱ リレー(男子)'!C16="","",'様式Ⅱ リレー(男子)'!O16)</f>
        <v/>
      </c>
      <c r="I8" t="str">
        <f>IF('様式Ⅱ リレー(男子)'!C17="","",'様式Ⅱ リレー(男子)'!O17)</f>
        <v/>
      </c>
      <c r="J8" t="str">
        <f>IF('様式Ⅱ リレー(男子)'!C18="","",'様式Ⅱ リレー(男子)'!O18)</f>
        <v/>
      </c>
      <c r="K8" t="str">
        <f>IF('様式Ⅱ リレー(男子)'!C19="","",'様式Ⅱ リレー(男子)'!O19)</f>
        <v/>
      </c>
      <c r="L8" t="str">
        <f>IF('様式Ⅱ リレー(男子)'!C20="","",'様式Ⅱ リレー(男子)'!O20)</f>
        <v/>
      </c>
    </row>
    <row r="9" spans="1:12">
      <c r="A9" t="str">
        <f>IF('様式Ⅱ リレー(男子)'!C34="","","4×100mR②")</f>
        <v/>
      </c>
      <c r="B9" t="str">
        <f t="shared" ref="B9:B13" si="0">IF(A9="","",$A$3)</f>
        <v/>
      </c>
      <c r="C9" t="str">
        <f t="shared" ref="C9:C12" si="1">IF(B9="","",$C$3)</f>
        <v/>
      </c>
      <c r="D9" t="str">
        <f t="shared" ref="D9:D13" si="2">IF(C9="","",$B$3)</f>
        <v/>
      </c>
      <c r="E9" t="str">
        <f t="shared" ref="E9:E13" si="3">IF(D9="","",$F$3)</f>
        <v/>
      </c>
      <c r="F9" t="str">
        <f>IF(G9="","",RIGHT('様式Ⅱ リレー(男子)'!D29+100000,5))</f>
        <v/>
      </c>
      <c r="G9" t="str">
        <f>IF('様式Ⅱ リレー(男子)'!C34="","",'様式Ⅱ リレー(男子)'!O34)</f>
        <v/>
      </c>
      <c r="H9" t="str">
        <f>IF('様式Ⅱ リレー(男子)'!C35="","",'様式Ⅱ リレー(男子)'!O35)</f>
        <v/>
      </c>
      <c r="I9" t="str">
        <f>IF('様式Ⅱ リレー(男子)'!C36="","",'様式Ⅱ リレー(男子)'!O36)</f>
        <v/>
      </c>
      <c r="J9" t="str">
        <f>IF('様式Ⅱ リレー(男子)'!C37="","",'様式Ⅱ リレー(男子)'!O37)</f>
        <v/>
      </c>
      <c r="K9" t="str">
        <f>IF('様式Ⅱ リレー(男子)'!C38="","",'様式Ⅱ リレー(男子)'!O38)</f>
        <v/>
      </c>
      <c r="L9" t="str">
        <f>IF('様式Ⅱ リレー(男子)'!C39="","",'様式Ⅱ リレー(男子)'!O39)</f>
        <v/>
      </c>
    </row>
    <row r="10" spans="1:12">
      <c r="A10" t="str">
        <f>IF('様式Ⅱ リレー(男子)'!C59="","","4×100mR③")</f>
        <v/>
      </c>
      <c r="B10" t="str">
        <f t="shared" si="0"/>
        <v/>
      </c>
      <c r="C10" t="str">
        <f t="shared" si="1"/>
        <v/>
      </c>
      <c r="D10" t="str">
        <f t="shared" si="2"/>
        <v/>
      </c>
      <c r="E10" t="str">
        <f t="shared" si="3"/>
        <v/>
      </c>
      <c r="F10" t="str">
        <f>IF(G10="","",RIGHT('様式Ⅱ リレー(男子)'!D54+100000,5))</f>
        <v/>
      </c>
      <c r="G10" t="str">
        <f>IF('様式Ⅱ リレー(男子)'!C59="","",'様式Ⅱ リレー(男子)'!O59)</f>
        <v/>
      </c>
      <c r="H10" t="str">
        <f>IF('様式Ⅱ リレー(男子)'!C60="","",'様式Ⅱ リレー(男子)'!O60)</f>
        <v/>
      </c>
      <c r="I10" t="str">
        <f>IF('様式Ⅱ リレー(男子)'!C61="","",'様式Ⅱ リレー(男子)'!O61)</f>
        <v/>
      </c>
      <c r="J10" t="str">
        <f>IF('様式Ⅱ リレー(男子)'!C62="","",'様式Ⅱ リレー(男子)'!O62)</f>
        <v/>
      </c>
      <c r="K10" t="str">
        <f>IF('様式Ⅱ リレー(男子)'!C63="","",'様式Ⅱ リレー(男子)'!O63)</f>
        <v/>
      </c>
      <c r="L10" t="str">
        <f>IF('様式Ⅱ リレー(男子)'!C64="","",'様式Ⅱ リレー(男子)'!O64)</f>
        <v/>
      </c>
    </row>
    <row r="11" spans="1:12">
      <c r="A11" t="str">
        <f>IF('様式Ⅱ リレー(男子)'!C79="","","4×400mR①")</f>
        <v/>
      </c>
      <c r="B11" t="str">
        <f t="shared" si="0"/>
        <v/>
      </c>
      <c r="C11" t="str">
        <f t="shared" si="1"/>
        <v/>
      </c>
      <c r="D11" t="str">
        <f t="shared" si="2"/>
        <v/>
      </c>
      <c r="E11" t="str">
        <f t="shared" si="3"/>
        <v/>
      </c>
      <c r="F11" t="str">
        <f>IF(G11="","",RIGHT('様式Ⅱ リレー(男子)'!D74+100000,5))</f>
        <v/>
      </c>
      <c r="G11" t="str">
        <f>IF('様式Ⅱ リレー(男子)'!C79="","",'様式Ⅱ リレー(男子)'!O79)</f>
        <v/>
      </c>
      <c r="H11" t="str">
        <f>IF('様式Ⅱ リレー(男子)'!C80="","",'様式Ⅱ リレー(男子)'!O80)</f>
        <v/>
      </c>
      <c r="I11" t="str">
        <f>IF('様式Ⅱ リレー(男子)'!C81="","",'様式Ⅱ リレー(男子)'!O81)</f>
        <v/>
      </c>
      <c r="J11" t="str">
        <f>IF('様式Ⅱ リレー(男子)'!C82="","",'様式Ⅱ リレー(男子)'!O82)</f>
        <v/>
      </c>
      <c r="K11" t="str">
        <f>IF('様式Ⅱ リレー(男子)'!C83="","",'様式Ⅱ リレー(男子)'!O83)</f>
        <v/>
      </c>
      <c r="L11" t="str">
        <f>IF('様式Ⅱ リレー(男子)'!C84="","",'様式Ⅱ リレー(男子)'!O84)</f>
        <v/>
      </c>
    </row>
    <row r="12" spans="1:12">
      <c r="A12" t="str">
        <f>IF('様式Ⅱ リレー(男子)'!C103="","","4×400mR②")</f>
        <v/>
      </c>
      <c r="B12" t="str">
        <f t="shared" si="0"/>
        <v/>
      </c>
      <c r="C12" t="str">
        <f t="shared" si="1"/>
        <v/>
      </c>
      <c r="D12" t="str">
        <f t="shared" si="2"/>
        <v/>
      </c>
      <c r="E12" t="str">
        <f t="shared" si="3"/>
        <v/>
      </c>
      <c r="F12" t="str">
        <f>IF(G12="","",RIGHT('様式Ⅱ リレー(男子)'!D98+100000,5))</f>
        <v/>
      </c>
      <c r="G12" t="str">
        <f>IF('様式Ⅱ リレー(男子)'!C103="","",'様式Ⅱ リレー(男子)'!O103)</f>
        <v/>
      </c>
      <c r="H12" t="str">
        <f>IF('様式Ⅱ リレー(男子)'!C104="","",'様式Ⅱ リレー(男子)'!O104)</f>
        <v/>
      </c>
      <c r="I12" t="str">
        <f>IF('様式Ⅱ リレー(男子)'!C105="","",'様式Ⅱ リレー(男子)'!O105)</f>
        <v/>
      </c>
      <c r="J12" t="str">
        <f>IF('様式Ⅱ リレー(男子)'!C106="","",'様式Ⅱ リレー(男子)'!O106)</f>
        <v/>
      </c>
      <c r="K12" t="str">
        <f>IF('様式Ⅱ リレー(男子)'!C107="","",'様式Ⅱ リレー(男子)'!O107)</f>
        <v/>
      </c>
      <c r="L12" t="str">
        <f>IF('様式Ⅱ リレー(男子)'!C108="","",'様式Ⅱ リレー(男子)'!O108)</f>
        <v/>
      </c>
    </row>
    <row r="13" spans="1:12">
      <c r="A13" t="str">
        <f>IF('様式Ⅱ リレー(男子)'!C123="","","4×400mR③")</f>
        <v/>
      </c>
      <c r="B13" t="str">
        <f t="shared" si="0"/>
        <v/>
      </c>
      <c r="C13" t="str">
        <f>IF(B13="","",$C$3)</f>
        <v/>
      </c>
      <c r="D13" t="str">
        <f t="shared" si="2"/>
        <v/>
      </c>
      <c r="E13" t="str">
        <f t="shared" si="3"/>
        <v/>
      </c>
      <c r="F13" t="str">
        <f>IF(G13="","",RIGHT('様式Ⅱ リレー(男子)'!D118+100000,5))</f>
        <v/>
      </c>
      <c r="G13" t="str">
        <f>IF('様式Ⅱ リレー(男子)'!C123="","",'様式Ⅱ リレー(男子)'!O123)</f>
        <v/>
      </c>
      <c r="H13" t="str">
        <f>IF('様式Ⅱ リレー(男子)'!C124="","",'様式Ⅱ リレー(男子)'!O124)</f>
        <v/>
      </c>
      <c r="I13" t="str">
        <f>IF('様式Ⅱ リレー(男子)'!C125="","",'様式Ⅱ リレー(男子)'!O125)</f>
        <v/>
      </c>
      <c r="J13" t="str">
        <f>IF('様式Ⅱ リレー(男子)'!C126="","",'様式Ⅱ リレー(男子)'!O126)</f>
        <v/>
      </c>
      <c r="K13" t="str">
        <f>IF('様式Ⅱ リレー(男子)'!C127="","",'様式Ⅱ リレー(男子)'!O127)</f>
        <v/>
      </c>
      <c r="L13" t="str">
        <f>IF('様式Ⅱ リレー(男子)'!C128="","",'様式Ⅱ リレー(男子)'!O128)</f>
        <v/>
      </c>
    </row>
    <row r="14" spans="1:12">
      <c r="A14" t="s">
        <v>182</v>
      </c>
    </row>
    <row r="15" spans="1:12">
      <c r="B15" t="s">
        <v>165</v>
      </c>
      <c r="C15" t="s">
        <v>166</v>
      </c>
      <c r="D15" t="s">
        <v>167</v>
      </c>
      <c r="E15" t="s">
        <v>7023</v>
      </c>
      <c r="F15" t="s">
        <v>178</v>
      </c>
      <c r="G15" t="s">
        <v>172</v>
      </c>
      <c r="H15" t="s">
        <v>173</v>
      </c>
      <c r="I15" t="s">
        <v>174</v>
      </c>
      <c r="J15" t="s">
        <v>179</v>
      </c>
      <c r="K15" t="s">
        <v>180</v>
      </c>
      <c r="L15" t="s">
        <v>181</v>
      </c>
    </row>
    <row r="16" spans="1:12">
      <c r="A16" t="str">
        <f>IF('様式Ⅱ リレー(女子)'!C16="","","4×100mR①")</f>
        <v/>
      </c>
      <c r="B16" t="str">
        <f>IF(A16="","",$A$3)</f>
        <v/>
      </c>
      <c r="C16" t="str">
        <f>IF(B16="","",$C$3)</f>
        <v/>
      </c>
      <c r="D16" t="str">
        <f>IF(C16="","",$B$3)</f>
        <v/>
      </c>
      <c r="E16" t="str">
        <f>IF(D16="","",$F$3)</f>
        <v/>
      </c>
      <c r="F16" t="str">
        <f>IF(G16="","",RIGHT('様式Ⅱ リレー(女子)'!D11+100000,5))</f>
        <v/>
      </c>
      <c r="G16" t="str">
        <f>IF('様式Ⅱ リレー(女子)'!C16="","",'様式Ⅱ リレー(女子)'!O16)</f>
        <v/>
      </c>
      <c r="H16" t="str">
        <f>IF('様式Ⅱ リレー(女子)'!C17="","",'様式Ⅱ リレー(女子)'!O17)</f>
        <v/>
      </c>
      <c r="I16" t="str">
        <f>IF('様式Ⅱ リレー(女子)'!C18="","",'様式Ⅱ リレー(女子)'!O18)</f>
        <v/>
      </c>
      <c r="J16" t="str">
        <f>IF('様式Ⅱ リレー(女子)'!C19="","",'様式Ⅱ リレー(女子)'!O19)</f>
        <v/>
      </c>
      <c r="K16" t="str">
        <f>IF('様式Ⅱ リレー(女子)'!C20="","",'様式Ⅱ リレー(女子)'!O20)</f>
        <v/>
      </c>
      <c r="L16" t="str">
        <f>IF('様式Ⅱ リレー(女子)'!C21="","",'様式Ⅱ リレー(女子)'!O21)</f>
        <v/>
      </c>
    </row>
    <row r="17" spans="1:12">
      <c r="A17" t="str">
        <f>IF('様式Ⅱ リレー(女子)'!C35="","","4×100mR②")</f>
        <v/>
      </c>
      <c r="B17" t="str">
        <f t="shared" ref="B17:B21" si="4">IF(A17="","",$A$3)</f>
        <v/>
      </c>
      <c r="C17" t="str">
        <f t="shared" ref="C17:C21" si="5">IF(B17="","",$C$3)</f>
        <v/>
      </c>
      <c r="D17" t="str">
        <f t="shared" ref="D17:D20" si="6">IF(C17="","",$B$3)</f>
        <v/>
      </c>
      <c r="E17" t="str">
        <f t="shared" ref="E17:E21" si="7">IF(D17="","",$F$3)</f>
        <v/>
      </c>
      <c r="F17" t="str">
        <f>IF(G17="","",RIGHT('様式Ⅱ リレー(女子)'!D30+100000,5))</f>
        <v/>
      </c>
      <c r="G17" t="str">
        <f>IF('様式Ⅱ リレー(女子)'!C35="","",'様式Ⅱ リレー(女子)'!O35)</f>
        <v/>
      </c>
      <c r="H17" t="str">
        <f>IF('様式Ⅱ リレー(女子)'!C36="","",'様式Ⅱ リレー(女子)'!O36)</f>
        <v/>
      </c>
      <c r="I17" t="str">
        <f>IF('様式Ⅱ リレー(女子)'!C37="","",'様式Ⅱ リレー(女子)'!O37)</f>
        <v/>
      </c>
      <c r="J17" t="str">
        <f>IF('様式Ⅱ リレー(女子)'!C38="","",'様式Ⅱ リレー(女子)'!O38)</f>
        <v/>
      </c>
      <c r="K17" t="str">
        <f>IF('様式Ⅱ リレー(女子)'!C39="","",'様式Ⅱ リレー(女子)'!O39)</f>
        <v/>
      </c>
      <c r="L17" t="str">
        <f>IF('様式Ⅱ リレー(女子)'!C40="","",'様式Ⅱ リレー(女子)'!O40)</f>
        <v/>
      </c>
    </row>
    <row r="18" spans="1:12">
      <c r="A18" t="str">
        <f>IF('様式Ⅱ リレー(女子)'!C58="","","4×100mR③")</f>
        <v/>
      </c>
      <c r="B18" t="str">
        <f t="shared" si="4"/>
        <v/>
      </c>
      <c r="C18" t="str">
        <f t="shared" si="5"/>
        <v/>
      </c>
      <c r="D18" t="str">
        <f t="shared" si="6"/>
        <v/>
      </c>
      <c r="E18" t="str">
        <f t="shared" si="7"/>
        <v/>
      </c>
      <c r="F18" t="str">
        <f>IF(G18="","",RIGHT('様式Ⅱ リレー(女子)'!D53+100000,5))</f>
        <v/>
      </c>
      <c r="G18" t="str">
        <f>IF('様式Ⅱ リレー(女子)'!C58="","",'様式Ⅱ リレー(女子)'!O58)</f>
        <v/>
      </c>
      <c r="H18" t="str">
        <f>IF('様式Ⅱ リレー(女子)'!C59="","",'様式Ⅱ リレー(女子)'!O59)</f>
        <v/>
      </c>
      <c r="I18" t="str">
        <f>IF('様式Ⅱ リレー(女子)'!C60="","",'様式Ⅱ リレー(女子)'!O60)</f>
        <v/>
      </c>
      <c r="J18" t="str">
        <f>IF('様式Ⅱ リレー(女子)'!C61="","",'様式Ⅱ リレー(女子)'!O61)</f>
        <v/>
      </c>
      <c r="K18" t="str">
        <f>IF('様式Ⅱ リレー(女子)'!C62="","",'様式Ⅱ リレー(女子)'!O62)</f>
        <v/>
      </c>
      <c r="L18" t="str">
        <f>IF('様式Ⅱ リレー(女子)'!C63="","",'様式Ⅱ リレー(女子)'!O63)</f>
        <v/>
      </c>
    </row>
    <row r="19" spans="1:12">
      <c r="A19" t="str">
        <f>IF('様式Ⅱ リレー(女子)'!C77="","","4×400mR①")</f>
        <v/>
      </c>
      <c r="B19" t="str">
        <f t="shared" si="4"/>
        <v/>
      </c>
      <c r="C19" t="str">
        <f t="shared" si="5"/>
        <v/>
      </c>
      <c r="D19" t="str">
        <f t="shared" si="6"/>
        <v/>
      </c>
      <c r="E19" t="str">
        <f t="shared" si="7"/>
        <v/>
      </c>
      <c r="F19" t="str">
        <f>IF(G19="","",RIGHT('様式Ⅱ リレー(女子)'!D72+100000,5))</f>
        <v/>
      </c>
      <c r="G19" t="str">
        <f>IF('様式Ⅱ リレー(女子)'!C77="","",'様式Ⅱ リレー(女子)'!O77)</f>
        <v/>
      </c>
      <c r="H19" t="str">
        <f>IF('様式Ⅱ リレー(女子)'!C78="","",'様式Ⅱ リレー(女子)'!O78)</f>
        <v/>
      </c>
      <c r="I19" t="str">
        <f>IF('様式Ⅱ リレー(女子)'!C79="","",'様式Ⅱ リレー(女子)'!O79)</f>
        <v/>
      </c>
      <c r="J19" t="str">
        <f>IF('様式Ⅱ リレー(女子)'!C80="","",'様式Ⅱ リレー(女子)'!O80)</f>
        <v/>
      </c>
      <c r="K19" t="str">
        <f>IF('様式Ⅱ リレー(女子)'!C81="","",'様式Ⅱ リレー(女子)'!O81)</f>
        <v/>
      </c>
      <c r="L19" t="str">
        <f>IF('様式Ⅱ リレー(女子)'!C82="","",'様式Ⅱ リレー(女子)'!O82)</f>
        <v/>
      </c>
    </row>
    <row r="20" spans="1:12">
      <c r="A20" t="str">
        <f>IF('様式Ⅱ リレー(女子)'!C100="","","4×400mR②")</f>
        <v/>
      </c>
      <c r="B20" t="str">
        <f t="shared" si="4"/>
        <v/>
      </c>
      <c r="C20" t="str">
        <f t="shared" si="5"/>
        <v/>
      </c>
      <c r="D20" t="str">
        <f t="shared" si="6"/>
        <v/>
      </c>
      <c r="E20" t="str">
        <f t="shared" si="7"/>
        <v/>
      </c>
      <c r="F20" t="str">
        <f>IF(G20="","",RIGHT('様式Ⅱ リレー(女子)'!D95+100000,5))</f>
        <v/>
      </c>
      <c r="G20" t="str">
        <f>IF('様式Ⅱ リレー(女子)'!C100="","",'様式Ⅱ リレー(女子)'!O100)</f>
        <v/>
      </c>
      <c r="H20" t="str">
        <f>IF('様式Ⅱ リレー(女子)'!C101="","",'様式Ⅱ リレー(女子)'!O101)</f>
        <v/>
      </c>
      <c r="I20" t="str">
        <f>IF('様式Ⅱ リレー(女子)'!C102="","",'様式Ⅱ リレー(女子)'!O102)</f>
        <v/>
      </c>
      <c r="J20" t="str">
        <f>IF('様式Ⅱ リレー(女子)'!C103="","",'様式Ⅱ リレー(女子)'!O103)</f>
        <v/>
      </c>
      <c r="K20" t="str">
        <f>IF('様式Ⅱ リレー(女子)'!C104="","",'様式Ⅱ リレー(女子)'!O104)</f>
        <v/>
      </c>
      <c r="L20" t="str">
        <f>IF('様式Ⅱ リレー(女子)'!C105="","",'様式Ⅱ リレー(女子)'!O105)</f>
        <v/>
      </c>
    </row>
    <row r="21" spans="1:12">
      <c r="A21" t="str">
        <f>IF('様式Ⅱ リレー(女子)'!C120="","","4×400mR③")</f>
        <v/>
      </c>
      <c r="B21" t="str">
        <f t="shared" si="4"/>
        <v/>
      </c>
      <c r="C21" t="str">
        <f t="shared" si="5"/>
        <v/>
      </c>
      <c r="D21" t="str">
        <f>IF(C21="","",$B$3)</f>
        <v/>
      </c>
      <c r="E21" t="str">
        <f t="shared" si="7"/>
        <v/>
      </c>
      <c r="F21" t="str">
        <f>IF(G21="","",RIGHT('様式Ⅱ リレー(女子)'!D115+100000,5))</f>
        <v/>
      </c>
      <c r="G21" t="str">
        <f>IF('様式Ⅱ リレー(女子)'!C120="","",'様式Ⅱ リレー(女子)'!O120)</f>
        <v/>
      </c>
      <c r="H21" t="str">
        <f>IF('様式Ⅱ リレー(女子)'!C121="","",'様式Ⅱ リレー(女子)'!O121)</f>
        <v/>
      </c>
      <c r="I21" t="str">
        <f>IF('様式Ⅱ リレー(女子)'!C122="","",'様式Ⅱ リレー(女子)'!O122)</f>
        <v/>
      </c>
      <c r="J21" t="str">
        <f>IF('様式Ⅱ リレー(女子)'!C123="","",'様式Ⅱ リレー(女子)'!O123)</f>
        <v/>
      </c>
      <c r="K21" t="str">
        <f>IF('様式Ⅱ リレー(女子)'!C124="","",'様式Ⅱ リレー(女子)'!O124)</f>
        <v/>
      </c>
      <c r="L21" t="str">
        <f>IF('様式Ⅱ リレー(女子)'!C125="","",'様式Ⅱ リレー(女子)'!O125)</f>
        <v/>
      </c>
    </row>
  </sheetData>
  <phoneticPr fontId="1"/>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sheetPr>
  <dimension ref="A1:CE470"/>
  <sheetViews>
    <sheetView view="pageBreakPreview" zoomScale="80" zoomScaleNormal="57" zoomScaleSheetLayoutView="80" zoomScalePageLayoutView="57" workbookViewId="0">
      <selection activeCell="BM11" sqref="BM11"/>
    </sheetView>
  </sheetViews>
  <sheetFormatPr defaultColWidth="9" defaultRowHeight="18.75"/>
  <cols>
    <col min="1" max="1" width="5" style="4" customWidth="1"/>
    <col min="2" max="2" width="10" style="4" customWidth="1"/>
    <col min="3" max="3" width="12" style="4" customWidth="1"/>
    <col min="4" max="4" width="11.625" style="4" customWidth="1"/>
    <col min="5" max="5" width="11.375" style="4" customWidth="1"/>
    <col min="6" max="6" width="9" style="4"/>
    <col min="7" max="7" width="19.625" style="4" customWidth="1"/>
    <col min="8" max="8" width="4.375" style="4" hidden="1" customWidth="1"/>
    <col min="9" max="9" width="4.375" style="4" customWidth="1"/>
    <col min="10" max="10" width="3.625" style="4" customWidth="1"/>
    <col min="11" max="11" width="4.375" style="4" customWidth="1"/>
    <col min="12" max="12" width="3.625" style="4" customWidth="1"/>
    <col min="13" max="13" width="4.375" style="4" customWidth="1"/>
    <col min="14" max="14" width="13.375" style="4" customWidth="1"/>
    <col min="15" max="15" width="12.625" style="4" customWidth="1"/>
    <col min="16" max="16" width="13.625" style="4" customWidth="1"/>
    <col min="17" max="17" width="12.125" style="4" customWidth="1"/>
    <col min="18" max="19" width="10.625" style="4" hidden="1" customWidth="1"/>
    <col min="20" max="20" width="42.5" style="4" customWidth="1"/>
    <col min="21" max="21" width="11.625" style="4" customWidth="1"/>
    <col min="22" max="22" width="13.625" style="5" hidden="1" customWidth="1"/>
    <col min="23" max="23" width="33" style="4" hidden="1" customWidth="1"/>
    <col min="24" max="24" width="9.375" style="4" hidden="1" customWidth="1"/>
    <col min="25" max="25" width="5.625" style="4" hidden="1" customWidth="1"/>
    <col min="26" max="26" width="6.75" style="4" hidden="1" customWidth="1"/>
    <col min="27" max="27" width="5.625" style="4" hidden="1" customWidth="1"/>
    <col min="28" max="28" width="9.375" style="4" hidden="1" customWidth="1"/>
    <col min="29" max="29" width="5.625" style="4" hidden="1" customWidth="1"/>
    <col min="30" max="30" width="26.5" style="4" hidden="1" customWidth="1"/>
    <col min="31" max="31" width="56.875" style="4" hidden="1" customWidth="1"/>
    <col min="32" max="32" width="11.375" style="4" hidden="1" customWidth="1"/>
    <col min="33" max="33" width="13.625" style="4" hidden="1" customWidth="1"/>
    <col min="34" max="34" width="26.5" style="4" hidden="1" customWidth="1"/>
    <col min="35" max="35" width="13.625" style="4" hidden="1" customWidth="1"/>
    <col min="36" max="36" width="16.5" style="4" hidden="1" customWidth="1"/>
    <col min="37" max="39" width="9.375" style="4" hidden="1" customWidth="1"/>
    <col min="40" max="40" width="35.125" style="4" hidden="1" customWidth="1"/>
    <col min="41" max="41" width="9.375" style="13" hidden="1" customWidth="1"/>
    <col min="42" max="42" width="54.375" style="4" hidden="1" customWidth="1"/>
    <col min="43" max="43" width="4" style="4" hidden="1" customWidth="1"/>
    <col min="44" max="44" width="22.125" style="4" hidden="1" customWidth="1"/>
    <col min="45" max="45" width="4" style="4" hidden="1" customWidth="1"/>
    <col min="46" max="46" width="24.625" style="4" hidden="1" customWidth="1"/>
    <col min="47" max="47" width="3" style="4" hidden="1" customWidth="1"/>
    <col min="48" max="48" width="13.625" style="4" hidden="1" customWidth="1"/>
    <col min="49" max="49" width="61.125" style="4" hidden="1" customWidth="1"/>
    <col min="50" max="50" width="9.375" style="4" hidden="1" customWidth="1"/>
    <col min="51" max="51" width="5.75" style="4" hidden="1" customWidth="1"/>
    <col min="52" max="52" width="42.875" style="4" hidden="1" customWidth="1"/>
    <col min="53" max="53" width="5.625" style="4" hidden="1" customWidth="1"/>
    <col min="54" max="54" width="30.75" style="4" hidden="1" customWidth="1"/>
    <col min="55" max="55" width="20" style="4" hidden="1" customWidth="1"/>
    <col min="56" max="56" width="9.375" style="4" hidden="1" customWidth="1"/>
    <col min="57" max="57" width="14.875" style="4" hidden="1" customWidth="1"/>
    <col min="58" max="58" width="12" style="4" hidden="1" customWidth="1"/>
    <col min="59" max="61" width="9" style="4" hidden="1" customWidth="1"/>
    <col min="62" max="62" width="9" style="4" customWidth="1"/>
    <col min="63" max="16384" width="9" style="4"/>
  </cols>
  <sheetData>
    <row r="1" spans="1:83" ht="22.5">
      <c r="A1" s="251" t="s">
        <v>7383</v>
      </c>
      <c r="B1" s="251"/>
      <c r="C1" s="251"/>
      <c r="D1" s="251"/>
      <c r="E1" s="251"/>
      <c r="F1" s="251"/>
      <c r="G1" s="251"/>
      <c r="H1" s="251"/>
      <c r="I1" s="251"/>
      <c r="J1" s="251"/>
      <c r="K1" s="251"/>
      <c r="L1" s="251"/>
      <c r="M1" s="251"/>
      <c r="N1" s="251"/>
      <c r="O1" s="251"/>
      <c r="P1" s="251"/>
      <c r="Q1" s="251"/>
      <c r="R1" s="251"/>
      <c r="S1" s="251"/>
    </row>
    <row r="2" spans="1:83">
      <c r="P2" s="299"/>
      <c r="Q2" s="299"/>
      <c r="R2" s="299"/>
    </row>
    <row r="3" spans="1:83" ht="19.5" thickBot="1">
      <c r="B3" s="6" t="s">
        <v>78</v>
      </c>
      <c r="C3" s="262" t="str">
        <f>IF(基本情報登録!D10="","",基本情報登録!D10)</f>
        <v/>
      </c>
      <c r="D3" s="262"/>
      <c r="G3" s="6" t="s">
        <v>79</v>
      </c>
      <c r="H3" s="6"/>
      <c r="I3" s="262" t="str">
        <f>IF(基本情報登録!D23="","",基本情報登録!D23)</f>
        <v/>
      </c>
      <c r="J3" s="262"/>
      <c r="K3" s="262"/>
      <c r="L3" s="262"/>
      <c r="M3" s="262"/>
      <c r="N3" s="7" t="s">
        <v>77</v>
      </c>
      <c r="P3" s="299"/>
      <c r="Q3" s="299"/>
      <c r="R3" s="299"/>
    </row>
    <row r="4" spans="1:83">
      <c r="O4" s="304"/>
      <c r="P4" s="300" t="s">
        <v>80</v>
      </c>
      <c r="Q4" s="285" t="s">
        <v>271</v>
      </c>
      <c r="R4" s="177"/>
    </row>
    <row r="5" spans="1:83" ht="19.5" thickBot="1">
      <c r="B5" s="6" t="s">
        <v>71</v>
      </c>
      <c r="C5" s="262" t="str">
        <f>IF(基本情報登録!D15="","",基本情報登録!D15)</f>
        <v/>
      </c>
      <c r="D5" s="262"/>
      <c r="E5" s="7" t="s">
        <v>77</v>
      </c>
      <c r="G5" s="6" t="s">
        <v>74</v>
      </c>
      <c r="H5" s="6"/>
      <c r="I5" s="262" t="str">
        <f>IF(基本情報登録!D25="","",基本情報登録!D25)</f>
        <v/>
      </c>
      <c r="J5" s="262"/>
      <c r="K5" s="262"/>
      <c r="L5" s="262"/>
      <c r="M5" s="262"/>
      <c r="N5" s="2"/>
      <c r="O5" s="304"/>
      <c r="P5" s="301"/>
      <c r="Q5" s="286"/>
      <c r="R5" s="75"/>
    </row>
    <row r="6" spans="1:83" ht="19.5" thickTop="1">
      <c r="O6" s="305" t="s">
        <v>270</v>
      </c>
      <c r="P6" s="302" t="str">
        <f>IF(COUNTA(G18:G467)=0,"0人",COUNTA(G18:G467))</f>
        <v>0人</v>
      </c>
      <c r="Q6" s="313" t="str">
        <f>IF(P6="0人","\                     0",P6*1000)</f>
        <v>\                     0</v>
      </c>
      <c r="R6" s="178"/>
      <c r="BA6" s="58" t="s">
        <v>2204</v>
      </c>
    </row>
    <row r="7" spans="1:83" ht="19.5" thickBot="1">
      <c r="B7" s="6" t="s">
        <v>72</v>
      </c>
      <c r="C7" s="262" t="str">
        <f>IF(基本情報登録!D18="","",基本情報登録!D18)</f>
        <v/>
      </c>
      <c r="D7" s="262"/>
      <c r="E7" s="7" t="s">
        <v>77</v>
      </c>
      <c r="G7" s="6" t="s">
        <v>75</v>
      </c>
      <c r="H7" s="6"/>
      <c r="I7" s="262" t="str">
        <f>IF(基本情報登録!D26="","",基本情報登録!D26)</f>
        <v/>
      </c>
      <c r="J7" s="262"/>
      <c r="K7" s="262"/>
      <c r="L7" s="262"/>
      <c r="M7" s="262"/>
      <c r="N7" s="2"/>
      <c r="O7" s="306"/>
      <c r="P7" s="303"/>
      <c r="Q7" s="314"/>
      <c r="R7" s="179"/>
      <c r="BA7" s="58">
        <f>SUM(BA11:BA160)</f>
        <v>0</v>
      </c>
    </row>
    <row r="8" spans="1:83" ht="19.5" thickBot="1"/>
    <row r="9" spans="1:83" ht="18.75" customHeight="1">
      <c r="B9" s="269" t="s">
        <v>132</v>
      </c>
      <c r="C9" s="263" t="str">
        <f>IFERROR(IF(B18="","",HLOOKUP(1,W9:CE10,2,FALSE)),"")</f>
        <v/>
      </c>
      <c r="D9" s="264"/>
      <c r="E9" s="264"/>
      <c r="F9" s="264"/>
      <c r="G9" s="264"/>
      <c r="H9" s="264"/>
      <c r="I9" s="264"/>
      <c r="J9" s="264"/>
      <c r="K9" s="264"/>
      <c r="L9" s="264"/>
      <c r="M9" s="264"/>
      <c r="N9" s="264"/>
      <c r="O9" s="264"/>
      <c r="P9" s="264"/>
      <c r="Q9" s="264"/>
      <c r="R9" s="265"/>
      <c r="V9" s="60"/>
      <c r="W9" s="58">
        <f>IF(OR(SUM(W18:W467)=0,B18=""),0,1)</f>
        <v>0</v>
      </c>
      <c r="X9" s="58">
        <f>IF(OR(MOD(SUM(AC18:AC467),10)=5,MOD(SUM(AC18:AC467),10)=0),0,1)</f>
        <v>0</v>
      </c>
      <c r="Y9" s="58"/>
      <c r="Z9" s="58"/>
      <c r="AA9" s="58"/>
      <c r="AB9" s="58"/>
      <c r="AC9" s="58"/>
      <c r="AD9" s="58">
        <f ca="1">IF(COUNTIF(AD18:AD467,2)=0,0,1)</f>
        <v>0</v>
      </c>
      <c r="AE9" s="58">
        <f>IF(SUM(AE18:AE467)&lt;&gt;0,1,0)</f>
        <v>0</v>
      </c>
      <c r="AF9" s="58"/>
      <c r="AG9" s="58"/>
      <c r="AH9" s="58"/>
      <c r="AI9" s="58"/>
      <c r="AJ9" s="58"/>
      <c r="AK9" s="58"/>
      <c r="AL9" s="58"/>
      <c r="AM9" s="58"/>
      <c r="AN9" s="58"/>
      <c r="AO9" s="11"/>
      <c r="AP9" s="58">
        <f ca="1">IF(SUM(AP18:AP467)&lt;&gt;0,1,0)</f>
        <v>0</v>
      </c>
      <c r="AQ9" s="58"/>
      <c r="AR9" s="58"/>
      <c r="AS9" s="58"/>
      <c r="AT9" s="58"/>
      <c r="AU9" s="58"/>
      <c r="AV9" s="58"/>
      <c r="AW9" s="58"/>
      <c r="AX9" s="58"/>
      <c r="AY9" s="250" t="s">
        <v>2205</v>
      </c>
      <c r="AZ9" s="250"/>
      <c r="BA9" s="250"/>
      <c r="BB9" s="58">
        <f>IF(BA7&gt;0,1,0)</f>
        <v>0</v>
      </c>
    </row>
    <row r="10" spans="1:83" ht="18.75" customHeight="1" thickBot="1">
      <c r="B10" s="270"/>
      <c r="C10" s="266"/>
      <c r="D10" s="267"/>
      <c r="E10" s="267"/>
      <c r="F10" s="267"/>
      <c r="G10" s="267"/>
      <c r="H10" s="267"/>
      <c r="I10" s="267"/>
      <c r="J10" s="267"/>
      <c r="K10" s="267"/>
      <c r="L10" s="267"/>
      <c r="M10" s="267"/>
      <c r="N10" s="267"/>
      <c r="O10" s="267"/>
      <c r="P10" s="267"/>
      <c r="Q10" s="267"/>
      <c r="R10" s="268"/>
      <c r="V10" s="61"/>
      <c r="W10" s="58" t="s">
        <v>131</v>
      </c>
      <c r="X10" s="250" t="s">
        <v>136</v>
      </c>
      <c r="Y10" s="250"/>
      <c r="Z10" s="250"/>
      <c r="AA10" s="250"/>
      <c r="AB10" s="250"/>
      <c r="AC10" s="250"/>
      <c r="AD10" s="58" t="s">
        <v>276</v>
      </c>
      <c r="AE10" s="58" t="s">
        <v>282</v>
      </c>
      <c r="AF10" s="58"/>
      <c r="AG10" s="58"/>
      <c r="AH10" s="58"/>
      <c r="AI10" s="58"/>
      <c r="AJ10" s="58"/>
      <c r="AK10" s="58"/>
      <c r="AL10" s="58"/>
      <c r="AM10" s="58"/>
      <c r="AN10" s="58" t="s">
        <v>291</v>
      </c>
      <c r="AO10" s="11"/>
      <c r="AP10" s="58" t="s">
        <v>292</v>
      </c>
      <c r="AQ10" s="58"/>
      <c r="AR10" s="58"/>
      <c r="AS10" s="58"/>
      <c r="AT10" s="58"/>
      <c r="AU10" s="58"/>
      <c r="AV10" s="58"/>
      <c r="AW10" s="58"/>
      <c r="AX10" s="58"/>
      <c r="AY10" s="58"/>
      <c r="AZ10" s="58"/>
      <c r="BA10" s="58"/>
      <c r="BB10" s="58" t="s">
        <v>2206</v>
      </c>
      <c r="CE10" s="4" t="str">
        <f>""</f>
        <v/>
      </c>
    </row>
    <row r="11" spans="1:83">
      <c r="V11" s="60"/>
      <c r="W11" s="58"/>
      <c r="X11" s="58"/>
      <c r="Y11" s="58"/>
      <c r="Z11" s="58"/>
      <c r="AA11" s="58"/>
      <c r="AB11" s="58"/>
      <c r="AC11" s="58"/>
      <c r="AD11" s="58"/>
      <c r="AE11" s="58"/>
      <c r="AF11" s="58"/>
      <c r="AG11" s="58"/>
      <c r="AH11" s="58"/>
      <c r="AI11" s="58"/>
      <c r="AJ11" s="58"/>
      <c r="AK11" s="58"/>
      <c r="AL11" s="58"/>
      <c r="AM11" s="58"/>
      <c r="AN11" s="58"/>
      <c r="AO11" s="11"/>
      <c r="AP11" s="58"/>
      <c r="AQ11" s="58"/>
      <c r="AR11" s="58"/>
      <c r="AS11" s="58"/>
      <c r="AT11" s="58"/>
      <c r="AU11" s="58"/>
      <c r="AV11" s="58"/>
      <c r="AW11" s="58"/>
      <c r="AX11" s="58"/>
      <c r="AY11" s="108">
        <f>B18</f>
        <v>0</v>
      </c>
      <c r="AZ11" s="58"/>
      <c r="BA11" s="58">
        <f>IF(AY11=0,0,COUNTIF(AY12:AY161,AY11))</f>
        <v>0</v>
      </c>
    </row>
    <row r="12" spans="1:83" ht="19.5" thickBot="1">
      <c r="B12" s="171" t="s">
        <v>7345</v>
      </c>
      <c r="V12" s="60"/>
      <c r="W12" s="58"/>
      <c r="X12" s="58"/>
      <c r="Y12" s="58"/>
      <c r="Z12" s="58"/>
      <c r="AA12" s="58"/>
      <c r="AB12" s="58"/>
      <c r="AC12" s="58"/>
      <c r="AD12" s="58"/>
      <c r="AE12" s="58"/>
      <c r="AF12" s="58"/>
      <c r="AG12" s="58"/>
      <c r="AH12" s="58"/>
      <c r="AI12" s="58"/>
      <c r="AJ12" s="58"/>
      <c r="AK12" s="58"/>
      <c r="AL12" s="58"/>
      <c r="AM12" s="58"/>
      <c r="AN12" s="58"/>
      <c r="AO12" s="11"/>
      <c r="AP12" s="58"/>
      <c r="AQ12" s="58"/>
      <c r="AR12" s="58"/>
      <c r="AS12" s="58"/>
      <c r="AT12" s="58"/>
      <c r="AU12" s="58"/>
      <c r="AV12" s="58"/>
      <c r="AW12" s="58"/>
      <c r="AX12" s="58"/>
      <c r="AY12" s="108">
        <f>B21</f>
        <v>0</v>
      </c>
      <c r="AZ12" s="58"/>
      <c r="BA12" s="58">
        <f t="shared" ref="BA12:BA75" si="0">IF(AY12=0,0,COUNTIF(AY13:AY162,AY12))</f>
        <v>0</v>
      </c>
    </row>
    <row r="13" spans="1:83" ht="18.75" customHeight="1" thickBot="1">
      <c r="A13" s="293" t="s">
        <v>81</v>
      </c>
      <c r="B13" s="295" t="s">
        <v>82</v>
      </c>
      <c r="C13" s="295" t="s">
        <v>83</v>
      </c>
      <c r="D13" s="295" t="s">
        <v>84</v>
      </c>
      <c r="E13" s="307" t="s">
        <v>85</v>
      </c>
      <c r="F13" s="295" t="s">
        <v>86</v>
      </c>
      <c r="G13" s="295"/>
      <c r="H13" s="312" t="s">
        <v>7365</v>
      </c>
      <c r="I13" s="295"/>
      <c r="J13" s="295"/>
      <c r="K13" s="295"/>
      <c r="L13" s="295"/>
      <c r="M13" s="295"/>
      <c r="N13" s="295"/>
      <c r="O13" s="295"/>
      <c r="P13" s="295"/>
      <c r="Q13" s="311"/>
      <c r="R13" s="252" t="s">
        <v>90</v>
      </c>
      <c r="S13" s="253"/>
      <c r="V13" s="60" t="s">
        <v>133</v>
      </c>
      <c r="W13" s="60" t="s">
        <v>134</v>
      </c>
      <c r="X13" s="250" t="s">
        <v>135</v>
      </c>
      <c r="Y13" s="250"/>
      <c r="Z13" s="250"/>
      <c r="AA13" s="250"/>
      <c r="AB13" s="250"/>
      <c r="AC13" s="250"/>
      <c r="AD13" s="58" t="s">
        <v>279</v>
      </c>
      <c r="AE13" s="59" t="s">
        <v>280</v>
      </c>
      <c r="AF13" s="277" t="s">
        <v>278</v>
      </c>
      <c r="AG13" s="309"/>
      <c r="AH13" s="309"/>
      <c r="AI13" s="309"/>
      <c r="AJ13" s="222"/>
      <c r="AK13" s="277" t="s">
        <v>273</v>
      </c>
      <c r="AL13" s="309"/>
      <c r="AM13" s="309"/>
      <c r="AN13" s="222"/>
      <c r="AO13" s="277" t="s">
        <v>283</v>
      </c>
      <c r="AP13" s="222"/>
      <c r="AQ13" s="58"/>
      <c r="AR13" s="58"/>
      <c r="AS13" s="58"/>
      <c r="AT13" s="58"/>
      <c r="AU13" s="58"/>
      <c r="AV13" s="58"/>
      <c r="AW13" s="58"/>
      <c r="AX13" s="58"/>
      <c r="AY13" s="108">
        <f>B24</f>
        <v>0</v>
      </c>
      <c r="AZ13" s="58"/>
      <c r="BA13" s="58">
        <f t="shared" si="0"/>
        <v>0</v>
      </c>
    </row>
    <row r="14" spans="1:83" ht="18.75" customHeight="1" thickBot="1">
      <c r="A14" s="294"/>
      <c r="B14" s="258"/>
      <c r="C14" s="258"/>
      <c r="D14" s="258"/>
      <c r="E14" s="308"/>
      <c r="F14" s="258"/>
      <c r="G14" s="258"/>
      <c r="H14" s="292"/>
      <c r="I14" s="258" t="s">
        <v>87</v>
      </c>
      <c r="J14" s="258"/>
      <c r="K14" s="258"/>
      <c r="L14" s="258"/>
      <c r="M14" s="258"/>
      <c r="N14" s="73" t="s">
        <v>88</v>
      </c>
      <c r="O14" s="258" t="s">
        <v>89</v>
      </c>
      <c r="P14" s="258"/>
      <c r="Q14" s="310"/>
      <c r="R14" s="8" t="s">
        <v>91</v>
      </c>
      <c r="S14" s="9" t="s">
        <v>92</v>
      </c>
      <c r="V14" s="60"/>
      <c r="W14" s="58"/>
      <c r="X14" s="58" t="s">
        <v>82</v>
      </c>
      <c r="Y14" s="58" t="s">
        <v>83</v>
      </c>
      <c r="Z14" s="58" t="s">
        <v>84</v>
      </c>
      <c r="AA14" s="58" t="s">
        <v>99</v>
      </c>
      <c r="AB14" s="58" t="s">
        <v>128</v>
      </c>
      <c r="AC14" s="58" t="s">
        <v>137</v>
      </c>
      <c r="AD14" s="58" t="s">
        <v>275</v>
      </c>
      <c r="AE14" s="58" t="s">
        <v>281</v>
      </c>
      <c r="AF14" s="58" t="s">
        <v>143</v>
      </c>
      <c r="AG14" s="58" t="s">
        <v>147</v>
      </c>
      <c r="AH14" s="58" t="s">
        <v>149</v>
      </c>
      <c r="AI14" s="58" t="s">
        <v>148</v>
      </c>
      <c r="AJ14" s="58" t="s">
        <v>144</v>
      </c>
      <c r="AK14" s="58" t="s">
        <v>87</v>
      </c>
      <c r="AL14" s="58" t="s">
        <v>274</v>
      </c>
      <c r="AM14" s="58" t="s">
        <v>277</v>
      </c>
      <c r="AN14" s="58" t="s">
        <v>273</v>
      </c>
      <c r="AO14" s="11" t="s">
        <v>100</v>
      </c>
      <c r="AP14" s="58" t="s">
        <v>284</v>
      </c>
      <c r="AQ14" s="58"/>
      <c r="AR14" s="58" t="s">
        <v>145</v>
      </c>
      <c r="AS14" s="58"/>
      <c r="AT14" s="58" t="s">
        <v>146</v>
      </c>
      <c r="AU14" s="58"/>
      <c r="AV14" s="58" t="s">
        <v>164</v>
      </c>
      <c r="AW14" s="58"/>
      <c r="AX14" s="58" t="s">
        <v>82</v>
      </c>
      <c r="AY14" s="108">
        <f>B27</f>
        <v>0</v>
      </c>
      <c r="AZ14" s="58"/>
      <c r="BA14" s="58">
        <f t="shared" si="0"/>
        <v>0</v>
      </c>
    </row>
    <row r="15" spans="1:83" ht="18.75" customHeight="1" thickTop="1">
      <c r="A15" s="257" t="s">
        <v>138</v>
      </c>
      <c r="B15" s="257">
        <v>1499</v>
      </c>
      <c r="C15" s="257" t="s">
        <v>141</v>
      </c>
      <c r="D15" s="257" t="s">
        <v>142</v>
      </c>
      <c r="E15" s="72">
        <v>4</v>
      </c>
      <c r="F15" s="72" t="s">
        <v>121</v>
      </c>
      <c r="G15" s="72" t="s">
        <v>102</v>
      </c>
      <c r="H15" s="72" t="s">
        <v>140</v>
      </c>
      <c r="I15" s="72"/>
      <c r="J15" s="70" t="str">
        <f>IF(G15="","",IF(OR(RIGHT(G15,1)="跳",RIGHT(G15,1)="投",RIGHT(G15,1)="技"),"","分"))</f>
        <v>分</v>
      </c>
      <c r="K15" s="72">
        <v>10</v>
      </c>
      <c r="L15" s="72" t="str">
        <f>IF(G15="","",IF(RIGHT(G15,1)="技","",IF(OR(RIGHT(G15,1)="跳",RIGHT(G15,1)="投"),"m","秒")))</f>
        <v>秒</v>
      </c>
      <c r="M15" s="72">
        <v>50</v>
      </c>
      <c r="N15" s="10" t="s">
        <v>7191</v>
      </c>
      <c r="O15" s="257" t="s">
        <v>7190</v>
      </c>
      <c r="P15" s="257"/>
      <c r="Q15" s="278"/>
      <c r="R15" s="279" t="s">
        <v>140</v>
      </c>
      <c r="S15" s="279" t="s">
        <v>140</v>
      </c>
      <c r="V15" s="60"/>
      <c r="W15" s="58"/>
      <c r="X15" s="58"/>
      <c r="Y15" s="58"/>
      <c r="Z15" s="58"/>
      <c r="AA15" s="58"/>
      <c r="AB15" s="58"/>
      <c r="AC15" s="58"/>
      <c r="AD15" s="58"/>
      <c r="AE15" s="58"/>
      <c r="AF15" s="58"/>
      <c r="AG15" s="58"/>
      <c r="AH15" s="58"/>
      <c r="AI15" s="58"/>
      <c r="AJ15" s="58"/>
      <c r="AK15" s="58"/>
      <c r="AL15" s="58"/>
      <c r="AM15" s="58"/>
      <c r="AN15" s="58"/>
      <c r="AO15" s="11"/>
      <c r="AP15" s="58"/>
      <c r="AQ15" s="58"/>
      <c r="AR15" s="58"/>
      <c r="AS15" s="58"/>
      <c r="AT15" s="58"/>
      <c r="AU15" s="58"/>
      <c r="AV15" s="58"/>
      <c r="AW15" s="58"/>
      <c r="AX15" s="58"/>
      <c r="AY15" s="108">
        <f>B30</f>
        <v>0</v>
      </c>
      <c r="AZ15" s="58"/>
      <c r="BA15" s="58">
        <f t="shared" si="0"/>
        <v>0</v>
      </c>
    </row>
    <row r="16" spans="1:83" ht="18.75" customHeight="1">
      <c r="A16" s="250"/>
      <c r="B16" s="250"/>
      <c r="C16" s="250"/>
      <c r="D16" s="250"/>
      <c r="E16" s="58" t="s">
        <v>139</v>
      </c>
      <c r="F16" s="58" t="s">
        <v>122</v>
      </c>
      <c r="G16" s="58" t="s">
        <v>110</v>
      </c>
      <c r="H16" s="58"/>
      <c r="I16" s="58"/>
      <c r="J16" s="58" t="str">
        <f>IF(G16="","",IF(OR(RIGHT(G16,1)="跳",RIGHT(G16,1)="投",RIGHT(G16,1)="技"),"","分"))</f>
        <v/>
      </c>
      <c r="K16" s="58">
        <v>16</v>
      </c>
      <c r="L16" s="71" t="str">
        <f>IF(G16="","",IF(RIGHT(G16,1)="技","",IF(OR(RIGHT(G16,1)="跳",RIGHT(G16,1)="投"),"m","秒")))</f>
        <v>m</v>
      </c>
      <c r="M16" s="58">
        <v>98</v>
      </c>
      <c r="N16" s="11" t="s">
        <v>7192</v>
      </c>
      <c r="O16" s="250" t="s">
        <v>7193</v>
      </c>
      <c r="P16" s="250"/>
      <c r="Q16" s="277"/>
      <c r="R16" s="280"/>
      <c r="S16" s="280"/>
      <c r="V16" s="60"/>
      <c r="W16" s="58"/>
      <c r="X16" s="58"/>
      <c r="Y16" s="58"/>
      <c r="Z16" s="58"/>
      <c r="AA16" s="58"/>
      <c r="AB16" s="58"/>
      <c r="AC16" s="58"/>
      <c r="AD16" s="58"/>
      <c r="AE16" s="58"/>
      <c r="AF16" s="58"/>
      <c r="AG16" s="58"/>
      <c r="AH16" s="58"/>
      <c r="AI16" s="58"/>
      <c r="AJ16" s="58"/>
      <c r="AK16" s="58"/>
      <c r="AL16" s="58"/>
      <c r="AM16" s="58"/>
      <c r="AN16" s="58"/>
      <c r="AO16" s="11"/>
      <c r="AP16" s="58"/>
      <c r="AQ16" s="58"/>
      <c r="AR16" s="58"/>
      <c r="AS16" s="58"/>
      <c r="AT16" s="58"/>
      <c r="AU16" s="58"/>
      <c r="AV16" s="58"/>
      <c r="AW16" s="58"/>
      <c r="AX16" s="58"/>
      <c r="AY16" s="108">
        <f>B33</f>
        <v>0</v>
      </c>
      <c r="AZ16" s="58"/>
      <c r="BA16" s="58">
        <f t="shared" si="0"/>
        <v>0</v>
      </c>
      <c r="BI16" s="61" t="s">
        <v>7367</v>
      </c>
    </row>
    <row r="17" spans="1:61" ht="18.75" customHeight="1" thickBot="1">
      <c r="A17" s="258"/>
      <c r="B17" s="283" t="s">
        <v>124</v>
      </c>
      <c r="C17" s="283"/>
      <c r="D17" s="283"/>
      <c r="E17" s="283"/>
      <c r="F17" s="73" t="s">
        <v>123</v>
      </c>
      <c r="G17" s="73"/>
      <c r="H17" s="73"/>
      <c r="I17" s="73"/>
      <c r="J17" s="73" t="str">
        <f>IF(G17="","",IF(OR(RIGHT(G17,1)="跳",RIGHT(G17,1)="投",RIGHT(G17,1)="技"),"","分"))</f>
        <v/>
      </c>
      <c r="K17" s="73"/>
      <c r="L17" s="73" t="str">
        <f>IF(G17="","",IF(RIGHT(G17,1)="技","",IF(OR(RIGHT(G17,1)="跳",RIGHT(G17,1)="投"),"m","秒")))</f>
        <v/>
      </c>
      <c r="M17" s="73"/>
      <c r="N17" s="12"/>
      <c r="O17" s="258"/>
      <c r="P17" s="258"/>
      <c r="Q17" s="284"/>
      <c r="R17" s="281"/>
      <c r="S17" s="282"/>
      <c r="V17" s="60"/>
      <c r="W17" s="58"/>
      <c r="X17" s="58"/>
      <c r="Y17" s="58"/>
      <c r="Z17" s="58"/>
      <c r="AA17" s="58"/>
      <c r="AB17" s="58"/>
      <c r="AC17" s="58"/>
      <c r="AD17" s="58"/>
      <c r="AE17" s="58"/>
      <c r="AF17" s="58"/>
      <c r="AG17" s="58"/>
      <c r="AH17" s="58"/>
      <c r="AI17" s="58"/>
      <c r="AJ17" s="58"/>
      <c r="AK17" s="58"/>
      <c r="AL17" s="58"/>
      <c r="AM17" s="58"/>
      <c r="AN17" s="58"/>
      <c r="AO17" s="11"/>
      <c r="AP17" s="58"/>
      <c r="AQ17" s="58"/>
      <c r="AR17" s="58"/>
      <c r="AS17" s="58"/>
      <c r="AT17" s="58"/>
      <c r="AU17" s="58"/>
      <c r="AV17" s="58"/>
      <c r="AW17" s="58"/>
      <c r="AX17" s="58"/>
      <c r="AY17" s="108">
        <f>B36</f>
        <v>0</v>
      </c>
      <c r="AZ17" s="58"/>
      <c r="BA17" s="58">
        <f t="shared" si="0"/>
        <v>0</v>
      </c>
      <c r="BD17" s="58" t="s">
        <v>6624</v>
      </c>
      <c r="BE17" s="58" t="s">
        <v>6625</v>
      </c>
      <c r="BF17" s="58" t="s">
        <v>165</v>
      </c>
      <c r="BI17" s="58" t="s">
        <v>7368</v>
      </c>
    </row>
    <row r="18" spans="1:61" ht="18.75" customHeight="1" thickTop="1">
      <c r="A18" s="257">
        <v>1</v>
      </c>
      <c r="B18" s="287"/>
      <c r="C18" s="290" t="str">
        <f>IF(B18="","",VLOOKUP(B18,'登録データ（男）'!$A$3:$W$2000,2,FALSE))</f>
        <v/>
      </c>
      <c r="D18" s="290" t="str">
        <f>IF(B18="","",VLOOKUP(B18,'登録データ（男）'!$A$3:$W$2000,3,FALSE))</f>
        <v/>
      </c>
      <c r="E18" s="58" t="str">
        <f>IF(B18="","",VLOOKUP(B18,'登録データ（男）'!$A$3:$W$2000,7,FALSE))</f>
        <v/>
      </c>
      <c r="F18" s="72" t="s">
        <v>121</v>
      </c>
      <c r="G18" s="95"/>
      <c r="H18" s="176"/>
      <c r="I18" s="97"/>
      <c r="J18" s="99" t="str">
        <f>IF(G18="","",IF(AH18=2,"","分"))</f>
        <v/>
      </c>
      <c r="K18" s="97"/>
      <c r="L18" s="99" t="str">
        <f>IF(OR(G18="",G18="十種競技"),"",IF(AH18=2,"m","秒"))</f>
        <v/>
      </c>
      <c r="M18" s="97"/>
      <c r="N18" s="96"/>
      <c r="O18" s="273"/>
      <c r="P18" s="274"/>
      <c r="Q18" s="274"/>
      <c r="R18" s="259"/>
      <c r="S18" s="254"/>
      <c r="V18" s="60"/>
      <c r="W18" s="58">
        <f>IF(B18="",0,IF(VLOOKUP(B18,'登録データ（男）'!$A$3:$AT$1687,29,FALSE)=1,0,1))</f>
        <v>0</v>
      </c>
      <c r="X18" s="58">
        <f>IF(B18="",1,0)</f>
        <v>1</v>
      </c>
      <c r="Y18" s="58">
        <f>IF(C18="",1,0)</f>
        <v>1</v>
      </c>
      <c r="Z18" s="58">
        <f>IF(D18="",1,0)</f>
        <v>1</v>
      </c>
      <c r="AA18" s="58">
        <f>IF(E18="",1,0)</f>
        <v>1</v>
      </c>
      <c r="AB18" s="58">
        <f>IF(E19="",1,0)</f>
        <v>1</v>
      </c>
      <c r="AC18" s="58">
        <f>SUM(X18:AB18)</f>
        <v>5</v>
      </c>
      <c r="AD18" s="58">
        <f t="shared" ref="AD18:AD81" ca="1" si="1">COUNTIF(OFFSET(G18,-MOD(ROW(G18),3),0,3,1),G18)</f>
        <v>0</v>
      </c>
      <c r="AE18" s="58">
        <f t="shared" ref="AE18:AE81" si="2">IF(OR(RIGHT(G18,1)="m",RIGHT(G18,1)="H",RIGHT(G18,1)="C"),IF(VALUE(K18)&gt;60,1,0),0)</f>
        <v>0</v>
      </c>
      <c r="AF18" s="58" t="str">
        <f>IF(G18="","0",VLOOKUP(G18,'登録データ（男）'!$R$4:$T$27,2,FALSE))</f>
        <v>0</v>
      </c>
      <c r="AG18" s="58" t="str">
        <f t="shared" ref="AG18:AG81" si="3">IF(M18="","00",IF(LEN(M18)=1,M18*10,M18))</f>
        <v>00</v>
      </c>
      <c r="AH18" s="58" t="str">
        <f>IF(G18="","0",IF(OR(RIGHT(G18,1)="m",RIGHT(G18,1)="H",RIGHT(G18,1)="W",RIGHT(G18,1)="C",RIGHT(G18,1)="〉"),1,2))</f>
        <v>0</v>
      </c>
      <c r="AI18" s="58" t="str">
        <f t="shared" ref="AI18:AI81" si="4">IF(AH18=2,IF(K18="","0000",CONCATENATE(RIGHT(K18+100,2),RIGHT(AG18+100,2))),IF(K18="","000000",CONCATENATE(RIGHT(I18+100,2),RIGHT(K18+100,2),RIGHT(AG18+100,2))))</f>
        <v>000000</v>
      </c>
      <c r="AJ18" s="58" t="str">
        <f t="shared" ref="AJ18:AJ81" ca="1" si="5">IF(G18="","",IF(OFFSET(B18,-MOD(ROW(B18),3),0)="","0",CONCATENATE(AF18," ",IF(AH18=1,RIGHT(AI18+10000000,7),RIGHT(AI18+100000,5)))))</f>
        <v/>
      </c>
      <c r="AK18" s="58">
        <f>VALUE(AI18)</f>
        <v>0</v>
      </c>
      <c r="AL18" s="58" t="str">
        <f>IF(G18="","0",VALUE(VLOOKUP(G18,'登録データ（男）'!$R$4:$T$31,3,FALSE)))</f>
        <v>0</v>
      </c>
      <c r="AM18" s="58">
        <f t="shared" ref="AM18:AM81" si="6">IF(G18="",0,IF(G18="十種競技",0,IF(K18&lt;&gt;"",0,1)))</f>
        <v>0</v>
      </c>
      <c r="AN18" s="58">
        <f t="shared" ref="AN18:AN81" si="7">IF(OR(G18="",G18="十種競技"),0,IF(AH18=1,IF(AK18&gt;AL18,1,0),IF(AK18&lt;AL18,1,0)))</f>
        <v>0</v>
      </c>
      <c r="AO18" s="11" t="str">
        <f ca="1">IF(OFFSET(B18,-MOD(ROW(B18),3),0)&lt;&gt;"",IF(RIGHT(G18,1)=")",VALUE(VLOOKUP(OFFSET(B18,-MOD(ROW(B18),3),0),'登録データ（男）'!A3:J1321,8,FALSE)),"0"),"0")</f>
        <v>0</v>
      </c>
      <c r="AP18" s="58">
        <f ca="1">IF(AO18=0,0,IF(RIGHT(G18,1)&lt;&gt;")",0,IF(VALUE(LEFT(AO18,1))=2,0,IF(VALUE(LEFT(AO18,1))=3,0,1))))</f>
        <v>0</v>
      </c>
      <c r="AQ18" s="58" t="str">
        <f>IF(AR18="","",RANK(AR18,$AR$18:$AR$467,1))</f>
        <v/>
      </c>
      <c r="AR18" s="58" t="str">
        <f>IF(R18="","",B18)</f>
        <v/>
      </c>
      <c r="AS18" s="58" t="str">
        <f>IF(AT18="","",RANK(AT18,$AT$18:$AT$467,1))</f>
        <v/>
      </c>
      <c r="AT18" s="58" t="str">
        <f>IF(S18="","",B18)</f>
        <v/>
      </c>
      <c r="AU18" s="58" t="str">
        <f>IF(AV18="","",RANK(AV18,$AV$18:$AV$467,1))</f>
        <v/>
      </c>
      <c r="AV18" s="58" t="str">
        <f>IF(OR(G18="十種競技",G19="十種競技",G20="十種競技"),B18,"")</f>
        <v/>
      </c>
      <c r="AW18" s="58"/>
      <c r="AX18" s="58">
        <f>B18</f>
        <v>0</v>
      </c>
      <c r="AY18" s="108">
        <f>B39</f>
        <v>0</v>
      </c>
      <c r="AZ18" s="58"/>
      <c r="BA18" s="58">
        <f>IF(AY18=0,0,COUNTIF(AY19:AY168,AY18))</f>
        <v>0</v>
      </c>
      <c r="BD18" s="58" t="str">
        <f>IF(B18="","",VLOOKUP(B18,'登録データ（男）'!$A$3:$L$1202,8))</f>
        <v/>
      </c>
      <c r="BE18" s="58" t="str">
        <f>IF(B18="","",VLOOKUP(B18,'登録データ（男）'!$A$3:$L$1202,11))</f>
        <v/>
      </c>
      <c r="BF18" s="58" t="str">
        <f t="shared" ref="BF18:BF81" si="8">CONCATENATE(BD18,BE18)</f>
        <v/>
      </c>
      <c r="BI18" s="58">
        <f t="shared" ref="BI18:BI81" si="9">IF(H18="",0,1)</f>
        <v>0</v>
      </c>
    </row>
    <row r="19" spans="1:61" ht="18.75" customHeight="1">
      <c r="A19" s="250"/>
      <c r="B19" s="288"/>
      <c r="C19" s="291"/>
      <c r="D19" s="291"/>
      <c r="E19" s="109"/>
      <c r="F19" s="58" t="s">
        <v>122</v>
      </c>
      <c r="G19" s="103"/>
      <c r="H19" s="109"/>
      <c r="I19" s="102"/>
      <c r="J19" s="61" t="str">
        <f t="shared" ref="J19:J21" si="10">IF(G19="","",IF(AH19=2,"","分"))</f>
        <v/>
      </c>
      <c r="K19" s="101"/>
      <c r="L19" s="61" t="str">
        <f t="shared" ref="L19:L21" si="11">IF(OR(G19="",G19="十種競技"),"",IF(AH19=2,"m","秒"))</f>
        <v/>
      </c>
      <c r="M19" s="101"/>
      <c r="N19" s="101"/>
      <c r="O19" s="275"/>
      <c r="P19" s="276"/>
      <c r="Q19" s="276"/>
      <c r="R19" s="260"/>
      <c r="S19" s="255"/>
      <c r="V19" s="60"/>
      <c r="W19" s="58"/>
      <c r="X19" s="58"/>
      <c r="Y19" s="58"/>
      <c r="Z19" s="58"/>
      <c r="AA19" s="58"/>
      <c r="AB19" s="58"/>
      <c r="AC19" s="58"/>
      <c r="AD19" s="58">
        <f t="shared" ca="1" si="1"/>
        <v>0</v>
      </c>
      <c r="AE19" s="58">
        <f t="shared" si="2"/>
        <v>0</v>
      </c>
      <c r="AF19" s="58" t="str">
        <f>IF(G19="","0",VLOOKUP(G19,'登録データ（男）'!$R$4:$T$27,2,FALSE))</f>
        <v>0</v>
      </c>
      <c r="AG19" s="58" t="str">
        <f t="shared" si="3"/>
        <v>00</v>
      </c>
      <c r="AH19" s="58" t="str">
        <f>IF(G19="","0",IF(OR(RIGHT(G19,1)="m",RIGHT(G19,1)="H",RIGHT(G19,1)="W",RIGHT(G19,1)="C"),1,2))</f>
        <v>0</v>
      </c>
      <c r="AI19" s="58" t="str">
        <f t="shared" si="4"/>
        <v>000000</v>
      </c>
      <c r="AJ19" s="58" t="str">
        <f t="shared" ca="1" si="5"/>
        <v/>
      </c>
      <c r="AK19" s="58">
        <f t="shared" ref="AK19:AK82" si="12">VALUE(AI19)</f>
        <v>0</v>
      </c>
      <c r="AL19" s="58" t="str">
        <f>IF(G19="","0",VALUE(VLOOKUP(G19,'登録データ（男）'!$R$4:$T$31,3,FALSE)))</f>
        <v>0</v>
      </c>
      <c r="AM19" s="58">
        <f t="shared" si="6"/>
        <v>0</v>
      </c>
      <c r="AN19" s="58">
        <f t="shared" si="7"/>
        <v>0</v>
      </c>
      <c r="AO19" s="11" t="str">
        <f ca="1">IF(OFFSET(B19,-MOD(ROW(B19),3),0)&lt;&gt;"",IF(RIGHT(G19,1)=")",VALUE(VLOOKUP(OFFSET(B19,-MOD(ROW(B19),3),0),'登録データ（男）'!A4:J1322,8,FALSE)),"0"),"0")</f>
        <v>0</v>
      </c>
      <c r="AP19" s="58">
        <f t="shared" ref="AP19:AP82" ca="1" si="13">IF(AO19=0,0,IF(RIGHT(G19,1)&lt;&gt;")",0,IF(VALUE(LEFT(AO19,1))=2,0,IF(VALUE(LEFT(AO19,1))=3,0,1))))</f>
        <v>0</v>
      </c>
      <c r="AQ19" s="58"/>
      <c r="AR19" s="58"/>
      <c r="AS19" s="58"/>
      <c r="AT19" s="58"/>
      <c r="AU19" s="58"/>
      <c r="AV19" s="58"/>
      <c r="AW19" s="58"/>
      <c r="AX19" s="58"/>
      <c r="AY19" s="108">
        <f>B42</f>
        <v>0</v>
      </c>
      <c r="AZ19" s="58"/>
      <c r="BA19" s="58">
        <f t="shared" si="0"/>
        <v>0</v>
      </c>
      <c r="BD19" s="58" t="str">
        <f>IF(B19="","",VLOOKUP(B19,'登録データ（男）'!$A$3:$L$1202,8))</f>
        <v/>
      </c>
      <c r="BE19" s="58" t="str">
        <f>IF(B19="","",VLOOKUP(B19,'登録データ（男）'!$A$3:$L$1202,11))</f>
        <v/>
      </c>
      <c r="BF19" s="58" t="str">
        <f t="shared" si="8"/>
        <v/>
      </c>
      <c r="BI19" s="58">
        <f t="shared" si="9"/>
        <v>0</v>
      </c>
    </row>
    <row r="20" spans="1:61" ht="18.75" customHeight="1" thickBot="1">
      <c r="A20" s="258"/>
      <c r="B20" s="289"/>
      <c r="C20" s="292"/>
      <c r="D20" s="292"/>
      <c r="E20" s="148" t="s">
        <v>460</v>
      </c>
      <c r="F20" s="73" t="s">
        <v>123</v>
      </c>
      <c r="G20" s="103"/>
      <c r="H20" s="175"/>
      <c r="I20" s="100"/>
      <c r="J20" s="64" t="str">
        <f t="shared" si="10"/>
        <v/>
      </c>
      <c r="K20" s="100"/>
      <c r="L20" s="64" t="str">
        <f t="shared" si="11"/>
        <v/>
      </c>
      <c r="M20" s="100"/>
      <c r="N20" s="98"/>
      <c r="O20" s="271"/>
      <c r="P20" s="272"/>
      <c r="Q20" s="272"/>
      <c r="R20" s="261"/>
      <c r="S20" s="256"/>
      <c r="V20" s="60"/>
      <c r="W20" s="58"/>
      <c r="X20" s="58"/>
      <c r="Y20" s="58"/>
      <c r="Z20" s="58"/>
      <c r="AA20" s="58"/>
      <c r="AB20" s="58"/>
      <c r="AC20" s="58"/>
      <c r="AD20" s="58">
        <f t="shared" ca="1" si="1"/>
        <v>0</v>
      </c>
      <c r="AE20" s="58">
        <f t="shared" si="2"/>
        <v>0</v>
      </c>
      <c r="AF20" s="58" t="str">
        <f>IF(G20="","0",VLOOKUP(G20,'登録データ（男）'!$R$4:$T$27,2,FALSE))</f>
        <v>0</v>
      </c>
      <c r="AG20" s="58" t="str">
        <f t="shared" si="3"/>
        <v>00</v>
      </c>
      <c r="AH20" s="58" t="str">
        <f>IF(G20="","0",IF(OR(RIGHT(G20,1)="m",RIGHT(G20,1)="H",RIGHT(G20,1)="W",RIGHT(G20,1)="C"),1,2))</f>
        <v>0</v>
      </c>
      <c r="AI20" s="58" t="str">
        <f t="shared" si="4"/>
        <v>000000</v>
      </c>
      <c r="AJ20" s="58" t="str">
        <f t="shared" ca="1" si="5"/>
        <v/>
      </c>
      <c r="AK20" s="58">
        <f t="shared" si="12"/>
        <v>0</v>
      </c>
      <c r="AL20" s="58" t="str">
        <f>IF(G20="","0",VALUE(VLOOKUP(G20,'登録データ（男）'!$R$4:$T$31,3,FALSE)))</f>
        <v>0</v>
      </c>
      <c r="AM20" s="58">
        <f t="shared" si="6"/>
        <v>0</v>
      </c>
      <c r="AN20" s="58">
        <f t="shared" si="7"/>
        <v>0</v>
      </c>
      <c r="AO20" s="11" t="str">
        <f ca="1">IF(OFFSET(B20,-MOD(ROW(B20),3),0)&lt;&gt;"",IF(RIGHT(G20,1)=")",VALUE(VLOOKUP(OFFSET(B20,-MOD(ROW(B20),3),0),'登録データ（男）'!A5:J1323,8,FALSE)),"0"),"0")</f>
        <v>0</v>
      </c>
      <c r="AP20" s="58">
        <f t="shared" ca="1" si="13"/>
        <v>0</v>
      </c>
      <c r="AQ20" s="58"/>
      <c r="AR20" s="58"/>
      <c r="AS20" s="58"/>
      <c r="AT20" s="58"/>
      <c r="AU20" s="58"/>
      <c r="AV20" s="58"/>
      <c r="AW20" s="58"/>
      <c r="AX20" s="58"/>
      <c r="AY20" s="108">
        <f>B45</f>
        <v>0</v>
      </c>
      <c r="AZ20" s="58"/>
      <c r="BA20" s="58">
        <f t="shared" si="0"/>
        <v>0</v>
      </c>
      <c r="BD20" s="58" t="str">
        <f>IF(B20="","",VLOOKUP(B20,'登録データ（男）'!$A$3:$L$1202,8))</f>
        <v/>
      </c>
      <c r="BE20" s="58" t="str">
        <f>IF(B20="","",VLOOKUP(B20,'登録データ（男）'!$A$3:$L$1202,11))</f>
        <v/>
      </c>
      <c r="BF20" s="58" t="str">
        <f t="shared" si="8"/>
        <v/>
      </c>
      <c r="BI20" s="58">
        <f t="shared" si="9"/>
        <v>0</v>
      </c>
    </row>
    <row r="21" spans="1:61" ht="18.75" customHeight="1" thickTop="1">
      <c r="A21" s="257">
        <v>2</v>
      </c>
      <c r="B21" s="287"/>
      <c r="C21" s="290" t="str">
        <f>IF(B21="","",VLOOKUP(B21,'登録データ（男）'!$A$3:$W$2000,2,FALSE))</f>
        <v/>
      </c>
      <c r="D21" s="290" t="str">
        <f>IF(B21="","",VLOOKUP(B21,'登録データ（男）'!$A$3:$W$2000,3,FALSE))</f>
        <v/>
      </c>
      <c r="E21" s="58" t="str">
        <f>IF(B21="","",VLOOKUP(B21,'登録データ（男）'!$A$3:$W$2000,7,FALSE))</f>
        <v/>
      </c>
      <c r="F21" s="72" t="s">
        <v>121</v>
      </c>
      <c r="G21" s="95"/>
      <c r="H21" s="176"/>
      <c r="I21" s="97"/>
      <c r="J21" s="99" t="str">
        <f t="shared" si="10"/>
        <v/>
      </c>
      <c r="K21" s="97"/>
      <c r="L21" s="99" t="str">
        <f t="shared" si="11"/>
        <v/>
      </c>
      <c r="M21" s="97"/>
      <c r="N21" s="96"/>
      <c r="O21" s="273"/>
      <c r="P21" s="274"/>
      <c r="Q21" s="274"/>
      <c r="R21" s="259"/>
      <c r="S21" s="254"/>
      <c r="V21" s="60"/>
      <c r="W21" s="58">
        <f>IF(B21="",0,IF(VLOOKUP(B21,'登録データ（男）'!$A$3:$AT$1687,29,FALSE)=1,0,1))</f>
        <v>0</v>
      </c>
      <c r="X21" s="58">
        <f>IF(B21="",1,0)</f>
        <v>1</v>
      </c>
      <c r="Y21" s="58">
        <f>IF(B21="",1,0)</f>
        <v>1</v>
      </c>
      <c r="Z21" s="58">
        <f>IF(D21="",1,0)</f>
        <v>1</v>
      </c>
      <c r="AA21" s="58">
        <f>IF(E21="",1,0)</f>
        <v>1</v>
      </c>
      <c r="AB21" s="58">
        <f>IF(E22="",1,0)</f>
        <v>1</v>
      </c>
      <c r="AC21" s="58">
        <f>SUM(X21:AB21)</f>
        <v>5</v>
      </c>
      <c r="AD21" s="58">
        <f t="shared" ca="1" si="1"/>
        <v>0</v>
      </c>
      <c r="AE21" s="58">
        <f t="shared" si="2"/>
        <v>0</v>
      </c>
      <c r="AF21" s="58" t="str">
        <f>IF(G21="","0",VLOOKUP(G21,'登録データ（男）'!$R$4:$T$27,2,FALSE))</f>
        <v>0</v>
      </c>
      <c r="AG21" s="58" t="str">
        <f t="shared" si="3"/>
        <v>00</v>
      </c>
      <c r="AH21" s="58" t="str">
        <f>IF(G21="","0",IF(OR(RIGHT(G21,1)="m",RIGHT(G21,1)="H",RIGHT(G21,1)="W",RIGHT(G21,1)="C",RIGHT(G21,1)="〉"),1,2))</f>
        <v>0</v>
      </c>
      <c r="AI21" s="58" t="str">
        <f t="shared" si="4"/>
        <v>000000</v>
      </c>
      <c r="AJ21" s="58" t="str">
        <f t="shared" ca="1" si="5"/>
        <v/>
      </c>
      <c r="AK21" s="58">
        <f t="shared" si="12"/>
        <v>0</v>
      </c>
      <c r="AL21" s="58" t="str">
        <f>IF(G21="","0",VALUE(VLOOKUP(G21,'登録データ（男）'!$R$4:$T$31,3,FALSE)))</f>
        <v>0</v>
      </c>
      <c r="AM21" s="58">
        <f t="shared" si="6"/>
        <v>0</v>
      </c>
      <c r="AN21" s="58">
        <f t="shared" si="7"/>
        <v>0</v>
      </c>
      <c r="AO21" s="11" t="str">
        <f ca="1">IF(OFFSET(B21,-MOD(ROW(B21),3),0)&lt;&gt;"",IF(RIGHT(G21,1)=")",VALUE(VLOOKUP(OFFSET(B21,-MOD(ROW(B21),3),0),'登録データ（男）'!A6:J1324,8,FALSE)),"0"),"0")</f>
        <v>0</v>
      </c>
      <c r="AP21" s="58">
        <f t="shared" ca="1" si="13"/>
        <v>0</v>
      </c>
      <c r="AQ21" s="58" t="str">
        <f t="shared" ref="AQ21" si="14">IF(AR21="","",RANK(AR21,$AR$18:$AR$467,1))</f>
        <v/>
      </c>
      <c r="AR21" s="58" t="str">
        <f>IF(R21="","",B21)</f>
        <v/>
      </c>
      <c r="AS21" s="58" t="str">
        <f>IF(AT21="","",RANK(AT21,$AT$18:$AT$467,1))</f>
        <v/>
      </c>
      <c r="AT21" s="58" t="str">
        <f>IF(S21="","",B21)</f>
        <v/>
      </c>
      <c r="AU21" s="58" t="str">
        <f t="shared" ref="AU21" si="15">IF(AV21="","",RANK(AV21,$AV$18:$AV$467,1))</f>
        <v/>
      </c>
      <c r="AV21" s="58" t="str">
        <f>IF(OR(G21="十種競技",G22="十種競技",G23="十種競技"),B21,"")</f>
        <v/>
      </c>
      <c r="AW21" s="58"/>
      <c r="AX21" s="62">
        <f>B21</f>
        <v>0</v>
      </c>
      <c r="AY21" s="108">
        <f>B48</f>
        <v>0</v>
      </c>
      <c r="AZ21" s="58"/>
      <c r="BA21" s="58">
        <f t="shared" si="0"/>
        <v>0</v>
      </c>
      <c r="BD21" s="58" t="str">
        <f>IF(B21="","",VLOOKUP(B21,'登録データ（男）'!$A$3:$L$1202,8))</f>
        <v/>
      </c>
      <c r="BE21" s="58" t="str">
        <f>IF(B21="","",VLOOKUP(B21,'登録データ（男）'!$A$3:$L$1202,11))</f>
        <v/>
      </c>
      <c r="BF21" s="58" t="str">
        <f t="shared" si="8"/>
        <v/>
      </c>
      <c r="BI21" s="58">
        <f t="shared" si="9"/>
        <v>0</v>
      </c>
    </row>
    <row r="22" spans="1:61" ht="18.75" customHeight="1">
      <c r="A22" s="250"/>
      <c r="B22" s="288"/>
      <c r="C22" s="291"/>
      <c r="D22" s="291"/>
      <c r="E22" s="109"/>
      <c r="F22" s="58" t="s">
        <v>122</v>
      </c>
      <c r="G22" s="103"/>
      <c r="H22" s="109"/>
      <c r="I22" s="102"/>
      <c r="J22" s="61" t="str">
        <f t="shared" ref="J22:J85" si="16">IF(G22="","",IF(AH22=2,"","分"))</f>
        <v/>
      </c>
      <c r="K22" s="101"/>
      <c r="L22" s="61" t="str">
        <f t="shared" ref="L22:L85" si="17">IF(OR(G22="",G22="十種競技"),"",IF(AH22=2,"m","秒"))</f>
        <v/>
      </c>
      <c r="M22" s="101"/>
      <c r="N22" s="101"/>
      <c r="O22" s="275"/>
      <c r="P22" s="276"/>
      <c r="Q22" s="276"/>
      <c r="R22" s="260"/>
      <c r="S22" s="255"/>
      <c r="V22" s="60"/>
      <c r="W22" s="58"/>
      <c r="X22" s="58"/>
      <c r="Y22" s="58"/>
      <c r="Z22" s="58"/>
      <c r="AA22" s="58"/>
      <c r="AB22" s="58"/>
      <c r="AC22" s="58"/>
      <c r="AD22" s="58">
        <f t="shared" ca="1" si="1"/>
        <v>0</v>
      </c>
      <c r="AE22" s="58">
        <f t="shared" si="2"/>
        <v>0</v>
      </c>
      <c r="AF22" s="58" t="str">
        <f>IF(G22="","0",VLOOKUP(G22,'登録データ（男）'!$R$4:$T$27,2,FALSE))</f>
        <v>0</v>
      </c>
      <c r="AG22" s="58" t="str">
        <f t="shared" si="3"/>
        <v>00</v>
      </c>
      <c r="AH22" s="58" t="str">
        <f>IF(G22="","0",IF(OR(RIGHT(G22,1)="m",RIGHT(G22,1)="H",RIGHT(G22,1)="W",RIGHT(G22,1)="C"),1,2))</f>
        <v>0</v>
      </c>
      <c r="AI22" s="58" t="str">
        <f t="shared" si="4"/>
        <v>000000</v>
      </c>
      <c r="AJ22" s="58" t="str">
        <f t="shared" ca="1" si="5"/>
        <v/>
      </c>
      <c r="AK22" s="58">
        <f t="shared" si="12"/>
        <v>0</v>
      </c>
      <c r="AL22" s="58" t="str">
        <f>IF(G22="","0",VALUE(VLOOKUP(G22,'登録データ（男）'!$R$4:$T$31,3,FALSE)))</f>
        <v>0</v>
      </c>
      <c r="AM22" s="58">
        <f t="shared" si="6"/>
        <v>0</v>
      </c>
      <c r="AN22" s="58">
        <f t="shared" si="7"/>
        <v>0</v>
      </c>
      <c r="AO22" s="11" t="str">
        <f ca="1">IF(OFFSET(B22,-MOD(ROW(B22),3),0)&lt;&gt;"",IF(RIGHT(G22,1)=")",VALUE(VLOOKUP(OFFSET(B22,-MOD(ROW(B22),3),0),'登録データ（男）'!A7:J1325,8,FALSE)),"0"),"0")</f>
        <v>0</v>
      </c>
      <c r="AP22" s="58">
        <f t="shared" ca="1" si="13"/>
        <v>0</v>
      </c>
      <c r="AQ22" s="58"/>
      <c r="AR22" s="58"/>
      <c r="AS22" s="58"/>
      <c r="AT22" s="58"/>
      <c r="AU22" s="58"/>
      <c r="AV22" s="58"/>
      <c r="AW22" s="58"/>
      <c r="AX22" s="58"/>
      <c r="AY22" s="108">
        <f>B51</f>
        <v>0</v>
      </c>
      <c r="AZ22" s="58"/>
      <c r="BA22" s="58">
        <f t="shared" si="0"/>
        <v>0</v>
      </c>
      <c r="BD22" s="58" t="str">
        <f>IF(B22="","",VLOOKUP(B22,'登録データ（男）'!$A$3:$L$1202,8))</f>
        <v/>
      </c>
      <c r="BE22" s="58" t="str">
        <f>IF(B22="","",VLOOKUP(B22,'登録データ（男）'!$A$3:$L$1202,11))</f>
        <v/>
      </c>
      <c r="BF22" s="58" t="str">
        <f t="shared" si="8"/>
        <v/>
      </c>
      <c r="BI22" s="58">
        <f t="shared" si="9"/>
        <v>0</v>
      </c>
    </row>
    <row r="23" spans="1:61" ht="18.75" customHeight="1" thickBot="1">
      <c r="A23" s="258"/>
      <c r="B23" s="289"/>
      <c r="C23" s="292"/>
      <c r="D23" s="292"/>
      <c r="E23" s="148" t="s">
        <v>460</v>
      </c>
      <c r="F23" s="73" t="s">
        <v>123</v>
      </c>
      <c r="G23" s="103"/>
      <c r="H23" s="175"/>
      <c r="I23" s="100"/>
      <c r="J23" s="64" t="str">
        <f t="shared" si="16"/>
        <v/>
      </c>
      <c r="K23" s="100"/>
      <c r="L23" s="64" t="str">
        <f t="shared" si="17"/>
        <v/>
      </c>
      <c r="M23" s="100"/>
      <c r="N23" s="98"/>
      <c r="O23" s="271"/>
      <c r="P23" s="272"/>
      <c r="Q23" s="272"/>
      <c r="R23" s="261"/>
      <c r="S23" s="256"/>
      <c r="V23" s="60"/>
      <c r="W23" s="58"/>
      <c r="X23" s="58"/>
      <c r="Y23" s="58"/>
      <c r="Z23" s="58"/>
      <c r="AA23" s="58"/>
      <c r="AB23" s="58"/>
      <c r="AC23" s="58"/>
      <c r="AD23" s="58">
        <f t="shared" ca="1" si="1"/>
        <v>0</v>
      </c>
      <c r="AE23" s="58">
        <f t="shared" si="2"/>
        <v>0</v>
      </c>
      <c r="AF23" s="58" t="str">
        <f>IF(G23="","0",VLOOKUP(G23,'登録データ（男）'!$R$4:$T$27,2,FALSE))</f>
        <v>0</v>
      </c>
      <c r="AG23" s="58" t="str">
        <f t="shared" si="3"/>
        <v>00</v>
      </c>
      <c r="AH23" s="58" t="str">
        <f>IF(G23="","0",IF(OR(RIGHT(G23,1)="m",RIGHT(G23,1)="H",RIGHT(G23,1)="W",RIGHT(G23,1)="C"),1,2))</f>
        <v>0</v>
      </c>
      <c r="AI23" s="58" t="str">
        <f t="shared" si="4"/>
        <v>000000</v>
      </c>
      <c r="AJ23" s="58" t="str">
        <f t="shared" ca="1" si="5"/>
        <v/>
      </c>
      <c r="AK23" s="58">
        <f t="shared" si="12"/>
        <v>0</v>
      </c>
      <c r="AL23" s="58" t="str">
        <f>IF(G23="","0",VALUE(VLOOKUP(G23,'登録データ（男）'!$R$4:$T$31,3,FALSE)))</f>
        <v>0</v>
      </c>
      <c r="AM23" s="58">
        <f t="shared" si="6"/>
        <v>0</v>
      </c>
      <c r="AN23" s="58">
        <f t="shared" si="7"/>
        <v>0</v>
      </c>
      <c r="AO23" s="11" t="str">
        <f ca="1">IF(OFFSET(B23,-MOD(ROW(B23),3),0)&lt;&gt;"",IF(RIGHT(G23,1)=")",VALUE(VLOOKUP(OFFSET(B23,-MOD(ROW(B23),3),0),'登録データ（男）'!A8:J1326,8,FALSE)),"0"),"0")</f>
        <v>0</v>
      </c>
      <c r="AP23" s="58">
        <f t="shared" ca="1" si="13"/>
        <v>0</v>
      </c>
      <c r="AQ23" s="58"/>
      <c r="AR23" s="58"/>
      <c r="AS23" s="58"/>
      <c r="AT23" s="58"/>
      <c r="AU23" s="58"/>
      <c r="AV23" s="58"/>
      <c r="AW23" s="58"/>
      <c r="AX23" s="58"/>
      <c r="AY23" s="108">
        <f>B54</f>
        <v>0</v>
      </c>
      <c r="AZ23" s="58"/>
      <c r="BA23" s="58">
        <f t="shared" si="0"/>
        <v>0</v>
      </c>
      <c r="BD23" s="58" t="str">
        <f>IF(B23="","",VLOOKUP(B23,'登録データ（男）'!$A$3:$L$1202,8))</f>
        <v/>
      </c>
      <c r="BE23" s="58" t="str">
        <f>IF(B23="","",VLOOKUP(B23,'登録データ（男）'!$A$3:$L$1202,11))</f>
        <v/>
      </c>
      <c r="BF23" s="58" t="str">
        <f t="shared" si="8"/>
        <v/>
      </c>
      <c r="BI23" s="58">
        <f t="shared" si="9"/>
        <v>0</v>
      </c>
    </row>
    <row r="24" spans="1:61" ht="18.75" customHeight="1" thickTop="1">
      <c r="A24" s="257">
        <v>3</v>
      </c>
      <c r="B24" s="287"/>
      <c r="C24" s="290" t="str">
        <f>IF(B24="","",VLOOKUP(B24,'登録データ（男）'!$A$3:$W$2000,2,FALSE))</f>
        <v/>
      </c>
      <c r="D24" s="290" t="str">
        <f>IF(B24="","",VLOOKUP(B24,'登録データ（男）'!$A$3:$W$2000,3,FALSE))</f>
        <v/>
      </c>
      <c r="E24" s="58" t="str">
        <f>IF(B24="","",VLOOKUP(B24,'登録データ（男）'!$A$3:$W$2000,7,FALSE))</f>
        <v/>
      </c>
      <c r="F24" s="72" t="s">
        <v>121</v>
      </c>
      <c r="G24" s="95"/>
      <c r="H24" s="176"/>
      <c r="I24" s="97"/>
      <c r="J24" s="99" t="str">
        <f t="shared" si="16"/>
        <v/>
      </c>
      <c r="K24" s="97"/>
      <c r="L24" s="99" t="str">
        <f t="shared" si="17"/>
        <v/>
      </c>
      <c r="M24" s="97"/>
      <c r="N24" s="96"/>
      <c r="O24" s="273"/>
      <c r="P24" s="274"/>
      <c r="Q24" s="274"/>
      <c r="R24" s="259"/>
      <c r="S24" s="254"/>
      <c r="V24" s="60"/>
      <c r="W24" s="58">
        <f>IF(B24="",0,IF(VLOOKUP(B24,'登録データ（男）'!$A$3:$AT$1687,29,FALSE)=1,0,1))</f>
        <v>0</v>
      </c>
      <c r="X24" s="58">
        <f>IF(B24="",1,0)</f>
        <v>1</v>
      </c>
      <c r="Y24" s="58">
        <f>IF(C24="",1,0)</f>
        <v>1</v>
      </c>
      <c r="Z24" s="58">
        <f>IF(D24="",1,0)</f>
        <v>1</v>
      </c>
      <c r="AA24" s="58">
        <f>IF(E24="",1,0)</f>
        <v>1</v>
      </c>
      <c r="AB24" s="58">
        <f>IF(E25="",1,0)</f>
        <v>1</v>
      </c>
      <c r="AC24" s="58">
        <f>SUM(X24:AB24)</f>
        <v>5</v>
      </c>
      <c r="AD24" s="58">
        <f t="shared" ca="1" si="1"/>
        <v>0</v>
      </c>
      <c r="AE24" s="58">
        <f t="shared" si="2"/>
        <v>0</v>
      </c>
      <c r="AF24" s="58" t="str">
        <f>IF(G24="","0",VLOOKUP(G24,'登録データ（男）'!$R$4:$T$27,2,FALSE))</f>
        <v>0</v>
      </c>
      <c r="AG24" s="58" t="str">
        <f t="shared" si="3"/>
        <v>00</v>
      </c>
      <c r="AH24" s="58" t="str">
        <f>IF(G24="","0",IF(OR(RIGHT(G24,1)="m",RIGHT(G24,1)="H",RIGHT(G24,1)="W",RIGHT(G24,1)="C",RIGHT(G24,1)="〉"),1,2))</f>
        <v>0</v>
      </c>
      <c r="AI24" s="58" t="str">
        <f t="shared" si="4"/>
        <v>000000</v>
      </c>
      <c r="AJ24" s="58" t="str">
        <f t="shared" ca="1" si="5"/>
        <v/>
      </c>
      <c r="AK24" s="58">
        <f t="shared" si="12"/>
        <v>0</v>
      </c>
      <c r="AL24" s="58" t="str">
        <f>IF(G24="","0",VALUE(VLOOKUP(G24,'登録データ（男）'!$R$4:$T$31,3,FALSE)))</f>
        <v>0</v>
      </c>
      <c r="AM24" s="58">
        <f t="shared" si="6"/>
        <v>0</v>
      </c>
      <c r="AN24" s="58">
        <f t="shared" si="7"/>
        <v>0</v>
      </c>
      <c r="AO24" s="11" t="str">
        <f ca="1">IF(OFFSET(B24,-MOD(ROW(B24),3),0)&lt;&gt;"",IF(RIGHT(G24,1)=")",VALUE(VLOOKUP(OFFSET(B24,-MOD(ROW(B24),3),0),'登録データ（男）'!A9:J1327,8,FALSE)),"0"),"0")</f>
        <v>0</v>
      </c>
      <c r="AP24" s="58">
        <f t="shared" ca="1" si="13"/>
        <v>0</v>
      </c>
      <c r="AQ24" s="58" t="str">
        <f t="shared" ref="AQ24" si="18">IF(AR24="","",RANK(AR24,$AR$18:$AR$467,1))</f>
        <v/>
      </c>
      <c r="AR24" s="58" t="str">
        <f>IF(R24="","",B24)</f>
        <v/>
      </c>
      <c r="AS24" s="58" t="str">
        <f t="shared" ref="AS24" si="19">IF(AT24="","",RANK(AT24,$AT$18:$AT$467,1))</f>
        <v/>
      </c>
      <c r="AT24" s="58" t="str">
        <f>IF(S24="","",B24)</f>
        <v/>
      </c>
      <c r="AU24" s="58" t="str">
        <f t="shared" ref="AU24" si="20">IF(AV24="","",RANK(AV24,$AV$18:$AV$467,1))</f>
        <v/>
      </c>
      <c r="AV24" s="58" t="str">
        <f>IF(OR(G24="十種競技",G25="十種競技",G26="十種競技"),B24,"")</f>
        <v/>
      </c>
      <c r="AW24" s="58"/>
      <c r="AX24" s="58">
        <f>B24</f>
        <v>0</v>
      </c>
      <c r="AY24" s="108">
        <f>B57</f>
        <v>0</v>
      </c>
      <c r="AZ24" s="58"/>
      <c r="BA24" s="58">
        <f t="shared" si="0"/>
        <v>0</v>
      </c>
      <c r="BD24" s="58" t="str">
        <f>IF(B24="","",VLOOKUP(B24,'登録データ（男）'!$A$3:$L$1202,8))</f>
        <v/>
      </c>
      <c r="BE24" s="58" t="str">
        <f>IF(B24="","",VLOOKUP(B24,'登録データ（男）'!$A$3:$L$1202,11))</f>
        <v/>
      </c>
      <c r="BF24" s="58" t="str">
        <f t="shared" si="8"/>
        <v/>
      </c>
      <c r="BI24" s="58">
        <f t="shared" si="9"/>
        <v>0</v>
      </c>
    </row>
    <row r="25" spans="1:61" ht="18.75" customHeight="1">
      <c r="A25" s="250"/>
      <c r="B25" s="288"/>
      <c r="C25" s="291"/>
      <c r="D25" s="291"/>
      <c r="E25" s="109"/>
      <c r="F25" s="58" t="s">
        <v>122</v>
      </c>
      <c r="G25" s="103"/>
      <c r="H25" s="109"/>
      <c r="I25" s="102"/>
      <c r="J25" s="61" t="str">
        <f t="shared" si="16"/>
        <v/>
      </c>
      <c r="K25" s="101"/>
      <c r="L25" s="61" t="str">
        <f t="shared" si="17"/>
        <v/>
      </c>
      <c r="M25" s="101"/>
      <c r="N25" s="101"/>
      <c r="O25" s="275"/>
      <c r="P25" s="276"/>
      <c r="Q25" s="276"/>
      <c r="R25" s="260"/>
      <c r="S25" s="255"/>
      <c r="V25" s="60"/>
      <c r="W25" s="58"/>
      <c r="X25" s="58"/>
      <c r="Y25" s="58"/>
      <c r="Z25" s="58"/>
      <c r="AA25" s="58"/>
      <c r="AB25" s="58"/>
      <c r="AC25" s="58"/>
      <c r="AD25" s="58">
        <f t="shared" ca="1" si="1"/>
        <v>0</v>
      </c>
      <c r="AE25" s="58">
        <f t="shared" si="2"/>
        <v>0</v>
      </c>
      <c r="AF25" s="58" t="str">
        <f>IF(G25="","0",VLOOKUP(G25,'登録データ（男）'!$R$4:$T$27,2,FALSE))</f>
        <v>0</v>
      </c>
      <c r="AG25" s="58" t="str">
        <f t="shared" si="3"/>
        <v>00</v>
      </c>
      <c r="AH25" s="58" t="str">
        <f>IF(G25="","0",IF(OR(RIGHT(G25,1)="m",RIGHT(G25,1)="H",RIGHT(G25,1)="W",RIGHT(G25,1)="C"),1,2))</f>
        <v>0</v>
      </c>
      <c r="AI25" s="58" t="str">
        <f t="shared" si="4"/>
        <v>000000</v>
      </c>
      <c r="AJ25" s="58" t="str">
        <f t="shared" ca="1" si="5"/>
        <v/>
      </c>
      <c r="AK25" s="58">
        <f t="shared" si="12"/>
        <v>0</v>
      </c>
      <c r="AL25" s="58" t="str">
        <f>IF(G25="","0",VALUE(VLOOKUP(G25,'登録データ（男）'!$R$4:$T$31,3,FALSE)))</f>
        <v>0</v>
      </c>
      <c r="AM25" s="58">
        <f t="shared" si="6"/>
        <v>0</v>
      </c>
      <c r="AN25" s="58">
        <f t="shared" si="7"/>
        <v>0</v>
      </c>
      <c r="AO25" s="11" t="str">
        <f ca="1">IF(OFFSET(B25,-MOD(ROW(B25),3),0)&lt;&gt;"",IF(RIGHT(G25,1)=")",VALUE(VLOOKUP(OFFSET(B25,-MOD(ROW(B25),3),0),'登録データ（男）'!A10:J1328,8,FALSE)),"0"),"0")</f>
        <v>0</v>
      </c>
      <c r="AP25" s="58">
        <f t="shared" ca="1" si="13"/>
        <v>0</v>
      </c>
      <c r="AQ25" s="58"/>
      <c r="AR25" s="58"/>
      <c r="AS25" s="58"/>
      <c r="AT25" s="58"/>
      <c r="AU25" s="58"/>
      <c r="AV25" s="58"/>
      <c r="AW25" s="58"/>
      <c r="AX25" s="58"/>
      <c r="AY25" s="108">
        <f>B60</f>
        <v>0</v>
      </c>
      <c r="AZ25" s="58"/>
      <c r="BA25" s="58">
        <f t="shared" si="0"/>
        <v>0</v>
      </c>
      <c r="BD25" s="58" t="str">
        <f>IF(B25="","",VLOOKUP(B25,'登録データ（男）'!$A$3:$L$1202,8))</f>
        <v/>
      </c>
      <c r="BE25" s="58" t="str">
        <f>IF(B25="","",VLOOKUP(B25,'登録データ（男）'!$A$3:$L$1202,11))</f>
        <v/>
      </c>
      <c r="BF25" s="58" t="str">
        <f t="shared" si="8"/>
        <v/>
      </c>
      <c r="BI25" s="58">
        <f t="shared" si="9"/>
        <v>0</v>
      </c>
    </row>
    <row r="26" spans="1:61" ht="18.75" customHeight="1" thickBot="1">
      <c r="A26" s="258"/>
      <c r="B26" s="289"/>
      <c r="C26" s="292"/>
      <c r="D26" s="292"/>
      <c r="E26" s="148" t="s">
        <v>460</v>
      </c>
      <c r="F26" s="73" t="s">
        <v>123</v>
      </c>
      <c r="G26" s="103"/>
      <c r="H26" s="175"/>
      <c r="I26" s="100"/>
      <c r="J26" s="64" t="str">
        <f t="shared" si="16"/>
        <v/>
      </c>
      <c r="K26" s="100"/>
      <c r="L26" s="64" t="str">
        <f t="shared" si="17"/>
        <v/>
      </c>
      <c r="M26" s="100"/>
      <c r="N26" s="98"/>
      <c r="O26" s="271"/>
      <c r="P26" s="272"/>
      <c r="Q26" s="272"/>
      <c r="R26" s="261"/>
      <c r="S26" s="256"/>
      <c r="V26" s="60"/>
      <c r="W26" s="58"/>
      <c r="X26" s="58"/>
      <c r="Y26" s="58"/>
      <c r="Z26" s="58"/>
      <c r="AA26" s="58"/>
      <c r="AB26" s="58"/>
      <c r="AC26" s="58"/>
      <c r="AD26" s="58">
        <f t="shared" ca="1" si="1"/>
        <v>0</v>
      </c>
      <c r="AE26" s="58">
        <f t="shared" si="2"/>
        <v>0</v>
      </c>
      <c r="AF26" s="58" t="str">
        <f>IF(G26="","0",VLOOKUP(G26,'登録データ（男）'!$R$4:$T$27,2,FALSE))</f>
        <v>0</v>
      </c>
      <c r="AG26" s="58" t="str">
        <f t="shared" si="3"/>
        <v>00</v>
      </c>
      <c r="AH26" s="58" t="str">
        <f>IF(G26="","0",IF(OR(RIGHT(G26,1)="m",RIGHT(G26,1)="H",RIGHT(G26,1)="W",RIGHT(G26,1)="C"),1,2))</f>
        <v>0</v>
      </c>
      <c r="AI26" s="58" t="str">
        <f t="shared" si="4"/>
        <v>000000</v>
      </c>
      <c r="AJ26" s="58" t="str">
        <f t="shared" ca="1" si="5"/>
        <v/>
      </c>
      <c r="AK26" s="58">
        <f t="shared" si="12"/>
        <v>0</v>
      </c>
      <c r="AL26" s="58" t="str">
        <f>IF(G26="","0",VALUE(VLOOKUP(G26,'登録データ（男）'!$R$4:$T$31,3,FALSE)))</f>
        <v>0</v>
      </c>
      <c r="AM26" s="58">
        <f t="shared" si="6"/>
        <v>0</v>
      </c>
      <c r="AN26" s="58">
        <f t="shared" si="7"/>
        <v>0</v>
      </c>
      <c r="AO26" s="11" t="str">
        <f ca="1">IF(OFFSET(B26,-MOD(ROW(B26),3),0)&lt;&gt;"",IF(RIGHT(G26,1)=")",VALUE(VLOOKUP(OFFSET(B26,-MOD(ROW(B26),3),0),'登録データ（男）'!A11:J1329,8,FALSE)),"0"),"0")</f>
        <v>0</v>
      </c>
      <c r="AP26" s="58">
        <f t="shared" ca="1" si="13"/>
        <v>0</v>
      </c>
      <c r="AQ26" s="58"/>
      <c r="AR26" s="58"/>
      <c r="AS26" s="58"/>
      <c r="AT26" s="58"/>
      <c r="AU26" s="58"/>
      <c r="AV26" s="58"/>
      <c r="AW26" s="58"/>
      <c r="AX26" s="58"/>
      <c r="AY26" s="108">
        <f>B63</f>
        <v>0</v>
      </c>
      <c r="AZ26" s="58"/>
      <c r="BA26" s="58">
        <f t="shared" si="0"/>
        <v>0</v>
      </c>
      <c r="BD26" s="58" t="str">
        <f>IF(B26="","",VLOOKUP(B26,'登録データ（男）'!$A$3:$L$1202,8))</f>
        <v/>
      </c>
      <c r="BE26" s="58" t="str">
        <f>IF(B26="","",VLOOKUP(B26,'登録データ（男）'!$A$3:$L$1202,11))</f>
        <v/>
      </c>
      <c r="BF26" s="58" t="str">
        <f t="shared" si="8"/>
        <v/>
      </c>
      <c r="BI26" s="58">
        <f t="shared" si="9"/>
        <v>0</v>
      </c>
    </row>
    <row r="27" spans="1:61" ht="18.75" customHeight="1" thickTop="1">
      <c r="A27" s="257">
        <v>4</v>
      </c>
      <c r="B27" s="287"/>
      <c r="C27" s="290" t="str">
        <f>IF(B27="","",VLOOKUP(B27,'登録データ（男）'!$A$3:$W$2000,2,FALSE))</f>
        <v/>
      </c>
      <c r="D27" s="290" t="str">
        <f>IF(B27="","",VLOOKUP(B27,'登録データ（男）'!$A$3:$W$2000,3,FALSE))</f>
        <v/>
      </c>
      <c r="E27" s="58" t="str">
        <f>IF(B27="","",VLOOKUP(B27,'登録データ（男）'!$A$3:$W$2000,7,FALSE))</f>
        <v/>
      </c>
      <c r="F27" s="72" t="s">
        <v>121</v>
      </c>
      <c r="G27" s="95"/>
      <c r="H27" s="176"/>
      <c r="I27" s="97"/>
      <c r="J27" s="99" t="str">
        <f t="shared" si="16"/>
        <v/>
      </c>
      <c r="K27" s="97"/>
      <c r="L27" s="99" t="str">
        <f t="shared" si="17"/>
        <v/>
      </c>
      <c r="M27" s="97"/>
      <c r="N27" s="96"/>
      <c r="O27" s="273"/>
      <c r="P27" s="274"/>
      <c r="Q27" s="274"/>
      <c r="R27" s="259"/>
      <c r="S27" s="254"/>
      <c r="V27" s="60"/>
      <c r="W27" s="58">
        <f>IF(B27="",0,IF(VLOOKUP(B27,'登録データ（男）'!$A$3:$AT$1687,29,FALSE)=1,0,1))</f>
        <v>0</v>
      </c>
      <c r="X27" s="58">
        <f>IF(B27="",1,0)</f>
        <v>1</v>
      </c>
      <c r="Y27" s="58">
        <f>IF(C27="",1,0)</f>
        <v>1</v>
      </c>
      <c r="Z27" s="58">
        <f>IF(D27="",1,0)</f>
        <v>1</v>
      </c>
      <c r="AA27" s="58">
        <f>IF(E27="",1,0)</f>
        <v>1</v>
      </c>
      <c r="AB27" s="58">
        <f>IF(E28="",1,0)</f>
        <v>1</v>
      </c>
      <c r="AC27" s="58">
        <f>SUM(X27:AB27)</f>
        <v>5</v>
      </c>
      <c r="AD27" s="58">
        <f t="shared" ca="1" si="1"/>
        <v>0</v>
      </c>
      <c r="AE27" s="58">
        <f t="shared" si="2"/>
        <v>0</v>
      </c>
      <c r="AF27" s="58" t="str">
        <f>IF(G27="","0",VLOOKUP(G27,'登録データ（男）'!$R$4:$T$27,2,FALSE))</f>
        <v>0</v>
      </c>
      <c r="AG27" s="58" t="str">
        <f t="shared" si="3"/>
        <v>00</v>
      </c>
      <c r="AH27" s="58" t="str">
        <f>IF(G27="","0",IF(OR(RIGHT(G27,1)="m",RIGHT(G27,1)="H",RIGHT(G27,1)="W",RIGHT(G27,1)="C",RIGHT(G27,1)="〉"),1,2))</f>
        <v>0</v>
      </c>
      <c r="AI27" s="58" t="str">
        <f t="shared" si="4"/>
        <v>000000</v>
      </c>
      <c r="AJ27" s="58" t="str">
        <f t="shared" ca="1" si="5"/>
        <v/>
      </c>
      <c r="AK27" s="58">
        <f t="shared" si="12"/>
        <v>0</v>
      </c>
      <c r="AL27" s="58" t="str">
        <f>IF(G27="","0",VALUE(VLOOKUP(G27,'登録データ（男）'!$R$4:$T$31,3,FALSE)))</f>
        <v>0</v>
      </c>
      <c r="AM27" s="58">
        <f t="shared" si="6"/>
        <v>0</v>
      </c>
      <c r="AN27" s="58">
        <f t="shared" si="7"/>
        <v>0</v>
      </c>
      <c r="AO27" s="11" t="str">
        <f ca="1">IF(OFFSET(B27,-MOD(ROW(B27),3),0)&lt;&gt;"",IF(RIGHT(G27,1)=")",VALUE(VLOOKUP(OFFSET(B27,-MOD(ROW(B27),3),0),'登録データ（男）'!A12:J1330,8,FALSE)),"0"),"0")</f>
        <v>0</v>
      </c>
      <c r="AP27" s="58">
        <f t="shared" ca="1" si="13"/>
        <v>0</v>
      </c>
      <c r="AQ27" s="58" t="str">
        <f t="shared" ref="AQ27" si="21">IF(AR27="","",RANK(AR27,$AR$18:$AR$467,1))</f>
        <v/>
      </c>
      <c r="AR27" s="58" t="str">
        <f>IF(R27="","",B27)</f>
        <v/>
      </c>
      <c r="AS27" s="58" t="str">
        <f t="shared" ref="AS27" si="22">IF(AT27="","",RANK(AT27,$AT$18:$AT$467,1))</f>
        <v/>
      </c>
      <c r="AT27" s="58" t="str">
        <f>IF(S27="","",B27)</f>
        <v/>
      </c>
      <c r="AU27" s="58" t="str">
        <f t="shared" ref="AU27" si="23">IF(AV27="","",RANK(AV27,$AV$18:$AV$467,1))</f>
        <v/>
      </c>
      <c r="AV27" s="58" t="str">
        <f>IF(OR(G27="十種競技",G28="十種競技",G29="十種競技"),B27,"")</f>
        <v/>
      </c>
      <c r="AW27" s="58"/>
      <c r="AX27" s="58">
        <f>B27</f>
        <v>0</v>
      </c>
      <c r="AY27" s="108">
        <f>B66</f>
        <v>0</v>
      </c>
      <c r="AZ27" s="58"/>
      <c r="BA27" s="58">
        <f t="shared" si="0"/>
        <v>0</v>
      </c>
      <c r="BD27" s="58" t="str">
        <f>IF(B27="","",VLOOKUP(B27,'登録データ（男）'!$A$3:$L$1202,8))</f>
        <v/>
      </c>
      <c r="BE27" s="58" t="str">
        <f>IF(B27="","",VLOOKUP(B27,'登録データ（男）'!$A$3:$L$1202,11))</f>
        <v/>
      </c>
      <c r="BF27" s="58" t="str">
        <f t="shared" si="8"/>
        <v/>
      </c>
      <c r="BI27" s="58">
        <f t="shared" si="9"/>
        <v>0</v>
      </c>
    </row>
    <row r="28" spans="1:61" ht="18.75" customHeight="1">
      <c r="A28" s="250"/>
      <c r="B28" s="288"/>
      <c r="C28" s="291"/>
      <c r="D28" s="291"/>
      <c r="E28" s="109"/>
      <c r="F28" s="58" t="s">
        <v>122</v>
      </c>
      <c r="G28" s="103"/>
      <c r="H28" s="109"/>
      <c r="I28" s="102"/>
      <c r="J28" s="61" t="str">
        <f t="shared" si="16"/>
        <v/>
      </c>
      <c r="K28" s="101"/>
      <c r="L28" s="61" t="str">
        <f t="shared" si="17"/>
        <v/>
      </c>
      <c r="M28" s="101"/>
      <c r="N28" s="101"/>
      <c r="O28" s="275"/>
      <c r="P28" s="276"/>
      <c r="Q28" s="276"/>
      <c r="R28" s="260"/>
      <c r="S28" s="255"/>
      <c r="V28" s="60"/>
      <c r="W28" s="58"/>
      <c r="X28" s="58"/>
      <c r="Y28" s="58"/>
      <c r="Z28" s="58"/>
      <c r="AA28" s="58"/>
      <c r="AB28" s="58"/>
      <c r="AC28" s="58"/>
      <c r="AD28" s="58">
        <f t="shared" ca="1" si="1"/>
        <v>0</v>
      </c>
      <c r="AE28" s="58">
        <f t="shared" si="2"/>
        <v>0</v>
      </c>
      <c r="AF28" s="58" t="str">
        <f>IF(G28="","0",VLOOKUP(G28,'登録データ（男）'!$R$4:$T$27,2,FALSE))</f>
        <v>0</v>
      </c>
      <c r="AG28" s="58" t="str">
        <f t="shared" si="3"/>
        <v>00</v>
      </c>
      <c r="AH28" s="58" t="str">
        <f>IF(G28="","0",IF(OR(RIGHT(G28,1)="m",RIGHT(G28,1)="H",RIGHT(G28,1)="W",RIGHT(G28,1)="C"),1,2))</f>
        <v>0</v>
      </c>
      <c r="AI28" s="58" t="str">
        <f t="shared" si="4"/>
        <v>000000</v>
      </c>
      <c r="AJ28" s="58" t="str">
        <f t="shared" ca="1" si="5"/>
        <v/>
      </c>
      <c r="AK28" s="58">
        <f t="shared" si="12"/>
        <v>0</v>
      </c>
      <c r="AL28" s="58" t="str">
        <f>IF(G28="","0",VALUE(VLOOKUP(G28,'登録データ（男）'!$R$4:$T$31,3,FALSE)))</f>
        <v>0</v>
      </c>
      <c r="AM28" s="58">
        <f t="shared" si="6"/>
        <v>0</v>
      </c>
      <c r="AN28" s="58">
        <f t="shared" si="7"/>
        <v>0</v>
      </c>
      <c r="AO28" s="11" t="str">
        <f ca="1">IF(OFFSET(B28,-MOD(ROW(B28),3),0)&lt;&gt;"",IF(RIGHT(G28,1)=")",VALUE(VLOOKUP(OFFSET(B28,-MOD(ROW(B28),3),0),'登録データ（男）'!A13:J1331,8,FALSE)),"0"),"0")</f>
        <v>0</v>
      </c>
      <c r="AP28" s="58">
        <f t="shared" ca="1" si="13"/>
        <v>0</v>
      </c>
      <c r="AQ28" s="58"/>
      <c r="AR28" s="58"/>
      <c r="AS28" s="58"/>
      <c r="AT28" s="58"/>
      <c r="AU28" s="58"/>
      <c r="AV28" s="58"/>
      <c r="AW28" s="58"/>
      <c r="AX28" s="58"/>
      <c r="AY28" s="108">
        <f>B69</f>
        <v>0</v>
      </c>
      <c r="AZ28" s="58"/>
      <c r="BA28" s="58">
        <f t="shared" si="0"/>
        <v>0</v>
      </c>
      <c r="BD28" s="58" t="str">
        <f>IF(B28="","",VLOOKUP(B28,'登録データ（男）'!$A$3:$L$1202,8))</f>
        <v/>
      </c>
      <c r="BE28" s="58" t="str">
        <f>IF(B28="","",VLOOKUP(B28,'登録データ（男）'!$A$3:$L$1202,11))</f>
        <v/>
      </c>
      <c r="BF28" s="58" t="str">
        <f t="shared" si="8"/>
        <v/>
      </c>
      <c r="BI28" s="58">
        <f t="shared" si="9"/>
        <v>0</v>
      </c>
    </row>
    <row r="29" spans="1:61" ht="18.75" customHeight="1" thickBot="1">
      <c r="A29" s="258"/>
      <c r="B29" s="289"/>
      <c r="C29" s="292"/>
      <c r="D29" s="292"/>
      <c r="E29" s="148" t="s">
        <v>460</v>
      </c>
      <c r="F29" s="73" t="s">
        <v>123</v>
      </c>
      <c r="G29" s="103"/>
      <c r="H29" s="175"/>
      <c r="I29" s="100"/>
      <c r="J29" s="64" t="str">
        <f t="shared" si="16"/>
        <v/>
      </c>
      <c r="K29" s="100"/>
      <c r="L29" s="64" t="str">
        <f t="shared" si="17"/>
        <v/>
      </c>
      <c r="M29" s="100"/>
      <c r="N29" s="98"/>
      <c r="O29" s="271"/>
      <c r="P29" s="272"/>
      <c r="Q29" s="272"/>
      <c r="R29" s="261"/>
      <c r="S29" s="256"/>
      <c r="V29" s="60"/>
      <c r="W29" s="58"/>
      <c r="X29" s="58"/>
      <c r="Y29" s="58"/>
      <c r="Z29" s="58"/>
      <c r="AA29" s="58"/>
      <c r="AB29" s="58"/>
      <c r="AC29" s="58"/>
      <c r="AD29" s="58">
        <f t="shared" ca="1" si="1"/>
        <v>0</v>
      </c>
      <c r="AE29" s="58">
        <f t="shared" si="2"/>
        <v>0</v>
      </c>
      <c r="AF29" s="58" t="str">
        <f>IF(G29="","0",VLOOKUP(G29,'登録データ（男）'!$R$4:$T$27,2,FALSE))</f>
        <v>0</v>
      </c>
      <c r="AG29" s="58" t="str">
        <f t="shared" si="3"/>
        <v>00</v>
      </c>
      <c r="AH29" s="58" t="str">
        <f>IF(G29="","0",IF(OR(RIGHT(G29,1)="m",RIGHT(G29,1)="H",RIGHT(G29,1)="W",RIGHT(G29,1)="C"),1,2))</f>
        <v>0</v>
      </c>
      <c r="AI29" s="58" t="str">
        <f t="shared" si="4"/>
        <v>000000</v>
      </c>
      <c r="AJ29" s="58" t="str">
        <f t="shared" ca="1" si="5"/>
        <v/>
      </c>
      <c r="AK29" s="58">
        <f t="shared" si="12"/>
        <v>0</v>
      </c>
      <c r="AL29" s="58" t="str">
        <f>IF(G29="","0",VALUE(VLOOKUP(G29,'登録データ（男）'!$R$4:$T$31,3,FALSE)))</f>
        <v>0</v>
      </c>
      <c r="AM29" s="58">
        <f t="shared" si="6"/>
        <v>0</v>
      </c>
      <c r="AN29" s="58">
        <f t="shared" si="7"/>
        <v>0</v>
      </c>
      <c r="AO29" s="11" t="str">
        <f ca="1">IF(OFFSET(B29,-MOD(ROW(B29),3),0)&lt;&gt;"",IF(RIGHT(G29,1)=")",VALUE(VLOOKUP(OFFSET(B29,-MOD(ROW(B29),3),0),'登録データ（男）'!A14:J1332,8,FALSE)),"0"),"0")</f>
        <v>0</v>
      </c>
      <c r="AP29" s="58">
        <f t="shared" ca="1" si="13"/>
        <v>0</v>
      </c>
      <c r="AQ29" s="58"/>
      <c r="AR29" s="58"/>
      <c r="AS29" s="58"/>
      <c r="AT29" s="58"/>
      <c r="AU29" s="58"/>
      <c r="AV29" s="58"/>
      <c r="AW29" s="58"/>
      <c r="AX29" s="58"/>
      <c r="AY29" s="108">
        <f>B72</f>
        <v>0</v>
      </c>
      <c r="AZ29" s="58"/>
      <c r="BA29" s="58">
        <f t="shared" si="0"/>
        <v>0</v>
      </c>
      <c r="BD29" s="58" t="str">
        <f>IF(B29="","",VLOOKUP(B29,'登録データ（男）'!$A$3:$L$1202,8))</f>
        <v/>
      </c>
      <c r="BE29" s="58" t="str">
        <f>IF(B29="","",VLOOKUP(B29,'登録データ（男）'!$A$3:$L$1202,11))</f>
        <v/>
      </c>
      <c r="BF29" s="58" t="str">
        <f t="shared" si="8"/>
        <v/>
      </c>
      <c r="BI29" s="58">
        <f t="shared" si="9"/>
        <v>0</v>
      </c>
    </row>
    <row r="30" spans="1:61" ht="18.75" customHeight="1" thickTop="1">
      <c r="A30" s="257">
        <v>5</v>
      </c>
      <c r="B30" s="287"/>
      <c r="C30" s="290" t="str">
        <f>IF(B30="","",VLOOKUP(B30,'登録データ（男）'!$A$3:$W$2000,2,FALSE))</f>
        <v/>
      </c>
      <c r="D30" s="290" t="str">
        <f>IF(B30="","",VLOOKUP(B30,'登録データ（男）'!$A$3:$W$2000,3,FALSE))</f>
        <v/>
      </c>
      <c r="E30" s="58" t="str">
        <f>IF(B30="","",VLOOKUP(B30,'登録データ（男）'!$A$3:$W$2000,7,FALSE))</f>
        <v/>
      </c>
      <c r="F30" s="72" t="s">
        <v>121</v>
      </c>
      <c r="G30" s="95"/>
      <c r="H30" s="176"/>
      <c r="I30" s="97"/>
      <c r="J30" s="99" t="str">
        <f t="shared" si="16"/>
        <v/>
      </c>
      <c r="K30" s="97"/>
      <c r="L30" s="99" t="str">
        <f t="shared" si="17"/>
        <v/>
      </c>
      <c r="M30" s="97"/>
      <c r="N30" s="96"/>
      <c r="O30" s="273"/>
      <c r="P30" s="274"/>
      <c r="Q30" s="274"/>
      <c r="R30" s="259"/>
      <c r="S30" s="254"/>
      <c r="V30" s="60"/>
      <c r="W30" s="58">
        <f>IF(B30="",0,IF(VLOOKUP(B30,'登録データ（男）'!$A$3:$AT$1687,29,FALSE)=1,0,1))</f>
        <v>0</v>
      </c>
      <c r="X30" s="58">
        <f>IF(B30="",1,0)</f>
        <v>1</v>
      </c>
      <c r="Y30" s="58">
        <f>IF(C30="",1,0)</f>
        <v>1</v>
      </c>
      <c r="Z30" s="58">
        <f>IF(D30="",1,0)</f>
        <v>1</v>
      </c>
      <c r="AA30" s="58">
        <f>IF(E30="",1,0)</f>
        <v>1</v>
      </c>
      <c r="AB30" s="58">
        <f>IF(E31="",1,0)</f>
        <v>1</v>
      </c>
      <c r="AC30" s="58">
        <f>SUM(X30:AB30)</f>
        <v>5</v>
      </c>
      <c r="AD30" s="58">
        <f t="shared" ca="1" si="1"/>
        <v>0</v>
      </c>
      <c r="AE30" s="58">
        <f t="shared" si="2"/>
        <v>0</v>
      </c>
      <c r="AF30" s="58" t="str">
        <f>IF(G30="","0",VLOOKUP(G30,'登録データ（男）'!$R$4:$T$27,2,FALSE))</f>
        <v>0</v>
      </c>
      <c r="AG30" s="58" t="str">
        <f t="shared" si="3"/>
        <v>00</v>
      </c>
      <c r="AH30" s="58" t="str">
        <f>IF(G30="","0",IF(OR(RIGHT(G30,1)="m",RIGHT(G30,1)="H",RIGHT(G30,1)="W",RIGHT(G30,1)="C",RIGHT(G30,1)="〉"),1,2))</f>
        <v>0</v>
      </c>
      <c r="AI30" s="58" t="str">
        <f t="shared" si="4"/>
        <v>000000</v>
      </c>
      <c r="AJ30" s="58" t="str">
        <f t="shared" ca="1" si="5"/>
        <v/>
      </c>
      <c r="AK30" s="58">
        <f t="shared" si="12"/>
        <v>0</v>
      </c>
      <c r="AL30" s="58" t="str">
        <f>IF(G30="","0",VALUE(VLOOKUP(G30,'登録データ（男）'!$R$4:$T$31,3,FALSE)))</f>
        <v>0</v>
      </c>
      <c r="AM30" s="58">
        <f t="shared" si="6"/>
        <v>0</v>
      </c>
      <c r="AN30" s="58">
        <f t="shared" si="7"/>
        <v>0</v>
      </c>
      <c r="AO30" s="11" t="str">
        <f ca="1">IF(OFFSET(B30,-MOD(ROW(B30),3),0)&lt;&gt;"",IF(RIGHT(G30,1)=")",VALUE(VLOOKUP(OFFSET(B30,-MOD(ROW(B30),3),0),'登録データ（男）'!A15:J1333,8,FALSE)),"0"),"0")</f>
        <v>0</v>
      </c>
      <c r="AP30" s="58">
        <f t="shared" ca="1" si="13"/>
        <v>0</v>
      </c>
      <c r="AQ30" s="58" t="str">
        <f t="shared" ref="AQ30" si="24">IF(AR30="","",RANK(AR30,$AR$18:$AR$467,1))</f>
        <v/>
      </c>
      <c r="AR30" s="58" t="str">
        <f>IF(R30="","",B30)</f>
        <v/>
      </c>
      <c r="AS30" s="58" t="str">
        <f t="shared" ref="AS30" si="25">IF(AT30="","",RANK(AT30,$AT$18:$AT$467,1))</f>
        <v/>
      </c>
      <c r="AT30" s="58" t="str">
        <f>IF(S30="","",B30)</f>
        <v/>
      </c>
      <c r="AU30" s="58" t="str">
        <f t="shared" ref="AU30" si="26">IF(AV30="","",RANK(AV30,$AV$18:$AV$467,1))</f>
        <v/>
      </c>
      <c r="AV30" s="58" t="str">
        <f>IF(OR(G30="十種競技",G31="十種競技",G32="十種競技"),B30,"")</f>
        <v/>
      </c>
      <c r="AW30" s="58"/>
      <c r="AX30" s="58">
        <f>B30</f>
        <v>0</v>
      </c>
      <c r="AY30" s="108">
        <f>B75</f>
        <v>0</v>
      </c>
      <c r="AZ30" s="58"/>
      <c r="BA30" s="58">
        <f t="shared" si="0"/>
        <v>0</v>
      </c>
      <c r="BD30" s="58" t="str">
        <f>IF(B30="","",VLOOKUP(B30,'登録データ（男）'!$A$3:$L$1202,8))</f>
        <v/>
      </c>
      <c r="BE30" s="58" t="str">
        <f>IF(B30="","",VLOOKUP(B30,'登録データ（男）'!$A$3:$L$1202,11))</f>
        <v/>
      </c>
      <c r="BF30" s="58" t="str">
        <f t="shared" si="8"/>
        <v/>
      </c>
      <c r="BI30" s="58">
        <f t="shared" si="9"/>
        <v>0</v>
      </c>
    </row>
    <row r="31" spans="1:61" ht="18.75" customHeight="1">
      <c r="A31" s="250"/>
      <c r="B31" s="288"/>
      <c r="C31" s="291"/>
      <c r="D31" s="291"/>
      <c r="E31" s="109"/>
      <c r="F31" s="58" t="s">
        <v>122</v>
      </c>
      <c r="G31" s="103"/>
      <c r="H31" s="109"/>
      <c r="I31" s="102"/>
      <c r="J31" s="61" t="str">
        <f t="shared" si="16"/>
        <v/>
      </c>
      <c r="K31" s="101"/>
      <c r="L31" s="61" t="str">
        <f t="shared" si="17"/>
        <v/>
      </c>
      <c r="M31" s="101"/>
      <c r="N31" s="101"/>
      <c r="O31" s="275"/>
      <c r="P31" s="276"/>
      <c r="Q31" s="276"/>
      <c r="R31" s="260"/>
      <c r="S31" s="255"/>
      <c r="V31" s="60"/>
      <c r="W31" s="58"/>
      <c r="X31" s="58"/>
      <c r="Y31" s="58"/>
      <c r="Z31" s="58"/>
      <c r="AA31" s="58"/>
      <c r="AB31" s="58"/>
      <c r="AC31" s="58"/>
      <c r="AD31" s="58">
        <f t="shared" ca="1" si="1"/>
        <v>0</v>
      </c>
      <c r="AE31" s="58">
        <f t="shared" si="2"/>
        <v>0</v>
      </c>
      <c r="AF31" s="58" t="str">
        <f>IF(G31="","0",VLOOKUP(G31,'登録データ（男）'!$R$4:$T$27,2,FALSE))</f>
        <v>0</v>
      </c>
      <c r="AG31" s="58" t="str">
        <f t="shared" si="3"/>
        <v>00</v>
      </c>
      <c r="AH31" s="58" t="str">
        <f>IF(G31="","0",IF(OR(RIGHT(G31,1)="m",RIGHT(G31,1)="H",RIGHT(G31,1)="W",RIGHT(G31,1)="C"),1,2))</f>
        <v>0</v>
      </c>
      <c r="AI31" s="58" t="str">
        <f t="shared" si="4"/>
        <v>000000</v>
      </c>
      <c r="AJ31" s="58" t="str">
        <f t="shared" ca="1" si="5"/>
        <v/>
      </c>
      <c r="AK31" s="58">
        <f t="shared" si="12"/>
        <v>0</v>
      </c>
      <c r="AL31" s="58" t="str">
        <f>IF(G31="","0",VALUE(VLOOKUP(G31,'登録データ（男）'!$R$4:$T$31,3,FALSE)))</f>
        <v>0</v>
      </c>
      <c r="AM31" s="58">
        <f t="shared" si="6"/>
        <v>0</v>
      </c>
      <c r="AN31" s="58">
        <f t="shared" si="7"/>
        <v>0</v>
      </c>
      <c r="AO31" s="11" t="str">
        <f ca="1">IF(OFFSET(B31,-MOD(ROW(B31),3),0)&lt;&gt;"",IF(RIGHT(G31,1)=")",VALUE(VLOOKUP(OFFSET(B31,-MOD(ROW(B31),3),0),'登録データ（男）'!A16:J1334,8,FALSE)),"0"),"0")</f>
        <v>0</v>
      </c>
      <c r="AP31" s="58">
        <f t="shared" ca="1" si="13"/>
        <v>0</v>
      </c>
      <c r="AQ31" s="58"/>
      <c r="AR31" s="58"/>
      <c r="AS31" s="58"/>
      <c r="AT31" s="58"/>
      <c r="AU31" s="58"/>
      <c r="AV31" s="58"/>
      <c r="AW31" s="58"/>
      <c r="AX31" s="58"/>
      <c r="AY31" s="108">
        <f>B78</f>
        <v>0</v>
      </c>
      <c r="AZ31" s="58"/>
      <c r="BA31" s="58">
        <f t="shared" si="0"/>
        <v>0</v>
      </c>
      <c r="BD31" s="58" t="str">
        <f>IF(B31="","",VLOOKUP(B31,'登録データ（男）'!$A$3:$L$1202,8))</f>
        <v/>
      </c>
      <c r="BE31" s="58" t="str">
        <f>IF(B31="","",VLOOKUP(B31,'登録データ（男）'!$A$3:$L$1202,11))</f>
        <v/>
      </c>
      <c r="BF31" s="58" t="str">
        <f t="shared" si="8"/>
        <v/>
      </c>
      <c r="BI31" s="58">
        <f t="shared" si="9"/>
        <v>0</v>
      </c>
    </row>
    <row r="32" spans="1:61" ht="18.75" customHeight="1" thickBot="1">
      <c r="A32" s="258"/>
      <c r="B32" s="289"/>
      <c r="C32" s="292"/>
      <c r="D32" s="292"/>
      <c r="E32" s="148" t="s">
        <v>460</v>
      </c>
      <c r="F32" s="73" t="s">
        <v>123</v>
      </c>
      <c r="G32" s="103"/>
      <c r="H32" s="175"/>
      <c r="I32" s="100"/>
      <c r="J32" s="64" t="str">
        <f t="shared" si="16"/>
        <v/>
      </c>
      <c r="K32" s="100"/>
      <c r="L32" s="64" t="str">
        <f t="shared" si="17"/>
        <v/>
      </c>
      <c r="M32" s="100"/>
      <c r="N32" s="98"/>
      <c r="O32" s="271"/>
      <c r="P32" s="272"/>
      <c r="Q32" s="272"/>
      <c r="R32" s="261"/>
      <c r="S32" s="256"/>
      <c r="V32" s="60"/>
      <c r="W32" s="58"/>
      <c r="X32" s="58"/>
      <c r="Y32" s="58"/>
      <c r="Z32" s="58"/>
      <c r="AA32" s="58"/>
      <c r="AB32" s="58"/>
      <c r="AC32" s="58"/>
      <c r="AD32" s="58">
        <f t="shared" ca="1" si="1"/>
        <v>0</v>
      </c>
      <c r="AE32" s="58">
        <f t="shared" si="2"/>
        <v>0</v>
      </c>
      <c r="AF32" s="58" t="str">
        <f>IF(G32="","0",VLOOKUP(G32,'登録データ（男）'!$R$4:$T$27,2,FALSE))</f>
        <v>0</v>
      </c>
      <c r="AG32" s="58" t="str">
        <f t="shared" si="3"/>
        <v>00</v>
      </c>
      <c r="AH32" s="58" t="str">
        <f>IF(G32="","0",IF(OR(RIGHT(G32,1)="m",RIGHT(G32,1)="H",RIGHT(G32,1)="W",RIGHT(G32,1)="C"),1,2))</f>
        <v>0</v>
      </c>
      <c r="AI32" s="58" t="str">
        <f t="shared" si="4"/>
        <v>000000</v>
      </c>
      <c r="AJ32" s="58" t="str">
        <f t="shared" ca="1" si="5"/>
        <v/>
      </c>
      <c r="AK32" s="58">
        <f t="shared" si="12"/>
        <v>0</v>
      </c>
      <c r="AL32" s="58" t="str">
        <f>IF(G32="","0",VALUE(VLOOKUP(G32,'登録データ（男）'!$R$4:$T$31,3,FALSE)))</f>
        <v>0</v>
      </c>
      <c r="AM32" s="58">
        <f t="shared" si="6"/>
        <v>0</v>
      </c>
      <c r="AN32" s="58">
        <f t="shared" si="7"/>
        <v>0</v>
      </c>
      <c r="AO32" s="11" t="str">
        <f ca="1">IF(OFFSET(B32,-MOD(ROW(B32),3),0)&lt;&gt;"",IF(RIGHT(G32,1)=")",VALUE(VLOOKUP(OFFSET(B32,-MOD(ROW(B32),3),0),'登録データ（男）'!A17:J1335,8,FALSE)),"0"),"0")</f>
        <v>0</v>
      </c>
      <c r="AP32" s="58">
        <f t="shared" ca="1" si="13"/>
        <v>0</v>
      </c>
      <c r="AQ32" s="58"/>
      <c r="AR32" s="58"/>
      <c r="AS32" s="58"/>
      <c r="AT32" s="58"/>
      <c r="AU32" s="58"/>
      <c r="AV32" s="58"/>
      <c r="AW32" s="58"/>
      <c r="AX32" s="58"/>
      <c r="AY32" s="108">
        <f>B81</f>
        <v>0</v>
      </c>
      <c r="AZ32" s="58"/>
      <c r="BA32" s="58">
        <f t="shared" si="0"/>
        <v>0</v>
      </c>
      <c r="BD32" s="58" t="str">
        <f>IF(B32="","",VLOOKUP(B32,'登録データ（男）'!$A$3:$L$1202,8))</f>
        <v/>
      </c>
      <c r="BE32" s="58" t="str">
        <f>IF(B32="","",VLOOKUP(B32,'登録データ（男）'!$A$3:$L$1202,11))</f>
        <v/>
      </c>
      <c r="BF32" s="58" t="str">
        <f t="shared" si="8"/>
        <v/>
      </c>
      <c r="BI32" s="58">
        <f t="shared" si="9"/>
        <v>0</v>
      </c>
    </row>
    <row r="33" spans="1:61" ht="18.75" customHeight="1" thickTop="1">
      <c r="A33" s="257">
        <v>6</v>
      </c>
      <c r="B33" s="287"/>
      <c r="C33" s="290" t="str">
        <f>IF(B33="","",VLOOKUP(B33,'登録データ（男）'!$A$3:$W$2000,2,FALSE))</f>
        <v/>
      </c>
      <c r="D33" s="290" t="str">
        <f>IF(B33="","",VLOOKUP(B33,'登録データ（男）'!$A$3:$W$2000,3,FALSE))</f>
        <v/>
      </c>
      <c r="E33" s="58" t="str">
        <f>IF(B33="","",VLOOKUP(B33,'登録データ（男）'!$A$3:$W$2000,7,FALSE))</f>
        <v/>
      </c>
      <c r="F33" s="72" t="s">
        <v>121</v>
      </c>
      <c r="G33" s="95"/>
      <c r="H33" s="176"/>
      <c r="I33" s="97"/>
      <c r="J33" s="99" t="str">
        <f t="shared" si="16"/>
        <v/>
      </c>
      <c r="K33" s="97"/>
      <c r="L33" s="99" t="str">
        <f t="shared" si="17"/>
        <v/>
      </c>
      <c r="M33" s="97"/>
      <c r="N33" s="96"/>
      <c r="O33" s="273"/>
      <c r="P33" s="274"/>
      <c r="Q33" s="274"/>
      <c r="R33" s="259"/>
      <c r="S33" s="254"/>
      <c r="V33" s="60"/>
      <c r="W33" s="58">
        <f>IF(B33="",0,IF(VLOOKUP(B33,'登録データ（男）'!$A$3:$AT$1687,29,FALSE)=1,0,1))</f>
        <v>0</v>
      </c>
      <c r="X33" s="58">
        <f>IF(B33="",1,0)</f>
        <v>1</v>
      </c>
      <c r="Y33" s="58">
        <f>IF(C33="",1,0)</f>
        <v>1</v>
      </c>
      <c r="Z33" s="58">
        <f>IF(D33="",1,0)</f>
        <v>1</v>
      </c>
      <c r="AA33" s="58">
        <f>IF(E33="",1,0)</f>
        <v>1</v>
      </c>
      <c r="AB33" s="58">
        <f>IF(E34="",1,0)</f>
        <v>1</v>
      </c>
      <c r="AC33" s="58">
        <f>SUM(X33:AB33)</f>
        <v>5</v>
      </c>
      <c r="AD33" s="58">
        <f t="shared" ca="1" si="1"/>
        <v>0</v>
      </c>
      <c r="AE33" s="58">
        <f t="shared" si="2"/>
        <v>0</v>
      </c>
      <c r="AF33" s="58" t="str">
        <f>IF(G33="","0",VLOOKUP(G33,'登録データ（男）'!$R$4:$T$27,2,FALSE))</f>
        <v>0</v>
      </c>
      <c r="AG33" s="58" t="str">
        <f t="shared" si="3"/>
        <v>00</v>
      </c>
      <c r="AH33" s="58" t="str">
        <f>IF(G33="","0",IF(OR(RIGHT(G33,1)="m",RIGHT(G33,1)="H",RIGHT(G33,1)="W",RIGHT(G33,1)="C",RIGHT(G33,1)="〉"),1,2))</f>
        <v>0</v>
      </c>
      <c r="AI33" s="58" t="str">
        <f t="shared" si="4"/>
        <v>000000</v>
      </c>
      <c r="AJ33" s="58" t="str">
        <f t="shared" ca="1" si="5"/>
        <v/>
      </c>
      <c r="AK33" s="58">
        <f t="shared" si="12"/>
        <v>0</v>
      </c>
      <c r="AL33" s="58" t="str">
        <f>IF(G33="","0",VALUE(VLOOKUP(G33,'登録データ（男）'!$R$4:$T$31,3,FALSE)))</f>
        <v>0</v>
      </c>
      <c r="AM33" s="58">
        <f t="shared" si="6"/>
        <v>0</v>
      </c>
      <c r="AN33" s="58">
        <f t="shared" si="7"/>
        <v>0</v>
      </c>
      <c r="AO33" s="11" t="str">
        <f ca="1">IF(OFFSET(B33,-MOD(ROW(B33),3),0)&lt;&gt;"",IF(RIGHT(G33,1)=")",VALUE(VLOOKUP(OFFSET(B33,-MOD(ROW(B33),3),0),'登録データ（男）'!A18:J1336,8,FALSE)),"0"),"0")</f>
        <v>0</v>
      </c>
      <c r="AP33" s="58">
        <f t="shared" ca="1" si="13"/>
        <v>0</v>
      </c>
      <c r="AQ33" s="58" t="str">
        <f t="shared" ref="AQ33" si="27">IF(AR33="","",RANK(AR33,$AR$18:$AR$467,1))</f>
        <v/>
      </c>
      <c r="AR33" s="58" t="str">
        <f>IF(R33="","",B33)</f>
        <v/>
      </c>
      <c r="AS33" s="58" t="str">
        <f t="shared" ref="AS33" si="28">IF(AT33="","",RANK(AT33,$AT$18:$AT$467,1))</f>
        <v/>
      </c>
      <c r="AT33" s="58" t="str">
        <f>IF(S33="","",B33)</f>
        <v/>
      </c>
      <c r="AU33" s="58" t="str">
        <f t="shared" ref="AU33" si="29">IF(AV33="","",RANK(AV33,$AV$18:$AV$467,1))</f>
        <v/>
      </c>
      <c r="AV33" s="58" t="str">
        <f>IF(OR(G33="十種競技",G34="十種競技",G35="十種競技"),B33,"")</f>
        <v/>
      </c>
      <c r="AW33" s="58"/>
      <c r="AX33" s="58">
        <f>B33</f>
        <v>0</v>
      </c>
      <c r="AY33" s="108">
        <f>B84</f>
        <v>0</v>
      </c>
      <c r="AZ33" s="58"/>
      <c r="BA33" s="58">
        <f t="shared" si="0"/>
        <v>0</v>
      </c>
      <c r="BD33" s="58" t="str">
        <f>IF(B33="","",VLOOKUP(B33,'登録データ（男）'!$A$3:$L$1202,8))</f>
        <v/>
      </c>
      <c r="BE33" s="58" t="str">
        <f>IF(B33="","",VLOOKUP(B33,'登録データ（男）'!$A$3:$L$1202,11))</f>
        <v/>
      </c>
      <c r="BF33" s="58" t="str">
        <f t="shared" si="8"/>
        <v/>
      </c>
      <c r="BI33" s="58">
        <f t="shared" si="9"/>
        <v>0</v>
      </c>
    </row>
    <row r="34" spans="1:61" ht="18.75" customHeight="1">
      <c r="A34" s="250"/>
      <c r="B34" s="288"/>
      <c r="C34" s="291"/>
      <c r="D34" s="291"/>
      <c r="E34" s="109"/>
      <c r="F34" s="58" t="s">
        <v>122</v>
      </c>
      <c r="G34" s="103"/>
      <c r="H34" s="109"/>
      <c r="I34" s="102"/>
      <c r="J34" s="61" t="str">
        <f t="shared" si="16"/>
        <v/>
      </c>
      <c r="K34" s="101"/>
      <c r="L34" s="61" t="str">
        <f t="shared" si="17"/>
        <v/>
      </c>
      <c r="M34" s="101"/>
      <c r="N34" s="101"/>
      <c r="O34" s="275"/>
      <c r="P34" s="276"/>
      <c r="Q34" s="276"/>
      <c r="R34" s="260"/>
      <c r="S34" s="255"/>
      <c r="V34" s="60"/>
      <c r="W34" s="58"/>
      <c r="X34" s="58"/>
      <c r="Y34" s="58"/>
      <c r="Z34" s="58"/>
      <c r="AA34" s="58"/>
      <c r="AB34" s="58"/>
      <c r="AC34" s="58"/>
      <c r="AD34" s="58">
        <f t="shared" ca="1" si="1"/>
        <v>0</v>
      </c>
      <c r="AE34" s="58">
        <f t="shared" si="2"/>
        <v>0</v>
      </c>
      <c r="AF34" s="58" t="str">
        <f>IF(G34="","0",VLOOKUP(G34,'登録データ（男）'!$R$4:$T$27,2,FALSE))</f>
        <v>0</v>
      </c>
      <c r="AG34" s="58" t="str">
        <f t="shared" si="3"/>
        <v>00</v>
      </c>
      <c r="AH34" s="58" t="str">
        <f>IF(G34="","0",IF(OR(RIGHT(G34,1)="m",RIGHT(G34,1)="H",RIGHT(G34,1)="W",RIGHT(G34,1)="C"),1,2))</f>
        <v>0</v>
      </c>
      <c r="AI34" s="58" t="str">
        <f t="shared" si="4"/>
        <v>000000</v>
      </c>
      <c r="AJ34" s="58" t="str">
        <f t="shared" ca="1" si="5"/>
        <v/>
      </c>
      <c r="AK34" s="58">
        <f t="shared" si="12"/>
        <v>0</v>
      </c>
      <c r="AL34" s="58" t="str">
        <f>IF(G34="","0",VALUE(VLOOKUP(G34,'登録データ（男）'!$R$4:$T$31,3,FALSE)))</f>
        <v>0</v>
      </c>
      <c r="AM34" s="58">
        <f t="shared" si="6"/>
        <v>0</v>
      </c>
      <c r="AN34" s="58">
        <f t="shared" si="7"/>
        <v>0</v>
      </c>
      <c r="AO34" s="11" t="str">
        <f ca="1">IF(OFFSET(B34,-MOD(ROW(B34),3),0)&lt;&gt;"",IF(RIGHT(G34,1)=")",VALUE(VLOOKUP(OFFSET(B34,-MOD(ROW(B34),3),0),'登録データ（男）'!A19:J1337,8,FALSE)),"0"),"0")</f>
        <v>0</v>
      </c>
      <c r="AP34" s="58">
        <f t="shared" ca="1" si="13"/>
        <v>0</v>
      </c>
      <c r="AQ34" s="58"/>
      <c r="AR34" s="58"/>
      <c r="AS34" s="58"/>
      <c r="AT34" s="58"/>
      <c r="AU34" s="58"/>
      <c r="AV34" s="58"/>
      <c r="AW34" s="58"/>
      <c r="AX34" s="58"/>
      <c r="AY34" s="108">
        <f>B87</f>
        <v>0</v>
      </c>
      <c r="AZ34" s="58"/>
      <c r="BA34" s="58">
        <f t="shared" si="0"/>
        <v>0</v>
      </c>
      <c r="BD34" s="58" t="str">
        <f>IF(B34="","",VLOOKUP(B34,'登録データ（男）'!$A$3:$L$1202,8))</f>
        <v/>
      </c>
      <c r="BE34" s="58" t="str">
        <f>IF(B34="","",VLOOKUP(B34,'登録データ（男）'!$A$3:$L$1202,11))</f>
        <v/>
      </c>
      <c r="BF34" s="58" t="str">
        <f t="shared" si="8"/>
        <v/>
      </c>
      <c r="BI34" s="58">
        <f t="shared" si="9"/>
        <v>0</v>
      </c>
    </row>
    <row r="35" spans="1:61" ht="18.75" customHeight="1" thickBot="1">
      <c r="A35" s="258"/>
      <c r="B35" s="289"/>
      <c r="C35" s="292"/>
      <c r="D35" s="292"/>
      <c r="E35" s="148" t="s">
        <v>460</v>
      </c>
      <c r="F35" s="73" t="s">
        <v>123</v>
      </c>
      <c r="G35" s="103"/>
      <c r="H35" s="175"/>
      <c r="I35" s="100"/>
      <c r="J35" s="64" t="str">
        <f t="shared" si="16"/>
        <v/>
      </c>
      <c r="K35" s="100"/>
      <c r="L35" s="64" t="str">
        <f t="shared" si="17"/>
        <v/>
      </c>
      <c r="M35" s="100"/>
      <c r="N35" s="98"/>
      <c r="O35" s="271"/>
      <c r="P35" s="272"/>
      <c r="Q35" s="272"/>
      <c r="R35" s="261"/>
      <c r="S35" s="256"/>
      <c r="V35" s="60"/>
      <c r="W35" s="58"/>
      <c r="X35" s="58"/>
      <c r="Y35" s="58"/>
      <c r="Z35" s="58"/>
      <c r="AA35" s="58"/>
      <c r="AB35" s="58"/>
      <c r="AC35" s="58"/>
      <c r="AD35" s="58">
        <f t="shared" ca="1" si="1"/>
        <v>0</v>
      </c>
      <c r="AE35" s="58">
        <f t="shared" si="2"/>
        <v>0</v>
      </c>
      <c r="AF35" s="58" t="str">
        <f>IF(G35="","0",VLOOKUP(G35,'登録データ（男）'!$R$4:$T$27,2,FALSE))</f>
        <v>0</v>
      </c>
      <c r="AG35" s="58" t="str">
        <f t="shared" si="3"/>
        <v>00</v>
      </c>
      <c r="AH35" s="58" t="str">
        <f>IF(G35="","0",IF(OR(RIGHT(G35,1)="m",RIGHT(G35,1)="H",RIGHT(G35,1)="W",RIGHT(G35,1)="C"),1,2))</f>
        <v>0</v>
      </c>
      <c r="AI35" s="58" t="str">
        <f t="shared" si="4"/>
        <v>000000</v>
      </c>
      <c r="AJ35" s="58" t="str">
        <f t="shared" ca="1" si="5"/>
        <v/>
      </c>
      <c r="AK35" s="58">
        <f t="shared" si="12"/>
        <v>0</v>
      </c>
      <c r="AL35" s="58" t="str">
        <f>IF(G35="","0",VALUE(VLOOKUP(G35,'登録データ（男）'!$R$4:$T$31,3,FALSE)))</f>
        <v>0</v>
      </c>
      <c r="AM35" s="58">
        <f t="shared" si="6"/>
        <v>0</v>
      </c>
      <c r="AN35" s="58">
        <f t="shared" si="7"/>
        <v>0</v>
      </c>
      <c r="AO35" s="11" t="str">
        <f ca="1">IF(OFFSET(B35,-MOD(ROW(B35),3),0)&lt;&gt;"",IF(RIGHT(G35,1)=")",VALUE(VLOOKUP(OFFSET(B35,-MOD(ROW(B35),3),0),'登録データ（男）'!A20:J1338,8,FALSE)),"0"),"0")</f>
        <v>0</v>
      </c>
      <c r="AP35" s="58">
        <f t="shared" ca="1" si="13"/>
        <v>0</v>
      </c>
      <c r="AQ35" s="58"/>
      <c r="AR35" s="58"/>
      <c r="AS35" s="58"/>
      <c r="AT35" s="58"/>
      <c r="AU35" s="58"/>
      <c r="AV35" s="58"/>
      <c r="AW35" s="58"/>
      <c r="AX35" s="58"/>
      <c r="AY35" s="108">
        <f>B90</f>
        <v>0</v>
      </c>
      <c r="AZ35" s="58"/>
      <c r="BA35" s="58">
        <f t="shared" si="0"/>
        <v>0</v>
      </c>
      <c r="BD35" s="58" t="str">
        <f>IF(B35="","",VLOOKUP(B35,'登録データ（男）'!$A$3:$L$1202,8))</f>
        <v/>
      </c>
      <c r="BE35" s="58" t="str">
        <f>IF(B35="","",VLOOKUP(B35,'登録データ（男）'!$A$3:$L$1202,11))</f>
        <v/>
      </c>
      <c r="BF35" s="58" t="str">
        <f t="shared" si="8"/>
        <v/>
      </c>
      <c r="BI35" s="58">
        <f t="shared" si="9"/>
        <v>0</v>
      </c>
    </row>
    <row r="36" spans="1:61" ht="18.75" customHeight="1" thickTop="1">
      <c r="A36" s="257">
        <v>7</v>
      </c>
      <c r="B36" s="287"/>
      <c r="C36" s="290" t="str">
        <f>IF(B36="","",VLOOKUP(B36,'登録データ（男）'!$A$3:$W$2000,2,FALSE))</f>
        <v/>
      </c>
      <c r="D36" s="290" t="str">
        <f>IF(B36="","",VLOOKUP(B36,'登録データ（男）'!$A$3:$W$2000,3,FALSE))</f>
        <v/>
      </c>
      <c r="E36" s="58" t="str">
        <f>IF(B36="","",VLOOKUP(B36,'登録データ（男）'!$A$3:$W$2000,7,FALSE))</f>
        <v/>
      </c>
      <c r="F36" s="72" t="s">
        <v>121</v>
      </c>
      <c r="G36" s="95"/>
      <c r="H36" s="176"/>
      <c r="I36" s="97"/>
      <c r="J36" s="99" t="str">
        <f t="shared" si="16"/>
        <v/>
      </c>
      <c r="K36" s="97"/>
      <c r="L36" s="99" t="str">
        <f t="shared" si="17"/>
        <v/>
      </c>
      <c r="M36" s="97"/>
      <c r="N36" s="96"/>
      <c r="O36" s="273"/>
      <c r="P36" s="274"/>
      <c r="Q36" s="274"/>
      <c r="R36" s="259"/>
      <c r="S36" s="254"/>
      <c r="V36" s="60"/>
      <c r="W36" s="58">
        <f>IF(B36="",0,IF(VLOOKUP(B36,'登録データ（男）'!$A$3:$AT$1687,29,FALSE)=1,0,1))</f>
        <v>0</v>
      </c>
      <c r="X36" s="58">
        <f>IF(B36="",1,0)</f>
        <v>1</v>
      </c>
      <c r="Y36" s="58">
        <f>IF(C36="",1,0)</f>
        <v>1</v>
      </c>
      <c r="Z36" s="58">
        <f>IF(D36="",1,0)</f>
        <v>1</v>
      </c>
      <c r="AA36" s="58">
        <f>IF(E36="",1,0)</f>
        <v>1</v>
      </c>
      <c r="AB36" s="58">
        <f>IF(E37="",1,0)</f>
        <v>1</v>
      </c>
      <c r="AC36" s="58">
        <f>SUM(X36:AB36)</f>
        <v>5</v>
      </c>
      <c r="AD36" s="58">
        <f t="shared" ca="1" si="1"/>
        <v>0</v>
      </c>
      <c r="AE36" s="58">
        <f t="shared" si="2"/>
        <v>0</v>
      </c>
      <c r="AF36" s="58" t="str">
        <f>IF(G36="","0",VLOOKUP(G36,'登録データ（男）'!$R$4:$T$27,2,FALSE))</f>
        <v>0</v>
      </c>
      <c r="AG36" s="58" t="str">
        <f t="shared" si="3"/>
        <v>00</v>
      </c>
      <c r="AH36" s="58" t="str">
        <f>IF(G36="","0",IF(OR(RIGHT(G36,1)="m",RIGHT(G36,1)="H",RIGHT(G36,1)="W",RIGHT(G36,1)="C",RIGHT(G36,1)="〉"),1,2))</f>
        <v>0</v>
      </c>
      <c r="AI36" s="58" t="str">
        <f t="shared" si="4"/>
        <v>000000</v>
      </c>
      <c r="AJ36" s="58" t="str">
        <f t="shared" ca="1" si="5"/>
        <v/>
      </c>
      <c r="AK36" s="58">
        <f t="shared" si="12"/>
        <v>0</v>
      </c>
      <c r="AL36" s="58" t="str">
        <f>IF(G36="","0",VALUE(VLOOKUP(G36,'登録データ（男）'!$R$4:$T$31,3,FALSE)))</f>
        <v>0</v>
      </c>
      <c r="AM36" s="58">
        <f t="shared" si="6"/>
        <v>0</v>
      </c>
      <c r="AN36" s="58">
        <f t="shared" si="7"/>
        <v>0</v>
      </c>
      <c r="AO36" s="11" t="str">
        <f ca="1">IF(OFFSET(B36,-MOD(ROW(B36),3),0)&lt;&gt;"",IF(RIGHT(G36,1)=")",VALUE(VLOOKUP(OFFSET(B36,-MOD(ROW(B36),3),0),'登録データ（男）'!A21:J1339,8,FALSE)),"0"),"0")</f>
        <v>0</v>
      </c>
      <c r="AP36" s="58">
        <f t="shared" ca="1" si="13"/>
        <v>0</v>
      </c>
      <c r="AQ36" s="58" t="str">
        <f t="shared" ref="AQ36" si="30">IF(AR36="","",RANK(AR36,$AR$18:$AR$467,1))</f>
        <v/>
      </c>
      <c r="AR36" s="58" t="str">
        <f>IF(R36="","",B36)</f>
        <v/>
      </c>
      <c r="AS36" s="58" t="str">
        <f t="shared" ref="AS36" si="31">IF(AT36="","",RANK(AT36,$AT$18:$AT$467,1))</f>
        <v/>
      </c>
      <c r="AT36" s="58" t="str">
        <f>IF(S36="","",B36)</f>
        <v/>
      </c>
      <c r="AU36" s="58" t="str">
        <f t="shared" ref="AU36" si="32">IF(AV36="","",RANK(AV36,$AV$18:$AV$467,1))</f>
        <v/>
      </c>
      <c r="AV36" s="58" t="str">
        <f>IF(OR(G36="十種競技",G37="十種競技",G38="十種競技"),B36,"")</f>
        <v/>
      </c>
      <c r="AW36" s="58"/>
      <c r="AX36" s="58">
        <f>B36</f>
        <v>0</v>
      </c>
      <c r="AY36" s="108">
        <f>B93</f>
        <v>0</v>
      </c>
      <c r="AZ36" s="58"/>
      <c r="BA36" s="58">
        <f t="shared" si="0"/>
        <v>0</v>
      </c>
      <c r="BD36" s="58" t="str">
        <f>IF(B36="","",VLOOKUP(B36,'登録データ（男）'!$A$3:$L$1202,8))</f>
        <v/>
      </c>
      <c r="BE36" s="58" t="str">
        <f>IF(B36="","",VLOOKUP(B36,'登録データ（男）'!$A$3:$L$1202,11))</f>
        <v/>
      </c>
      <c r="BF36" s="58" t="str">
        <f t="shared" si="8"/>
        <v/>
      </c>
      <c r="BI36" s="58">
        <f t="shared" si="9"/>
        <v>0</v>
      </c>
    </row>
    <row r="37" spans="1:61" ht="18.75" customHeight="1">
      <c r="A37" s="250"/>
      <c r="B37" s="288"/>
      <c r="C37" s="291"/>
      <c r="D37" s="291"/>
      <c r="E37" s="109"/>
      <c r="F37" s="58" t="s">
        <v>122</v>
      </c>
      <c r="G37" s="103"/>
      <c r="H37" s="109"/>
      <c r="I37" s="102"/>
      <c r="J37" s="61" t="str">
        <f t="shared" si="16"/>
        <v/>
      </c>
      <c r="K37" s="101"/>
      <c r="L37" s="61" t="str">
        <f t="shared" si="17"/>
        <v/>
      </c>
      <c r="M37" s="101"/>
      <c r="N37" s="101"/>
      <c r="O37" s="275"/>
      <c r="P37" s="276"/>
      <c r="Q37" s="276"/>
      <c r="R37" s="260"/>
      <c r="S37" s="255"/>
      <c r="V37" s="60"/>
      <c r="W37" s="58"/>
      <c r="X37" s="58"/>
      <c r="Y37" s="58"/>
      <c r="Z37" s="58"/>
      <c r="AA37" s="58"/>
      <c r="AB37" s="58"/>
      <c r="AC37" s="58"/>
      <c r="AD37" s="58">
        <f t="shared" ca="1" si="1"/>
        <v>0</v>
      </c>
      <c r="AE37" s="58">
        <f t="shared" si="2"/>
        <v>0</v>
      </c>
      <c r="AF37" s="58" t="str">
        <f>IF(G37="","0",VLOOKUP(G37,'登録データ（男）'!$R$4:$T$27,2,FALSE))</f>
        <v>0</v>
      </c>
      <c r="AG37" s="58" t="str">
        <f t="shared" si="3"/>
        <v>00</v>
      </c>
      <c r="AH37" s="58" t="str">
        <f>IF(G37="","0",IF(OR(RIGHT(G37,1)="m",RIGHT(G37,1)="H",RIGHT(G37,1)="W",RIGHT(G37,1)="C"),1,2))</f>
        <v>0</v>
      </c>
      <c r="AI37" s="58" t="str">
        <f t="shared" si="4"/>
        <v>000000</v>
      </c>
      <c r="AJ37" s="58" t="str">
        <f t="shared" ca="1" si="5"/>
        <v/>
      </c>
      <c r="AK37" s="58">
        <f t="shared" si="12"/>
        <v>0</v>
      </c>
      <c r="AL37" s="58" t="str">
        <f>IF(G37="","0",VALUE(VLOOKUP(G37,'登録データ（男）'!$R$4:$T$31,3,FALSE)))</f>
        <v>0</v>
      </c>
      <c r="AM37" s="58">
        <f t="shared" si="6"/>
        <v>0</v>
      </c>
      <c r="AN37" s="58">
        <f t="shared" si="7"/>
        <v>0</v>
      </c>
      <c r="AO37" s="11" t="str">
        <f ca="1">IF(OFFSET(B37,-MOD(ROW(B37),3),0)&lt;&gt;"",IF(RIGHT(G37,1)=")",VALUE(VLOOKUP(OFFSET(B37,-MOD(ROW(B37),3),0),'登録データ（男）'!A22:J1340,8,FALSE)),"0"),"0")</f>
        <v>0</v>
      </c>
      <c r="AP37" s="58">
        <f t="shared" ca="1" si="13"/>
        <v>0</v>
      </c>
      <c r="AQ37" s="58"/>
      <c r="AR37" s="58"/>
      <c r="AS37" s="58"/>
      <c r="AT37" s="58"/>
      <c r="AU37" s="58"/>
      <c r="AV37" s="58"/>
      <c r="AW37" s="58"/>
      <c r="AX37" s="58"/>
      <c r="AY37" s="108">
        <f>B96</f>
        <v>0</v>
      </c>
      <c r="AZ37" s="58"/>
      <c r="BA37" s="58">
        <f t="shared" si="0"/>
        <v>0</v>
      </c>
      <c r="BD37" s="58" t="str">
        <f>IF(B37="","",VLOOKUP(B37,'登録データ（男）'!$A$3:$L$1202,8))</f>
        <v/>
      </c>
      <c r="BE37" s="58" t="str">
        <f>IF(B37="","",VLOOKUP(B37,'登録データ（男）'!$A$3:$L$1202,11))</f>
        <v/>
      </c>
      <c r="BF37" s="58" t="str">
        <f t="shared" si="8"/>
        <v/>
      </c>
      <c r="BI37" s="58">
        <f t="shared" si="9"/>
        <v>0</v>
      </c>
    </row>
    <row r="38" spans="1:61" ht="18.75" customHeight="1" thickBot="1">
      <c r="A38" s="258"/>
      <c r="B38" s="289"/>
      <c r="C38" s="292"/>
      <c r="D38" s="292"/>
      <c r="E38" s="148" t="s">
        <v>460</v>
      </c>
      <c r="F38" s="73" t="s">
        <v>123</v>
      </c>
      <c r="G38" s="103"/>
      <c r="H38" s="175"/>
      <c r="I38" s="100"/>
      <c r="J38" s="64" t="str">
        <f t="shared" si="16"/>
        <v/>
      </c>
      <c r="K38" s="100"/>
      <c r="L38" s="64" t="str">
        <f t="shared" si="17"/>
        <v/>
      </c>
      <c r="M38" s="100"/>
      <c r="N38" s="98"/>
      <c r="O38" s="271"/>
      <c r="P38" s="272"/>
      <c r="Q38" s="272"/>
      <c r="R38" s="261"/>
      <c r="S38" s="256"/>
      <c r="V38" s="60"/>
      <c r="W38" s="58"/>
      <c r="X38" s="58"/>
      <c r="Y38" s="58"/>
      <c r="Z38" s="58"/>
      <c r="AA38" s="58"/>
      <c r="AB38" s="58"/>
      <c r="AC38" s="58"/>
      <c r="AD38" s="58">
        <f t="shared" ca="1" si="1"/>
        <v>0</v>
      </c>
      <c r="AE38" s="58">
        <f t="shared" si="2"/>
        <v>0</v>
      </c>
      <c r="AF38" s="58" t="str">
        <f>IF(G38="","0",VLOOKUP(G38,'登録データ（男）'!$R$4:$T$27,2,FALSE))</f>
        <v>0</v>
      </c>
      <c r="AG38" s="58" t="str">
        <f t="shared" si="3"/>
        <v>00</v>
      </c>
      <c r="AH38" s="58" t="str">
        <f>IF(G38="","0",IF(OR(RIGHT(G38,1)="m",RIGHT(G38,1)="H",RIGHT(G38,1)="W",RIGHT(G38,1)="C"),1,2))</f>
        <v>0</v>
      </c>
      <c r="AI38" s="58" t="str">
        <f t="shared" si="4"/>
        <v>000000</v>
      </c>
      <c r="AJ38" s="58" t="str">
        <f t="shared" ca="1" si="5"/>
        <v/>
      </c>
      <c r="AK38" s="58">
        <f t="shared" si="12"/>
        <v>0</v>
      </c>
      <c r="AL38" s="58" t="str">
        <f>IF(G38="","0",VALUE(VLOOKUP(G38,'登録データ（男）'!$R$4:$T$31,3,FALSE)))</f>
        <v>0</v>
      </c>
      <c r="AM38" s="58">
        <f t="shared" si="6"/>
        <v>0</v>
      </c>
      <c r="AN38" s="58">
        <f t="shared" si="7"/>
        <v>0</v>
      </c>
      <c r="AO38" s="11" t="str">
        <f ca="1">IF(OFFSET(B38,-MOD(ROW(B38),3),0)&lt;&gt;"",IF(RIGHT(G38,1)=")",VALUE(VLOOKUP(OFFSET(B38,-MOD(ROW(B38),3),0),'登録データ（男）'!A23:J1341,8,FALSE)),"0"),"0")</f>
        <v>0</v>
      </c>
      <c r="AP38" s="58">
        <f t="shared" ca="1" si="13"/>
        <v>0</v>
      </c>
      <c r="AQ38" s="58"/>
      <c r="AR38" s="58"/>
      <c r="AS38" s="58"/>
      <c r="AT38" s="58"/>
      <c r="AU38" s="58"/>
      <c r="AV38" s="58"/>
      <c r="AW38" s="58"/>
      <c r="AX38" s="58"/>
      <c r="AY38" s="108">
        <f>B99</f>
        <v>0</v>
      </c>
      <c r="AZ38" s="58"/>
      <c r="BA38" s="58">
        <f t="shared" si="0"/>
        <v>0</v>
      </c>
      <c r="BD38" s="58" t="str">
        <f>IF(B38="","",VLOOKUP(B38,'登録データ（男）'!$A$3:$L$1202,8))</f>
        <v/>
      </c>
      <c r="BE38" s="58" t="str">
        <f>IF(B38="","",VLOOKUP(B38,'登録データ（男）'!$A$3:$L$1202,11))</f>
        <v/>
      </c>
      <c r="BF38" s="58" t="str">
        <f t="shared" si="8"/>
        <v/>
      </c>
      <c r="BI38" s="58">
        <f t="shared" si="9"/>
        <v>0</v>
      </c>
    </row>
    <row r="39" spans="1:61" ht="18.75" customHeight="1" thickTop="1">
      <c r="A39" s="257">
        <v>8</v>
      </c>
      <c r="B39" s="287"/>
      <c r="C39" s="290" t="str">
        <f>IF(B39="","",VLOOKUP(B39,'登録データ（男）'!$A$3:$W$2000,2,FALSE))</f>
        <v/>
      </c>
      <c r="D39" s="290" t="str">
        <f>IF(B39="","",VLOOKUP(B39,'登録データ（男）'!$A$3:$W$2000,3,FALSE))</f>
        <v/>
      </c>
      <c r="E39" s="58" t="str">
        <f>IF(B39="","",VLOOKUP(B39,'登録データ（男）'!$A$3:$W$2000,7,FALSE))</f>
        <v/>
      </c>
      <c r="F39" s="72" t="s">
        <v>121</v>
      </c>
      <c r="G39" s="95"/>
      <c r="H39" s="176"/>
      <c r="I39" s="97"/>
      <c r="J39" s="99" t="str">
        <f t="shared" si="16"/>
        <v/>
      </c>
      <c r="K39" s="97"/>
      <c r="L39" s="99" t="str">
        <f t="shared" si="17"/>
        <v/>
      </c>
      <c r="M39" s="97"/>
      <c r="N39" s="96"/>
      <c r="O39" s="273"/>
      <c r="P39" s="274"/>
      <c r="Q39" s="274"/>
      <c r="R39" s="259"/>
      <c r="S39" s="254"/>
      <c r="V39" s="60"/>
      <c r="W39" s="58">
        <f>IF(B39="",0,IF(VLOOKUP(B39,'登録データ（男）'!$A$3:$AT$1687,29,FALSE)=1,0,1))</f>
        <v>0</v>
      </c>
      <c r="X39" s="58">
        <f>IF(B39="",1,0)</f>
        <v>1</v>
      </c>
      <c r="Y39" s="58">
        <f>IF(C39="",1,0)</f>
        <v>1</v>
      </c>
      <c r="Z39" s="58">
        <f>IF(D39="",1,0)</f>
        <v>1</v>
      </c>
      <c r="AA39" s="58">
        <f>IF(E39="",1,0)</f>
        <v>1</v>
      </c>
      <c r="AB39" s="58">
        <f>IF(E40="",1,0)</f>
        <v>1</v>
      </c>
      <c r="AC39" s="58">
        <f>SUM(X39:AB39)</f>
        <v>5</v>
      </c>
      <c r="AD39" s="58">
        <f t="shared" ca="1" si="1"/>
        <v>0</v>
      </c>
      <c r="AE39" s="58">
        <f t="shared" si="2"/>
        <v>0</v>
      </c>
      <c r="AF39" s="58" t="str">
        <f>IF(G39="","0",VLOOKUP(G39,'登録データ（男）'!$R$4:$T$27,2,FALSE))</f>
        <v>0</v>
      </c>
      <c r="AG39" s="58" t="str">
        <f t="shared" si="3"/>
        <v>00</v>
      </c>
      <c r="AH39" s="58" t="str">
        <f>IF(G39="","0",IF(OR(RIGHT(G39,1)="m",RIGHT(G39,1)="H",RIGHT(G39,1)="W",RIGHT(G39,1)="C",RIGHT(G39,1)="〉"),1,2))</f>
        <v>0</v>
      </c>
      <c r="AI39" s="58" t="str">
        <f t="shared" si="4"/>
        <v>000000</v>
      </c>
      <c r="AJ39" s="58" t="str">
        <f t="shared" ca="1" si="5"/>
        <v/>
      </c>
      <c r="AK39" s="58">
        <f t="shared" si="12"/>
        <v>0</v>
      </c>
      <c r="AL39" s="58" t="str">
        <f>IF(G39="","0",VALUE(VLOOKUP(G39,'登録データ（男）'!$R$4:$T$31,3,FALSE)))</f>
        <v>0</v>
      </c>
      <c r="AM39" s="58">
        <f t="shared" si="6"/>
        <v>0</v>
      </c>
      <c r="AN39" s="58">
        <f t="shared" si="7"/>
        <v>0</v>
      </c>
      <c r="AO39" s="11" t="str">
        <f ca="1">IF(OFFSET(B39,-MOD(ROW(B39),3),0)&lt;&gt;"",IF(RIGHT(G39,1)=")",VALUE(VLOOKUP(OFFSET(B39,-MOD(ROW(B39),3),0),'登録データ（男）'!A24:J1342,8,FALSE)),"0"),"0")</f>
        <v>0</v>
      </c>
      <c r="AP39" s="58">
        <f t="shared" ca="1" si="13"/>
        <v>0</v>
      </c>
      <c r="AQ39" s="58" t="str">
        <f t="shared" ref="AQ39" si="33">IF(AR39="","",RANK(AR39,$AR$18:$AR$467,1))</f>
        <v/>
      </c>
      <c r="AR39" s="58" t="str">
        <f>IF(R39="","",B39)</f>
        <v/>
      </c>
      <c r="AS39" s="58" t="str">
        <f t="shared" ref="AS39" si="34">IF(AT39="","",RANK(AT39,$AT$18:$AT$467,1))</f>
        <v/>
      </c>
      <c r="AT39" s="58" t="str">
        <f>IF(S39="","",B39)</f>
        <v/>
      </c>
      <c r="AU39" s="58" t="str">
        <f t="shared" ref="AU39" si="35">IF(AV39="","",RANK(AV39,$AV$18:$AV$467,1))</f>
        <v/>
      </c>
      <c r="AV39" s="58" t="str">
        <f>IF(OR(G39="十種競技",G40="十種競技",G41="十種競技"),B39,"")</f>
        <v/>
      </c>
      <c r="AW39" s="58"/>
      <c r="AX39" s="58">
        <f>B39</f>
        <v>0</v>
      </c>
      <c r="AY39" s="108">
        <f>B102</f>
        <v>0</v>
      </c>
      <c r="AZ39" s="58"/>
      <c r="BA39" s="58">
        <f t="shared" si="0"/>
        <v>0</v>
      </c>
      <c r="BD39" s="58" t="str">
        <f>IF(B39="","",VLOOKUP(B39,'登録データ（男）'!$A$3:$L$1202,8))</f>
        <v/>
      </c>
      <c r="BE39" s="58" t="str">
        <f>IF(B39="","",VLOOKUP(B39,'登録データ（男）'!$A$3:$L$1202,11))</f>
        <v/>
      </c>
      <c r="BF39" s="58" t="str">
        <f t="shared" si="8"/>
        <v/>
      </c>
      <c r="BI39" s="58">
        <f t="shared" si="9"/>
        <v>0</v>
      </c>
    </row>
    <row r="40" spans="1:61" ht="18.75" customHeight="1">
      <c r="A40" s="250"/>
      <c r="B40" s="288"/>
      <c r="C40" s="291"/>
      <c r="D40" s="291"/>
      <c r="E40" s="109"/>
      <c r="F40" s="58" t="s">
        <v>122</v>
      </c>
      <c r="G40" s="103"/>
      <c r="H40" s="109"/>
      <c r="I40" s="102"/>
      <c r="J40" s="61" t="str">
        <f t="shared" si="16"/>
        <v/>
      </c>
      <c r="K40" s="101"/>
      <c r="L40" s="61" t="str">
        <f t="shared" si="17"/>
        <v/>
      </c>
      <c r="M40" s="101"/>
      <c r="N40" s="101"/>
      <c r="O40" s="275"/>
      <c r="P40" s="276"/>
      <c r="Q40" s="276"/>
      <c r="R40" s="260"/>
      <c r="S40" s="255"/>
      <c r="V40" s="60"/>
      <c r="W40" s="58"/>
      <c r="X40" s="58"/>
      <c r="Y40" s="58"/>
      <c r="Z40" s="58"/>
      <c r="AA40" s="58"/>
      <c r="AB40" s="58"/>
      <c r="AC40" s="58"/>
      <c r="AD40" s="58">
        <f t="shared" ca="1" si="1"/>
        <v>0</v>
      </c>
      <c r="AE40" s="58">
        <f t="shared" si="2"/>
        <v>0</v>
      </c>
      <c r="AF40" s="58" t="str">
        <f>IF(G40="","0",VLOOKUP(G40,'登録データ（男）'!$R$4:$T$27,2,FALSE))</f>
        <v>0</v>
      </c>
      <c r="AG40" s="58" t="str">
        <f t="shared" si="3"/>
        <v>00</v>
      </c>
      <c r="AH40" s="58" t="str">
        <f>IF(G40="","0",IF(OR(RIGHT(G40,1)="m",RIGHT(G40,1)="H",RIGHT(G40,1)="W",RIGHT(G40,1)="C"),1,2))</f>
        <v>0</v>
      </c>
      <c r="AI40" s="58" t="str">
        <f t="shared" si="4"/>
        <v>000000</v>
      </c>
      <c r="AJ40" s="58" t="str">
        <f t="shared" ca="1" si="5"/>
        <v/>
      </c>
      <c r="AK40" s="58">
        <f t="shared" si="12"/>
        <v>0</v>
      </c>
      <c r="AL40" s="58" t="str">
        <f>IF(G40="","0",VALUE(VLOOKUP(G40,'登録データ（男）'!$R$4:$T$31,3,FALSE)))</f>
        <v>0</v>
      </c>
      <c r="AM40" s="58">
        <f t="shared" si="6"/>
        <v>0</v>
      </c>
      <c r="AN40" s="58">
        <f t="shared" si="7"/>
        <v>0</v>
      </c>
      <c r="AO40" s="11" t="str">
        <f ca="1">IF(OFFSET(B40,-MOD(ROW(B40),3),0)&lt;&gt;"",IF(RIGHT(G40,1)=")",VALUE(VLOOKUP(OFFSET(B40,-MOD(ROW(B40),3),0),'登録データ（男）'!A25:J1343,8,FALSE)),"0"),"0")</f>
        <v>0</v>
      </c>
      <c r="AP40" s="58">
        <f t="shared" ca="1" si="13"/>
        <v>0</v>
      </c>
      <c r="AQ40" s="58"/>
      <c r="AR40" s="58"/>
      <c r="AS40" s="58"/>
      <c r="AT40" s="58"/>
      <c r="AU40" s="58"/>
      <c r="AV40" s="58"/>
      <c r="AW40" s="58"/>
      <c r="AX40" s="58"/>
      <c r="AY40" s="108">
        <f>B105</f>
        <v>0</v>
      </c>
      <c r="AZ40" s="58"/>
      <c r="BA40" s="58">
        <f t="shared" si="0"/>
        <v>0</v>
      </c>
      <c r="BD40" s="58" t="str">
        <f>IF(B40="","",VLOOKUP(B40,'登録データ（男）'!$A$3:$L$1202,8))</f>
        <v/>
      </c>
      <c r="BE40" s="58" t="str">
        <f>IF(B40="","",VLOOKUP(B40,'登録データ（男）'!$A$3:$L$1202,11))</f>
        <v/>
      </c>
      <c r="BF40" s="58" t="str">
        <f t="shared" si="8"/>
        <v/>
      </c>
      <c r="BI40" s="58">
        <f t="shared" si="9"/>
        <v>0</v>
      </c>
    </row>
    <row r="41" spans="1:61" ht="18.75" customHeight="1" thickBot="1">
      <c r="A41" s="258"/>
      <c r="B41" s="289"/>
      <c r="C41" s="292"/>
      <c r="D41" s="292"/>
      <c r="E41" s="148" t="s">
        <v>460</v>
      </c>
      <c r="F41" s="73" t="s">
        <v>123</v>
      </c>
      <c r="G41" s="103"/>
      <c r="H41" s="175"/>
      <c r="I41" s="100"/>
      <c r="J41" s="64" t="str">
        <f t="shared" si="16"/>
        <v/>
      </c>
      <c r="K41" s="100"/>
      <c r="L41" s="64" t="str">
        <f t="shared" si="17"/>
        <v/>
      </c>
      <c r="M41" s="100"/>
      <c r="N41" s="98"/>
      <c r="O41" s="271"/>
      <c r="P41" s="272"/>
      <c r="Q41" s="272"/>
      <c r="R41" s="261"/>
      <c r="S41" s="256"/>
      <c r="V41" s="60"/>
      <c r="W41" s="58"/>
      <c r="X41" s="58"/>
      <c r="Y41" s="58"/>
      <c r="Z41" s="58"/>
      <c r="AA41" s="58"/>
      <c r="AB41" s="58"/>
      <c r="AC41" s="58"/>
      <c r="AD41" s="58">
        <f t="shared" ca="1" si="1"/>
        <v>0</v>
      </c>
      <c r="AE41" s="58">
        <f t="shared" si="2"/>
        <v>0</v>
      </c>
      <c r="AF41" s="58" t="str">
        <f>IF(G41="","0",VLOOKUP(G41,'登録データ（男）'!$R$4:$T$27,2,FALSE))</f>
        <v>0</v>
      </c>
      <c r="AG41" s="58" t="str">
        <f t="shared" si="3"/>
        <v>00</v>
      </c>
      <c r="AH41" s="58" t="str">
        <f>IF(G41="","0",IF(OR(RIGHT(G41,1)="m",RIGHT(G41,1)="H",RIGHT(G41,1)="W",RIGHT(G41,1)="C"),1,2))</f>
        <v>0</v>
      </c>
      <c r="AI41" s="58" t="str">
        <f t="shared" si="4"/>
        <v>000000</v>
      </c>
      <c r="AJ41" s="58" t="str">
        <f t="shared" ca="1" si="5"/>
        <v/>
      </c>
      <c r="AK41" s="58">
        <f t="shared" si="12"/>
        <v>0</v>
      </c>
      <c r="AL41" s="58" t="str">
        <f>IF(G41="","0",VALUE(VLOOKUP(G41,'登録データ（男）'!$R$4:$T$31,3,FALSE)))</f>
        <v>0</v>
      </c>
      <c r="AM41" s="58">
        <f t="shared" si="6"/>
        <v>0</v>
      </c>
      <c r="AN41" s="58">
        <f t="shared" si="7"/>
        <v>0</v>
      </c>
      <c r="AO41" s="11" t="str">
        <f ca="1">IF(OFFSET(B41,-MOD(ROW(B41),3),0)&lt;&gt;"",IF(RIGHT(G41,1)=")",VALUE(VLOOKUP(OFFSET(B41,-MOD(ROW(B41),3),0),'登録データ（男）'!A26:J1344,8,FALSE)),"0"),"0")</f>
        <v>0</v>
      </c>
      <c r="AP41" s="58">
        <f t="shared" ca="1" si="13"/>
        <v>0</v>
      </c>
      <c r="AQ41" s="58"/>
      <c r="AR41" s="58"/>
      <c r="AS41" s="58"/>
      <c r="AT41" s="58"/>
      <c r="AU41" s="58"/>
      <c r="AV41" s="58"/>
      <c r="AW41" s="58"/>
      <c r="AX41" s="58"/>
      <c r="AY41" s="108">
        <f>B108</f>
        <v>0</v>
      </c>
      <c r="AZ41" s="58"/>
      <c r="BA41" s="58">
        <f t="shared" si="0"/>
        <v>0</v>
      </c>
      <c r="BD41" s="58" t="str">
        <f>IF(B41="","",VLOOKUP(B41,'登録データ（男）'!$A$3:$L$1202,8))</f>
        <v/>
      </c>
      <c r="BE41" s="58" t="str">
        <f>IF(B41="","",VLOOKUP(B41,'登録データ（男）'!$A$3:$L$1202,11))</f>
        <v/>
      </c>
      <c r="BF41" s="58" t="str">
        <f t="shared" si="8"/>
        <v/>
      </c>
      <c r="BI41" s="58">
        <f t="shared" si="9"/>
        <v>0</v>
      </c>
    </row>
    <row r="42" spans="1:61" ht="18.75" customHeight="1" thickTop="1">
      <c r="A42" s="257">
        <v>9</v>
      </c>
      <c r="B42" s="287"/>
      <c r="C42" s="290" t="str">
        <f>IF(B42="","",VLOOKUP(B42,'登録データ（男）'!$A$3:$W$2000,2,FALSE))</f>
        <v/>
      </c>
      <c r="D42" s="290" t="str">
        <f>IF(B42="","",VLOOKUP(B42,'登録データ（男）'!$A$3:$W$2000,3,FALSE))</f>
        <v/>
      </c>
      <c r="E42" s="58" t="str">
        <f>IF(B42="","",VLOOKUP(B42,'登録データ（男）'!$A$3:$W$2000,7,FALSE))</f>
        <v/>
      </c>
      <c r="F42" s="72" t="s">
        <v>121</v>
      </c>
      <c r="G42" s="95"/>
      <c r="H42" s="176"/>
      <c r="I42" s="97"/>
      <c r="J42" s="99" t="str">
        <f t="shared" si="16"/>
        <v/>
      </c>
      <c r="K42" s="97"/>
      <c r="L42" s="99" t="str">
        <f t="shared" si="17"/>
        <v/>
      </c>
      <c r="M42" s="97"/>
      <c r="N42" s="96"/>
      <c r="O42" s="273"/>
      <c r="P42" s="274"/>
      <c r="Q42" s="274"/>
      <c r="R42" s="259"/>
      <c r="S42" s="254"/>
      <c r="V42" s="60"/>
      <c r="W42" s="58">
        <f>IF(B42="",0,IF(VLOOKUP(B42,'登録データ（男）'!$A$3:$AT$1687,29,FALSE)=1,0,1))</f>
        <v>0</v>
      </c>
      <c r="X42" s="58">
        <f>IF(B42="",1,0)</f>
        <v>1</v>
      </c>
      <c r="Y42" s="58">
        <f>IF(C42="",1,0)</f>
        <v>1</v>
      </c>
      <c r="Z42" s="58">
        <f>IF(D42="",1,0)</f>
        <v>1</v>
      </c>
      <c r="AA42" s="58">
        <f>IF(E42="",1,0)</f>
        <v>1</v>
      </c>
      <c r="AB42" s="58">
        <f>IF(E43="",1,0)</f>
        <v>1</v>
      </c>
      <c r="AC42" s="58">
        <f>SUM(X42:AB42)</f>
        <v>5</v>
      </c>
      <c r="AD42" s="58">
        <f t="shared" ca="1" si="1"/>
        <v>0</v>
      </c>
      <c r="AE42" s="58">
        <f t="shared" si="2"/>
        <v>0</v>
      </c>
      <c r="AF42" s="58" t="str">
        <f>IF(G42="","0",VLOOKUP(G42,'登録データ（男）'!$R$4:$T$27,2,FALSE))</f>
        <v>0</v>
      </c>
      <c r="AG42" s="58" t="str">
        <f t="shared" si="3"/>
        <v>00</v>
      </c>
      <c r="AH42" s="58" t="str">
        <f>IF(G42="","0",IF(OR(RIGHT(G42,1)="m",RIGHT(G42,1)="H",RIGHT(G42,1)="W",RIGHT(G42,1)="C",RIGHT(G42,1)="〉"),1,2))</f>
        <v>0</v>
      </c>
      <c r="AI42" s="58" t="str">
        <f t="shared" si="4"/>
        <v>000000</v>
      </c>
      <c r="AJ42" s="58" t="str">
        <f t="shared" ca="1" si="5"/>
        <v/>
      </c>
      <c r="AK42" s="58">
        <f t="shared" si="12"/>
        <v>0</v>
      </c>
      <c r="AL42" s="58" t="str">
        <f>IF(G42="","0",VALUE(VLOOKUP(G42,'登録データ（男）'!$R$4:$T$31,3,FALSE)))</f>
        <v>0</v>
      </c>
      <c r="AM42" s="58">
        <f t="shared" si="6"/>
        <v>0</v>
      </c>
      <c r="AN42" s="58">
        <f t="shared" si="7"/>
        <v>0</v>
      </c>
      <c r="AO42" s="11" t="str">
        <f ca="1">IF(OFFSET(B42,-MOD(ROW(B42),3),0)&lt;&gt;"",IF(RIGHT(G42,1)=")",VALUE(VLOOKUP(OFFSET(B42,-MOD(ROW(B42),3),0),'登録データ（男）'!A27:J1345,8,FALSE)),"0"),"0")</f>
        <v>0</v>
      </c>
      <c r="AP42" s="58">
        <f t="shared" ca="1" si="13"/>
        <v>0</v>
      </c>
      <c r="AQ42" s="58" t="str">
        <f t="shared" ref="AQ42" si="36">IF(AR42="","",RANK(AR42,$AR$18:$AR$467,1))</f>
        <v/>
      </c>
      <c r="AR42" s="58" t="str">
        <f>IF(R42="","",B42)</f>
        <v/>
      </c>
      <c r="AS42" s="58" t="str">
        <f t="shared" ref="AS42" si="37">IF(AT42="","",RANK(AT42,$AT$18:$AT$467,1))</f>
        <v/>
      </c>
      <c r="AT42" s="58" t="str">
        <f>IF(S42="","",B42)</f>
        <v/>
      </c>
      <c r="AU42" s="58" t="str">
        <f t="shared" ref="AU42" si="38">IF(AV42="","",RANK(AV42,$AV$18:$AV$467,1))</f>
        <v/>
      </c>
      <c r="AV42" s="58" t="str">
        <f>IF(OR(G42="十種競技",G43="十種競技",G44="十種競技"),B42,"")</f>
        <v/>
      </c>
      <c r="AW42" s="58"/>
      <c r="AX42" s="58">
        <f>B42</f>
        <v>0</v>
      </c>
      <c r="AY42" s="108">
        <f>B111</f>
        <v>0</v>
      </c>
      <c r="AZ42" s="58"/>
      <c r="BA42" s="58">
        <f t="shared" si="0"/>
        <v>0</v>
      </c>
      <c r="BD42" s="58" t="str">
        <f>IF(B42="","",VLOOKUP(B42,'登録データ（男）'!$A$3:$L$1202,8))</f>
        <v/>
      </c>
      <c r="BE42" s="58" t="str">
        <f>IF(B42="","",VLOOKUP(B42,'登録データ（男）'!$A$3:$L$1202,11))</f>
        <v/>
      </c>
      <c r="BF42" s="58" t="str">
        <f t="shared" si="8"/>
        <v/>
      </c>
      <c r="BI42" s="58">
        <f t="shared" si="9"/>
        <v>0</v>
      </c>
    </row>
    <row r="43" spans="1:61" ht="18.75" customHeight="1">
      <c r="A43" s="250"/>
      <c r="B43" s="288"/>
      <c r="C43" s="291"/>
      <c r="D43" s="291"/>
      <c r="E43" s="109"/>
      <c r="F43" s="58" t="s">
        <v>122</v>
      </c>
      <c r="G43" s="103"/>
      <c r="H43" s="109"/>
      <c r="I43" s="102"/>
      <c r="J43" s="61" t="str">
        <f t="shared" si="16"/>
        <v/>
      </c>
      <c r="K43" s="101"/>
      <c r="L43" s="61" t="str">
        <f t="shared" si="17"/>
        <v/>
      </c>
      <c r="M43" s="101"/>
      <c r="N43" s="101"/>
      <c r="O43" s="275"/>
      <c r="P43" s="276"/>
      <c r="Q43" s="276"/>
      <c r="R43" s="260"/>
      <c r="S43" s="255"/>
      <c r="V43" s="60"/>
      <c r="W43" s="58"/>
      <c r="X43" s="58"/>
      <c r="Y43" s="58"/>
      <c r="Z43" s="58"/>
      <c r="AA43" s="58"/>
      <c r="AB43" s="58"/>
      <c r="AC43" s="58"/>
      <c r="AD43" s="58">
        <f t="shared" ca="1" si="1"/>
        <v>0</v>
      </c>
      <c r="AE43" s="58">
        <f t="shared" si="2"/>
        <v>0</v>
      </c>
      <c r="AF43" s="58" t="str">
        <f>IF(G43="","0",VLOOKUP(G43,'登録データ（男）'!$R$4:$T$27,2,FALSE))</f>
        <v>0</v>
      </c>
      <c r="AG43" s="58" t="str">
        <f t="shared" si="3"/>
        <v>00</v>
      </c>
      <c r="AH43" s="58" t="str">
        <f>IF(G43="","0",IF(OR(RIGHT(G43,1)="m",RIGHT(G43,1)="H",RIGHT(G43,1)="W",RIGHT(G43,1)="C"),1,2))</f>
        <v>0</v>
      </c>
      <c r="AI43" s="58" t="str">
        <f t="shared" si="4"/>
        <v>000000</v>
      </c>
      <c r="AJ43" s="58" t="str">
        <f t="shared" ca="1" si="5"/>
        <v/>
      </c>
      <c r="AK43" s="58">
        <f t="shared" si="12"/>
        <v>0</v>
      </c>
      <c r="AL43" s="58" t="str">
        <f>IF(G43="","0",VALUE(VLOOKUP(G43,'登録データ（男）'!$R$4:$T$31,3,FALSE)))</f>
        <v>0</v>
      </c>
      <c r="AM43" s="58">
        <f t="shared" si="6"/>
        <v>0</v>
      </c>
      <c r="AN43" s="58">
        <f t="shared" si="7"/>
        <v>0</v>
      </c>
      <c r="AO43" s="11" t="str">
        <f ca="1">IF(OFFSET(B43,-MOD(ROW(B43),3),0)&lt;&gt;"",IF(RIGHT(G43,1)=")",VALUE(VLOOKUP(OFFSET(B43,-MOD(ROW(B43),3),0),'登録データ（男）'!A28:J1346,8,FALSE)),"0"),"0")</f>
        <v>0</v>
      </c>
      <c r="AP43" s="58">
        <f t="shared" ca="1" si="13"/>
        <v>0</v>
      </c>
      <c r="AQ43" s="58"/>
      <c r="AR43" s="58"/>
      <c r="AS43" s="58"/>
      <c r="AT43" s="58"/>
      <c r="AU43" s="58"/>
      <c r="AV43" s="58"/>
      <c r="AW43" s="58"/>
      <c r="AX43" s="58"/>
      <c r="AY43" s="108">
        <f>B114</f>
        <v>0</v>
      </c>
      <c r="AZ43" s="58"/>
      <c r="BA43" s="58">
        <f t="shared" si="0"/>
        <v>0</v>
      </c>
      <c r="BD43" s="58" t="str">
        <f>IF(B43="","",VLOOKUP(B43,'登録データ（男）'!$A$3:$L$1202,8))</f>
        <v/>
      </c>
      <c r="BE43" s="58" t="str">
        <f>IF(B43="","",VLOOKUP(B43,'登録データ（男）'!$A$3:$L$1202,11))</f>
        <v/>
      </c>
      <c r="BF43" s="58" t="str">
        <f t="shared" si="8"/>
        <v/>
      </c>
      <c r="BI43" s="58">
        <f t="shared" si="9"/>
        <v>0</v>
      </c>
    </row>
    <row r="44" spans="1:61" ht="18.75" customHeight="1" thickBot="1">
      <c r="A44" s="258"/>
      <c r="B44" s="289"/>
      <c r="C44" s="292"/>
      <c r="D44" s="292"/>
      <c r="E44" s="148" t="s">
        <v>460</v>
      </c>
      <c r="F44" s="73" t="s">
        <v>123</v>
      </c>
      <c r="G44" s="103"/>
      <c r="H44" s="175"/>
      <c r="I44" s="100"/>
      <c r="J44" s="64" t="str">
        <f t="shared" si="16"/>
        <v/>
      </c>
      <c r="K44" s="100"/>
      <c r="L44" s="64" t="str">
        <f t="shared" si="17"/>
        <v/>
      </c>
      <c r="M44" s="100"/>
      <c r="N44" s="98"/>
      <c r="O44" s="271"/>
      <c r="P44" s="272"/>
      <c r="Q44" s="272"/>
      <c r="R44" s="261"/>
      <c r="S44" s="256"/>
      <c r="V44" s="60"/>
      <c r="W44" s="58"/>
      <c r="X44" s="58"/>
      <c r="Y44" s="58"/>
      <c r="Z44" s="58"/>
      <c r="AA44" s="58"/>
      <c r="AB44" s="58"/>
      <c r="AC44" s="58"/>
      <c r="AD44" s="58">
        <f t="shared" ca="1" si="1"/>
        <v>0</v>
      </c>
      <c r="AE44" s="58">
        <f t="shared" si="2"/>
        <v>0</v>
      </c>
      <c r="AF44" s="58" t="str">
        <f>IF(G44="","0",VLOOKUP(G44,'登録データ（男）'!$R$4:$T$27,2,FALSE))</f>
        <v>0</v>
      </c>
      <c r="AG44" s="58" t="str">
        <f t="shared" si="3"/>
        <v>00</v>
      </c>
      <c r="AH44" s="58" t="str">
        <f>IF(G44="","0",IF(OR(RIGHT(G44,1)="m",RIGHT(G44,1)="H",RIGHT(G44,1)="W",RIGHT(G44,1)="C"),1,2))</f>
        <v>0</v>
      </c>
      <c r="AI44" s="58" t="str">
        <f t="shared" si="4"/>
        <v>000000</v>
      </c>
      <c r="AJ44" s="58" t="str">
        <f t="shared" ca="1" si="5"/>
        <v/>
      </c>
      <c r="AK44" s="58">
        <f t="shared" si="12"/>
        <v>0</v>
      </c>
      <c r="AL44" s="58" t="str">
        <f>IF(G44="","0",VALUE(VLOOKUP(G44,'登録データ（男）'!$R$4:$T$31,3,FALSE)))</f>
        <v>0</v>
      </c>
      <c r="AM44" s="58">
        <f t="shared" si="6"/>
        <v>0</v>
      </c>
      <c r="AN44" s="58">
        <f t="shared" si="7"/>
        <v>0</v>
      </c>
      <c r="AO44" s="11" t="str">
        <f ca="1">IF(OFFSET(B44,-MOD(ROW(B44),3),0)&lt;&gt;"",IF(RIGHT(G44,1)=")",VALUE(VLOOKUP(OFFSET(B44,-MOD(ROW(B44),3),0),'登録データ（男）'!A29:J1347,8,FALSE)),"0"),"0")</f>
        <v>0</v>
      </c>
      <c r="AP44" s="58">
        <f t="shared" ca="1" si="13"/>
        <v>0</v>
      </c>
      <c r="AQ44" s="58"/>
      <c r="AR44" s="58"/>
      <c r="AS44" s="58"/>
      <c r="AT44" s="58"/>
      <c r="AU44" s="58"/>
      <c r="AV44" s="58"/>
      <c r="AW44" s="58"/>
      <c r="AX44" s="58"/>
      <c r="AY44" s="108">
        <f>B117</f>
        <v>0</v>
      </c>
      <c r="AZ44" s="58"/>
      <c r="BA44" s="58">
        <f t="shared" si="0"/>
        <v>0</v>
      </c>
      <c r="BD44" s="58" t="str">
        <f>IF(B44="","",VLOOKUP(B44,'登録データ（男）'!$A$3:$L$1202,8))</f>
        <v/>
      </c>
      <c r="BE44" s="58" t="str">
        <f>IF(B44="","",VLOOKUP(B44,'登録データ（男）'!$A$3:$L$1202,11))</f>
        <v/>
      </c>
      <c r="BF44" s="58" t="str">
        <f t="shared" si="8"/>
        <v/>
      </c>
      <c r="BI44" s="58">
        <f t="shared" si="9"/>
        <v>0</v>
      </c>
    </row>
    <row r="45" spans="1:61" ht="18.75" customHeight="1" thickTop="1">
      <c r="A45" s="257">
        <v>10</v>
      </c>
      <c r="B45" s="287"/>
      <c r="C45" s="290" t="str">
        <f>IF(B45="","",VLOOKUP(B45,'登録データ（男）'!$A$3:$W$2000,2,FALSE))</f>
        <v/>
      </c>
      <c r="D45" s="290" t="str">
        <f>IF(B45="","",VLOOKUP(B45,'登録データ（男）'!$A$3:$W$2000,3,FALSE))</f>
        <v/>
      </c>
      <c r="E45" s="58" t="str">
        <f>IF(B45="","",VLOOKUP(B45,'登録データ（男）'!$A$3:$W$2000,7,FALSE))</f>
        <v/>
      </c>
      <c r="F45" s="72" t="s">
        <v>121</v>
      </c>
      <c r="G45" s="95"/>
      <c r="H45" s="176"/>
      <c r="I45" s="97"/>
      <c r="J45" s="99" t="str">
        <f t="shared" si="16"/>
        <v/>
      </c>
      <c r="K45" s="97"/>
      <c r="L45" s="99" t="str">
        <f t="shared" si="17"/>
        <v/>
      </c>
      <c r="M45" s="97"/>
      <c r="N45" s="96"/>
      <c r="O45" s="273"/>
      <c r="P45" s="274"/>
      <c r="Q45" s="274"/>
      <c r="R45" s="259"/>
      <c r="S45" s="254"/>
      <c r="V45" s="60"/>
      <c r="W45" s="58">
        <f>IF(B45="",0,IF(VLOOKUP(B45,'登録データ（男）'!$A$3:$AT$1687,29,FALSE)=1,0,1))</f>
        <v>0</v>
      </c>
      <c r="X45" s="58">
        <f>IF(B45="",1,0)</f>
        <v>1</v>
      </c>
      <c r="Y45" s="58">
        <f>IF(C45="",1,0)</f>
        <v>1</v>
      </c>
      <c r="Z45" s="58">
        <f>IF(D45="",1,0)</f>
        <v>1</v>
      </c>
      <c r="AA45" s="58">
        <f>IF(E45="",1,0)</f>
        <v>1</v>
      </c>
      <c r="AB45" s="58">
        <f>IF(E46="",1,0)</f>
        <v>1</v>
      </c>
      <c r="AC45" s="58">
        <f>SUM(X45:AB45)</f>
        <v>5</v>
      </c>
      <c r="AD45" s="58">
        <f t="shared" ca="1" si="1"/>
        <v>0</v>
      </c>
      <c r="AE45" s="58">
        <f t="shared" si="2"/>
        <v>0</v>
      </c>
      <c r="AF45" s="58" t="str">
        <f>IF(G45="","0",VLOOKUP(G45,'登録データ（男）'!$R$4:$T$27,2,FALSE))</f>
        <v>0</v>
      </c>
      <c r="AG45" s="58" t="str">
        <f t="shared" si="3"/>
        <v>00</v>
      </c>
      <c r="AH45" s="58" t="str">
        <f>IF(G45="","0",IF(OR(RIGHT(G45,1)="m",RIGHT(G45,1)="H",RIGHT(G45,1)="W",RIGHT(G45,1)="C",RIGHT(G45,1)="〉"),1,2))</f>
        <v>0</v>
      </c>
      <c r="AI45" s="58" t="str">
        <f t="shared" si="4"/>
        <v>000000</v>
      </c>
      <c r="AJ45" s="58" t="str">
        <f t="shared" ca="1" si="5"/>
        <v/>
      </c>
      <c r="AK45" s="58">
        <f t="shared" si="12"/>
        <v>0</v>
      </c>
      <c r="AL45" s="58" t="str">
        <f>IF(G45="","0",VALUE(VLOOKUP(G45,'登録データ（男）'!$R$4:$T$31,3,FALSE)))</f>
        <v>0</v>
      </c>
      <c r="AM45" s="58">
        <f t="shared" si="6"/>
        <v>0</v>
      </c>
      <c r="AN45" s="58">
        <f t="shared" si="7"/>
        <v>0</v>
      </c>
      <c r="AO45" s="11" t="str">
        <f ca="1">IF(OFFSET(B45,-MOD(ROW(B45),3),0)&lt;&gt;"",IF(RIGHT(G45,1)=")",VALUE(VLOOKUP(OFFSET(B45,-MOD(ROW(B45),3),0),'登録データ（男）'!A30:J1348,8,FALSE)),"0"),"0")</f>
        <v>0</v>
      </c>
      <c r="AP45" s="58">
        <f t="shared" ca="1" si="13"/>
        <v>0</v>
      </c>
      <c r="AQ45" s="58" t="str">
        <f t="shared" ref="AQ45" si="39">IF(AR45="","",RANK(AR45,$AR$18:$AR$467,1))</f>
        <v/>
      </c>
      <c r="AR45" s="58" t="str">
        <f>IF(R45="","",B45)</f>
        <v/>
      </c>
      <c r="AS45" s="58" t="str">
        <f t="shared" ref="AS45" si="40">IF(AT45="","",RANK(AT45,$AT$18:$AT$467,1))</f>
        <v/>
      </c>
      <c r="AT45" s="58" t="str">
        <f>IF(S45="","",B45)</f>
        <v/>
      </c>
      <c r="AU45" s="58" t="str">
        <f t="shared" ref="AU45" si="41">IF(AV45="","",RANK(AV45,$AV$18:$AV$467,1))</f>
        <v/>
      </c>
      <c r="AV45" s="58" t="str">
        <f>IF(OR(G45="十種競技",G46="十種競技",G47="十種競技"),B45,"")</f>
        <v/>
      </c>
      <c r="AW45" s="58"/>
      <c r="AX45" s="58">
        <f>B45</f>
        <v>0</v>
      </c>
      <c r="AY45" s="108">
        <f>B120</f>
        <v>0</v>
      </c>
      <c r="AZ45" s="58"/>
      <c r="BA45" s="58">
        <f t="shared" si="0"/>
        <v>0</v>
      </c>
      <c r="BD45" s="58" t="str">
        <f>IF(B45="","",VLOOKUP(B45,'登録データ（男）'!$A$3:$L$1202,8))</f>
        <v/>
      </c>
      <c r="BE45" s="58" t="str">
        <f>IF(B45="","",VLOOKUP(B45,'登録データ（男）'!$A$3:$L$1202,11))</f>
        <v/>
      </c>
      <c r="BF45" s="58" t="str">
        <f t="shared" si="8"/>
        <v/>
      </c>
      <c r="BI45" s="58">
        <f t="shared" si="9"/>
        <v>0</v>
      </c>
    </row>
    <row r="46" spans="1:61" ht="18.75" customHeight="1">
      <c r="A46" s="250"/>
      <c r="B46" s="288"/>
      <c r="C46" s="291"/>
      <c r="D46" s="291"/>
      <c r="E46" s="109"/>
      <c r="F46" s="58" t="s">
        <v>122</v>
      </c>
      <c r="G46" s="103"/>
      <c r="H46" s="109"/>
      <c r="I46" s="102"/>
      <c r="J46" s="61" t="str">
        <f t="shared" si="16"/>
        <v/>
      </c>
      <c r="K46" s="101"/>
      <c r="L46" s="61" t="str">
        <f t="shared" si="17"/>
        <v/>
      </c>
      <c r="M46" s="101"/>
      <c r="N46" s="101"/>
      <c r="O46" s="275"/>
      <c r="P46" s="276"/>
      <c r="Q46" s="276"/>
      <c r="R46" s="260"/>
      <c r="S46" s="255"/>
      <c r="V46" s="60"/>
      <c r="W46" s="58"/>
      <c r="X46" s="58"/>
      <c r="Y46" s="58"/>
      <c r="Z46" s="58"/>
      <c r="AA46" s="58"/>
      <c r="AB46" s="58"/>
      <c r="AC46" s="58"/>
      <c r="AD46" s="58">
        <f t="shared" ca="1" si="1"/>
        <v>0</v>
      </c>
      <c r="AE46" s="58">
        <f t="shared" si="2"/>
        <v>0</v>
      </c>
      <c r="AF46" s="58" t="str">
        <f>IF(G46="","0",VLOOKUP(G46,'登録データ（男）'!$R$4:$T$27,2,FALSE))</f>
        <v>0</v>
      </c>
      <c r="AG46" s="58" t="str">
        <f t="shared" si="3"/>
        <v>00</v>
      </c>
      <c r="AH46" s="58" t="str">
        <f>IF(G46="","0",IF(OR(RIGHT(G46,1)="m",RIGHT(G46,1)="H",RIGHT(G46,1)="W",RIGHT(G46,1)="C"),1,2))</f>
        <v>0</v>
      </c>
      <c r="AI46" s="58" t="str">
        <f t="shared" si="4"/>
        <v>000000</v>
      </c>
      <c r="AJ46" s="58" t="str">
        <f t="shared" ca="1" si="5"/>
        <v/>
      </c>
      <c r="AK46" s="58">
        <f t="shared" si="12"/>
        <v>0</v>
      </c>
      <c r="AL46" s="58" t="str">
        <f>IF(G46="","0",VALUE(VLOOKUP(G46,'登録データ（男）'!$R$4:$T$31,3,FALSE)))</f>
        <v>0</v>
      </c>
      <c r="AM46" s="58">
        <f t="shared" si="6"/>
        <v>0</v>
      </c>
      <c r="AN46" s="58">
        <f t="shared" si="7"/>
        <v>0</v>
      </c>
      <c r="AO46" s="11" t="str">
        <f ca="1">IF(OFFSET(B46,-MOD(ROW(B46),3),0)&lt;&gt;"",IF(RIGHT(G46,1)=")",VALUE(VLOOKUP(OFFSET(B46,-MOD(ROW(B46),3),0),'登録データ（男）'!A31:J1349,8,FALSE)),"0"),"0")</f>
        <v>0</v>
      </c>
      <c r="AP46" s="58">
        <f t="shared" ca="1" si="13"/>
        <v>0</v>
      </c>
      <c r="AQ46" s="58"/>
      <c r="AR46" s="58"/>
      <c r="AS46" s="58"/>
      <c r="AT46" s="58"/>
      <c r="AU46" s="58"/>
      <c r="AV46" s="58"/>
      <c r="AW46" s="58"/>
      <c r="AX46" s="58"/>
      <c r="AY46" s="108">
        <f>B123</f>
        <v>0</v>
      </c>
      <c r="AZ46" s="58"/>
      <c r="BA46" s="58">
        <f t="shared" si="0"/>
        <v>0</v>
      </c>
      <c r="BD46" s="58" t="str">
        <f>IF(B46="","",VLOOKUP(B46,'登録データ（男）'!$A$3:$L$1202,8))</f>
        <v/>
      </c>
      <c r="BE46" s="58" t="str">
        <f>IF(B46="","",VLOOKUP(B46,'登録データ（男）'!$A$3:$L$1202,11))</f>
        <v/>
      </c>
      <c r="BF46" s="58" t="str">
        <f t="shared" si="8"/>
        <v/>
      </c>
      <c r="BI46" s="58">
        <f t="shared" si="9"/>
        <v>0</v>
      </c>
    </row>
    <row r="47" spans="1:61" ht="18.75" customHeight="1" thickBot="1">
      <c r="A47" s="258"/>
      <c r="B47" s="289"/>
      <c r="C47" s="292"/>
      <c r="D47" s="292"/>
      <c r="E47" s="148" t="s">
        <v>460</v>
      </c>
      <c r="F47" s="73" t="s">
        <v>123</v>
      </c>
      <c r="G47" s="103"/>
      <c r="H47" s="175"/>
      <c r="I47" s="100"/>
      <c r="J47" s="64" t="str">
        <f t="shared" si="16"/>
        <v/>
      </c>
      <c r="K47" s="100"/>
      <c r="L47" s="64" t="str">
        <f t="shared" si="17"/>
        <v/>
      </c>
      <c r="M47" s="100"/>
      <c r="N47" s="98"/>
      <c r="O47" s="271"/>
      <c r="P47" s="272"/>
      <c r="Q47" s="272"/>
      <c r="R47" s="261"/>
      <c r="S47" s="256"/>
      <c r="V47" s="60"/>
      <c r="W47" s="58"/>
      <c r="X47" s="58"/>
      <c r="Y47" s="58"/>
      <c r="Z47" s="58"/>
      <c r="AA47" s="58"/>
      <c r="AB47" s="58"/>
      <c r="AC47" s="58"/>
      <c r="AD47" s="58">
        <f t="shared" ca="1" si="1"/>
        <v>0</v>
      </c>
      <c r="AE47" s="58">
        <f t="shared" si="2"/>
        <v>0</v>
      </c>
      <c r="AF47" s="58" t="str">
        <f>IF(G47="","0",VLOOKUP(G47,'登録データ（男）'!$R$4:$T$27,2,FALSE))</f>
        <v>0</v>
      </c>
      <c r="AG47" s="58" t="str">
        <f t="shared" si="3"/>
        <v>00</v>
      </c>
      <c r="AH47" s="58" t="str">
        <f>IF(G47="","0",IF(OR(RIGHT(G47,1)="m",RIGHT(G47,1)="H",RIGHT(G47,1)="W",RIGHT(G47,1)="C"),1,2))</f>
        <v>0</v>
      </c>
      <c r="AI47" s="58" t="str">
        <f t="shared" si="4"/>
        <v>000000</v>
      </c>
      <c r="AJ47" s="58" t="str">
        <f t="shared" ca="1" si="5"/>
        <v/>
      </c>
      <c r="AK47" s="58">
        <f t="shared" si="12"/>
        <v>0</v>
      </c>
      <c r="AL47" s="58" t="str">
        <f>IF(G47="","0",VALUE(VLOOKUP(G47,'登録データ（男）'!$R$4:$T$31,3,FALSE)))</f>
        <v>0</v>
      </c>
      <c r="AM47" s="58">
        <f t="shared" si="6"/>
        <v>0</v>
      </c>
      <c r="AN47" s="58">
        <f t="shared" si="7"/>
        <v>0</v>
      </c>
      <c r="AO47" s="11" t="str">
        <f ca="1">IF(OFFSET(B47,-MOD(ROW(B47),3),0)&lt;&gt;"",IF(RIGHT(G47,1)=")",VALUE(VLOOKUP(OFFSET(B47,-MOD(ROW(B47),3),0),'登録データ（男）'!A32:J1350,8,FALSE)),"0"),"0")</f>
        <v>0</v>
      </c>
      <c r="AP47" s="58">
        <f t="shared" ca="1" si="13"/>
        <v>0</v>
      </c>
      <c r="AQ47" s="58"/>
      <c r="AR47" s="58"/>
      <c r="AS47" s="58"/>
      <c r="AT47" s="58"/>
      <c r="AU47" s="58"/>
      <c r="AV47" s="58"/>
      <c r="AW47" s="58"/>
      <c r="AX47" s="58"/>
      <c r="AY47" s="108">
        <f>B126</f>
        <v>0</v>
      </c>
      <c r="AZ47" s="58"/>
      <c r="BA47" s="58">
        <f t="shared" si="0"/>
        <v>0</v>
      </c>
      <c r="BD47" s="58" t="str">
        <f>IF(B47="","",VLOOKUP(B47,'登録データ（男）'!$A$3:$L$1202,8))</f>
        <v/>
      </c>
      <c r="BE47" s="58" t="str">
        <f>IF(B47="","",VLOOKUP(B47,'登録データ（男）'!$A$3:$L$1202,11))</f>
        <v/>
      </c>
      <c r="BF47" s="58" t="str">
        <f t="shared" si="8"/>
        <v/>
      </c>
      <c r="BI47" s="58">
        <f t="shared" si="9"/>
        <v>0</v>
      </c>
    </row>
    <row r="48" spans="1:61" ht="18.75" customHeight="1" thickTop="1">
      <c r="A48" s="257">
        <v>11</v>
      </c>
      <c r="B48" s="287"/>
      <c r="C48" s="290" t="str">
        <f>IF(B48="","",VLOOKUP(B48,'登録データ（男）'!$A$3:$W$2000,2,FALSE))</f>
        <v/>
      </c>
      <c r="D48" s="290" t="str">
        <f>IF(B48="","",VLOOKUP(B48,'登録データ（男）'!$A$3:$W$2000,3,FALSE))</f>
        <v/>
      </c>
      <c r="E48" s="58" t="str">
        <f>IF(B48="","",VLOOKUP(B48,'登録データ（男）'!$A$3:$W$2000,7,FALSE))</f>
        <v/>
      </c>
      <c r="F48" s="72" t="s">
        <v>121</v>
      </c>
      <c r="G48" s="95"/>
      <c r="H48" s="176"/>
      <c r="I48" s="97"/>
      <c r="J48" s="99" t="str">
        <f t="shared" si="16"/>
        <v/>
      </c>
      <c r="K48" s="97"/>
      <c r="L48" s="99" t="str">
        <f t="shared" si="17"/>
        <v/>
      </c>
      <c r="M48" s="97"/>
      <c r="N48" s="96"/>
      <c r="O48" s="273"/>
      <c r="P48" s="274"/>
      <c r="Q48" s="274"/>
      <c r="R48" s="259"/>
      <c r="S48" s="254"/>
      <c r="V48" s="60"/>
      <c r="W48" s="58">
        <f>IF(B48="",0,IF(VLOOKUP(B48,'登録データ（男）'!$A$3:$AT$1687,29,FALSE)=1,0,1))</f>
        <v>0</v>
      </c>
      <c r="X48" s="58">
        <f>IF(B48="",1,0)</f>
        <v>1</v>
      </c>
      <c r="Y48" s="58">
        <f>IF(C48="",1,0)</f>
        <v>1</v>
      </c>
      <c r="Z48" s="58">
        <f>IF(D48="",1,0)</f>
        <v>1</v>
      </c>
      <c r="AA48" s="58">
        <f>IF(E48="",1,0)</f>
        <v>1</v>
      </c>
      <c r="AB48" s="58">
        <f>IF(E49="",1,0)</f>
        <v>1</v>
      </c>
      <c r="AC48" s="58">
        <f>SUM(X48:AB48)</f>
        <v>5</v>
      </c>
      <c r="AD48" s="58">
        <f t="shared" ca="1" si="1"/>
        <v>0</v>
      </c>
      <c r="AE48" s="58">
        <f t="shared" si="2"/>
        <v>0</v>
      </c>
      <c r="AF48" s="58" t="str">
        <f>IF(G48="","0",VLOOKUP(G48,'登録データ（男）'!$R$4:$T$27,2,FALSE))</f>
        <v>0</v>
      </c>
      <c r="AG48" s="58" t="str">
        <f t="shared" si="3"/>
        <v>00</v>
      </c>
      <c r="AH48" s="58" t="str">
        <f>IF(G48="","0",IF(OR(RIGHT(G48,1)="m",RIGHT(G48,1)="H",RIGHT(G48,1)="W",RIGHT(G48,1)="C",RIGHT(G48,1)="〉"),1,2))</f>
        <v>0</v>
      </c>
      <c r="AI48" s="58" t="str">
        <f t="shared" si="4"/>
        <v>000000</v>
      </c>
      <c r="AJ48" s="58" t="str">
        <f t="shared" ca="1" si="5"/>
        <v/>
      </c>
      <c r="AK48" s="58">
        <f t="shared" si="12"/>
        <v>0</v>
      </c>
      <c r="AL48" s="58" t="str">
        <f>IF(G48="","0",VALUE(VLOOKUP(G48,'登録データ（男）'!$R$4:$T$31,3,FALSE)))</f>
        <v>0</v>
      </c>
      <c r="AM48" s="58">
        <f t="shared" si="6"/>
        <v>0</v>
      </c>
      <c r="AN48" s="58">
        <f t="shared" si="7"/>
        <v>0</v>
      </c>
      <c r="AO48" s="11" t="str">
        <f ca="1">IF(OFFSET(B48,-MOD(ROW(B48),3),0)&lt;&gt;"",IF(RIGHT(G48,1)=")",VALUE(VLOOKUP(OFFSET(B48,-MOD(ROW(B48),3),0),'登録データ（男）'!A33:J1351,8,FALSE)),"0"),"0")</f>
        <v>0</v>
      </c>
      <c r="AP48" s="58">
        <f t="shared" ca="1" si="13"/>
        <v>0</v>
      </c>
      <c r="AQ48" s="58" t="str">
        <f t="shared" ref="AQ48" si="42">IF(AR48="","",RANK(AR48,$AR$18:$AR$467,1))</f>
        <v/>
      </c>
      <c r="AR48" s="58" t="str">
        <f>IF(R48="","",B48)</f>
        <v/>
      </c>
      <c r="AS48" s="58" t="str">
        <f t="shared" ref="AS48" si="43">IF(AT48="","",RANK(AT48,$AT$18:$AT$467,1))</f>
        <v/>
      </c>
      <c r="AT48" s="58" t="str">
        <f>IF(S48="","",B48)</f>
        <v/>
      </c>
      <c r="AU48" s="58" t="str">
        <f t="shared" ref="AU48" si="44">IF(AV48="","",RANK(AV48,$AV$18:$AV$467,1))</f>
        <v/>
      </c>
      <c r="AV48" s="58" t="str">
        <f>IF(OR(G48="十種競技",G49="十種競技",G50="十種競技"),B48,"")</f>
        <v/>
      </c>
      <c r="AW48" s="58"/>
      <c r="AX48" s="58">
        <f>B48</f>
        <v>0</v>
      </c>
      <c r="AY48" s="108">
        <f>B129</f>
        <v>0</v>
      </c>
      <c r="AZ48" s="58"/>
      <c r="BA48" s="58">
        <f t="shared" si="0"/>
        <v>0</v>
      </c>
      <c r="BD48" s="58" t="str">
        <f>IF(B48="","",VLOOKUP(B48,'登録データ（男）'!$A$3:$L$1202,8))</f>
        <v/>
      </c>
      <c r="BE48" s="58" t="str">
        <f>IF(B48="","",VLOOKUP(B48,'登録データ（男）'!$A$3:$L$1202,11))</f>
        <v/>
      </c>
      <c r="BF48" s="58" t="str">
        <f t="shared" si="8"/>
        <v/>
      </c>
      <c r="BI48" s="58">
        <f t="shared" si="9"/>
        <v>0</v>
      </c>
    </row>
    <row r="49" spans="1:61" ht="18.75" customHeight="1">
      <c r="A49" s="250"/>
      <c r="B49" s="288"/>
      <c r="C49" s="291"/>
      <c r="D49" s="291"/>
      <c r="E49" s="109"/>
      <c r="F49" s="58" t="s">
        <v>122</v>
      </c>
      <c r="G49" s="103"/>
      <c r="H49" s="109"/>
      <c r="I49" s="102"/>
      <c r="J49" s="61" t="str">
        <f t="shared" si="16"/>
        <v/>
      </c>
      <c r="K49" s="101"/>
      <c r="L49" s="61" t="str">
        <f t="shared" si="17"/>
        <v/>
      </c>
      <c r="M49" s="101"/>
      <c r="N49" s="101"/>
      <c r="O49" s="275"/>
      <c r="P49" s="276"/>
      <c r="Q49" s="276"/>
      <c r="R49" s="260"/>
      <c r="S49" s="255"/>
      <c r="V49" s="60"/>
      <c r="W49" s="58"/>
      <c r="X49" s="58"/>
      <c r="Y49" s="58"/>
      <c r="Z49" s="58"/>
      <c r="AA49" s="58"/>
      <c r="AB49" s="58"/>
      <c r="AC49" s="58"/>
      <c r="AD49" s="58">
        <f t="shared" ca="1" si="1"/>
        <v>0</v>
      </c>
      <c r="AE49" s="58">
        <f t="shared" si="2"/>
        <v>0</v>
      </c>
      <c r="AF49" s="58" t="str">
        <f>IF(G49="","0",VLOOKUP(G49,'登録データ（男）'!$R$4:$T$27,2,FALSE))</f>
        <v>0</v>
      </c>
      <c r="AG49" s="58" t="str">
        <f t="shared" si="3"/>
        <v>00</v>
      </c>
      <c r="AH49" s="58" t="str">
        <f>IF(G49="","0",IF(OR(RIGHT(G49,1)="m",RIGHT(G49,1)="H",RIGHT(G49,1)="W",RIGHT(G49,1)="C"),1,2))</f>
        <v>0</v>
      </c>
      <c r="AI49" s="58" t="str">
        <f t="shared" si="4"/>
        <v>000000</v>
      </c>
      <c r="AJ49" s="58" t="str">
        <f t="shared" ca="1" si="5"/>
        <v/>
      </c>
      <c r="AK49" s="58">
        <f t="shared" si="12"/>
        <v>0</v>
      </c>
      <c r="AL49" s="58" t="str">
        <f>IF(G49="","0",VALUE(VLOOKUP(G49,'登録データ（男）'!$R$4:$T$31,3,FALSE)))</f>
        <v>0</v>
      </c>
      <c r="AM49" s="58">
        <f t="shared" si="6"/>
        <v>0</v>
      </c>
      <c r="AN49" s="58">
        <f t="shared" si="7"/>
        <v>0</v>
      </c>
      <c r="AO49" s="11" t="str">
        <f ca="1">IF(OFFSET(B49,-MOD(ROW(B49),3),0)&lt;&gt;"",IF(RIGHT(G49,1)=")",VALUE(VLOOKUP(OFFSET(B49,-MOD(ROW(B49),3),0),'登録データ（男）'!A34:J1352,8,FALSE)),"0"),"0")</f>
        <v>0</v>
      </c>
      <c r="AP49" s="58">
        <f t="shared" ca="1" si="13"/>
        <v>0</v>
      </c>
      <c r="AQ49" s="58"/>
      <c r="AR49" s="58"/>
      <c r="AS49" s="58"/>
      <c r="AT49" s="58"/>
      <c r="AU49" s="58"/>
      <c r="AV49" s="58"/>
      <c r="AW49" s="58"/>
      <c r="AX49" s="58"/>
      <c r="AY49" s="108">
        <f>B132</f>
        <v>0</v>
      </c>
      <c r="AZ49" s="58"/>
      <c r="BA49" s="58">
        <f t="shared" si="0"/>
        <v>0</v>
      </c>
      <c r="BD49" s="58" t="str">
        <f>IF(B49="","",VLOOKUP(B49,'登録データ（男）'!$A$3:$L$1202,8))</f>
        <v/>
      </c>
      <c r="BE49" s="58" t="str">
        <f>IF(B49="","",VLOOKUP(B49,'登録データ（男）'!$A$3:$L$1202,11))</f>
        <v/>
      </c>
      <c r="BF49" s="58" t="str">
        <f t="shared" si="8"/>
        <v/>
      </c>
      <c r="BI49" s="58">
        <f t="shared" si="9"/>
        <v>0</v>
      </c>
    </row>
    <row r="50" spans="1:61" ht="18.75" customHeight="1" thickBot="1">
      <c r="A50" s="258"/>
      <c r="B50" s="289"/>
      <c r="C50" s="292"/>
      <c r="D50" s="292"/>
      <c r="E50" s="148" t="s">
        <v>460</v>
      </c>
      <c r="F50" s="73" t="s">
        <v>123</v>
      </c>
      <c r="G50" s="103"/>
      <c r="H50" s="175"/>
      <c r="I50" s="100"/>
      <c r="J50" s="64" t="str">
        <f t="shared" si="16"/>
        <v/>
      </c>
      <c r="K50" s="100"/>
      <c r="L50" s="64" t="str">
        <f t="shared" si="17"/>
        <v/>
      </c>
      <c r="M50" s="100"/>
      <c r="N50" s="98"/>
      <c r="O50" s="271"/>
      <c r="P50" s="272"/>
      <c r="Q50" s="272"/>
      <c r="R50" s="261"/>
      <c r="S50" s="256"/>
      <c r="V50" s="60"/>
      <c r="W50" s="58"/>
      <c r="X50" s="58"/>
      <c r="Y50" s="58"/>
      <c r="Z50" s="58"/>
      <c r="AA50" s="58"/>
      <c r="AB50" s="58"/>
      <c r="AC50" s="58"/>
      <c r="AD50" s="58">
        <f t="shared" ca="1" si="1"/>
        <v>0</v>
      </c>
      <c r="AE50" s="58">
        <f t="shared" si="2"/>
        <v>0</v>
      </c>
      <c r="AF50" s="58" t="str">
        <f>IF(G50="","0",VLOOKUP(G50,'登録データ（男）'!$R$4:$T$27,2,FALSE))</f>
        <v>0</v>
      </c>
      <c r="AG50" s="58" t="str">
        <f t="shared" si="3"/>
        <v>00</v>
      </c>
      <c r="AH50" s="58" t="str">
        <f>IF(G50="","0",IF(OR(RIGHT(G50,1)="m",RIGHT(G50,1)="H",RIGHT(G50,1)="W",RIGHT(G50,1)="C"),1,2))</f>
        <v>0</v>
      </c>
      <c r="AI50" s="58" t="str">
        <f t="shared" si="4"/>
        <v>000000</v>
      </c>
      <c r="AJ50" s="58" t="str">
        <f t="shared" ca="1" si="5"/>
        <v/>
      </c>
      <c r="AK50" s="58">
        <f t="shared" si="12"/>
        <v>0</v>
      </c>
      <c r="AL50" s="58" t="str">
        <f>IF(G50="","0",VALUE(VLOOKUP(G50,'登録データ（男）'!$R$4:$T$31,3,FALSE)))</f>
        <v>0</v>
      </c>
      <c r="AM50" s="58">
        <f t="shared" si="6"/>
        <v>0</v>
      </c>
      <c r="AN50" s="58">
        <f t="shared" si="7"/>
        <v>0</v>
      </c>
      <c r="AO50" s="11" t="str">
        <f ca="1">IF(OFFSET(B50,-MOD(ROW(B50),3),0)&lt;&gt;"",IF(RIGHT(G50,1)=")",VALUE(VLOOKUP(OFFSET(B50,-MOD(ROW(B50),3),0),'登録データ（男）'!A35:J1353,8,FALSE)),"0"),"0")</f>
        <v>0</v>
      </c>
      <c r="AP50" s="58">
        <f t="shared" ca="1" si="13"/>
        <v>0</v>
      </c>
      <c r="AQ50" s="58"/>
      <c r="AR50" s="58"/>
      <c r="AS50" s="58"/>
      <c r="AT50" s="58"/>
      <c r="AU50" s="58"/>
      <c r="AV50" s="58"/>
      <c r="AW50" s="58"/>
      <c r="AX50" s="58"/>
      <c r="AY50" s="108">
        <f>B135</f>
        <v>0</v>
      </c>
      <c r="AZ50" s="58"/>
      <c r="BA50" s="58">
        <f t="shared" si="0"/>
        <v>0</v>
      </c>
      <c r="BD50" s="58" t="str">
        <f>IF(B50="","",VLOOKUP(B50,'登録データ（男）'!$A$3:$L$1202,8))</f>
        <v/>
      </c>
      <c r="BE50" s="58" t="str">
        <f>IF(B50="","",VLOOKUP(B50,'登録データ（男）'!$A$3:$L$1202,11))</f>
        <v/>
      </c>
      <c r="BF50" s="58" t="str">
        <f t="shared" si="8"/>
        <v/>
      </c>
      <c r="BI50" s="58">
        <f t="shared" si="9"/>
        <v>0</v>
      </c>
    </row>
    <row r="51" spans="1:61" ht="18.75" customHeight="1" thickTop="1">
      <c r="A51" s="257">
        <v>12</v>
      </c>
      <c r="B51" s="287"/>
      <c r="C51" s="290" t="str">
        <f>IF(B51="","",VLOOKUP(B51,'登録データ（男）'!$A$3:$W$2000,2,FALSE))</f>
        <v/>
      </c>
      <c r="D51" s="290" t="str">
        <f>IF(B51="","",VLOOKUP(B51,'登録データ（男）'!$A$3:$W$2000,3,FALSE))</f>
        <v/>
      </c>
      <c r="E51" s="58" t="str">
        <f>IF(B51="","",VLOOKUP(B51,'登録データ（男）'!$A$3:$W$2000,7,FALSE))</f>
        <v/>
      </c>
      <c r="F51" s="72" t="s">
        <v>121</v>
      </c>
      <c r="G51" s="95"/>
      <c r="H51" s="176"/>
      <c r="I51" s="97"/>
      <c r="J51" s="99" t="str">
        <f t="shared" si="16"/>
        <v/>
      </c>
      <c r="K51" s="97"/>
      <c r="L51" s="99" t="str">
        <f t="shared" si="17"/>
        <v/>
      </c>
      <c r="M51" s="97"/>
      <c r="N51" s="96"/>
      <c r="O51" s="273"/>
      <c r="P51" s="274"/>
      <c r="Q51" s="274"/>
      <c r="R51" s="259"/>
      <c r="S51" s="254"/>
      <c r="V51" s="60"/>
      <c r="W51" s="58">
        <f>IF(B51="",0,IF(VLOOKUP(B51,'登録データ（男）'!$A$3:$AT$1687,29,FALSE)=1,0,1))</f>
        <v>0</v>
      </c>
      <c r="X51" s="58">
        <f>IF(B51="",1,0)</f>
        <v>1</v>
      </c>
      <c r="Y51" s="58">
        <f>IF(C51="",1,0)</f>
        <v>1</v>
      </c>
      <c r="Z51" s="58">
        <f>IF(D51="",1,0)</f>
        <v>1</v>
      </c>
      <c r="AA51" s="58">
        <f>IF(E51="",1,0)</f>
        <v>1</v>
      </c>
      <c r="AB51" s="58">
        <f>IF(E52="",1,0)</f>
        <v>1</v>
      </c>
      <c r="AC51" s="58">
        <f>SUM(X51:AB51)</f>
        <v>5</v>
      </c>
      <c r="AD51" s="58">
        <f t="shared" ca="1" si="1"/>
        <v>0</v>
      </c>
      <c r="AE51" s="58">
        <f t="shared" si="2"/>
        <v>0</v>
      </c>
      <c r="AF51" s="58" t="str">
        <f>IF(G51="","0",VLOOKUP(G51,'登録データ（男）'!$R$4:$T$27,2,FALSE))</f>
        <v>0</v>
      </c>
      <c r="AG51" s="58" t="str">
        <f t="shared" si="3"/>
        <v>00</v>
      </c>
      <c r="AH51" s="58" t="str">
        <f>IF(G51="","0",IF(OR(RIGHT(G51,1)="m",RIGHT(G51,1)="H",RIGHT(G51,1)="W",RIGHT(G51,1)="C",RIGHT(G51,1)="〉"),1,2))</f>
        <v>0</v>
      </c>
      <c r="AI51" s="58" t="str">
        <f t="shared" si="4"/>
        <v>000000</v>
      </c>
      <c r="AJ51" s="58" t="str">
        <f t="shared" ca="1" si="5"/>
        <v/>
      </c>
      <c r="AK51" s="58">
        <f t="shared" si="12"/>
        <v>0</v>
      </c>
      <c r="AL51" s="58" t="str">
        <f>IF(G51="","0",VALUE(VLOOKUP(G51,'登録データ（男）'!$R$4:$T$31,3,FALSE)))</f>
        <v>0</v>
      </c>
      <c r="AM51" s="58">
        <f t="shared" si="6"/>
        <v>0</v>
      </c>
      <c r="AN51" s="58">
        <f t="shared" si="7"/>
        <v>0</v>
      </c>
      <c r="AO51" s="11" t="str">
        <f ca="1">IF(OFFSET(B51,-MOD(ROW(B51),3),0)&lt;&gt;"",IF(RIGHT(G51,1)=")",VALUE(VLOOKUP(OFFSET(B51,-MOD(ROW(B51),3),0),'登録データ（男）'!A36:J1354,8,FALSE)),"0"),"0")</f>
        <v>0</v>
      </c>
      <c r="AP51" s="58">
        <f t="shared" ca="1" si="13"/>
        <v>0</v>
      </c>
      <c r="AQ51" s="58" t="str">
        <f t="shared" ref="AQ51" si="45">IF(AR51="","",RANK(AR51,$AR$18:$AR$467,1))</f>
        <v/>
      </c>
      <c r="AR51" s="58" t="str">
        <f>IF(R51="","",B51)</f>
        <v/>
      </c>
      <c r="AS51" s="58" t="str">
        <f t="shared" ref="AS51" si="46">IF(AT51="","",RANK(AT51,$AT$18:$AT$467,1))</f>
        <v/>
      </c>
      <c r="AT51" s="58" t="str">
        <f>IF(S51="","",B51)</f>
        <v/>
      </c>
      <c r="AU51" s="58" t="str">
        <f t="shared" ref="AU51" si="47">IF(AV51="","",RANK(AV51,$AV$18:$AV$467,1))</f>
        <v/>
      </c>
      <c r="AV51" s="58" t="str">
        <f>IF(OR(G51="十種競技",G52="十種競技",G53="十種競技"),B51,"")</f>
        <v/>
      </c>
      <c r="AW51" s="58"/>
      <c r="AX51" s="58">
        <f>B51</f>
        <v>0</v>
      </c>
      <c r="AY51" s="108">
        <f>B138</f>
        <v>0</v>
      </c>
      <c r="AZ51" s="58"/>
      <c r="BA51" s="58">
        <f t="shared" si="0"/>
        <v>0</v>
      </c>
      <c r="BD51" s="58" t="str">
        <f>IF(B51="","",VLOOKUP(B51,'登録データ（男）'!$A$3:$L$1202,8))</f>
        <v/>
      </c>
      <c r="BE51" s="58" t="str">
        <f>IF(B51="","",VLOOKUP(B51,'登録データ（男）'!$A$3:$L$1202,11))</f>
        <v/>
      </c>
      <c r="BF51" s="58" t="str">
        <f t="shared" si="8"/>
        <v/>
      </c>
      <c r="BI51" s="58">
        <f t="shared" si="9"/>
        <v>0</v>
      </c>
    </row>
    <row r="52" spans="1:61" ht="18.75" customHeight="1">
      <c r="A52" s="250"/>
      <c r="B52" s="288"/>
      <c r="C52" s="291"/>
      <c r="D52" s="291"/>
      <c r="E52" s="109"/>
      <c r="F52" s="58" t="s">
        <v>122</v>
      </c>
      <c r="G52" s="103"/>
      <c r="H52" s="109"/>
      <c r="I52" s="102"/>
      <c r="J52" s="61" t="str">
        <f t="shared" si="16"/>
        <v/>
      </c>
      <c r="K52" s="101"/>
      <c r="L52" s="61" t="str">
        <f t="shared" si="17"/>
        <v/>
      </c>
      <c r="M52" s="101"/>
      <c r="N52" s="101"/>
      <c r="O52" s="275"/>
      <c r="P52" s="276"/>
      <c r="Q52" s="276"/>
      <c r="R52" s="260"/>
      <c r="S52" s="255"/>
      <c r="V52" s="60"/>
      <c r="W52" s="58"/>
      <c r="X52" s="58"/>
      <c r="Y52" s="58"/>
      <c r="Z52" s="58"/>
      <c r="AA52" s="58"/>
      <c r="AB52" s="58"/>
      <c r="AC52" s="58"/>
      <c r="AD52" s="58">
        <f t="shared" ca="1" si="1"/>
        <v>0</v>
      </c>
      <c r="AE52" s="58">
        <f t="shared" si="2"/>
        <v>0</v>
      </c>
      <c r="AF52" s="58" t="str">
        <f>IF(G52="","0",VLOOKUP(G52,'登録データ（男）'!$R$4:$T$27,2,FALSE))</f>
        <v>0</v>
      </c>
      <c r="AG52" s="58" t="str">
        <f t="shared" si="3"/>
        <v>00</v>
      </c>
      <c r="AH52" s="58" t="str">
        <f>IF(G52="","0",IF(OR(RIGHT(G52,1)="m",RIGHT(G52,1)="H",RIGHT(G52,1)="W",RIGHT(G52,1)="C"),1,2))</f>
        <v>0</v>
      </c>
      <c r="AI52" s="58" t="str">
        <f t="shared" si="4"/>
        <v>000000</v>
      </c>
      <c r="AJ52" s="58" t="str">
        <f t="shared" ca="1" si="5"/>
        <v/>
      </c>
      <c r="AK52" s="58">
        <f t="shared" si="12"/>
        <v>0</v>
      </c>
      <c r="AL52" s="58" t="str">
        <f>IF(G52="","0",VALUE(VLOOKUP(G52,'登録データ（男）'!$R$4:$T$31,3,FALSE)))</f>
        <v>0</v>
      </c>
      <c r="AM52" s="58">
        <f t="shared" si="6"/>
        <v>0</v>
      </c>
      <c r="AN52" s="58">
        <f t="shared" si="7"/>
        <v>0</v>
      </c>
      <c r="AO52" s="11" t="str">
        <f ca="1">IF(OFFSET(B52,-MOD(ROW(B52),3),0)&lt;&gt;"",IF(RIGHT(G52,1)=")",VALUE(VLOOKUP(OFFSET(B52,-MOD(ROW(B52),3),0),'登録データ（男）'!A37:J1355,8,FALSE)),"0"),"0")</f>
        <v>0</v>
      </c>
      <c r="AP52" s="58">
        <f t="shared" ca="1" si="13"/>
        <v>0</v>
      </c>
      <c r="AQ52" s="58"/>
      <c r="AR52" s="58"/>
      <c r="AS52" s="58"/>
      <c r="AT52" s="58"/>
      <c r="AU52" s="58"/>
      <c r="AV52" s="58"/>
      <c r="AW52" s="58"/>
      <c r="AX52" s="58"/>
      <c r="AY52" s="108">
        <f>B141</f>
        <v>0</v>
      </c>
      <c r="AZ52" s="58"/>
      <c r="BA52" s="58">
        <f t="shared" si="0"/>
        <v>0</v>
      </c>
      <c r="BD52" s="58" t="str">
        <f>IF(B52="","",VLOOKUP(B52,'登録データ（男）'!$A$3:$L$1202,8))</f>
        <v/>
      </c>
      <c r="BE52" s="58" t="str">
        <f>IF(B52="","",VLOOKUP(B52,'登録データ（男）'!$A$3:$L$1202,11))</f>
        <v/>
      </c>
      <c r="BF52" s="58" t="str">
        <f t="shared" si="8"/>
        <v/>
      </c>
      <c r="BI52" s="58">
        <f t="shared" si="9"/>
        <v>0</v>
      </c>
    </row>
    <row r="53" spans="1:61" ht="18.75" customHeight="1" thickBot="1">
      <c r="A53" s="258"/>
      <c r="B53" s="289"/>
      <c r="C53" s="292"/>
      <c r="D53" s="292"/>
      <c r="E53" s="148" t="s">
        <v>460</v>
      </c>
      <c r="F53" s="73" t="s">
        <v>123</v>
      </c>
      <c r="G53" s="103"/>
      <c r="H53" s="175"/>
      <c r="I53" s="100"/>
      <c r="J53" s="64" t="str">
        <f t="shared" si="16"/>
        <v/>
      </c>
      <c r="K53" s="100"/>
      <c r="L53" s="64" t="str">
        <f t="shared" si="17"/>
        <v/>
      </c>
      <c r="M53" s="100"/>
      <c r="N53" s="98"/>
      <c r="O53" s="271"/>
      <c r="P53" s="272"/>
      <c r="Q53" s="272"/>
      <c r="R53" s="261"/>
      <c r="S53" s="256"/>
      <c r="V53" s="60"/>
      <c r="W53" s="58"/>
      <c r="X53" s="58"/>
      <c r="Y53" s="58"/>
      <c r="Z53" s="58"/>
      <c r="AA53" s="58"/>
      <c r="AB53" s="58"/>
      <c r="AC53" s="58"/>
      <c r="AD53" s="58">
        <f t="shared" ca="1" si="1"/>
        <v>0</v>
      </c>
      <c r="AE53" s="58">
        <f t="shared" si="2"/>
        <v>0</v>
      </c>
      <c r="AF53" s="58" t="str">
        <f>IF(G53="","0",VLOOKUP(G53,'登録データ（男）'!$R$4:$T$27,2,FALSE))</f>
        <v>0</v>
      </c>
      <c r="AG53" s="58" t="str">
        <f t="shared" si="3"/>
        <v>00</v>
      </c>
      <c r="AH53" s="58" t="str">
        <f>IF(G53="","0",IF(OR(RIGHT(G53,1)="m",RIGHT(G53,1)="H",RIGHT(G53,1)="W",RIGHT(G53,1)="C"),1,2))</f>
        <v>0</v>
      </c>
      <c r="AI53" s="58" t="str">
        <f t="shared" si="4"/>
        <v>000000</v>
      </c>
      <c r="AJ53" s="58" t="str">
        <f t="shared" ca="1" si="5"/>
        <v/>
      </c>
      <c r="AK53" s="58">
        <f t="shared" si="12"/>
        <v>0</v>
      </c>
      <c r="AL53" s="58" t="str">
        <f>IF(G53="","0",VALUE(VLOOKUP(G53,'登録データ（男）'!$R$4:$T$31,3,FALSE)))</f>
        <v>0</v>
      </c>
      <c r="AM53" s="58">
        <f t="shared" si="6"/>
        <v>0</v>
      </c>
      <c r="AN53" s="58">
        <f t="shared" si="7"/>
        <v>0</v>
      </c>
      <c r="AO53" s="11" t="str">
        <f ca="1">IF(OFFSET(B53,-MOD(ROW(B53),3),0)&lt;&gt;"",IF(RIGHT(G53,1)=")",VALUE(VLOOKUP(OFFSET(B53,-MOD(ROW(B53),3),0),'登録データ（男）'!A38:J1356,8,FALSE)),"0"),"0")</f>
        <v>0</v>
      </c>
      <c r="AP53" s="58">
        <f t="shared" ca="1" si="13"/>
        <v>0</v>
      </c>
      <c r="AQ53" s="58"/>
      <c r="AR53" s="58"/>
      <c r="AS53" s="58"/>
      <c r="AT53" s="58"/>
      <c r="AU53" s="58"/>
      <c r="AV53" s="58"/>
      <c r="AW53" s="58"/>
      <c r="AX53" s="58"/>
      <c r="AY53" s="108">
        <f>B144</f>
        <v>0</v>
      </c>
      <c r="AZ53" s="58"/>
      <c r="BA53" s="58">
        <f t="shared" si="0"/>
        <v>0</v>
      </c>
      <c r="BD53" s="58" t="str">
        <f>IF(B53="","",VLOOKUP(B53,'登録データ（男）'!$A$3:$L$1202,8))</f>
        <v/>
      </c>
      <c r="BE53" s="58" t="str">
        <f>IF(B53="","",VLOOKUP(B53,'登録データ（男）'!$A$3:$L$1202,11))</f>
        <v/>
      </c>
      <c r="BF53" s="58" t="str">
        <f t="shared" si="8"/>
        <v/>
      </c>
      <c r="BI53" s="58">
        <f t="shared" si="9"/>
        <v>0</v>
      </c>
    </row>
    <row r="54" spans="1:61" ht="18.75" customHeight="1" thickTop="1">
      <c r="A54" s="257">
        <v>13</v>
      </c>
      <c r="B54" s="287"/>
      <c r="C54" s="290" t="str">
        <f>IF(B54="","",VLOOKUP(B54,'登録データ（男）'!$A$3:$W$2000,2,FALSE))</f>
        <v/>
      </c>
      <c r="D54" s="290" t="str">
        <f>IF(B54="","",VLOOKUP(B54,'登録データ（男）'!$A$3:$W$2000,3,FALSE))</f>
        <v/>
      </c>
      <c r="E54" s="58" t="str">
        <f>IF(B54="","",VLOOKUP(B54,'登録データ（男）'!$A$3:$W$2000,7,FALSE))</f>
        <v/>
      </c>
      <c r="F54" s="72" t="s">
        <v>121</v>
      </c>
      <c r="G54" s="95"/>
      <c r="H54" s="176"/>
      <c r="I54" s="97"/>
      <c r="J54" s="99" t="str">
        <f t="shared" si="16"/>
        <v/>
      </c>
      <c r="K54" s="97"/>
      <c r="L54" s="99" t="str">
        <f t="shared" si="17"/>
        <v/>
      </c>
      <c r="M54" s="97"/>
      <c r="N54" s="96"/>
      <c r="O54" s="273"/>
      <c r="P54" s="274"/>
      <c r="Q54" s="274"/>
      <c r="R54" s="259"/>
      <c r="S54" s="254"/>
      <c r="V54" s="60"/>
      <c r="W54" s="58">
        <f>IF(B54="",0,IF(VLOOKUP(B54,'登録データ（男）'!$A$3:$AT$1687,29,FALSE)=1,0,1))</f>
        <v>0</v>
      </c>
      <c r="X54" s="58">
        <f>IF(B54="",1,0)</f>
        <v>1</v>
      </c>
      <c r="Y54" s="58">
        <f>IF(C54="",1,0)</f>
        <v>1</v>
      </c>
      <c r="Z54" s="58">
        <f>IF(D54="",1,0)</f>
        <v>1</v>
      </c>
      <c r="AA54" s="58">
        <f>IF(E54="",1,0)</f>
        <v>1</v>
      </c>
      <c r="AB54" s="58">
        <f>IF(E55="",1,0)</f>
        <v>1</v>
      </c>
      <c r="AC54" s="58">
        <f>SUM(X54:AB54)</f>
        <v>5</v>
      </c>
      <c r="AD54" s="58">
        <f t="shared" ca="1" si="1"/>
        <v>0</v>
      </c>
      <c r="AE54" s="58">
        <f t="shared" si="2"/>
        <v>0</v>
      </c>
      <c r="AF54" s="58" t="str">
        <f>IF(G54="","0",VLOOKUP(G54,'登録データ（男）'!$R$4:$T$27,2,FALSE))</f>
        <v>0</v>
      </c>
      <c r="AG54" s="58" t="str">
        <f t="shared" si="3"/>
        <v>00</v>
      </c>
      <c r="AH54" s="58" t="str">
        <f>IF(G54="","0",IF(OR(RIGHT(G54,1)="m",RIGHT(G54,1)="H",RIGHT(G54,1)="W",RIGHT(G54,1)="C",RIGHT(G54,1)="〉"),1,2))</f>
        <v>0</v>
      </c>
      <c r="AI54" s="58" t="str">
        <f t="shared" si="4"/>
        <v>000000</v>
      </c>
      <c r="AJ54" s="58" t="str">
        <f t="shared" ca="1" si="5"/>
        <v/>
      </c>
      <c r="AK54" s="58">
        <f t="shared" si="12"/>
        <v>0</v>
      </c>
      <c r="AL54" s="58" t="str">
        <f>IF(G54="","0",VALUE(VLOOKUP(G54,'登録データ（男）'!$R$4:$T$31,3,FALSE)))</f>
        <v>0</v>
      </c>
      <c r="AM54" s="58">
        <f t="shared" si="6"/>
        <v>0</v>
      </c>
      <c r="AN54" s="58">
        <f t="shared" si="7"/>
        <v>0</v>
      </c>
      <c r="AO54" s="11" t="str">
        <f ca="1">IF(OFFSET(B54,-MOD(ROW(B54),3),0)&lt;&gt;"",IF(RIGHT(G54,1)=")",VALUE(VLOOKUP(OFFSET(B54,-MOD(ROW(B54),3),0),'登録データ（男）'!A39:J1357,8,FALSE)),"0"),"0")</f>
        <v>0</v>
      </c>
      <c r="AP54" s="58">
        <f t="shared" ca="1" si="13"/>
        <v>0</v>
      </c>
      <c r="AQ54" s="58" t="str">
        <f t="shared" ref="AQ54" si="48">IF(AR54="","",RANK(AR54,$AR$18:$AR$467,1))</f>
        <v/>
      </c>
      <c r="AR54" s="58" t="str">
        <f>IF(R54="","",B54)</f>
        <v/>
      </c>
      <c r="AS54" s="58" t="str">
        <f t="shared" ref="AS54" si="49">IF(AT54="","",RANK(AT54,$AT$18:$AT$467,1))</f>
        <v/>
      </c>
      <c r="AT54" s="58" t="str">
        <f>IF(S54="","",B54)</f>
        <v/>
      </c>
      <c r="AU54" s="58" t="str">
        <f t="shared" ref="AU54" si="50">IF(AV54="","",RANK(AV54,$AV$18:$AV$467,1))</f>
        <v/>
      </c>
      <c r="AV54" s="58" t="str">
        <f>IF(OR(G54="十種競技",G55="十種競技",G56="十種競技"),B54,"")</f>
        <v/>
      </c>
      <c r="AW54" s="58"/>
      <c r="AX54" s="58">
        <f>B54</f>
        <v>0</v>
      </c>
      <c r="AY54" s="108">
        <f>B147</f>
        <v>0</v>
      </c>
      <c r="AZ54" s="58"/>
      <c r="BA54" s="58">
        <f t="shared" si="0"/>
        <v>0</v>
      </c>
      <c r="BD54" s="58" t="str">
        <f>IF(B54="","",VLOOKUP(B54,'登録データ（男）'!$A$3:$L$1202,8))</f>
        <v/>
      </c>
      <c r="BE54" s="58" t="str">
        <f>IF(B54="","",VLOOKUP(B54,'登録データ（男）'!$A$3:$L$1202,11))</f>
        <v/>
      </c>
      <c r="BF54" s="58" t="str">
        <f t="shared" si="8"/>
        <v/>
      </c>
      <c r="BI54" s="58">
        <f t="shared" si="9"/>
        <v>0</v>
      </c>
    </row>
    <row r="55" spans="1:61" ht="18.75" customHeight="1">
      <c r="A55" s="250"/>
      <c r="B55" s="288"/>
      <c r="C55" s="291"/>
      <c r="D55" s="291"/>
      <c r="E55" s="109"/>
      <c r="F55" s="58" t="s">
        <v>122</v>
      </c>
      <c r="G55" s="103"/>
      <c r="H55" s="109"/>
      <c r="I55" s="102"/>
      <c r="J55" s="61" t="str">
        <f t="shared" si="16"/>
        <v/>
      </c>
      <c r="K55" s="101"/>
      <c r="L55" s="61" t="str">
        <f t="shared" si="17"/>
        <v/>
      </c>
      <c r="M55" s="101"/>
      <c r="N55" s="101"/>
      <c r="O55" s="275"/>
      <c r="P55" s="276"/>
      <c r="Q55" s="276"/>
      <c r="R55" s="260"/>
      <c r="S55" s="255"/>
      <c r="V55" s="60"/>
      <c r="W55" s="58"/>
      <c r="X55" s="58"/>
      <c r="Y55" s="58"/>
      <c r="Z55" s="58"/>
      <c r="AA55" s="58"/>
      <c r="AB55" s="58"/>
      <c r="AC55" s="58"/>
      <c r="AD55" s="58">
        <f t="shared" ca="1" si="1"/>
        <v>0</v>
      </c>
      <c r="AE55" s="58">
        <f t="shared" si="2"/>
        <v>0</v>
      </c>
      <c r="AF55" s="58" t="str">
        <f>IF(G55="","0",VLOOKUP(G55,'登録データ（男）'!$R$4:$T$27,2,FALSE))</f>
        <v>0</v>
      </c>
      <c r="AG55" s="58" t="str">
        <f t="shared" si="3"/>
        <v>00</v>
      </c>
      <c r="AH55" s="58" t="str">
        <f>IF(G55="","0",IF(OR(RIGHT(G55,1)="m",RIGHT(G55,1)="H",RIGHT(G55,1)="W",RIGHT(G55,1)="C"),1,2))</f>
        <v>0</v>
      </c>
      <c r="AI55" s="58" t="str">
        <f t="shared" si="4"/>
        <v>000000</v>
      </c>
      <c r="AJ55" s="58" t="str">
        <f t="shared" ca="1" si="5"/>
        <v/>
      </c>
      <c r="AK55" s="58">
        <f t="shared" si="12"/>
        <v>0</v>
      </c>
      <c r="AL55" s="58" t="str">
        <f>IF(G55="","0",VALUE(VLOOKUP(G55,'登録データ（男）'!$R$4:$T$31,3,FALSE)))</f>
        <v>0</v>
      </c>
      <c r="AM55" s="58">
        <f t="shared" si="6"/>
        <v>0</v>
      </c>
      <c r="AN55" s="58">
        <f t="shared" si="7"/>
        <v>0</v>
      </c>
      <c r="AO55" s="11" t="str">
        <f ca="1">IF(OFFSET(B55,-MOD(ROW(B55),3),0)&lt;&gt;"",IF(RIGHT(G55,1)=")",VALUE(VLOOKUP(OFFSET(B55,-MOD(ROW(B55),3),0),'登録データ（男）'!A40:J1358,8,FALSE)),"0"),"0")</f>
        <v>0</v>
      </c>
      <c r="AP55" s="58">
        <f t="shared" ca="1" si="13"/>
        <v>0</v>
      </c>
      <c r="AQ55" s="58"/>
      <c r="AR55" s="58"/>
      <c r="AS55" s="58"/>
      <c r="AT55" s="58"/>
      <c r="AU55" s="58"/>
      <c r="AV55" s="58"/>
      <c r="AW55" s="58"/>
      <c r="AX55" s="58"/>
      <c r="AY55" s="108">
        <f>B150</f>
        <v>0</v>
      </c>
      <c r="AZ55" s="58"/>
      <c r="BA55" s="58">
        <f t="shared" si="0"/>
        <v>0</v>
      </c>
      <c r="BD55" s="58" t="str">
        <f>IF(B55="","",VLOOKUP(B55,'登録データ（男）'!$A$3:$L$1202,8))</f>
        <v/>
      </c>
      <c r="BE55" s="58" t="str">
        <f>IF(B55="","",VLOOKUP(B55,'登録データ（男）'!$A$3:$L$1202,11))</f>
        <v/>
      </c>
      <c r="BF55" s="58" t="str">
        <f t="shared" si="8"/>
        <v/>
      </c>
      <c r="BI55" s="58">
        <f t="shared" si="9"/>
        <v>0</v>
      </c>
    </row>
    <row r="56" spans="1:61" ht="18.75" customHeight="1" thickBot="1">
      <c r="A56" s="258"/>
      <c r="B56" s="289"/>
      <c r="C56" s="292"/>
      <c r="D56" s="292"/>
      <c r="E56" s="148" t="s">
        <v>460</v>
      </c>
      <c r="F56" s="73" t="s">
        <v>123</v>
      </c>
      <c r="G56" s="103"/>
      <c r="H56" s="175"/>
      <c r="I56" s="100"/>
      <c r="J56" s="64" t="str">
        <f t="shared" si="16"/>
        <v/>
      </c>
      <c r="K56" s="100"/>
      <c r="L56" s="64" t="str">
        <f t="shared" si="17"/>
        <v/>
      </c>
      <c r="M56" s="100"/>
      <c r="N56" s="98"/>
      <c r="O56" s="271"/>
      <c r="P56" s="272"/>
      <c r="Q56" s="272"/>
      <c r="R56" s="261"/>
      <c r="S56" s="256"/>
      <c r="V56" s="60"/>
      <c r="W56" s="58"/>
      <c r="X56" s="58"/>
      <c r="Y56" s="58"/>
      <c r="Z56" s="58"/>
      <c r="AA56" s="58"/>
      <c r="AB56" s="58"/>
      <c r="AC56" s="58"/>
      <c r="AD56" s="58">
        <f t="shared" ca="1" si="1"/>
        <v>0</v>
      </c>
      <c r="AE56" s="58">
        <f t="shared" si="2"/>
        <v>0</v>
      </c>
      <c r="AF56" s="58" t="str">
        <f>IF(G56="","0",VLOOKUP(G56,'登録データ（男）'!$R$4:$T$27,2,FALSE))</f>
        <v>0</v>
      </c>
      <c r="AG56" s="58" t="str">
        <f t="shared" si="3"/>
        <v>00</v>
      </c>
      <c r="AH56" s="58" t="str">
        <f>IF(G56="","0",IF(OR(RIGHT(G56,1)="m",RIGHT(G56,1)="H",RIGHT(G56,1)="W",RIGHT(G56,1)="C"),1,2))</f>
        <v>0</v>
      </c>
      <c r="AI56" s="58" t="str">
        <f t="shared" si="4"/>
        <v>000000</v>
      </c>
      <c r="AJ56" s="58" t="str">
        <f t="shared" ca="1" si="5"/>
        <v/>
      </c>
      <c r="AK56" s="58">
        <f t="shared" si="12"/>
        <v>0</v>
      </c>
      <c r="AL56" s="58" t="str">
        <f>IF(G56="","0",VALUE(VLOOKUP(G56,'登録データ（男）'!$R$4:$T$31,3,FALSE)))</f>
        <v>0</v>
      </c>
      <c r="AM56" s="58">
        <f t="shared" si="6"/>
        <v>0</v>
      </c>
      <c r="AN56" s="58">
        <f t="shared" si="7"/>
        <v>0</v>
      </c>
      <c r="AO56" s="11" t="str">
        <f ca="1">IF(OFFSET(B56,-MOD(ROW(B56),3),0)&lt;&gt;"",IF(RIGHT(G56,1)=")",VALUE(VLOOKUP(OFFSET(B56,-MOD(ROW(B56),3),0),'登録データ（男）'!A41:J1359,8,FALSE)),"0"),"0")</f>
        <v>0</v>
      </c>
      <c r="AP56" s="58">
        <f t="shared" ca="1" si="13"/>
        <v>0</v>
      </c>
      <c r="AQ56" s="58"/>
      <c r="AR56" s="58"/>
      <c r="AS56" s="58"/>
      <c r="AT56" s="58"/>
      <c r="AU56" s="58"/>
      <c r="AV56" s="58"/>
      <c r="AW56" s="58"/>
      <c r="AX56" s="58"/>
      <c r="AY56" s="108">
        <f>B153</f>
        <v>0</v>
      </c>
      <c r="AZ56" s="58"/>
      <c r="BA56" s="58">
        <f t="shared" si="0"/>
        <v>0</v>
      </c>
      <c r="BD56" s="58" t="str">
        <f>IF(B56="","",VLOOKUP(B56,'登録データ（男）'!$A$3:$L$1202,8))</f>
        <v/>
      </c>
      <c r="BE56" s="58" t="str">
        <f>IF(B56="","",VLOOKUP(B56,'登録データ（男）'!$A$3:$L$1202,11))</f>
        <v/>
      </c>
      <c r="BF56" s="58" t="str">
        <f t="shared" si="8"/>
        <v/>
      </c>
      <c r="BI56" s="58">
        <f t="shared" si="9"/>
        <v>0</v>
      </c>
    </row>
    <row r="57" spans="1:61" ht="18.75" customHeight="1" thickTop="1">
      <c r="A57" s="257">
        <v>14</v>
      </c>
      <c r="B57" s="287"/>
      <c r="C57" s="290" t="str">
        <f>IF(B57="","",VLOOKUP(B57,'登録データ（男）'!$A$3:$W$2000,2,FALSE))</f>
        <v/>
      </c>
      <c r="D57" s="290" t="str">
        <f>IF(B57="","",VLOOKUP(B57,'登録データ（男）'!$A$3:$W$2000,3,FALSE))</f>
        <v/>
      </c>
      <c r="E57" s="58" t="str">
        <f>IF(B57="","",VLOOKUP(B57,'登録データ（男）'!$A$3:$W$2000,7,FALSE))</f>
        <v/>
      </c>
      <c r="F57" s="72" t="s">
        <v>121</v>
      </c>
      <c r="G57" s="95"/>
      <c r="H57" s="176"/>
      <c r="I57" s="97"/>
      <c r="J57" s="99" t="str">
        <f t="shared" si="16"/>
        <v/>
      </c>
      <c r="K57" s="97"/>
      <c r="L57" s="99" t="str">
        <f t="shared" si="17"/>
        <v/>
      </c>
      <c r="M57" s="97"/>
      <c r="N57" s="96"/>
      <c r="O57" s="273"/>
      <c r="P57" s="274"/>
      <c r="Q57" s="274"/>
      <c r="R57" s="259"/>
      <c r="S57" s="254"/>
      <c r="V57" s="60"/>
      <c r="W57" s="58">
        <f>IF(B57="",0,IF(VLOOKUP(B57,'登録データ（男）'!$A$3:$AT$1687,29,FALSE)=1,0,1))</f>
        <v>0</v>
      </c>
      <c r="X57" s="58">
        <f>IF(B57="",1,0)</f>
        <v>1</v>
      </c>
      <c r="Y57" s="58">
        <f>IF(C57="",1,0)</f>
        <v>1</v>
      </c>
      <c r="Z57" s="58">
        <f>IF(D57="",1,0)</f>
        <v>1</v>
      </c>
      <c r="AA57" s="58">
        <f>IF(E57="",1,0)</f>
        <v>1</v>
      </c>
      <c r="AB57" s="58">
        <f>IF(E58="",1,0)</f>
        <v>1</v>
      </c>
      <c r="AC57" s="58">
        <f>SUM(X57:AB57)</f>
        <v>5</v>
      </c>
      <c r="AD57" s="58">
        <f t="shared" ca="1" si="1"/>
        <v>0</v>
      </c>
      <c r="AE57" s="58">
        <f t="shared" si="2"/>
        <v>0</v>
      </c>
      <c r="AF57" s="58" t="str">
        <f>IF(G57="","0",VLOOKUP(G57,'登録データ（男）'!$R$4:$T$27,2,FALSE))</f>
        <v>0</v>
      </c>
      <c r="AG57" s="58" t="str">
        <f t="shared" si="3"/>
        <v>00</v>
      </c>
      <c r="AH57" s="58" t="str">
        <f>IF(G57="","0",IF(OR(RIGHT(G57,1)="m",RIGHT(G57,1)="H",RIGHT(G57,1)="W",RIGHT(G57,1)="C",RIGHT(G57,1)="〉"),1,2))</f>
        <v>0</v>
      </c>
      <c r="AI57" s="58" t="str">
        <f t="shared" si="4"/>
        <v>000000</v>
      </c>
      <c r="AJ57" s="58" t="str">
        <f t="shared" ca="1" si="5"/>
        <v/>
      </c>
      <c r="AK57" s="58">
        <f t="shared" si="12"/>
        <v>0</v>
      </c>
      <c r="AL57" s="58" t="str">
        <f>IF(G57="","0",VALUE(VLOOKUP(G57,'登録データ（男）'!$R$4:$T$31,3,FALSE)))</f>
        <v>0</v>
      </c>
      <c r="AM57" s="58">
        <f t="shared" si="6"/>
        <v>0</v>
      </c>
      <c r="AN57" s="58">
        <f t="shared" si="7"/>
        <v>0</v>
      </c>
      <c r="AO57" s="11" t="str">
        <f ca="1">IF(OFFSET(B57,-MOD(ROW(B57),3),0)&lt;&gt;"",IF(RIGHT(G57,1)=")",VALUE(VLOOKUP(OFFSET(B57,-MOD(ROW(B57),3),0),'登録データ（男）'!A42:J1360,8,FALSE)),"0"),"0")</f>
        <v>0</v>
      </c>
      <c r="AP57" s="58">
        <f t="shared" ca="1" si="13"/>
        <v>0</v>
      </c>
      <c r="AQ57" s="58" t="str">
        <f t="shared" ref="AQ57" si="51">IF(AR57="","",RANK(AR57,$AR$18:$AR$467,1))</f>
        <v/>
      </c>
      <c r="AR57" s="58" t="str">
        <f>IF(R57="","",B57)</f>
        <v/>
      </c>
      <c r="AS57" s="58" t="str">
        <f t="shared" ref="AS57" si="52">IF(AT57="","",RANK(AT57,$AT$18:$AT$467,1))</f>
        <v/>
      </c>
      <c r="AT57" s="58" t="str">
        <f>IF(S57="","",B57)</f>
        <v/>
      </c>
      <c r="AU57" s="58" t="str">
        <f t="shared" ref="AU57" si="53">IF(AV57="","",RANK(AV57,$AV$18:$AV$467,1))</f>
        <v/>
      </c>
      <c r="AV57" s="58" t="str">
        <f>IF(OR(G57="十種競技",G58="十種競技",G59="十種競技"),B57,"")</f>
        <v/>
      </c>
      <c r="AW57" s="58"/>
      <c r="AX57" s="58">
        <f>B57</f>
        <v>0</v>
      </c>
      <c r="AY57" s="108">
        <f>B156</f>
        <v>0</v>
      </c>
      <c r="AZ57" s="58"/>
      <c r="BA57" s="58">
        <f t="shared" si="0"/>
        <v>0</v>
      </c>
      <c r="BD57" s="58" t="str">
        <f>IF(B57="","",VLOOKUP(B57,'登録データ（男）'!$A$3:$L$1202,8))</f>
        <v/>
      </c>
      <c r="BE57" s="58" t="str">
        <f>IF(B57="","",VLOOKUP(B57,'登録データ（男）'!$A$3:$L$1202,11))</f>
        <v/>
      </c>
      <c r="BF57" s="58" t="str">
        <f t="shared" si="8"/>
        <v/>
      </c>
      <c r="BI57" s="58">
        <f t="shared" si="9"/>
        <v>0</v>
      </c>
    </row>
    <row r="58" spans="1:61" ht="18.75" customHeight="1">
      <c r="A58" s="250"/>
      <c r="B58" s="288"/>
      <c r="C58" s="291"/>
      <c r="D58" s="291"/>
      <c r="E58" s="109"/>
      <c r="F58" s="58" t="s">
        <v>122</v>
      </c>
      <c r="G58" s="103"/>
      <c r="H58" s="109"/>
      <c r="I58" s="102"/>
      <c r="J58" s="61" t="str">
        <f t="shared" si="16"/>
        <v/>
      </c>
      <c r="K58" s="101"/>
      <c r="L58" s="61" t="str">
        <f t="shared" si="17"/>
        <v/>
      </c>
      <c r="M58" s="101"/>
      <c r="N58" s="101"/>
      <c r="O58" s="275"/>
      <c r="P58" s="276"/>
      <c r="Q58" s="276"/>
      <c r="R58" s="260"/>
      <c r="S58" s="255"/>
      <c r="V58" s="60"/>
      <c r="W58" s="58"/>
      <c r="X58" s="58"/>
      <c r="Y58" s="58"/>
      <c r="Z58" s="58"/>
      <c r="AA58" s="58"/>
      <c r="AB58" s="58"/>
      <c r="AC58" s="58"/>
      <c r="AD58" s="58">
        <f t="shared" ca="1" si="1"/>
        <v>0</v>
      </c>
      <c r="AE58" s="58">
        <f t="shared" si="2"/>
        <v>0</v>
      </c>
      <c r="AF58" s="58" t="str">
        <f>IF(G58="","0",VLOOKUP(G58,'登録データ（男）'!$R$4:$T$27,2,FALSE))</f>
        <v>0</v>
      </c>
      <c r="AG58" s="58" t="str">
        <f t="shared" si="3"/>
        <v>00</v>
      </c>
      <c r="AH58" s="58" t="str">
        <f>IF(G58="","0",IF(OR(RIGHT(G58,1)="m",RIGHT(G58,1)="H",RIGHT(G58,1)="W",RIGHT(G58,1)="C"),1,2))</f>
        <v>0</v>
      </c>
      <c r="AI58" s="58" t="str">
        <f t="shared" si="4"/>
        <v>000000</v>
      </c>
      <c r="AJ58" s="58" t="str">
        <f t="shared" ca="1" si="5"/>
        <v/>
      </c>
      <c r="AK58" s="58">
        <f t="shared" si="12"/>
        <v>0</v>
      </c>
      <c r="AL58" s="58" t="str">
        <f>IF(G58="","0",VALUE(VLOOKUP(G58,'登録データ（男）'!$R$4:$T$31,3,FALSE)))</f>
        <v>0</v>
      </c>
      <c r="AM58" s="58">
        <f t="shared" si="6"/>
        <v>0</v>
      </c>
      <c r="AN58" s="58">
        <f t="shared" si="7"/>
        <v>0</v>
      </c>
      <c r="AO58" s="11" t="str">
        <f ca="1">IF(OFFSET(B58,-MOD(ROW(B58),3),0)&lt;&gt;"",IF(RIGHT(G58,1)=")",VALUE(VLOOKUP(OFFSET(B58,-MOD(ROW(B58),3),0),'登録データ（男）'!A43:J1361,8,FALSE)),"0"),"0")</f>
        <v>0</v>
      </c>
      <c r="AP58" s="58">
        <f t="shared" ca="1" si="13"/>
        <v>0</v>
      </c>
      <c r="AQ58" s="58"/>
      <c r="AR58" s="58"/>
      <c r="AS58" s="58"/>
      <c r="AT58" s="58"/>
      <c r="AU58" s="58"/>
      <c r="AV58" s="58"/>
      <c r="AW58" s="58"/>
      <c r="AX58" s="58"/>
      <c r="AY58" s="108">
        <f>B159</f>
        <v>0</v>
      </c>
      <c r="AZ58" s="58"/>
      <c r="BA58" s="58">
        <f t="shared" si="0"/>
        <v>0</v>
      </c>
      <c r="BD58" s="58" t="str">
        <f>IF(B58="","",VLOOKUP(B58,'登録データ（男）'!$A$3:$L$1202,8))</f>
        <v/>
      </c>
      <c r="BE58" s="58" t="str">
        <f>IF(B58="","",VLOOKUP(B58,'登録データ（男）'!$A$3:$L$1202,11))</f>
        <v/>
      </c>
      <c r="BF58" s="58" t="str">
        <f t="shared" si="8"/>
        <v/>
      </c>
      <c r="BI58" s="58">
        <f t="shared" si="9"/>
        <v>0</v>
      </c>
    </row>
    <row r="59" spans="1:61" ht="18.75" customHeight="1" thickBot="1">
      <c r="A59" s="258"/>
      <c r="B59" s="289"/>
      <c r="C59" s="292"/>
      <c r="D59" s="292"/>
      <c r="E59" s="148" t="s">
        <v>460</v>
      </c>
      <c r="F59" s="73" t="s">
        <v>123</v>
      </c>
      <c r="G59" s="103"/>
      <c r="H59" s="175"/>
      <c r="I59" s="100"/>
      <c r="J59" s="64" t="str">
        <f t="shared" si="16"/>
        <v/>
      </c>
      <c r="K59" s="100"/>
      <c r="L59" s="64" t="str">
        <f t="shared" si="17"/>
        <v/>
      </c>
      <c r="M59" s="100"/>
      <c r="N59" s="98"/>
      <c r="O59" s="271"/>
      <c r="P59" s="272"/>
      <c r="Q59" s="272"/>
      <c r="R59" s="261"/>
      <c r="S59" s="256"/>
      <c r="V59" s="60"/>
      <c r="W59" s="58"/>
      <c r="X59" s="58"/>
      <c r="Y59" s="58"/>
      <c r="Z59" s="58"/>
      <c r="AA59" s="58"/>
      <c r="AB59" s="58"/>
      <c r="AC59" s="58"/>
      <c r="AD59" s="58">
        <f t="shared" ca="1" si="1"/>
        <v>0</v>
      </c>
      <c r="AE59" s="58">
        <f t="shared" si="2"/>
        <v>0</v>
      </c>
      <c r="AF59" s="58" t="str">
        <f>IF(G59="","0",VLOOKUP(G59,'登録データ（男）'!$R$4:$T$27,2,FALSE))</f>
        <v>0</v>
      </c>
      <c r="AG59" s="58" t="str">
        <f t="shared" si="3"/>
        <v>00</v>
      </c>
      <c r="AH59" s="58" t="str">
        <f>IF(G59="","0",IF(OR(RIGHT(G59,1)="m",RIGHT(G59,1)="H",RIGHT(G59,1)="W",RIGHT(G59,1)="C"),1,2))</f>
        <v>0</v>
      </c>
      <c r="AI59" s="58" t="str">
        <f t="shared" si="4"/>
        <v>000000</v>
      </c>
      <c r="AJ59" s="58" t="str">
        <f t="shared" ca="1" si="5"/>
        <v/>
      </c>
      <c r="AK59" s="58">
        <f t="shared" si="12"/>
        <v>0</v>
      </c>
      <c r="AL59" s="58" t="str">
        <f>IF(G59="","0",VALUE(VLOOKUP(G59,'登録データ（男）'!$R$4:$T$31,3,FALSE)))</f>
        <v>0</v>
      </c>
      <c r="AM59" s="58">
        <f t="shared" si="6"/>
        <v>0</v>
      </c>
      <c r="AN59" s="58">
        <f t="shared" si="7"/>
        <v>0</v>
      </c>
      <c r="AO59" s="11" t="str">
        <f ca="1">IF(OFFSET(B59,-MOD(ROW(B59),3),0)&lt;&gt;"",IF(RIGHT(G59,1)=")",VALUE(VLOOKUP(OFFSET(B59,-MOD(ROW(B59),3),0),'登録データ（男）'!A44:J1362,8,FALSE)),"0"),"0")</f>
        <v>0</v>
      </c>
      <c r="AP59" s="58">
        <f t="shared" ca="1" si="13"/>
        <v>0</v>
      </c>
      <c r="AQ59" s="58"/>
      <c r="AR59" s="58"/>
      <c r="AS59" s="58"/>
      <c r="AT59" s="58"/>
      <c r="AU59" s="58"/>
      <c r="AV59" s="58"/>
      <c r="AW59" s="58"/>
      <c r="AX59" s="58"/>
      <c r="AY59" s="108">
        <f>B162</f>
        <v>0</v>
      </c>
      <c r="AZ59" s="58"/>
      <c r="BA59" s="58">
        <f t="shared" si="0"/>
        <v>0</v>
      </c>
      <c r="BD59" s="58" t="str">
        <f>IF(B59="","",VLOOKUP(B59,'登録データ（男）'!$A$3:$L$1202,8))</f>
        <v/>
      </c>
      <c r="BE59" s="58" t="str">
        <f>IF(B59="","",VLOOKUP(B59,'登録データ（男）'!$A$3:$L$1202,11))</f>
        <v/>
      </c>
      <c r="BF59" s="58" t="str">
        <f t="shared" si="8"/>
        <v/>
      </c>
      <c r="BI59" s="58">
        <f t="shared" si="9"/>
        <v>0</v>
      </c>
    </row>
    <row r="60" spans="1:61" ht="18.75" customHeight="1" thickTop="1">
      <c r="A60" s="257">
        <v>15</v>
      </c>
      <c r="B60" s="287"/>
      <c r="C60" s="290" t="str">
        <f>IF(B60="","",VLOOKUP(B60,'登録データ（男）'!$A$3:$W$2000,2,FALSE))</f>
        <v/>
      </c>
      <c r="D60" s="290" t="str">
        <f>IF(B60="","",VLOOKUP(B60,'登録データ（男）'!$A$3:$W$2000,3,FALSE))</f>
        <v/>
      </c>
      <c r="E60" s="58" t="str">
        <f>IF(B60="","",VLOOKUP(B60,'登録データ（男）'!$A$3:$W$2000,7,FALSE))</f>
        <v/>
      </c>
      <c r="F60" s="72" t="s">
        <v>121</v>
      </c>
      <c r="G60" s="95"/>
      <c r="H60" s="176"/>
      <c r="I60" s="97"/>
      <c r="J60" s="99" t="str">
        <f t="shared" si="16"/>
        <v/>
      </c>
      <c r="K60" s="97"/>
      <c r="L60" s="99" t="str">
        <f t="shared" si="17"/>
        <v/>
      </c>
      <c r="M60" s="97"/>
      <c r="N60" s="96"/>
      <c r="O60" s="273"/>
      <c r="P60" s="274"/>
      <c r="Q60" s="274"/>
      <c r="R60" s="259"/>
      <c r="S60" s="254"/>
      <c r="V60" s="60"/>
      <c r="W60" s="58">
        <f>IF(B60="",0,IF(VLOOKUP(B60,'登録データ（男）'!$A$3:$AT$1687,29,FALSE)=1,0,1))</f>
        <v>0</v>
      </c>
      <c r="X60" s="58">
        <f>IF(B60="",1,0)</f>
        <v>1</v>
      </c>
      <c r="Y60" s="58">
        <f>IF(C60="",1,0)</f>
        <v>1</v>
      </c>
      <c r="Z60" s="58">
        <f>IF(D60="",1,0)</f>
        <v>1</v>
      </c>
      <c r="AA60" s="58">
        <f>IF(E60="",1,0)</f>
        <v>1</v>
      </c>
      <c r="AB60" s="58">
        <f>IF(E61="",1,0)</f>
        <v>1</v>
      </c>
      <c r="AC60" s="58">
        <f>SUM(X60:AB60)</f>
        <v>5</v>
      </c>
      <c r="AD60" s="58">
        <f t="shared" ca="1" si="1"/>
        <v>0</v>
      </c>
      <c r="AE60" s="58">
        <f t="shared" si="2"/>
        <v>0</v>
      </c>
      <c r="AF60" s="58" t="str">
        <f>IF(G60="","0",VLOOKUP(G60,'登録データ（男）'!$R$4:$T$27,2,FALSE))</f>
        <v>0</v>
      </c>
      <c r="AG60" s="58" t="str">
        <f t="shared" si="3"/>
        <v>00</v>
      </c>
      <c r="AH60" s="58" t="str">
        <f>IF(G60="","0",IF(OR(RIGHT(G60,1)="m",RIGHT(G60,1)="H",RIGHT(G60,1)="W",RIGHT(G60,1)="C",RIGHT(G60,1)="〉"),1,2))</f>
        <v>0</v>
      </c>
      <c r="AI60" s="58" t="str">
        <f t="shared" si="4"/>
        <v>000000</v>
      </c>
      <c r="AJ60" s="58" t="str">
        <f t="shared" ca="1" si="5"/>
        <v/>
      </c>
      <c r="AK60" s="58">
        <f t="shared" si="12"/>
        <v>0</v>
      </c>
      <c r="AL60" s="58" t="str">
        <f>IF(G60="","0",VALUE(VLOOKUP(G60,'登録データ（男）'!$R$4:$T$31,3,FALSE)))</f>
        <v>0</v>
      </c>
      <c r="AM60" s="58">
        <f t="shared" si="6"/>
        <v>0</v>
      </c>
      <c r="AN60" s="58">
        <f t="shared" si="7"/>
        <v>0</v>
      </c>
      <c r="AO60" s="11" t="str">
        <f ca="1">IF(OFFSET(B60,-MOD(ROW(B60),3),0)&lt;&gt;"",IF(RIGHT(G60,1)=")",VALUE(VLOOKUP(OFFSET(B60,-MOD(ROW(B60),3),0),'登録データ（男）'!A45:J1363,8,FALSE)),"0"),"0")</f>
        <v>0</v>
      </c>
      <c r="AP60" s="58">
        <f t="shared" ca="1" si="13"/>
        <v>0</v>
      </c>
      <c r="AQ60" s="58" t="str">
        <f t="shared" ref="AQ60" si="54">IF(AR60="","",RANK(AR60,$AR$18:$AR$467,1))</f>
        <v/>
      </c>
      <c r="AR60" s="58" t="str">
        <f>IF(R60="","",B60)</f>
        <v/>
      </c>
      <c r="AS60" s="58" t="str">
        <f t="shared" ref="AS60" si="55">IF(AT60="","",RANK(AT60,$AT$18:$AT$467,1))</f>
        <v/>
      </c>
      <c r="AT60" s="58" t="str">
        <f>IF(S60="","",B60)</f>
        <v/>
      </c>
      <c r="AU60" s="58" t="str">
        <f t="shared" ref="AU60" si="56">IF(AV60="","",RANK(AV60,$AV$18:$AV$467,1))</f>
        <v/>
      </c>
      <c r="AV60" s="58" t="str">
        <f>IF(OR(G60="十種競技",G61="十種競技",G62="十種競技"),B60,"")</f>
        <v/>
      </c>
      <c r="AW60" s="58"/>
      <c r="AX60" s="58">
        <f>B60</f>
        <v>0</v>
      </c>
      <c r="AY60" s="108">
        <f>B165</f>
        <v>0</v>
      </c>
      <c r="AZ60" s="58"/>
      <c r="BA60" s="58">
        <f t="shared" si="0"/>
        <v>0</v>
      </c>
      <c r="BD60" s="58" t="str">
        <f>IF(B60="","",VLOOKUP(B60,'登録データ（男）'!$A$3:$L$1202,8))</f>
        <v/>
      </c>
      <c r="BE60" s="58" t="str">
        <f>IF(B60="","",VLOOKUP(B60,'登録データ（男）'!$A$3:$L$1202,11))</f>
        <v/>
      </c>
      <c r="BF60" s="58" t="str">
        <f t="shared" si="8"/>
        <v/>
      </c>
      <c r="BI60" s="58">
        <f t="shared" si="9"/>
        <v>0</v>
      </c>
    </row>
    <row r="61" spans="1:61" ht="18.75" customHeight="1">
      <c r="A61" s="250"/>
      <c r="B61" s="288"/>
      <c r="C61" s="291"/>
      <c r="D61" s="291"/>
      <c r="E61" s="109"/>
      <c r="F61" s="58" t="s">
        <v>122</v>
      </c>
      <c r="G61" s="103"/>
      <c r="H61" s="109"/>
      <c r="I61" s="102"/>
      <c r="J61" s="61" t="str">
        <f t="shared" si="16"/>
        <v/>
      </c>
      <c r="K61" s="101"/>
      <c r="L61" s="61" t="str">
        <f t="shared" si="17"/>
        <v/>
      </c>
      <c r="M61" s="101"/>
      <c r="N61" s="101"/>
      <c r="O61" s="275"/>
      <c r="P61" s="276"/>
      <c r="Q61" s="276"/>
      <c r="R61" s="260"/>
      <c r="S61" s="255"/>
      <c r="V61" s="60"/>
      <c r="W61" s="58"/>
      <c r="X61" s="58"/>
      <c r="Y61" s="58"/>
      <c r="Z61" s="58"/>
      <c r="AA61" s="58"/>
      <c r="AB61" s="58"/>
      <c r="AC61" s="58"/>
      <c r="AD61" s="58">
        <f t="shared" ca="1" si="1"/>
        <v>0</v>
      </c>
      <c r="AE61" s="58">
        <f t="shared" si="2"/>
        <v>0</v>
      </c>
      <c r="AF61" s="58" t="str">
        <f>IF(G61="","0",VLOOKUP(G61,'登録データ（男）'!$R$4:$T$27,2,FALSE))</f>
        <v>0</v>
      </c>
      <c r="AG61" s="58" t="str">
        <f t="shared" si="3"/>
        <v>00</v>
      </c>
      <c r="AH61" s="58" t="str">
        <f>IF(G61="","0",IF(OR(RIGHT(G61,1)="m",RIGHT(G61,1)="H",RIGHT(G61,1)="W",RIGHT(G61,1)="C"),1,2))</f>
        <v>0</v>
      </c>
      <c r="AI61" s="58" t="str">
        <f t="shared" si="4"/>
        <v>000000</v>
      </c>
      <c r="AJ61" s="58" t="str">
        <f t="shared" ca="1" si="5"/>
        <v/>
      </c>
      <c r="AK61" s="58">
        <f t="shared" si="12"/>
        <v>0</v>
      </c>
      <c r="AL61" s="58" t="str">
        <f>IF(G61="","0",VALUE(VLOOKUP(G61,'登録データ（男）'!$R$4:$T$31,3,FALSE)))</f>
        <v>0</v>
      </c>
      <c r="AM61" s="58">
        <f t="shared" si="6"/>
        <v>0</v>
      </c>
      <c r="AN61" s="58">
        <f t="shared" si="7"/>
        <v>0</v>
      </c>
      <c r="AO61" s="11" t="str">
        <f ca="1">IF(OFFSET(B61,-MOD(ROW(B61),3),0)&lt;&gt;"",IF(RIGHT(G61,1)=")",VALUE(VLOOKUP(OFFSET(B61,-MOD(ROW(B61),3),0),'登録データ（男）'!A46:J1364,8,FALSE)),"0"),"0")</f>
        <v>0</v>
      </c>
      <c r="AP61" s="58">
        <f t="shared" ca="1" si="13"/>
        <v>0</v>
      </c>
      <c r="AQ61" s="58"/>
      <c r="AR61" s="58"/>
      <c r="AS61" s="58"/>
      <c r="AT61" s="58"/>
      <c r="AU61" s="58"/>
      <c r="AV61" s="58"/>
      <c r="AW61" s="58"/>
      <c r="AX61" s="58"/>
      <c r="AY61" s="108">
        <f>B168</f>
        <v>0</v>
      </c>
      <c r="AZ61" s="58"/>
      <c r="BA61" s="58">
        <f t="shared" si="0"/>
        <v>0</v>
      </c>
      <c r="BD61" s="58" t="str">
        <f>IF(B61="","",VLOOKUP(B61,'登録データ（男）'!$A$3:$L$1202,8))</f>
        <v/>
      </c>
      <c r="BE61" s="58" t="str">
        <f>IF(B61="","",VLOOKUP(B61,'登録データ（男）'!$A$3:$L$1202,11))</f>
        <v/>
      </c>
      <c r="BF61" s="58" t="str">
        <f t="shared" si="8"/>
        <v/>
      </c>
      <c r="BI61" s="58">
        <f t="shared" si="9"/>
        <v>0</v>
      </c>
    </row>
    <row r="62" spans="1:61" ht="18.75" customHeight="1" thickBot="1">
      <c r="A62" s="258"/>
      <c r="B62" s="289"/>
      <c r="C62" s="292"/>
      <c r="D62" s="292"/>
      <c r="E62" s="148" t="s">
        <v>460</v>
      </c>
      <c r="F62" s="73" t="s">
        <v>123</v>
      </c>
      <c r="G62" s="103"/>
      <c r="H62" s="175"/>
      <c r="I62" s="100"/>
      <c r="J62" s="64" t="str">
        <f t="shared" si="16"/>
        <v/>
      </c>
      <c r="K62" s="100"/>
      <c r="L62" s="64" t="str">
        <f t="shared" si="17"/>
        <v/>
      </c>
      <c r="M62" s="100"/>
      <c r="N62" s="98"/>
      <c r="O62" s="271"/>
      <c r="P62" s="272"/>
      <c r="Q62" s="272"/>
      <c r="R62" s="261"/>
      <c r="S62" s="256"/>
      <c r="V62" s="60"/>
      <c r="W62" s="58"/>
      <c r="X62" s="58"/>
      <c r="Y62" s="58"/>
      <c r="Z62" s="58"/>
      <c r="AA62" s="58"/>
      <c r="AB62" s="58"/>
      <c r="AC62" s="58"/>
      <c r="AD62" s="58">
        <f t="shared" ca="1" si="1"/>
        <v>0</v>
      </c>
      <c r="AE62" s="58">
        <f t="shared" si="2"/>
        <v>0</v>
      </c>
      <c r="AF62" s="58" t="str">
        <f>IF(G62="","0",VLOOKUP(G62,'登録データ（男）'!$R$4:$T$27,2,FALSE))</f>
        <v>0</v>
      </c>
      <c r="AG62" s="58" t="str">
        <f t="shared" si="3"/>
        <v>00</v>
      </c>
      <c r="AH62" s="58" t="str">
        <f>IF(G62="","0",IF(OR(RIGHT(G62,1)="m",RIGHT(G62,1)="H",RIGHT(G62,1)="W",RIGHT(G62,1)="C"),1,2))</f>
        <v>0</v>
      </c>
      <c r="AI62" s="58" t="str">
        <f t="shared" si="4"/>
        <v>000000</v>
      </c>
      <c r="AJ62" s="58" t="str">
        <f t="shared" ca="1" si="5"/>
        <v/>
      </c>
      <c r="AK62" s="58">
        <f t="shared" si="12"/>
        <v>0</v>
      </c>
      <c r="AL62" s="58" t="str">
        <f>IF(G62="","0",VALUE(VLOOKUP(G62,'登録データ（男）'!$R$4:$T$31,3,FALSE)))</f>
        <v>0</v>
      </c>
      <c r="AM62" s="58">
        <f t="shared" si="6"/>
        <v>0</v>
      </c>
      <c r="AN62" s="58">
        <f t="shared" si="7"/>
        <v>0</v>
      </c>
      <c r="AO62" s="11" t="str">
        <f ca="1">IF(OFFSET(B62,-MOD(ROW(B62),3),0)&lt;&gt;"",IF(RIGHT(G62,1)=")",VALUE(VLOOKUP(OFFSET(B62,-MOD(ROW(B62),3),0),'登録データ（男）'!A47:J1365,8,FALSE)),"0"),"0")</f>
        <v>0</v>
      </c>
      <c r="AP62" s="58">
        <f t="shared" ca="1" si="13"/>
        <v>0</v>
      </c>
      <c r="AQ62" s="58"/>
      <c r="AR62" s="58"/>
      <c r="AS62" s="58"/>
      <c r="AT62" s="58"/>
      <c r="AU62" s="58"/>
      <c r="AV62" s="58"/>
      <c r="AW62" s="58"/>
      <c r="AX62" s="58"/>
      <c r="AY62" s="108">
        <f>B171</f>
        <v>0</v>
      </c>
      <c r="AZ62" s="58"/>
      <c r="BA62" s="58">
        <f t="shared" si="0"/>
        <v>0</v>
      </c>
      <c r="BD62" s="58" t="str">
        <f>IF(B62="","",VLOOKUP(B62,'登録データ（男）'!$A$3:$L$1202,8))</f>
        <v/>
      </c>
      <c r="BE62" s="58" t="str">
        <f>IF(B62="","",VLOOKUP(B62,'登録データ（男）'!$A$3:$L$1202,11))</f>
        <v/>
      </c>
      <c r="BF62" s="58" t="str">
        <f t="shared" si="8"/>
        <v/>
      </c>
      <c r="BI62" s="58">
        <f t="shared" si="9"/>
        <v>0</v>
      </c>
    </row>
    <row r="63" spans="1:61" ht="18.75" customHeight="1" thickTop="1">
      <c r="A63" s="257">
        <v>16</v>
      </c>
      <c r="B63" s="287"/>
      <c r="C63" s="290" t="str">
        <f>IF(B63="","",VLOOKUP(B63,'登録データ（男）'!$A$3:$W$2000,2,FALSE))</f>
        <v/>
      </c>
      <c r="D63" s="290" t="str">
        <f>IF(B63="","",VLOOKUP(B63,'登録データ（男）'!$A$3:$W$2000,3,FALSE))</f>
        <v/>
      </c>
      <c r="E63" s="58" t="str">
        <f>IF(B63="","",VLOOKUP(B63,'登録データ（男）'!$A$3:$W$2000,7,FALSE))</f>
        <v/>
      </c>
      <c r="F63" s="72" t="s">
        <v>121</v>
      </c>
      <c r="G63" s="95"/>
      <c r="H63" s="176"/>
      <c r="I63" s="97"/>
      <c r="J63" s="99" t="str">
        <f>IF(G63="","",IF(AH63=2,"","分"))</f>
        <v/>
      </c>
      <c r="K63" s="97"/>
      <c r="L63" s="99" t="str">
        <f>IF(OR(G63="",G63="十種競技"),"",IF(AH63=2,"m","秒"))</f>
        <v/>
      </c>
      <c r="M63" s="97"/>
      <c r="N63" s="96"/>
      <c r="O63" s="273"/>
      <c r="P63" s="274"/>
      <c r="Q63" s="274"/>
      <c r="R63" s="259"/>
      <c r="S63" s="254"/>
      <c r="V63" s="60"/>
      <c r="W63" s="58">
        <f>IF(B63="",0,IF(VLOOKUP(B63,'登録データ（男）'!$A$3:$AT$1687,29,FALSE)=1,0,1))</f>
        <v>0</v>
      </c>
      <c r="X63" s="58">
        <f>IF(B63="",1,0)</f>
        <v>1</v>
      </c>
      <c r="Y63" s="58">
        <f>IF(C63="",1,0)</f>
        <v>1</v>
      </c>
      <c r="Z63" s="58">
        <f>IF(D63="",1,0)</f>
        <v>1</v>
      </c>
      <c r="AA63" s="58">
        <f>IF(E63="",1,0)</f>
        <v>1</v>
      </c>
      <c r="AB63" s="58">
        <f>IF(E64="",1,0)</f>
        <v>1</v>
      </c>
      <c r="AC63" s="58">
        <f>SUM(X63:AB63)</f>
        <v>5</v>
      </c>
      <c r="AD63" s="58">
        <f ca="1">COUNTIF(OFFSET(G63,-MOD(ROW(G63),3),0,3,1),G63)</f>
        <v>0</v>
      </c>
      <c r="AE63" s="58">
        <f>IF(OR(RIGHT(G63,1)="m",RIGHT(G63,1)="H",RIGHT(G63,1)="C"),IF(VALUE(K63)&gt;60,1,0),0)</f>
        <v>0</v>
      </c>
      <c r="AF63" s="58" t="str">
        <f>IF(G63="","0",VLOOKUP(G63,'登録データ（男）'!$R$4:$T$27,2,FALSE))</f>
        <v>0</v>
      </c>
      <c r="AG63" s="58" t="str">
        <f t="shared" si="3"/>
        <v>00</v>
      </c>
      <c r="AH63" s="58" t="str">
        <f>IF(G63="","0",IF(OR(RIGHT(G63,1)="m",RIGHT(G63,1)="H",RIGHT(G63,1)="W",RIGHT(G63,1)="C",RIGHT(G63,1)="〉"),1,2))</f>
        <v>0</v>
      </c>
      <c r="AI63" s="58" t="str">
        <f t="shared" si="4"/>
        <v>000000</v>
      </c>
      <c r="AJ63" s="58" t="str">
        <f ca="1">IF(G63="","",IF(OFFSET(B63,-MOD(ROW(B63),3),0)="","0",CONCATENATE(AF63," ",IF(AH63=1,RIGHT(AI63+10000000,7),RIGHT(AI63+100000,5)))))</f>
        <v/>
      </c>
      <c r="AK63" s="58">
        <f t="shared" si="12"/>
        <v>0</v>
      </c>
      <c r="AL63" s="58" t="str">
        <f>IF(G63="","0",VALUE(VLOOKUP(G63,'登録データ（男）'!$R$4:$T$31,3,FALSE)))</f>
        <v>0</v>
      </c>
      <c r="AM63" s="58">
        <f>IF(G63="",0,IF(G63="十種競技",0,IF(K63&lt;&gt;"",0,1)))</f>
        <v>0</v>
      </c>
      <c r="AN63" s="58">
        <f>IF(OR(G63="",G63="十種競技"),0,IF(AH63=1,IF(AK63&gt;AL63,1,0),IF(AK63&lt;AL63,1,0)))</f>
        <v>0</v>
      </c>
      <c r="AO63" s="11" t="str">
        <f ca="1">IF(OFFSET(B63,-MOD(ROW(B63),3),0)&lt;&gt;"",IF(RIGHT(G63,1)=")",VALUE(VLOOKUP(OFFSET(B63,-MOD(ROW(B63),3),0),'登録データ（男）'!A48:J1366,8,FALSE)),"0"),"0")</f>
        <v>0</v>
      </c>
      <c r="AP63" s="58">
        <f ca="1">IF(AO63=0,0,IF(RIGHT(G63,1)&lt;&gt;")",0,IF(VALUE(LEFT(AO63,1))=2,0,IF(VALUE(LEFT(AO63,1))=3,0,1))))</f>
        <v>0</v>
      </c>
      <c r="AQ63" s="58" t="str">
        <f t="shared" ref="AQ63" si="57">IF(AR63="","",RANK(AR63,$AR$18:$AR$467,1))</f>
        <v/>
      </c>
      <c r="AR63" s="58" t="str">
        <f>IF(R63="","",B63)</f>
        <v/>
      </c>
      <c r="AS63" s="58" t="str">
        <f t="shared" ref="AS63" si="58">IF(AT63="","",RANK(AT63,$AT$18:$AT$467,1))</f>
        <v/>
      </c>
      <c r="AT63" s="58" t="str">
        <f>IF(S63="","",B63)</f>
        <v/>
      </c>
      <c r="AU63" s="58" t="str">
        <f t="shared" ref="AU63" si="59">IF(AV63="","",RANK(AV63,$AV$18:$AV$467,1))</f>
        <v/>
      </c>
      <c r="AV63" s="58" t="str">
        <f>IF(OR(G63="十種競技",G64="十種競技",G65="十種競技"),B63,"")</f>
        <v/>
      </c>
      <c r="AW63" s="58"/>
      <c r="AX63" s="58">
        <f>B63</f>
        <v>0</v>
      </c>
      <c r="AY63" s="108">
        <f>B174</f>
        <v>0</v>
      </c>
      <c r="AZ63" s="58"/>
      <c r="BA63" s="58">
        <f t="shared" si="0"/>
        <v>0</v>
      </c>
      <c r="BD63" s="58" t="str">
        <f>IF(B63="","",VLOOKUP(B63,'登録データ（男）'!$A$3:$L$1202,8))</f>
        <v/>
      </c>
      <c r="BE63" s="58" t="str">
        <f>IF(B63="","",VLOOKUP(B63,'登録データ（男）'!$A$3:$L$1202,11))</f>
        <v/>
      </c>
      <c r="BF63" s="58" t="str">
        <f t="shared" si="8"/>
        <v/>
      </c>
      <c r="BI63" s="58">
        <f t="shared" si="9"/>
        <v>0</v>
      </c>
    </row>
    <row r="64" spans="1:61" ht="18.75" customHeight="1">
      <c r="A64" s="250"/>
      <c r="B64" s="288"/>
      <c r="C64" s="291"/>
      <c r="D64" s="291"/>
      <c r="E64" s="109"/>
      <c r="F64" s="58" t="s">
        <v>122</v>
      </c>
      <c r="G64" s="103"/>
      <c r="H64" s="109"/>
      <c r="I64" s="102"/>
      <c r="J64" s="61" t="str">
        <f>IF(G64="","",IF(AH64=2,"","分"))</f>
        <v/>
      </c>
      <c r="K64" s="101"/>
      <c r="L64" s="61" t="str">
        <f>IF(OR(G64="",G64="十種競技"),"",IF(AH64=2,"m","秒"))</f>
        <v/>
      </c>
      <c r="M64" s="101"/>
      <c r="N64" s="101"/>
      <c r="O64" s="275"/>
      <c r="P64" s="276"/>
      <c r="Q64" s="276"/>
      <c r="R64" s="260"/>
      <c r="S64" s="255"/>
      <c r="V64" s="60"/>
      <c r="W64" s="58"/>
      <c r="X64" s="58"/>
      <c r="Y64" s="58"/>
      <c r="Z64" s="58"/>
      <c r="AA64" s="58"/>
      <c r="AB64" s="58"/>
      <c r="AC64" s="58"/>
      <c r="AD64" s="58">
        <f ca="1">COUNTIF(OFFSET(G64,-MOD(ROW(G64),3),0,3,1),G64)</f>
        <v>0</v>
      </c>
      <c r="AE64" s="58">
        <f>IF(OR(RIGHT(G64,1)="m",RIGHT(G64,1)="H",RIGHT(G64,1)="C"),IF(VALUE(K64)&gt;60,1,0),0)</f>
        <v>0</v>
      </c>
      <c r="AF64" s="58" t="str">
        <f>IF(G64="","0",VLOOKUP(G64,'登録データ（男）'!$R$4:$T$27,2,FALSE))</f>
        <v>0</v>
      </c>
      <c r="AG64" s="58" t="str">
        <f t="shared" si="3"/>
        <v>00</v>
      </c>
      <c r="AH64" s="58" t="str">
        <f>IF(G64="","0",IF(OR(RIGHT(G64,1)="m",RIGHT(G64,1)="H",RIGHT(G64,1)="W",RIGHT(G64,1)="C"),1,2))</f>
        <v>0</v>
      </c>
      <c r="AI64" s="58" t="str">
        <f t="shared" si="4"/>
        <v>000000</v>
      </c>
      <c r="AJ64" s="58" t="str">
        <f ca="1">IF(G64="","",IF(OFFSET(B64,-MOD(ROW(B64),3),0)="","0",CONCATENATE(AF64," ",IF(AH64=1,RIGHT(AI64+10000000,7),RIGHT(AI64+100000,5)))))</f>
        <v/>
      </c>
      <c r="AK64" s="58">
        <f t="shared" si="12"/>
        <v>0</v>
      </c>
      <c r="AL64" s="58" t="str">
        <f>IF(G64="","0",VALUE(VLOOKUP(G64,'登録データ（男）'!$R$4:$T$31,3,FALSE)))</f>
        <v>0</v>
      </c>
      <c r="AM64" s="58">
        <f>IF(G64="",0,IF(G64="十種競技",0,IF(K64&lt;&gt;"",0,1)))</f>
        <v>0</v>
      </c>
      <c r="AN64" s="58">
        <f>IF(OR(G64="",G64="十種競技"),0,IF(AH64=1,IF(AK64&gt;AL64,1,0),IF(AK64&lt;AL64,1,0)))</f>
        <v>0</v>
      </c>
      <c r="AO64" s="11" t="str">
        <f ca="1">IF(OFFSET(B64,-MOD(ROW(B64),3),0)&lt;&gt;"",IF(RIGHT(G64,1)=")",VALUE(VLOOKUP(OFFSET(B64,-MOD(ROW(B64),3),0),'登録データ（男）'!A49:J1367,8,FALSE)),"0"),"0")</f>
        <v>0</v>
      </c>
      <c r="AP64" s="58">
        <f ca="1">IF(AO64=0,0,IF(RIGHT(G64,1)&lt;&gt;")",0,IF(VALUE(LEFT(AO64,1))=2,0,IF(VALUE(LEFT(AO64,1))=3,0,1))))</f>
        <v>0</v>
      </c>
      <c r="AQ64" s="58"/>
      <c r="AR64" s="58"/>
      <c r="AS64" s="58"/>
      <c r="AT64" s="58"/>
      <c r="AU64" s="58"/>
      <c r="AV64" s="58"/>
      <c r="AW64" s="58"/>
      <c r="AX64" s="58"/>
      <c r="AY64" s="108">
        <f>B177</f>
        <v>0</v>
      </c>
      <c r="AZ64" s="58"/>
      <c r="BA64" s="58">
        <f t="shared" si="0"/>
        <v>0</v>
      </c>
      <c r="BD64" s="58" t="str">
        <f>IF(B64="","",VLOOKUP(B64,'登録データ（男）'!$A$3:$L$1202,8))</f>
        <v/>
      </c>
      <c r="BE64" s="58" t="str">
        <f>IF(B64="","",VLOOKUP(B64,'登録データ（男）'!$A$3:$L$1202,11))</f>
        <v/>
      </c>
      <c r="BF64" s="58" t="str">
        <f t="shared" si="8"/>
        <v/>
      </c>
      <c r="BI64" s="58">
        <f t="shared" si="9"/>
        <v>0</v>
      </c>
    </row>
    <row r="65" spans="1:61" ht="18.75" customHeight="1" thickBot="1">
      <c r="A65" s="258"/>
      <c r="B65" s="289"/>
      <c r="C65" s="292"/>
      <c r="D65" s="292"/>
      <c r="E65" s="148" t="s">
        <v>460</v>
      </c>
      <c r="F65" s="73" t="s">
        <v>123</v>
      </c>
      <c r="G65" s="103"/>
      <c r="H65" s="175"/>
      <c r="I65" s="100"/>
      <c r="J65" s="64" t="str">
        <f t="shared" si="16"/>
        <v/>
      </c>
      <c r="K65" s="100"/>
      <c r="L65" s="64" t="str">
        <f t="shared" si="17"/>
        <v/>
      </c>
      <c r="M65" s="100"/>
      <c r="N65" s="98"/>
      <c r="O65" s="271"/>
      <c r="P65" s="272"/>
      <c r="Q65" s="272"/>
      <c r="R65" s="261"/>
      <c r="S65" s="256"/>
      <c r="V65" s="60"/>
      <c r="W65" s="58"/>
      <c r="X65" s="58"/>
      <c r="Y65" s="58"/>
      <c r="Z65" s="58"/>
      <c r="AA65" s="58"/>
      <c r="AB65" s="58"/>
      <c r="AC65" s="58"/>
      <c r="AD65" s="58">
        <f t="shared" ca="1" si="1"/>
        <v>0</v>
      </c>
      <c r="AE65" s="58">
        <f t="shared" si="2"/>
        <v>0</v>
      </c>
      <c r="AF65" s="58" t="str">
        <f>IF(G65="","0",VLOOKUP(G65,'登録データ（男）'!$R$4:$T$27,2,FALSE))</f>
        <v>0</v>
      </c>
      <c r="AG65" s="58" t="str">
        <f t="shared" si="3"/>
        <v>00</v>
      </c>
      <c r="AH65" s="58" t="str">
        <f>IF(G65="","0",IF(OR(RIGHT(G65,1)="m",RIGHT(G65,1)="H",RIGHT(G65,1)="W",RIGHT(G65,1)="C"),1,2))</f>
        <v>0</v>
      </c>
      <c r="AI65" s="58" t="str">
        <f t="shared" si="4"/>
        <v>000000</v>
      </c>
      <c r="AJ65" s="58" t="str">
        <f t="shared" ca="1" si="5"/>
        <v/>
      </c>
      <c r="AK65" s="58">
        <f t="shared" si="12"/>
        <v>0</v>
      </c>
      <c r="AL65" s="58" t="str">
        <f>IF(G65="","0",VALUE(VLOOKUP(G65,'登録データ（男）'!$R$4:$T$31,3,FALSE)))</f>
        <v>0</v>
      </c>
      <c r="AM65" s="58">
        <f t="shared" si="6"/>
        <v>0</v>
      </c>
      <c r="AN65" s="58">
        <f t="shared" si="7"/>
        <v>0</v>
      </c>
      <c r="AO65" s="11" t="str">
        <f ca="1">IF(OFFSET(B65,-MOD(ROW(B65),3),0)&lt;&gt;"",IF(RIGHT(G65,1)=")",VALUE(VLOOKUP(OFFSET(B65,-MOD(ROW(B65),3),0),'登録データ（男）'!A50:J1368,8,FALSE)),"0"),"0")</f>
        <v>0</v>
      </c>
      <c r="AP65" s="58">
        <f t="shared" ca="1" si="13"/>
        <v>0</v>
      </c>
      <c r="AQ65" s="58"/>
      <c r="AR65" s="58"/>
      <c r="AS65" s="58"/>
      <c r="AT65" s="58"/>
      <c r="AU65" s="58"/>
      <c r="AV65" s="58"/>
      <c r="AW65" s="58"/>
      <c r="AX65" s="58"/>
      <c r="AY65" s="108">
        <f>B180</f>
        <v>0</v>
      </c>
      <c r="AZ65" s="58"/>
      <c r="BA65" s="58">
        <f t="shared" si="0"/>
        <v>0</v>
      </c>
      <c r="BD65" s="58" t="str">
        <f>IF(B65="","",VLOOKUP(B65,'登録データ（男）'!$A$3:$L$1202,8))</f>
        <v/>
      </c>
      <c r="BE65" s="58" t="str">
        <f>IF(B65="","",VLOOKUP(B65,'登録データ（男）'!$A$3:$L$1202,11))</f>
        <v/>
      </c>
      <c r="BF65" s="58" t="str">
        <f t="shared" si="8"/>
        <v/>
      </c>
      <c r="BI65" s="58">
        <f t="shared" si="9"/>
        <v>0</v>
      </c>
    </row>
    <row r="66" spans="1:61" ht="18.75" customHeight="1" thickTop="1">
      <c r="A66" s="257">
        <v>17</v>
      </c>
      <c r="B66" s="287"/>
      <c r="C66" s="290" t="str">
        <f>IF(B66="","",VLOOKUP(B66,'登録データ（男）'!$A$3:$W$2000,2,FALSE))</f>
        <v/>
      </c>
      <c r="D66" s="290" t="str">
        <f>IF(B66="","",VLOOKUP(B66,'登録データ（男）'!$A$3:$W$2000,3,FALSE))</f>
        <v/>
      </c>
      <c r="E66" s="58" t="str">
        <f>IF(B66="","",VLOOKUP(B66,'登録データ（男）'!$A$3:$W$2000,7,FALSE))</f>
        <v/>
      </c>
      <c r="F66" s="72" t="s">
        <v>121</v>
      </c>
      <c r="G66" s="95"/>
      <c r="H66" s="176"/>
      <c r="I66" s="97"/>
      <c r="J66" s="99" t="str">
        <f t="shared" si="16"/>
        <v/>
      </c>
      <c r="K66" s="97"/>
      <c r="L66" s="99" t="str">
        <f t="shared" si="17"/>
        <v/>
      </c>
      <c r="M66" s="97"/>
      <c r="N66" s="96"/>
      <c r="O66" s="273"/>
      <c r="P66" s="274"/>
      <c r="Q66" s="274"/>
      <c r="R66" s="259"/>
      <c r="S66" s="254"/>
      <c r="V66" s="60"/>
      <c r="W66" s="58">
        <f>IF(B66="",0,IF(VLOOKUP(B66,'登録データ（男）'!$A$3:$AT$1687,29,FALSE)=1,0,1))</f>
        <v>0</v>
      </c>
      <c r="X66" s="58">
        <f>IF(B66="",1,0)</f>
        <v>1</v>
      </c>
      <c r="Y66" s="58">
        <f>IF(C66="",1,0)</f>
        <v>1</v>
      </c>
      <c r="Z66" s="58">
        <f>IF(D66="",1,0)</f>
        <v>1</v>
      </c>
      <c r="AA66" s="58">
        <f>IF(E66="",1,0)</f>
        <v>1</v>
      </c>
      <c r="AB66" s="58">
        <f>IF(E67="",1,0)</f>
        <v>1</v>
      </c>
      <c r="AC66" s="58">
        <f>SUM(X66:AB66)</f>
        <v>5</v>
      </c>
      <c r="AD66" s="58">
        <f t="shared" ca="1" si="1"/>
        <v>0</v>
      </c>
      <c r="AE66" s="58">
        <f t="shared" si="2"/>
        <v>0</v>
      </c>
      <c r="AF66" s="58" t="str">
        <f>IF(G66="","0",VLOOKUP(G66,'登録データ（男）'!$R$4:$T$27,2,FALSE))</f>
        <v>0</v>
      </c>
      <c r="AG66" s="58" t="str">
        <f t="shared" si="3"/>
        <v>00</v>
      </c>
      <c r="AH66" s="58" t="str">
        <f>IF(G66="","0",IF(OR(RIGHT(G66,1)="m",RIGHT(G66,1)="H",RIGHT(G66,1)="W",RIGHT(G66,1)="C",RIGHT(G66,1)="〉"),1,2))</f>
        <v>0</v>
      </c>
      <c r="AI66" s="58" t="str">
        <f t="shared" si="4"/>
        <v>000000</v>
      </c>
      <c r="AJ66" s="58" t="str">
        <f t="shared" ca="1" si="5"/>
        <v/>
      </c>
      <c r="AK66" s="58">
        <f t="shared" si="12"/>
        <v>0</v>
      </c>
      <c r="AL66" s="58" t="str">
        <f>IF(G66="","0",VALUE(VLOOKUP(G66,'登録データ（男）'!$R$4:$T$31,3,FALSE)))</f>
        <v>0</v>
      </c>
      <c r="AM66" s="58">
        <f t="shared" si="6"/>
        <v>0</v>
      </c>
      <c r="AN66" s="58">
        <f t="shared" si="7"/>
        <v>0</v>
      </c>
      <c r="AO66" s="11" t="str">
        <f ca="1">IF(OFFSET(B66,-MOD(ROW(B66),3),0)&lt;&gt;"",IF(RIGHT(G66,1)=")",VALUE(VLOOKUP(OFFSET(B66,-MOD(ROW(B66),3),0),'登録データ（男）'!A51:J1369,8,FALSE)),"0"),"0")</f>
        <v>0</v>
      </c>
      <c r="AP66" s="58">
        <f t="shared" ca="1" si="13"/>
        <v>0</v>
      </c>
      <c r="AQ66" s="58" t="str">
        <f t="shared" ref="AQ66" si="60">IF(AR66="","",RANK(AR66,$AR$18:$AR$467,1))</f>
        <v/>
      </c>
      <c r="AR66" s="58" t="str">
        <f>IF(R66="","",B66)</f>
        <v/>
      </c>
      <c r="AS66" s="58" t="str">
        <f t="shared" ref="AS66" si="61">IF(AT66="","",RANK(AT66,$AT$18:$AT$467,1))</f>
        <v/>
      </c>
      <c r="AT66" s="58" t="str">
        <f>IF(S66="","",B66)</f>
        <v/>
      </c>
      <c r="AU66" s="58" t="str">
        <f t="shared" ref="AU66" si="62">IF(AV66="","",RANK(AV66,$AV$18:$AV$467,1))</f>
        <v/>
      </c>
      <c r="AV66" s="58" t="str">
        <f>IF(OR(G66="十種競技",G67="十種競技",G68="十種競技"),B66,"")</f>
        <v/>
      </c>
      <c r="AW66" s="58"/>
      <c r="AX66" s="58">
        <f>B66</f>
        <v>0</v>
      </c>
      <c r="AY66" s="108">
        <f>B183</f>
        <v>0</v>
      </c>
      <c r="AZ66" s="58"/>
      <c r="BA66" s="58">
        <f t="shared" si="0"/>
        <v>0</v>
      </c>
      <c r="BD66" s="58" t="str">
        <f>IF(B66="","",VLOOKUP(B66,'登録データ（男）'!$A$3:$L$1202,8))</f>
        <v/>
      </c>
      <c r="BE66" s="58" t="str">
        <f>IF(B66="","",VLOOKUP(B66,'登録データ（男）'!$A$3:$L$1202,11))</f>
        <v/>
      </c>
      <c r="BF66" s="58" t="str">
        <f t="shared" si="8"/>
        <v/>
      </c>
      <c r="BI66" s="58">
        <f t="shared" si="9"/>
        <v>0</v>
      </c>
    </row>
    <row r="67" spans="1:61" ht="18.75" customHeight="1">
      <c r="A67" s="250"/>
      <c r="B67" s="288"/>
      <c r="C67" s="291"/>
      <c r="D67" s="291"/>
      <c r="E67" s="109"/>
      <c r="F67" s="58" t="s">
        <v>122</v>
      </c>
      <c r="G67" s="103"/>
      <c r="H67" s="109"/>
      <c r="I67" s="102"/>
      <c r="J67" s="61" t="str">
        <f t="shared" si="16"/>
        <v/>
      </c>
      <c r="K67" s="101"/>
      <c r="L67" s="61" t="str">
        <f t="shared" si="17"/>
        <v/>
      </c>
      <c r="M67" s="101"/>
      <c r="N67" s="101"/>
      <c r="O67" s="275"/>
      <c r="P67" s="276"/>
      <c r="Q67" s="276"/>
      <c r="R67" s="260"/>
      <c r="S67" s="255"/>
      <c r="V67" s="60"/>
      <c r="W67" s="58"/>
      <c r="X67" s="58"/>
      <c r="Y67" s="58"/>
      <c r="Z67" s="58"/>
      <c r="AA67" s="58"/>
      <c r="AB67" s="58"/>
      <c r="AC67" s="58"/>
      <c r="AD67" s="58">
        <f t="shared" ca="1" si="1"/>
        <v>0</v>
      </c>
      <c r="AE67" s="58">
        <f t="shared" si="2"/>
        <v>0</v>
      </c>
      <c r="AF67" s="58" t="str">
        <f>IF(G67="","0",VLOOKUP(G67,'登録データ（男）'!$R$4:$T$27,2,FALSE))</f>
        <v>0</v>
      </c>
      <c r="AG67" s="58" t="str">
        <f t="shared" si="3"/>
        <v>00</v>
      </c>
      <c r="AH67" s="58" t="str">
        <f>IF(G67="","0",IF(OR(RIGHT(G67,1)="m",RIGHT(G67,1)="H",RIGHT(G67,1)="W",RIGHT(G67,1)="C"),1,2))</f>
        <v>0</v>
      </c>
      <c r="AI67" s="58" t="str">
        <f t="shared" si="4"/>
        <v>000000</v>
      </c>
      <c r="AJ67" s="58" t="str">
        <f t="shared" ca="1" si="5"/>
        <v/>
      </c>
      <c r="AK67" s="58">
        <f t="shared" si="12"/>
        <v>0</v>
      </c>
      <c r="AL67" s="58" t="str">
        <f>IF(G67="","0",VALUE(VLOOKUP(G67,'登録データ（男）'!$R$4:$T$31,3,FALSE)))</f>
        <v>0</v>
      </c>
      <c r="AM67" s="58">
        <f t="shared" si="6"/>
        <v>0</v>
      </c>
      <c r="AN67" s="58">
        <f t="shared" si="7"/>
        <v>0</v>
      </c>
      <c r="AO67" s="11" t="str">
        <f ca="1">IF(OFFSET(B67,-MOD(ROW(B67),3),0)&lt;&gt;"",IF(RIGHT(G67,1)=")",VALUE(VLOOKUP(OFFSET(B67,-MOD(ROW(B67),3),0),'登録データ（男）'!A52:J1370,8,FALSE)),"0"),"0")</f>
        <v>0</v>
      </c>
      <c r="AP67" s="58">
        <f t="shared" ca="1" si="13"/>
        <v>0</v>
      </c>
      <c r="AQ67" s="58"/>
      <c r="AR67" s="58"/>
      <c r="AS67" s="58"/>
      <c r="AT67" s="58"/>
      <c r="AU67" s="58"/>
      <c r="AV67" s="58"/>
      <c r="AW67" s="58"/>
      <c r="AX67" s="58"/>
      <c r="AY67" s="108">
        <f>B186</f>
        <v>0</v>
      </c>
      <c r="AZ67" s="58"/>
      <c r="BA67" s="58">
        <f t="shared" si="0"/>
        <v>0</v>
      </c>
      <c r="BD67" s="58" t="str">
        <f>IF(B67="","",VLOOKUP(B67,'登録データ（男）'!$A$3:$L$1202,8))</f>
        <v/>
      </c>
      <c r="BE67" s="58" t="str">
        <f>IF(B67="","",VLOOKUP(B67,'登録データ（男）'!$A$3:$L$1202,11))</f>
        <v/>
      </c>
      <c r="BF67" s="58" t="str">
        <f t="shared" si="8"/>
        <v/>
      </c>
      <c r="BI67" s="58">
        <f t="shared" si="9"/>
        <v>0</v>
      </c>
    </row>
    <row r="68" spans="1:61" ht="18.75" customHeight="1" thickBot="1">
      <c r="A68" s="258"/>
      <c r="B68" s="289"/>
      <c r="C68" s="292"/>
      <c r="D68" s="292"/>
      <c r="E68" s="148" t="s">
        <v>460</v>
      </c>
      <c r="F68" s="73" t="s">
        <v>123</v>
      </c>
      <c r="G68" s="103"/>
      <c r="H68" s="175"/>
      <c r="I68" s="100"/>
      <c r="J68" s="64" t="str">
        <f t="shared" si="16"/>
        <v/>
      </c>
      <c r="K68" s="100"/>
      <c r="L68" s="64" t="str">
        <f t="shared" si="17"/>
        <v/>
      </c>
      <c r="M68" s="100"/>
      <c r="N68" s="98"/>
      <c r="O68" s="271"/>
      <c r="P68" s="272"/>
      <c r="Q68" s="272"/>
      <c r="R68" s="261"/>
      <c r="S68" s="256"/>
      <c r="V68" s="60"/>
      <c r="W68" s="58"/>
      <c r="X68" s="58"/>
      <c r="Y68" s="58"/>
      <c r="Z68" s="58"/>
      <c r="AA68" s="58"/>
      <c r="AB68" s="58"/>
      <c r="AC68" s="58"/>
      <c r="AD68" s="58">
        <f t="shared" ca="1" si="1"/>
        <v>0</v>
      </c>
      <c r="AE68" s="58">
        <f t="shared" si="2"/>
        <v>0</v>
      </c>
      <c r="AF68" s="58" t="str">
        <f>IF(G68="","0",VLOOKUP(G68,'登録データ（男）'!$R$4:$T$27,2,FALSE))</f>
        <v>0</v>
      </c>
      <c r="AG68" s="58" t="str">
        <f t="shared" si="3"/>
        <v>00</v>
      </c>
      <c r="AH68" s="58" t="str">
        <f>IF(G68="","0",IF(OR(RIGHT(G68,1)="m",RIGHT(G68,1)="H",RIGHT(G68,1)="W",RIGHT(G68,1)="C"),1,2))</f>
        <v>0</v>
      </c>
      <c r="AI68" s="58" t="str">
        <f t="shared" si="4"/>
        <v>000000</v>
      </c>
      <c r="AJ68" s="58" t="str">
        <f t="shared" ca="1" si="5"/>
        <v/>
      </c>
      <c r="AK68" s="58">
        <f t="shared" si="12"/>
        <v>0</v>
      </c>
      <c r="AL68" s="58" t="str">
        <f>IF(G68="","0",VALUE(VLOOKUP(G68,'登録データ（男）'!$R$4:$T$31,3,FALSE)))</f>
        <v>0</v>
      </c>
      <c r="AM68" s="58">
        <f t="shared" si="6"/>
        <v>0</v>
      </c>
      <c r="AN68" s="58">
        <f t="shared" si="7"/>
        <v>0</v>
      </c>
      <c r="AO68" s="11" t="str">
        <f ca="1">IF(OFFSET(B68,-MOD(ROW(B68),3),0)&lt;&gt;"",IF(RIGHT(G68,1)=")",VALUE(VLOOKUP(OFFSET(B68,-MOD(ROW(B68),3),0),'登録データ（男）'!A53:J1371,8,FALSE)),"0"),"0")</f>
        <v>0</v>
      </c>
      <c r="AP68" s="58">
        <f t="shared" ca="1" si="13"/>
        <v>0</v>
      </c>
      <c r="AQ68" s="58"/>
      <c r="AR68" s="58"/>
      <c r="AS68" s="58"/>
      <c r="AT68" s="58"/>
      <c r="AU68" s="58"/>
      <c r="AV68" s="58"/>
      <c r="AW68" s="58"/>
      <c r="AX68" s="58"/>
      <c r="AY68" s="108">
        <f>B189</f>
        <v>0</v>
      </c>
      <c r="AZ68" s="58"/>
      <c r="BA68" s="58">
        <f t="shared" si="0"/>
        <v>0</v>
      </c>
      <c r="BD68" s="58" t="str">
        <f>IF(B68="","",VLOOKUP(B68,'登録データ（男）'!$A$3:$L$1202,8))</f>
        <v/>
      </c>
      <c r="BE68" s="58" t="str">
        <f>IF(B68="","",VLOOKUP(B68,'登録データ（男）'!$A$3:$L$1202,11))</f>
        <v/>
      </c>
      <c r="BF68" s="58" t="str">
        <f t="shared" si="8"/>
        <v/>
      </c>
      <c r="BI68" s="58">
        <f t="shared" si="9"/>
        <v>0</v>
      </c>
    </row>
    <row r="69" spans="1:61" ht="18.75" customHeight="1" thickTop="1">
      <c r="A69" s="257">
        <v>18</v>
      </c>
      <c r="B69" s="287"/>
      <c r="C69" s="290" t="str">
        <f>IF(B69="","",VLOOKUP(B69,'登録データ（男）'!$A$3:$W$2000,2,FALSE))</f>
        <v/>
      </c>
      <c r="D69" s="290" t="str">
        <f>IF(B69="","",VLOOKUP(B69,'登録データ（男）'!$A$3:$W$2000,3,FALSE))</f>
        <v/>
      </c>
      <c r="E69" s="58" t="str">
        <f>IF(B69="","",VLOOKUP(B69,'登録データ（男）'!$A$3:$W$2000,7,FALSE))</f>
        <v/>
      </c>
      <c r="F69" s="72" t="s">
        <v>121</v>
      </c>
      <c r="G69" s="95"/>
      <c r="H69" s="176"/>
      <c r="I69" s="97"/>
      <c r="J69" s="99" t="str">
        <f t="shared" si="16"/>
        <v/>
      </c>
      <c r="K69" s="97"/>
      <c r="L69" s="99" t="str">
        <f t="shared" si="17"/>
        <v/>
      </c>
      <c r="M69" s="97"/>
      <c r="N69" s="96"/>
      <c r="O69" s="273"/>
      <c r="P69" s="274"/>
      <c r="Q69" s="274"/>
      <c r="R69" s="259"/>
      <c r="S69" s="254"/>
      <c r="V69" s="60"/>
      <c r="W69" s="58">
        <f>IF(B69="",0,IF(VLOOKUP(B69,'登録データ（男）'!$A$3:$AT$1687,29,FALSE)=1,0,1))</f>
        <v>0</v>
      </c>
      <c r="X69" s="58">
        <f>IF(B69="",1,0)</f>
        <v>1</v>
      </c>
      <c r="Y69" s="58">
        <f>IF(C69="",1,0)</f>
        <v>1</v>
      </c>
      <c r="Z69" s="58">
        <f>IF(D69="",1,0)</f>
        <v>1</v>
      </c>
      <c r="AA69" s="58">
        <f>IF(E69="",1,0)</f>
        <v>1</v>
      </c>
      <c r="AB69" s="58">
        <f>IF(E70="",1,0)</f>
        <v>1</v>
      </c>
      <c r="AC69" s="58">
        <f>SUM(X69:AB69)</f>
        <v>5</v>
      </c>
      <c r="AD69" s="58">
        <f t="shared" ca="1" si="1"/>
        <v>0</v>
      </c>
      <c r="AE69" s="58">
        <f t="shared" si="2"/>
        <v>0</v>
      </c>
      <c r="AF69" s="58" t="str">
        <f>IF(G69="","0",VLOOKUP(G69,'登録データ（男）'!$R$4:$T$27,2,FALSE))</f>
        <v>0</v>
      </c>
      <c r="AG69" s="58" t="str">
        <f t="shared" si="3"/>
        <v>00</v>
      </c>
      <c r="AH69" s="58" t="str">
        <f>IF(G69="","0",IF(OR(RIGHT(G69,1)="m",RIGHT(G69,1)="H",RIGHT(G69,1)="W",RIGHT(G69,1)="C",RIGHT(G69,1)="〉"),1,2))</f>
        <v>0</v>
      </c>
      <c r="AI69" s="58" t="str">
        <f t="shared" si="4"/>
        <v>000000</v>
      </c>
      <c r="AJ69" s="58" t="str">
        <f t="shared" ca="1" si="5"/>
        <v/>
      </c>
      <c r="AK69" s="58">
        <f t="shared" si="12"/>
        <v>0</v>
      </c>
      <c r="AL69" s="58" t="str">
        <f>IF(G69="","0",VALUE(VLOOKUP(G69,'登録データ（男）'!$R$4:$T$31,3,FALSE)))</f>
        <v>0</v>
      </c>
      <c r="AM69" s="58">
        <f t="shared" si="6"/>
        <v>0</v>
      </c>
      <c r="AN69" s="58">
        <f t="shared" si="7"/>
        <v>0</v>
      </c>
      <c r="AO69" s="11" t="str">
        <f ca="1">IF(OFFSET(B69,-MOD(ROW(B69),3),0)&lt;&gt;"",IF(RIGHT(G69,1)=")",VALUE(VLOOKUP(OFFSET(B69,-MOD(ROW(B69),3),0),'登録データ（男）'!A54:J1372,8,FALSE)),"0"),"0")</f>
        <v>0</v>
      </c>
      <c r="AP69" s="58">
        <f t="shared" ca="1" si="13"/>
        <v>0</v>
      </c>
      <c r="AQ69" s="58" t="str">
        <f t="shared" ref="AQ69" si="63">IF(AR69="","",RANK(AR69,$AR$18:$AR$467,1))</f>
        <v/>
      </c>
      <c r="AR69" s="58" t="str">
        <f>IF(R69="","",B69)</f>
        <v/>
      </c>
      <c r="AS69" s="58" t="str">
        <f t="shared" ref="AS69" si="64">IF(AT69="","",RANK(AT69,$AT$18:$AT$467,1))</f>
        <v/>
      </c>
      <c r="AT69" s="58" t="str">
        <f>IF(S69="","",B69)</f>
        <v/>
      </c>
      <c r="AU69" s="58" t="str">
        <f t="shared" ref="AU69" si="65">IF(AV69="","",RANK(AV69,$AV$18:$AV$467,1))</f>
        <v/>
      </c>
      <c r="AV69" s="58" t="str">
        <f>IF(OR(G69="十種競技",G70="十種競技",G71="十種競技"),B69,"")</f>
        <v/>
      </c>
      <c r="AW69" s="58"/>
      <c r="AX69" s="58">
        <f>B69</f>
        <v>0</v>
      </c>
      <c r="AY69" s="108">
        <f>B192</f>
        <v>0</v>
      </c>
      <c r="AZ69" s="58"/>
      <c r="BA69" s="58">
        <f t="shared" si="0"/>
        <v>0</v>
      </c>
      <c r="BD69" s="58" t="str">
        <f>IF(B69="","",VLOOKUP(B69,'登録データ（男）'!$A$3:$L$1202,8))</f>
        <v/>
      </c>
      <c r="BE69" s="58" t="str">
        <f>IF(B69="","",VLOOKUP(B69,'登録データ（男）'!$A$3:$L$1202,11))</f>
        <v/>
      </c>
      <c r="BF69" s="58" t="str">
        <f t="shared" si="8"/>
        <v/>
      </c>
      <c r="BI69" s="58">
        <f t="shared" si="9"/>
        <v>0</v>
      </c>
    </row>
    <row r="70" spans="1:61" ht="18.75" customHeight="1">
      <c r="A70" s="250"/>
      <c r="B70" s="288"/>
      <c r="C70" s="291"/>
      <c r="D70" s="291"/>
      <c r="E70" s="109"/>
      <c r="F70" s="58" t="s">
        <v>122</v>
      </c>
      <c r="G70" s="103"/>
      <c r="H70" s="109"/>
      <c r="I70" s="102"/>
      <c r="J70" s="61" t="str">
        <f t="shared" si="16"/>
        <v/>
      </c>
      <c r="K70" s="101"/>
      <c r="L70" s="61" t="str">
        <f t="shared" si="17"/>
        <v/>
      </c>
      <c r="M70" s="101"/>
      <c r="N70" s="101"/>
      <c r="O70" s="275"/>
      <c r="P70" s="276"/>
      <c r="Q70" s="276"/>
      <c r="R70" s="260"/>
      <c r="S70" s="255"/>
      <c r="V70" s="60"/>
      <c r="W70" s="58"/>
      <c r="X70" s="58"/>
      <c r="Y70" s="58"/>
      <c r="Z70" s="58"/>
      <c r="AA70" s="58"/>
      <c r="AB70" s="58"/>
      <c r="AC70" s="58"/>
      <c r="AD70" s="58">
        <f t="shared" ca="1" si="1"/>
        <v>0</v>
      </c>
      <c r="AE70" s="58">
        <f t="shared" si="2"/>
        <v>0</v>
      </c>
      <c r="AF70" s="58" t="str">
        <f>IF(G70="","0",VLOOKUP(G70,'登録データ（男）'!$R$4:$T$27,2,FALSE))</f>
        <v>0</v>
      </c>
      <c r="AG70" s="58" t="str">
        <f t="shared" si="3"/>
        <v>00</v>
      </c>
      <c r="AH70" s="58" t="str">
        <f>IF(G70="","0",IF(OR(RIGHT(G70,1)="m",RIGHT(G70,1)="H",RIGHT(G70,1)="W",RIGHT(G70,1)="C"),1,2))</f>
        <v>0</v>
      </c>
      <c r="AI70" s="58" t="str">
        <f t="shared" si="4"/>
        <v>000000</v>
      </c>
      <c r="AJ70" s="58" t="str">
        <f t="shared" ca="1" si="5"/>
        <v/>
      </c>
      <c r="AK70" s="58">
        <f t="shared" si="12"/>
        <v>0</v>
      </c>
      <c r="AL70" s="58" t="str">
        <f>IF(G70="","0",VALUE(VLOOKUP(G70,'登録データ（男）'!$R$4:$T$31,3,FALSE)))</f>
        <v>0</v>
      </c>
      <c r="AM70" s="58">
        <f t="shared" si="6"/>
        <v>0</v>
      </c>
      <c r="AN70" s="58">
        <f t="shared" si="7"/>
        <v>0</v>
      </c>
      <c r="AO70" s="11" t="str">
        <f ca="1">IF(OFFSET(B70,-MOD(ROW(B70),3),0)&lt;&gt;"",IF(RIGHT(G70,1)=")",VALUE(VLOOKUP(OFFSET(B70,-MOD(ROW(B70),3),0),'登録データ（男）'!A55:J1373,8,FALSE)),"0"),"0")</f>
        <v>0</v>
      </c>
      <c r="AP70" s="58">
        <f t="shared" ca="1" si="13"/>
        <v>0</v>
      </c>
      <c r="AQ70" s="58"/>
      <c r="AR70" s="58"/>
      <c r="AS70" s="58"/>
      <c r="AT70" s="58"/>
      <c r="AU70" s="58"/>
      <c r="AV70" s="58"/>
      <c r="AW70" s="58"/>
      <c r="AX70" s="58"/>
      <c r="AY70" s="108">
        <f>B195</f>
        <v>0</v>
      </c>
      <c r="AZ70" s="58"/>
      <c r="BA70" s="58">
        <f t="shared" si="0"/>
        <v>0</v>
      </c>
      <c r="BD70" s="58" t="str">
        <f>IF(B70="","",VLOOKUP(B70,'登録データ（男）'!$A$3:$L$1202,8))</f>
        <v/>
      </c>
      <c r="BE70" s="58" t="str">
        <f>IF(B70="","",VLOOKUP(B70,'登録データ（男）'!$A$3:$L$1202,11))</f>
        <v/>
      </c>
      <c r="BF70" s="58" t="str">
        <f t="shared" si="8"/>
        <v/>
      </c>
      <c r="BI70" s="58">
        <f t="shared" si="9"/>
        <v>0</v>
      </c>
    </row>
    <row r="71" spans="1:61" ht="18.75" customHeight="1" thickBot="1">
      <c r="A71" s="258"/>
      <c r="B71" s="289"/>
      <c r="C71" s="292"/>
      <c r="D71" s="292"/>
      <c r="E71" s="148" t="s">
        <v>460</v>
      </c>
      <c r="F71" s="73" t="s">
        <v>123</v>
      </c>
      <c r="G71" s="103"/>
      <c r="H71" s="175"/>
      <c r="I71" s="100"/>
      <c r="J71" s="64" t="str">
        <f t="shared" si="16"/>
        <v/>
      </c>
      <c r="K71" s="100"/>
      <c r="L71" s="64" t="str">
        <f t="shared" si="17"/>
        <v/>
      </c>
      <c r="M71" s="100"/>
      <c r="N71" s="98"/>
      <c r="O71" s="271"/>
      <c r="P71" s="272"/>
      <c r="Q71" s="272"/>
      <c r="R71" s="261"/>
      <c r="S71" s="256"/>
      <c r="V71" s="60"/>
      <c r="W71" s="58"/>
      <c r="X71" s="58"/>
      <c r="Y71" s="58"/>
      <c r="Z71" s="58"/>
      <c r="AA71" s="58"/>
      <c r="AB71" s="58"/>
      <c r="AC71" s="58"/>
      <c r="AD71" s="58">
        <f t="shared" ca="1" si="1"/>
        <v>0</v>
      </c>
      <c r="AE71" s="58">
        <f t="shared" si="2"/>
        <v>0</v>
      </c>
      <c r="AF71" s="58" t="str">
        <f>IF(G71="","0",VLOOKUP(G71,'登録データ（男）'!$R$4:$T$27,2,FALSE))</f>
        <v>0</v>
      </c>
      <c r="AG71" s="58" t="str">
        <f t="shared" si="3"/>
        <v>00</v>
      </c>
      <c r="AH71" s="58" t="str">
        <f>IF(G71="","0",IF(OR(RIGHT(G71,1)="m",RIGHT(G71,1)="H",RIGHT(G71,1)="W",RIGHT(G71,1)="C"),1,2))</f>
        <v>0</v>
      </c>
      <c r="AI71" s="58" t="str">
        <f t="shared" si="4"/>
        <v>000000</v>
      </c>
      <c r="AJ71" s="58" t="str">
        <f t="shared" ca="1" si="5"/>
        <v/>
      </c>
      <c r="AK71" s="58">
        <f t="shared" si="12"/>
        <v>0</v>
      </c>
      <c r="AL71" s="58" t="str">
        <f>IF(G71="","0",VALUE(VLOOKUP(G71,'登録データ（男）'!$R$4:$T$31,3,FALSE)))</f>
        <v>0</v>
      </c>
      <c r="AM71" s="58">
        <f t="shared" si="6"/>
        <v>0</v>
      </c>
      <c r="AN71" s="58">
        <f t="shared" si="7"/>
        <v>0</v>
      </c>
      <c r="AO71" s="11" t="str">
        <f ca="1">IF(OFFSET(B71,-MOD(ROW(B71),3),0)&lt;&gt;"",IF(RIGHT(G71,1)=")",VALUE(VLOOKUP(OFFSET(B71,-MOD(ROW(B71),3),0),'登録データ（男）'!A56:J1374,8,FALSE)),"0"),"0")</f>
        <v>0</v>
      </c>
      <c r="AP71" s="58">
        <f t="shared" ca="1" si="13"/>
        <v>0</v>
      </c>
      <c r="AQ71" s="58"/>
      <c r="AR71" s="58"/>
      <c r="AS71" s="58"/>
      <c r="AT71" s="58"/>
      <c r="AU71" s="58"/>
      <c r="AV71" s="58"/>
      <c r="AW71" s="58"/>
      <c r="AX71" s="58"/>
      <c r="AY71" s="108">
        <f>B198</f>
        <v>0</v>
      </c>
      <c r="AZ71" s="58"/>
      <c r="BA71" s="58">
        <f t="shared" si="0"/>
        <v>0</v>
      </c>
      <c r="BD71" s="58" t="str">
        <f>IF(B71="","",VLOOKUP(B71,'登録データ（男）'!$A$3:$L$1202,8))</f>
        <v/>
      </c>
      <c r="BE71" s="58" t="str">
        <f>IF(B71="","",VLOOKUP(B71,'登録データ（男）'!$A$3:$L$1202,11))</f>
        <v/>
      </c>
      <c r="BF71" s="58" t="str">
        <f t="shared" si="8"/>
        <v/>
      </c>
      <c r="BI71" s="58">
        <f t="shared" si="9"/>
        <v>0</v>
      </c>
    </row>
    <row r="72" spans="1:61" ht="18.75" customHeight="1" thickTop="1">
      <c r="A72" s="257">
        <v>19</v>
      </c>
      <c r="B72" s="287"/>
      <c r="C72" s="290" t="str">
        <f>IF(B72="","",VLOOKUP(B72,'登録データ（男）'!$A$3:$W$2000,2,FALSE))</f>
        <v/>
      </c>
      <c r="D72" s="290" t="str">
        <f>IF(B72="","",VLOOKUP(B72,'登録データ（男）'!$A$3:$W$2000,3,FALSE))</f>
        <v/>
      </c>
      <c r="E72" s="58" t="str">
        <f>IF(B72="","",VLOOKUP(B72,'登録データ（男）'!$A$3:$W$2000,7,FALSE))</f>
        <v/>
      </c>
      <c r="F72" s="72" t="s">
        <v>121</v>
      </c>
      <c r="G72" s="95"/>
      <c r="H72" s="176"/>
      <c r="I72" s="97"/>
      <c r="J72" s="99" t="str">
        <f t="shared" si="16"/>
        <v/>
      </c>
      <c r="K72" s="97"/>
      <c r="L72" s="99" t="str">
        <f t="shared" si="17"/>
        <v/>
      </c>
      <c r="M72" s="97"/>
      <c r="N72" s="96"/>
      <c r="O72" s="273"/>
      <c r="P72" s="274"/>
      <c r="Q72" s="274"/>
      <c r="R72" s="259"/>
      <c r="S72" s="254"/>
      <c r="V72" s="60"/>
      <c r="W72" s="58">
        <f>IF(B72="",0,IF(VLOOKUP(B72,'登録データ（男）'!$A$3:$AT$1687,29,FALSE)=1,0,1))</f>
        <v>0</v>
      </c>
      <c r="X72" s="58">
        <f>IF(B72="",1,0)</f>
        <v>1</v>
      </c>
      <c r="Y72" s="58">
        <f>IF(C72="",1,0)</f>
        <v>1</v>
      </c>
      <c r="Z72" s="58">
        <f>IF(D72="",1,0)</f>
        <v>1</v>
      </c>
      <c r="AA72" s="58">
        <f>IF(E72="",1,0)</f>
        <v>1</v>
      </c>
      <c r="AB72" s="58">
        <f>IF(E73="",1,0)</f>
        <v>1</v>
      </c>
      <c r="AC72" s="58">
        <f>SUM(X72:AB72)</f>
        <v>5</v>
      </c>
      <c r="AD72" s="58">
        <f t="shared" ca="1" si="1"/>
        <v>0</v>
      </c>
      <c r="AE72" s="58">
        <f t="shared" si="2"/>
        <v>0</v>
      </c>
      <c r="AF72" s="58" t="str">
        <f>IF(G72="","0",VLOOKUP(G72,'登録データ（男）'!$R$4:$T$27,2,FALSE))</f>
        <v>0</v>
      </c>
      <c r="AG72" s="58" t="str">
        <f t="shared" si="3"/>
        <v>00</v>
      </c>
      <c r="AH72" s="58" t="str">
        <f>IF(G72="","0",IF(OR(RIGHT(G72,1)="m",RIGHT(G72,1)="H",RIGHT(G72,1)="W",RIGHT(G72,1)="C",RIGHT(G72,1)="〉"),1,2))</f>
        <v>0</v>
      </c>
      <c r="AI72" s="58" t="str">
        <f t="shared" si="4"/>
        <v>000000</v>
      </c>
      <c r="AJ72" s="58" t="str">
        <f t="shared" ca="1" si="5"/>
        <v/>
      </c>
      <c r="AK72" s="58">
        <f t="shared" si="12"/>
        <v>0</v>
      </c>
      <c r="AL72" s="58" t="str">
        <f>IF(G72="","0",VALUE(VLOOKUP(G72,'登録データ（男）'!$R$4:$T$31,3,FALSE)))</f>
        <v>0</v>
      </c>
      <c r="AM72" s="58">
        <f t="shared" si="6"/>
        <v>0</v>
      </c>
      <c r="AN72" s="58">
        <f t="shared" si="7"/>
        <v>0</v>
      </c>
      <c r="AO72" s="11" t="str">
        <f ca="1">IF(OFFSET(B72,-MOD(ROW(B72),3),0)&lt;&gt;"",IF(RIGHT(G72,1)=")",VALUE(VLOOKUP(OFFSET(B72,-MOD(ROW(B72),3),0),'登録データ（男）'!A57:J1375,8,FALSE)),"0"),"0")</f>
        <v>0</v>
      </c>
      <c r="AP72" s="58">
        <f t="shared" ca="1" si="13"/>
        <v>0</v>
      </c>
      <c r="AQ72" s="58" t="str">
        <f t="shared" ref="AQ72" si="66">IF(AR72="","",RANK(AR72,$AR$18:$AR$467,1))</f>
        <v/>
      </c>
      <c r="AR72" s="58" t="str">
        <f>IF(R72="","",B72)</f>
        <v/>
      </c>
      <c r="AS72" s="58" t="str">
        <f t="shared" ref="AS72" si="67">IF(AT72="","",RANK(AT72,$AT$18:$AT$467,1))</f>
        <v/>
      </c>
      <c r="AT72" s="58" t="str">
        <f>IF(S72="","",B72)</f>
        <v/>
      </c>
      <c r="AU72" s="58" t="str">
        <f t="shared" ref="AU72" si="68">IF(AV72="","",RANK(AV72,$AV$18:$AV$467,1))</f>
        <v/>
      </c>
      <c r="AV72" s="58" t="str">
        <f>IF(OR(G72="十種競技",G73="十種競技",G74="十種競技"),B72,"")</f>
        <v/>
      </c>
      <c r="AW72" s="58"/>
      <c r="AX72" s="58">
        <f>B72</f>
        <v>0</v>
      </c>
      <c r="AY72" s="108">
        <f>B201</f>
        <v>0</v>
      </c>
      <c r="AZ72" s="58"/>
      <c r="BA72" s="58">
        <f t="shared" si="0"/>
        <v>0</v>
      </c>
      <c r="BD72" s="58" t="str">
        <f>IF(B72="","",VLOOKUP(B72,'登録データ（男）'!$A$3:$L$1202,8))</f>
        <v/>
      </c>
      <c r="BE72" s="58" t="str">
        <f>IF(B72="","",VLOOKUP(B72,'登録データ（男）'!$A$3:$L$1202,11))</f>
        <v/>
      </c>
      <c r="BF72" s="58" t="str">
        <f t="shared" si="8"/>
        <v/>
      </c>
      <c r="BI72" s="58">
        <f t="shared" si="9"/>
        <v>0</v>
      </c>
    </row>
    <row r="73" spans="1:61" ht="18.75" customHeight="1">
      <c r="A73" s="250"/>
      <c r="B73" s="288"/>
      <c r="C73" s="291"/>
      <c r="D73" s="291"/>
      <c r="E73" s="109"/>
      <c r="F73" s="58" t="s">
        <v>122</v>
      </c>
      <c r="G73" s="103"/>
      <c r="H73" s="109"/>
      <c r="I73" s="102"/>
      <c r="J73" s="61" t="str">
        <f t="shared" si="16"/>
        <v/>
      </c>
      <c r="K73" s="101"/>
      <c r="L73" s="61" t="str">
        <f t="shared" si="17"/>
        <v/>
      </c>
      <c r="M73" s="101"/>
      <c r="N73" s="101"/>
      <c r="O73" s="275"/>
      <c r="P73" s="276"/>
      <c r="Q73" s="276"/>
      <c r="R73" s="260"/>
      <c r="S73" s="255"/>
      <c r="V73" s="60"/>
      <c r="W73" s="58"/>
      <c r="X73" s="58"/>
      <c r="Y73" s="58"/>
      <c r="Z73" s="58"/>
      <c r="AA73" s="58"/>
      <c r="AB73" s="58"/>
      <c r="AC73" s="58"/>
      <c r="AD73" s="58">
        <f t="shared" ca="1" si="1"/>
        <v>0</v>
      </c>
      <c r="AE73" s="58">
        <f t="shared" si="2"/>
        <v>0</v>
      </c>
      <c r="AF73" s="58" t="str">
        <f>IF(G73="","0",VLOOKUP(G73,'登録データ（男）'!$R$4:$T$27,2,FALSE))</f>
        <v>0</v>
      </c>
      <c r="AG73" s="58" t="str">
        <f t="shared" si="3"/>
        <v>00</v>
      </c>
      <c r="AH73" s="58" t="str">
        <f>IF(G73="","0",IF(OR(RIGHT(G73,1)="m",RIGHT(G73,1)="H",RIGHT(G73,1)="W",RIGHT(G73,1)="C"),1,2))</f>
        <v>0</v>
      </c>
      <c r="AI73" s="58" t="str">
        <f t="shared" si="4"/>
        <v>000000</v>
      </c>
      <c r="AJ73" s="58" t="str">
        <f t="shared" ca="1" si="5"/>
        <v/>
      </c>
      <c r="AK73" s="58">
        <f t="shared" si="12"/>
        <v>0</v>
      </c>
      <c r="AL73" s="58" t="str">
        <f>IF(G73="","0",VALUE(VLOOKUP(G73,'登録データ（男）'!$R$4:$T$31,3,FALSE)))</f>
        <v>0</v>
      </c>
      <c r="AM73" s="58">
        <f t="shared" si="6"/>
        <v>0</v>
      </c>
      <c r="AN73" s="58">
        <f t="shared" si="7"/>
        <v>0</v>
      </c>
      <c r="AO73" s="11" t="str">
        <f ca="1">IF(OFFSET(B73,-MOD(ROW(B73),3),0)&lt;&gt;"",IF(RIGHT(G73,1)=")",VALUE(VLOOKUP(OFFSET(B73,-MOD(ROW(B73),3),0),'登録データ（男）'!A58:J1376,8,FALSE)),"0"),"0")</f>
        <v>0</v>
      </c>
      <c r="AP73" s="58">
        <f t="shared" ca="1" si="13"/>
        <v>0</v>
      </c>
      <c r="AQ73" s="58"/>
      <c r="AR73" s="58"/>
      <c r="AS73" s="58"/>
      <c r="AT73" s="58"/>
      <c r="AU73" s="58"/>
      <c r="AV73" s="58"/>
      <c r="AW73" s="58"/>
      <c r="AX73" s="58"/>
      <c r="AY73" s="108">
        <f>B204</f>
        <v>0</v>
      </c>
      <c r="AZ73" s="58"/>
      <c r="BA73" s="58">
        <f t="shared" si="0"/>
        <v>0</v>
      </c>
      <c r="BD73" s="58" t="str">
        <f>IF(B73="","",VLOOKUP(B73,'登録データ（男）'!$A$3:$L$1202,8))</f>
        <v/>
      </c>
      <c r="BE73" s="58" t="str">
        <f>IF(B73="","",VLOOKUP(B73,'登録データ（男）'!$A$3:$L$1202,11))</f>
        <v/>
      </c>
      <c r="BF73" s="58" t="str">
        <f t="shared" si="8"/>
        <v/>
      </c>
      <c r="BI73" s="58">
        <f t="shared" si="9"/>
        <v>0</v>
      </c>
    </row>
    <row r="74" spans="1:61" ht="18.75" customHeight="1" thickBot="1">
      <c r="A74" s="258"/>
      <c r="B74" s="289"/>
      <c r="C74" s="292"/>
      <c r="D74" s="292"/>
      <c r="E74" s="148" t="s">
        <v>460</v>
      </c>
      <c r="F74" s="73" t="s">
        <v>123</v>
      </c>
      <c r="G74" s="103"/>
      <c r="H74" s="175"/>
      <c r="I74" s="100"/>
      <c r="J74" s="64" t="str">
        <f t="shared" si="16"/>
        <v/>
      </c>
      <c r="K74" s="100"/>
      <c r="L74" s="64" t="str">
        <f t="shared" si="17"/>
        <v/>
      </c>
      <c r="M74" s="100"/>
      <c r="N74" s="98"/>
      <c r="O74" s="271"/>
      <c r="P74" s="272"/>
      <c r="Q74" s="272"/>
      <c r="R74" s="261"/>
      <c r="S74" s="256"/>
      <c r="V74" s="60"/>
      <c r="W74" s="58"/>
      <c r="X74" s="58"/>
      <c r="Y74" s="58"/>
      <c r="Z74" s="58"/>
      <c r="AA74" s="58"/>
      <c r="AB74" s="58"/>
      <c r="AC74" s="58"/>
      <c r="AD74" s="58">
        <f t="shared" ca="1" si="1"/>
        <v>0</v>
      </c>
      <c r="AE74" s="58">
        <f t="shared" si="2"/>
        <v>0</v>
      </c>
      <c r="AF74" s="58" t="str">
        <f>IF(G74="","0",VLOOKUP(G74,'登録データ（男）'!$R$4:$T$27,2,FALSE))</f>
        <v>0</v>
      </c>
      <c r="AG74" s="58" t="str">
        <f t="shared" si="3"/>
        <v>00</v>
      </c>
      <c r="AH74" s="58" t="str">
        <f>IF(G74="","0",IF(OR(RIGHT(G74,1)="m",RIGHT(G74,1)="H",RIGHT(G74,1)="W",RIGHT(G74,1)="C"),1,2))</f>
        <v>0</v>
      </c>
      <c r="AI74" s="58" t="str">
        <f t="shared" si="4"/>
        <v>000000</v>
      </c>
      <c r="AJ74" s="58" t="str">
        <f t="shared" ca="1" si="5"/>
        <v/>
      </c>
      <c r="AK74" s="58">
        <f t="shared" si="12"/>
        <v>0</v>
      </c>
      <c r="AL74" s="58" t="str">
        <f>IF(G74="","0",VALUE(VLOOKUP(G74,'登録データ（男）'!$R$4:$T$31,3,FALSE)))</f>
        <v>0</v>
      </c>
      <c r="AM74" s="58">
        <f t="shared" si="6"/>
        <v>0</v>
      </c>
      <c r="AN74" s="58">
        <f t="shared" si="7"/>
        <v>0</v>
      </c>
      <c r="AO74" s="11" t="str">
        <f ca="1">IF(OFFSET(B74,-MOD(ROW(B74),3),0)&lt;&gt;"",IF(RIGHT(G74,1)=")",VALUE(VLOOKUP(OFFSET(B74,-MOD(ROW(B74),3),0),'登録データ（男）'!A59:J1377,8,FALSE)),"0"),"0")</f>
        <v>0</v>
      </c>
      <c r="AP74" s="58">
        <f t="shared" ca="1" si="13"/>
        <v>0</v>
      </c>
      <c r="AQ74" s="58"/>
      <c r="AR74" s="58"/>
      <c r="AS74" s="58"/>
      <c r="AT74" s="58"/>
      <c r="AU74" s="58"/>
      <c r="AV74" s="58"/>
      <c r="AW74" s="58"/>
      <c r="AX74" s="58"/>
      <c r="AY74" s="108">
        <f>B207</f>
        <v>0</v>
      </c>
      <c r="AZ74" s="58"/>
      <c r="BA74" s="58">
        <f t="shared" si="0"/>
        <v>0</v>
      </c>
      <c r="BD74" s="58" t="str">
        <f>IF(B74="","",VLOOKUP(B74,'登録データ（男）'!$A$3:$L$1202,8))</f>
        <v/>
      </c>
      <c r="BE74" s="58" t="str">
        <f>IF(B74="","",VLOOKUP(B74,'登録データ（男）'!$A$3:$L$1202,11))</f>
        <v/>
      </c>
      <c r="BF74" s="58" t="str">
        <f t="shared" si="8"/>
        <v/>
      </c>
      <c r="BI74" s="58">
        <f t="shared" si="9"/>
        <v>0</v>
      </c>
    </row>
    <row r="75" spans="1:61" ht="18.75" customHeight="1" thickTop="1">
      <c r="A75" s="257">
        <v>20</v>
      </c>
      <c r="B75" s="287"/>
      <c r="C75" s="290" t="str">
        <f>IF(B75="","",VLOOKUP(B75,'登録データ（男）'!$A$3:$W$2000,2,FALSE))</f>
        <v/>
      </c>
      <c r="D75" s="290" t="str">
        <f>IF(B75="","",VLOOKUP(B75,'登録データ（男）'!$A$3:$W$2000,3,FALSE))</f>
        <v/>
      </c>
      <c r="E75" s="58" t="str">
        <f>IF(B75="","",VLOOKUP(B75,'登録データ（男）'!$A$3:$W$2000,7,FALSE))</f>
        <v/>
      </c>
      <c r="F75" s="72" t="s">
        <v>121</v>
      </c>
      <c r="G75" s="95"/>
      <c r="H75" s="176"/>
      <c r="I75" s="97"/>
      <c r="J75" s="99" t="str">
        <f t="shared" si="16"/>
        <v/>
      </c>
      <c r="K75" s="97"/>
      <c r="L75" s="99" t="str">
        <f t="shared" si="17"/>
        <v/>
      </c>
      <c r="M75" s="97"/>
      <c r="N75" s="96"/>
      <c r="O75" s="273"/>
      <c r="P75" s="274"/>
      <c r="Q75" s="274"/>
      <c r="R75" s="259"/>
      <c r="S75" s="254"/>
      <c r="V75" s="60"/>
      <c r="W75" s="58">
        <f>IF(B75="",0,IF(VLOOKUP(B75,'登録データ（男）'!$A$3:$AT$1687,29,FALSE)=1,0,1))</f>
        <v>0</v>
      </c>
      <c r="X75" s="58">
        <f>IF(B75="",1,0)</f>
        <v>1</v>
      </c>
      <c r="Y75" s="58">
        <f>IF(C75="",1,0)</f>
        <v>1</v>
      </c>
      <c r="Z75" s="58">
        <f>IF(D75="",1,0)</f>
        <v>1</v>
      </c>
      <c r="AA75" s="58">
        <f>IF(E75="",1,0)</f>
        <v>1</v>
      </c>
      <c r="AB75" s="58">
        <f>IF(E76="",1,0)</f>
        <v>1</v>
      </c>
      <c r="AC75" s="58">
        <f>SUM(X75:AB75)</f>
        <v>5</v>
      </c>
      <c r="AD75" s="58">
        <f t="shared" ca="1" si="1"/>
        <v>0</v>
      </c>
      <c r="AE75" s="58">
        <f t="shared" si="2"/>
        <v>0</v>
      </c>
      <c r="AF75" s="58" t="str">
        <f>IF(G75="","0",VLOOKUP(G75,'登録データ（男）'!$R$4:$T$27,2,FALSE))</f>
        <v>0</v>
      </c>
      <c r="AG75" s="58" t="str">
        <f t="shared" si="3"/>
        <v>00</v>
      </c>
      <c r="AH75" s="58" t="str">
        <f>IF(G75="","0",IF(OR(RIGHT(G75,1)="m",RIGHT(G75,1)="H",RIGHT(G75,1)="W",RIGHT(G75,1)="C",RIGHT(G75,1)="〉"),1,2))</f>
        <v>0</v>
      </c>
      <c r="AI75" s="58" t="str">
        <f t="shared" si="4"/>
        <v>000000</v>
      </c>
      <c r="AJ75" s="58" t="str">
        <f t="shared" ca="1" si="5"/>
        <v/>
      </c>
      <c r="AK75" s="58">
        <f t="shared" si="12"/>
        <v>0</v>
      </c>
      <c r="AL75" s="58" t="str">
        <f>IF(G75="","0",VALUE(VLOOKUP(G75,'登録データ（男）'!$R$4:$T$31,3,FALSE)))</f>
        <v>0</v>
      </c>
      <c r="AM75" s="58">
        <f t="shared" si="6"/>
        <v>0</v>
      </c>
      <c r="AN75" s="58">
        <f t="shared" si="7"/>
        <v>0</v>
      </c>
      <c r="AO75" s="11" t="str">
        <f ca="1">IF(OFFSET(B75,-MOD(ROW(B75),3),0)&lt;&gt;"",IF(RIGHT(G75,1)=")",VALUE(VLOOKUP(OFFSET(B75,-MOD(ROW(B75),3),0),'登録データ（男）'!A60:J1378,8,FALSE)),"0"),"0")</f>
        <v>0</v>
      </c>
      <c r="AP75" s="58">
        <f t="shared" ca="1" si="13"/>
        <v>0</v>
      </c>
      <c r="AQ75" s="58" t="str">
        <f t="shared" ref="AQ75" si="69">IF(AR75="","",RANK(AR75,$AR$18:$AR$467,1))</f>
        <v/>
      </c>
      <c r="AR75" s="58" t="str">
        <f>IF(R75="","",B75)</f>
        <v/>
      </c>
      <c r="AS75" s="58" t="str">
        <f t="shared" ref="AS75" si="70">IF(AT75="","",RANK(AT75,$AT$18:$AT$467,1))</f>
        <v/>
      </c>
      <c r="AT75" s="58" t="str">
        <f>IF(S75="","",B75)</f>
        <v/>
      </c>
      <c r="AU75" s="58" t="str">
        <f t="shared" ref="AU75" si="71">IF(AV75="","",RANK(AV75,$AV$18:$AV$467,1))</f>
        <v/>
      </c>
      <c r="AV75" s="58" t="str">
        <f>IF(OR(G75="十種競技",G76="十種競技",G77="十種競技"),B75,"")</f>
        <v/>
      </c>
      <c r="AW75" s="58"/>
      <c r="AX75" s="58">
        <f>B75</f>
        <v>0</v>
      </c>
      <c r="AY75" s="108">
        <f>B210</f>
        <v>0</v>
      </c>
      <c r="AZ75" s="58"/>
      <c r="BA75" s="58">
        <f t="shared" si="0"/>
        <v>0</v>
      </c>
      <c r="BD75" s="58" t="str">
        <f>IF(B75="","",VLOOKUP(B75,'登録データ（男）'!$A$3:$L$1202,8))</f>
        <v/>
      </c>
      <c r="BE75" s="58" t="str">
        <f>IF(B75="","",VLOOKUP(B75,'登録データ（男）'!$A$3:$L$1202,11))</f>
        <v/>
      </c>
      <c r="BF75" s="58" t="str">
        <f t="shared" si="8"/>
        <v/>
      </c>
      <c r="BI75" s="58">
        <f t="shared" si="9"/>
        <v>0</v>
      </c>
    </row>
    <row r="76" spans="1:61" ht="18.75" customHeight="1">
      <c r="A76" s="250"/>
      <c r="B76" s="288"/>
      <c r="C76" s="291"/>
      <c r="D76" s="291"/>
      <c r="E76" s="109"/>
      <c r="F76" s="58" t="s">
        <v>122</v>
      </c>
      <c r="G76" s="103"/>
      <c r="H76" s="109"/>
      <c r="I76" s="102"/>
      <c r="J76" s="61" t="str">
        <f t="shared" si="16"/>
        <v/>
      </c>
      <c r="K76" s="101"/>
      <c r="L76" s="61" t="str">
        <f t="shared" si="17"/>
        <v/>
      </c>
      <c r="M76" s="101"/>
      <c r="N76" s="101"/>
      <c r="O76" s="275"/>
      <c r="P76" s="276"/>
      <c r="Q76" s="276"/>
      <c r="R76" s="260"/>
      <c r="S76" s="255"/>
      <c r="V76" s="60"/>
      <c r="W76" s="58"/>
      <c r="X76" s="58"/>
      <c r="Y76" s="58"/>
      <c r="Z76" s="58"/>
      <c r="AA76" s="58"/>
      <c r="AB76" s="58"/>
      <c r="AC76" s="58"/>
      <c r="AD76" s="58">
        <f t="shared" ca="1" si="1"/>
        <v>0</v>
      </c>
      <c r="AE76" s="58">
        <f t="shared" si="2"/>
        <v>0</v>
      </c>
      <c r="AF76" s="58" t="str">
        <f>IF(G76="","0",VLOOKUP(G76,'登録データ（男）'!$R$4:$T$27,2,FALSE))</f>
        <v>0</v>
      </c>
      <c r="AG76" s="58" t="str">
        <f t="shared" si="3"/>
        <v>00</v>
      </c>
      <c r="AH76" s="58" t="str">
        <f>IF(G76="","0",IF(OR(RIGHT(G76,1)="m",RIGHT(G76,1)="H",RIGHT(G76,1)="W",RIGHT(G76,1)="C"),1,2))</f>
        <v>0</v>
      </c>
      <c r="AI76" s="58" t="str">
        <f t="shared" si="4"/>
        <v>000000</v>
      </c>
      <c r="AJ76" s="58" t="str">
        <f t="shared" ca="1" si="5"/>
        <v/>
      </c>
      <c r="AK76" s="58">
        <f t="shared" si="12"/>
        <v>0</v>
      </c>
      <c r="AL76" s="58" t="str">
        <f>IF(G76="","0",VALUE(VLOOKUP(G76,'登録データ（男）'!$R$4:$T$31,3,FALSE)))</f>
        <v>0</v>
      </c>
      <c r="AM76" s="58">
        <f t="shared" si="6"/>
        <v>0</v>
      </c>
      <c r="AN76" s="58">
        <f t="shared" si="7"/>
        <v>0</v>
      </c>
      <c r="AO76" s="11" t="str">
        <f ca="1">IF(OFFSET(B76,-MOD(ROW(B76),3),0)&lt;&gt;"",IF(RIGHT(G76,1)=")",VALUE(VLOOKUP(OFFSET(B76,-MOD(ROW(B76),3),0),'登録データ（男）'!A61:J1379,8,FALSE)),"0"),"0")</f>
        <v>0</v>
      </c>
      <c r="AP76" s="58">
        <f t="shared" ca="1" si="13"/>
        <v>0</v>
      </c>
      <c r="AQ76" s="58"/>
      <c r="AR76" s="58"/>
      <c r="AS76" s="58"/>
      <c r="AT76" s="58"/>
      <c r="AU76" s="58"/>
      <c r="AV76" s="58"/>
      <c r="AW76" s="58"/>
      <c r="AX76" s="58"/>
      <c r="AY76" s="108">
        <f>B213</f>
        <v>0</v>
      </c>
      <c r="AZ76" s="58"/>
      <c r="BA76" s="58">
        <f t="shared" ref="BA76:BA139" si="72">IF(AY76=0,0,COUNTIF(AY77:AY226,AY76))</f>
        <v>0</v>
      </c>
      <c r="BD76" s="58" t="str">
        <f>IF(B76="","",VLOOKUP(B76,'登録データ（男）'!$A$3:$L$1202,8))</f>
        <v/>
      </c>
      <c r="BE76" s="58" t="str">
        <f>IF(B76="","",VLOOKUP(B76,'登録データ（男）'!$A$3:$L$1202,11))</f>
        <v/>
      </c>
      <c r="BF76" s="58" t="str">
        <f t="shared" si="8"/>
        <v/>
      </c>
      <c r="BI76" s="58">
        <f t="shared" si="9"/>
        <v>0</v>
      </c>
    </row>
    <row r="77" spans="1:61" ht="18.75" customHeight="1" thickBot="1">
      <c r="A77" s="258"/>
      <c r="B77" s="289"/>
      <c r="C77" s="292"/>
      <c r="D77" s="292"/>
      <c r="E77" s="148" t="s">
        <v>460</v>
      </c>
      <c r="F77" s="73" t="s">
        <v>123</v>
      </c>
      <c r="G77" s="103"/>
      <c r="H77" s="175"/>
      <c r="I77" s="100"/>
      <c r="J77" s="64" t="str">
        <f t="shared" si="16"/>
        <v/>
      </c>
      <c r="K77" s="100"/>
      <c r="L77" s="64" t="str">
        <f t="shared" si="17"/>
        <v/>
      </c>
      <c r="M77" s="100"/>
      <c r="N77" s="98"/>
      <c r="O77" s="271"/>
      <c r="P77" s="272"/>
      <c r="Q77" s="272"/>
      <c r="R77" s="261"/>
      <c r="S77" s="256"/>
      <c r="V77" s="60"/>
      <c r="W77" s="58"/>
      <c r="X77" s="58"/>
      <c r="Y77" s="58"/>
      <c r="Z77" s="58"/>
      <c r="AA77" s="58"/>
      <c r="AB77" s="58"/>
      <c r="AC77" s="58"/>
      <c r="AD77" s="58">
        <f t="shared" ca="1" si="1"/>
        <v>0</v>
      </c>
      <c r="AE77" s="58">
        <f t="shared" si="2"/>
        <v>0</v>
      </c>
      <c r="AF77" s="58" t="str">
        <f>IF(G77="","0",VLOOKUP(G77,'登録データ（男）'!$R$4:$T$27,2,FALSE))</f>
        <v>0</v>
      </c>
      <c r="AG77" s="58" t="str">
        <f t="shared" si="3"/>
        <v>00</v>
      </c>
      <c r="AH77" s="58" t="str">
        <f>IF(G77="","0",IF(OR(RIGHT(G77,1)="m",RIGHT(G77,1)="H",RIGHT(G77,1)="W",RIGHT(G77,1)="C"),1,2))</f>
        <v>0</v>
      </c>
      <c r="AI77" s="58" t="str">
        <f t="shared" si="4"/>
        <v>000000</v>
      </c>
      <c r="AJ77" s="58" t="str">
        <f t="shared" ca="1" si="5"/>
        <v/>
      </c>
      <c r="AK77" s="58">
        <f t="shared" si="12"/>
        <v>0</v>
      </c>
      <c r="AL77" s="58" t="str">
        <f>IF(G77="","0",VALUE(VLOOKUP(G77,'登録データ（男）'!$R$4:$T$31,3,FALSE)))</f>
        <v>0</v>
      </c>
      <c r="AM77" s="58">
        <f t="shared" si="6"/>
        <v>0</v>
      </c>
      <c r="AN77" s="58">
        <f t="shared" si="7"/>
        <v>0</v>
      </c>
      <c r="AO77" s="11" t="str">
        <f ca="1">IF(OFFSET(B77,-MOD(ROW(B77),3),0)&lt;&gt;"",IF(RIGHT(G77,1)=")",VALUE(VLOOKUP(OFFSET(B77,-MOD(ROW(B77),3),0),'登録データ（男）'!A62:J1380,8,FALSE)),"0"),"0")</f>
        <v>0</v>
      </c>
      <c r="AP77" s="58">
        <f t="shared" ca="1" si="13"/>
        <v>0</v>
      </c>
      <c r="AQ77" s="58"/>
      <c r="AR77" s="58"/>
      <c r="AS77" s="58"/>
      <c r="AT77" s="58"/>
      <c r="AU77" s="58"/>
      <c r="AV77" s="58"/>
      <c r="AW77" s="58"/>
      <c r="AX77" s="58"/>
      <c r="AY77" s="108">
        <f>B216</f>
        <v>0</v>
      </c>
      <c r="AZ77" s="58"/>
      <c r="BA77" s="58">
        <f t="shared" si="72"/>
        <v>0</v>
      </c>
      <c r="BD77" s="58" t="str">
        <f>IF(B77="","",VLOOKUP(B77,'登録データ（男）'!$A$3:$L$1202,8))</f>
        <v/>
      </c>
      <c r="BE77" s="58" t="str">
        <f>IF(B77="","",VLOOKUP(B77,'登録データ（男）'!$A$3:$L$1202,11))</f>
        <v/>
      </c>
      <c r="BF77" s="58" t="str">
        <f t="shared" si="8"/>
        <v/>
      </c>
      <c r="BI77" s="58">
        <f t="shared" si="9"/>
        <v>0</v>
      </c>
    </row>
    <row r="78" spans="1:61" ht="18.75" customHeight="1" thickTop="1">
      <c r="A78" s="257">
        <v>21</v>
      </c>
      <c r="B78" s="287"/>
      <c r="C78" s="290" t="str">
        <f>IF(B78="","",VLOOKUP(B78,'登録データ（男）'!$A$3:$W$2000,2,FALSE))</f>
        <v/>
      </c>
      <c r="D78" s="290" t="str">
        <f>IF(B78="","",VLOOKUP(B78,'登録データ（男）'!$A$3:$W$2000,3,FALSE))</f>
        <v/>
      </c>
      <c r="E78" s="58" t="str">
        <f>IF(B78="","",VLOOKUP(B78,'登録データ（男）'!$A$3:$W$2000,7,FALSE))</f>
        <v/>
      </c>
      <c r="F78" s="72" t="s">
        <v>121</v>
      </c>
      <c r="G78" s="95"/>
      <c r="H78" s="176"/>
      <c r="I78" s="97"/>
      <c r="J78" s="99" t="str">
        <f t="shared" si="16"/>
        <v/>
      </c>
      <c r="K78" s="97"/>
      <c r="L78" s="99" t="str">
        <f t="shared" si="17"/>
        <v/>
      </c>
      <c r="M78" s="97"/>
      <c r="N78" s="96"/>
      <c r="O78" s="273"/>
      <c r="P78" s="274"/>
      <c r="Q78" s="274"/>
      <c r="R78" s="259"/>
      <c r="S78" s="254"/>
      <c r="V78" s="60"/>
      <c r="W78" s="58">
        <f>IF(B78="",0,IF(VLOOKUP(B78,'登録データ（男）'!$A$3:$AT$1687,29,FALSE)=1,0,1))</f>
        <v>0</v>
      </c>
      <c r="X78" s="58">
        <f>IF(B78="",1,0)</f>
        <v>1</v>
      </c>
      <c r="Y78" s="58">
        <f>IF(C78="",1,0)</f>
        <v>1</v>
      </c>
      <c r="Z78" s="58">
        <f>IF(D78="",1,0)</f>
        <v>1</v>
      </c>
      <c r="AA78" s="58">
        <f>IF(E78="",1,0)</f>
        <v>1</v>
      </c>
      <c r="AB78" s="58">
        <f>IF(E79="",1,0)</f>
        <v>1</v>
      </c>
      <c r="AC78" s="58">
        <f>SUM(X78:AB78)</f>
        <v>5</v>
      </c>
      <c r="AD78" s="58">
        <f t="shared" ca="1" si="1"/>
        <v>0</v>
      </c>
      <c r="AE78" s="58">
        <f t="shared" si="2"/>
        <v>0</v>
      </c>
      <c r="AF78" s="58" t="str">
        <f>IF(G78="","0",VLOOKUP(G78,'登録データ（男）'!$R$4:$T$27,2,FALSE))</f>
        <v>0</v>
      </c>
      <c r="AG78" s="58" t="str">
        <f t="shared" si="3"/>
        <v>00</v>
      </c>
      <c r="AH78" s="58" t="str">
        <f>IF(G78="","0",IF(OR(RIGHT(G78,1)="m",RIGHT(G78,1)="H",RIGHT(G78,1)="W",RIGHT(G78,1)="C",RIGHT(G78,1)="〉"),1,2))</f>
        <v>0</v>
      </c>
      <c r="AI78" s="58" t="str">
        <f t="shared" si="4"/>
        <v>000000</v>
      </c>
      <c r="AJ78" s="58" t="str">
        <f t="shared" ca="1" si="5"/>
        <v/>
      </c>
      <c r="AK78" s="58">
        <f t="shared" si="12"/>
        <v>0</v>
      </c>
      <c r="AL78" s="58" t="str">
        <f>IF(G78="","0",VALUE(VLOOKUP(G78,'登録データ（男）'!$R$4:$T$31,3,FALSE)))</f>
        <v>0</v>
      </c>
      <c r="AM78" s="58">
        <f t="shared" si="6"/>
        <v>0</v>
      </c>
      <c r="AN78" s="58">
        <f t="shared" si="7"/>
        <v>0</v>
      </c>
      <c r="AO78" s="11" t="str">
        <f ca="1">IF(OFFSET(B78,-MOD(ROW(B78),3),0)&lt;&gt;"",IF(RIGHT(G78,1)=")",VALUE(VLOOKUP(OFFSET(B78,-MOD(ROW(B78),3),0),'登録データ（男）'!A63:J1381,8,FALSE)),"0"),"0")</f>
        <v>0</v>
      </c>
      <c r="AP78" s="58">
        <f t="shared" ca="1" si="13"/>
        <v>0</v>
      </c>
      <c r="AQ78" s="58" t="str">
        <f t="shared" ref="AQ78" si="73">IF(AR78="","",RANK(AR78,$AR$18:$AR$467,1))</f>
        <v/>
      </c>
      <c r="AR78" s="58" t="str">
        <f>IF(R78="","",B78)</f>
        <v/>
      </c>
      <c r="AS78" s="58" t="str">
        <f t="shared" ref="AS78" si="74">IF(AT78="","",RANK(AT78,$AT$18:$AT$467,1))</f>
        <v/>
      </c>
      <c r="AT78" s="58" t="str">
        <f>IF(S78="","",B78)</f>
        <v/>
      </c>
      <c r="AU78" s="58" t="str">
        <f t="shared" ref="AU78" si="75">IF(AV78="","",RANK(AV78,$AV$18:$AV$467,1))</f>
        <v/>
      </c>
      <c r="AV78" s="58" t="str">
        <f>IF(OR(G78="十種競技",G79="十種競技",G80="十種競技"),B78,"")</f>
        <v/>
      </c>
      <c r="AW78" s="58"/>
      <c r="AX78" s="58">
        <f>B78</f>
        <v>0</v>
      </c>
      <c r="AY78" s="108">
        <f>B219</f>
        <v>0</v>
      </c>
      <c r="AZ78" s="58"/>
      <c r="BA78" s="58">
        <f t="shared" si="72"/>
        <v>0</v>
      </c>
      <c r="BD78" s="58" t="str">
        <f>IF(B78="","",VLOOKUP(B78,'登録データ（男）'!$A$3:$L$1202,8))</f>
        <v/>
      </c>
      <c r="BE78" s="58" t="str">
        <f>IF(B78="","",VLOOKUP(B78,'登録データ（男）'!$A$3:$L$1202,11))</f>
        <v/>
      </c>
      <c r="BF78" s="58" t="str">
        <f t="shared" si="8"/>
        <v/>
      </c>
      <c r="BI78" s="58">
        <f t="shared" si="9"/>
        <v>0</v>
      </c>
    </row>
    <row r="79" spans="1:61" ht="18.75" customHeight="1">
      <c r="A79" s="250"/>
      <c r="B79" s="288"/>
      <c r="C79" s="291"/>
      <c r="D79" s="291"/>
      <c r="E79" s="109"/>
      <c r="F79" s="58" t="s">
        <v>122</v>
      </c>
      <c r="G79" s="103"/>
      <c r="H79" s="109"/>
      <c r="I79" s="102"/>
      <c r="J79" s="61" t="str">
        <f t="shared" si="16"/>
        <v/>
      </c>
      <c r="K79" s="101"/>
      <c r="L79" s="61" t="str">
        <f t="shared" si="17"/>
        <v/>
      </c>
      <c r="M79" s="101"/>
      <c r="N79" s="101"/>
      <c r="O79" s="275"/>
      <c r="P79" s="276"/>
      <c r="Q79" s="276"/>
      <c r="R79" s="260"/>
      <c r="S79" s="255"/>
      <c r="V79" s="60"/>
      <c r="W79" s="58"/>
      <c r="X79" s="58"/>
      <c r="Y79" s="58"/>
      <c r="Z79" s="58"/>
      <c r="AA79" s="58"/>
      <c r="AB79" s="58"/>
      <c r="AC79" s="58"/>
      <c r="AD79" s="58">
        <f t="shared" ca="1" si="1"/>
        <v>0</v>
      </c>
      <c r="AE79" s="58">
        <f t="shared" si="2"/>
        <v>0</v>
      </c>
      <c r="AF79" s="58" t="str">
        <f>IF(G79="","0",VLOOKUP(G79,'登録データ（男）'!$R$4:$T$27,2,FALSE))</f>
        <v>0</v>
      </c>
      <c r="AG79" s="58" t="str">
        <f t="shared" si="3"/>
        <v>00</v>
      </c>
      <c r="AH79" s="58" t="str">
        <f>IF(G79="","0",IF(OR(RIGHT(G79,1)="m",RIGHT(G79,1)="H",RIGHT(G79,1)="W",RIGHT(G79,1)="C"),1,2))</f>
        <v>0</v>
      </c>
      <c r="AI79" s="58" t="str">
        <f t="shared" si="4"/>
        <v>000000</v>
      </c>
      <c r="AJ79" s="58" t="str">
        <f t="shared" ca="1" si="5"/>
        <v/>
      </c>
      <c r="AK79" s="58">
        <f t="shared" si="12"/>
        <v>0</v>
      </c>
      <c r="AL79" s="58" t="str">
        <f>IF(G79="","0",VALUE(VLOOKUP(G79,'登録データ（男）'!$R$4:$T$31,3,FALSE)))</f>
        <v>0</v>
      </c>
      <c r="AM79" s="58">
        <f t="shared" si="6"/>
        <v>0</v>
      </c>
      <c r="AN79" s="58">
        <f t="shared" si="7"/>
        <v>0</v>
      </c>
      <c r="AO79" s="11" t="str">
        <f ca="1">IF(OFFSET(B79,-MOD(ROW(B79),3),0)&lt;&gt;"",IF(RIGHT(G79,1)=")",VALUE(VLOOKUP(OFFSET(B79,-MOD(ROW(B79),3),0),'登録データ（男）'!A64:J1382,8,FALSE)),"0"),"0")</f>
        <v>0</v>
      </c>
      <c r="AP79" s="58">
        <f t="shared" ca="1" si="13"/>
        <v>0</v>
      </c>
      <c r="AQ79" s="58"/>
      <c r="AR79" s="58"/>
      <c r="AS79" s="58"/>
      <c r="AT79" s="58"/>
      <c r="AU79" s="58"/>
      <c r="AV79" s="58"/>
      <c r="AW79" s="58"/>
      <c r="AX79" s="58"/>
      <c r="AY79" s="108">
        <f>B222</f>
        <v>0</v>
      </c>
      <c r="AZ79" s="58"/>
      <c r="BA79" s="58">
        <f t="shared" si="72"/>
        <v>0</v>
      </c>
      <c r="BD79" s="58" t="str">
        <f>IF(B79="","",VLOOKUP(B79,'登録データ（男）'!$A$3:$L$1202,8))</f>
        <v/>
      </c>
      <c r="BE79" s="58" t="str">
        <f>IF(B79="","",VLOOKUP(B79,'登録データ（男）'!$A$3:$L$1202,11))</f>
        <v/>
      </c>
      <c r="BF79" s="58" t="str">
        <f t="shared" si="8"/>
        <v/>
      </c>
      <c r="BI79" s="58">
        <f t="shared" si="9"/>
        <v>0</v>
      </c>
    </row>
    <row r="80" spans="1:61" ht="18.75" customHeight="1" thickBot="1">
      <c r="A80" s="258"/>
      <c r="B80" s="289"/>
      <c r="C80" s="292"/>
      <c r="D80" s="292"/>
      <c r="E80" s="148" t="s">
        <v>460</v>
      </c>
      <c r="F80" s="73" t="s">
        <v>123</v>
      </c>
      <c r="G80" s="103"/>
      <c r="H80" s="175"/>
      <c r="I80" s="100"/>
      <c r="J80" s="64" t="str">
        <f t="shared" si="16"/>
        <v/>
      </c>
      <c r="K80" s="100"/>
      <c r="L80" s="64" t="str">
        <f t="shared" si="17"/>
        <v/>
      </c>
      <c r="M80" s="100"/>
      <c r="N80" s="98"/>
      <c r="O80" s="271"/>
      <c r="P80" s="272"/>
      <c r="Q80" s="272"/>
      <c r="R80" s="261"/>
      <c r="S80" s="256"/>
      <c r="V80" s="60"/>
      <c r="W80" s="58"/>
      <c r="X80" s="58"/>
      <c r="Y80" s="58"/>
      <c r="Z80" s="58"/>
      <c r="AA80" s="58"/>
      <c r="AB80" s="58"/>
      <c r="AC80" s="58"/>
      <c r="AD80" s="58">
        <f t="shared" ca="1" si="1"/>
        <v>0</v>
      </c>
      <c r="AE80" s="58">
        <f t="shared" si="2"/>
        <v>0</v>
      </c>
      <c r="AF80" s="58" t="str">
        <f>IF(G80="","0",VLOOKUP(G80,'登録データ（男）'!$R$4:$T$27,2,FALSE))</f>
        <v>0</v>
      </c>
      <c r="AG80" s="58" t="str">
        <f t="shared" si="3"/>
        <v>00</v>
      </c>
      <c r="AH80" s="58" t="str">
        <f>IF(G80="","0",IF(OR(RIGHT(G80,1)="m",RIGHT(G80,1)="H",RIGHT(G80,1)="W",RIGHT(G80,1)="C"),1,2))</f>
        <v>0</v>
      </c>
      <c r="AI80" s="58" t="str">
        <f t="shared" si="4"/>
        <v>000000</v>
      </c>
      <c r="AJ80" s="58" t="str">
        <f t="shared" ca="1" si="5"/>
        <v/>
      </c>
      <c r="AK80" s="58">
        <f t="shared" si="12"/>
        <v>0</v>
      </c>
      <c r="AL80" s="58" t="str">
        <f>IF(G80="","0",VALUE(VLOOKUP(G80,'登録データ（男）'!$R$4:$T$31,3,FALSE)))</f>
        <v>0</v>
      </c>
      <c r="AM80" s="58">
        <f t="shared" si="6"/>
        <v>0</v>
      </c>
      <c r="AN80" s="58">
        <f t="shared" si="7"/>
        <v>0</v>
      </c>
      <c r="AO80" s="11" t="str">
        <f ca="1">IF(OFFSET(B80,-MOD(ROW(B80),3),0)&lt;&gt;"",IF(RIGHT(G80,1)=")",VALUE(VLOOKUP(OFFSET(B80,-MOD(ROW(B80),3),0),'登録データ（男）'!A65:J1383,8,FALSE)),"0"),"0")</f>
        <v>0</v>
      </c>
      <c r="AP80" s="58">
        <f t="shared" ca="1" si="13"/>
        <v>0</v>
      </c>
      <c r="AQ80" s="58"/>
      <c r="AR80" s="58"/>
      <c r="AS80" s="58"/>
      <c r="AT80" s="58"/>
      <c r="AU80" s="58"/>
      <c r="AV80" s="58"/>
      <c r="AW80" s="58"/>
      <c r="AX80" s="58"/>
      <c r="AY80" s="108">
        <f>B225</f>
        <v>0</v>
      </c>
      <c r="AZ80" s="58"/>
      <c r="BA80" s="58">
        <f t="shared" si="72"/>
        <v>0</v>
      </c>
      <c r="BD80" s="58" t="str">
        <f>IF(B80="","",VLOOKUP(B80,'登録データ（男）'!$A$3:$L$1202,8))</f>
        <v/>
      </c>
      <c r="BE80" s="58" t="str">
        <f>IF(B80="","",VLOOKUP(B80,'登録データ（男）'!$A$3:$L$1202,11))</f>
        <v/>
      </c>
      <c r="BF80" s="58" t="str">
        <f t="shared" si="8"/>
        <v/>
      </c>
      <c r="BI80" s="58">
        <f t="shared" si="9"/>
        <v>0</v>
      </c>
    </row>
    <row r="81" spans="1:61" ht="18.75" customHeight="1" thickTop="1">
      <c r="A81" s="257">
        <v>22</v>
      </c>
      <c r="B81" s="287"/>
      <c r="C81" s="290" t="str">
        <f>IF(B81="","",VLOOKUP(B81,'登録データ（男）'!$A$3:$W$2000,2,FALSE))</f>
        <v/>
      </c>
      <c r="D81" s="290" t="str">
        <f>IF(B81="","",VLOOKUP(B81,'登録データ（男）'!$A$3:$W$2000,3,FALSE))</f>
        <v/>
      </c>
      <c r="E81" s="58" t="str">
        <f>IF(B81="","",VLOOKUP(B81,'登録データ（男）'!$A$3:$W$2000,7,FALSE))</f>
        <v/>
      </c>
      <c r="F81" s="72" t="s">
        <v>121</v>
      </c>
      <c r="G81" s="95"/>
      <c r="H81" s="176"/>
      <c r="I81" s="97"/>
      <c r="J81" s="99" t="str">
        <f t="shared" si="16"/>
        <v/>
      </c>
      <c r="K81" s="97"/>
      <c r="L81" s="99" t="str">
        <f t="shared" si="17"/>
        <v/>
      </c>
      <c r="M81" s="97"/>
      <c r="N81" s="96"/>
      <c r="O81" s="273"/>
      <c r="P81" s="274"/>
      <c r="Q81" s="274"/>
      <c r="R81" s="259"/>
      <c r="S81" s="254"/>
      <c r="V81" s="60"/>
      <c r="W81" s="58">
        <f>IF(B81="",0,IF(VLOOKUP(B81,'登録データ（男）'!$A$3:$AT$1687,29,FALSE)=1,0,1))</f>
        <v>0</v>
      </c>
      <c r="X81" s="58">
        <f>IF(B81="",1,0)</f>
        <v>1</v>
      </c>
      <c r="Y81" s="58">
        <f>IF(C81="",1,0)</f>
        <v>1</v>
      </c>
      <c r="Z81" s="58">
        <f>IF(D81="",1,0)</f>
        <v>1</v>
      </c>
      <c r="AA81" s="58">
        <f>IF(E81="",1,0)</f>
        <v>1</v>
      </c>
      <c r="AB81" s="58">
        <f>IF(E82="",1,0)</f>
        <v>1</v>
      </c>
      <c r="AC81" s="58">
        <f>SUM(X81:AB81)</f>
        <v>5</v>
      </c>
      <c r="AD81" s="58">
        <f t="shared" ca="1" si="1"/>
        <v>0</v>
      </c>
      <c r="AE81" s="58">
        <f t="shared" si="2"/>
        <v>0</v>
      </c>
      <c r="AF81" s="58" t="str">
        <f>IF(G81="","0",VLOOKUP(G81,'登録データ（男）'!$R$4:$T$27,2,FALSE))</f>
        <v>0</v>
      </c>
      <c r="AG81" s="58" t="str">
        <f t="shared" si="3"/>
        <v>00</v>
      </c>
      <c r="AH81" s="58" t="str">
        <f>IF(G81="","0",IF(OR(RIGHT(G81,1)="m",RIGHT(G81,1)="H",RIGHT(G81,1)="W",RIGHT(G81,1)="C",RIGHT(G81,1)="〉"),1,2))</f>
        <v>0</v>
      </c>
      <c r="AI81" s="58" t="str">
        <f t="shared" si="4"/>
        <v>000000</v>
      </c>
      <c r="AJ81" s="58" t="str">
        <f t="shared" ca="1" si="5"/>
        <v/>
      </c>
      <c r="AK81" s="58">
        <f t="shared" si="12"/>
        <v>0</v>
      </c>
      <c r="AL81" s="58" t="str">
        <f>IF(G81="","0",VALUE(VLOOKUP(G81,'登録データ（男）'!$R$4:$T$31,3,FALSE)))</f>
        <v>0</v>
      </c>
      <c r="AM81" s="58">
        <f t="shared" si="6"/>
        <v>0</v>
      </c>
      <c r="AN81" s="58">
        <f t="shared" si="7"/>
        <v>0</v>
      </c>
      <c r="AO81" s="11" t="str">
        <f ca="1">IF(OFFSET(B81,-MOD(ROW(B81),3),0)&lt;&gt;"",IF(RIGHT(G81,1)=")",VALUE(VLOOKUP(OFFSET(B81,-MOD(ROW(B81),3),0),'登録データ（男）'!A66:J1384,8,FALSE)),"0"),"0")</f>
        <v>0</v>
      </c>
      <c r="AP81" s="58">
        <f t="shared" ca="1" si="13"/>
        <v>0</v>
      </c>
      <c r="AQ81" s="58" t="str">
        <f t="shared" ref="AQ81" si="76">IF(AR81="","",RANK(AR81,$AR$18:$AR$467,1))</f>
        <v/>
      </c>
      <c r="AR81" s="58" t="str">
        <f>IF(R81="","",B81)</f>
        <v/>
      </c>
      <c r="AS81" s="58" t="str">
        <f t="shared" ref="AS81" si="77">IF(AT81="","",RANK(AT81,$AT$18:$AT$467,1))</f>
        <v/>
      </c>
      <c r="AT81" s="58" t="str">
        <f>IF(S81="","",B81)</f>
        <v/>
      </c>
      <c r="AU81" s="58" t="str">
        <f t="shared" ref="AU81" si="78">IF(AV81="","",RANK(AV81,$AV$18:$AV$467,1))</f>
        <v/>
      </c>
      <c r="AV81" s="58" t="str">
        <f>IF(OR(G81="十種競技",G82="十種競技",G83="十種競技"),B81,"")</f>
        <v/>
      </c>
      <c r="AW81" s="58"/>
      <c r="AX81" s="58">
        <f>B81</f>
        <v>0</v>
      </c>
      <c r="AY81" s="108">
        <f>B228</f>
        <v>0</v>
      </c>
      <c r="AZ81" s="58"/>
      <c r="BA81" s="58">
        <f t="shared" si="72"/>
        <v>0</v>
      </c>
      <c r="BD81" s="58" t="str">
        <f>IF(B81="","",VLOOKUP(B81,'登録データ（男）'!$A$3:$L$1202,8))</f>
        <v/>
      </c>
      <c r="BE81" s="58" t="str">
        <f>IF(B81="","",VLOOKUP(B81,'登録データ（男）'!$A$3:$L$1202,11))</f>
        <v/>
      </c>
      <c r="BF81" s="58" t="str">
        <f t="shared" si="8"/>
        <v/>
      </c>
      <c r="BI81" s="58">
        <f t="shared" si="9"/>
        <v>0</v>
      </c>
    </row>
    <row r="82" spans="1:61" ht="18.75" customHeight="1">
      <c r="A82" s="250"/>
      <c r="B82" s="288"/>
      <c r="C82" s="291"/>
      <c r="D82" s="291"/>
      <c r="E82" s="109"/>
      <c r="F82" s="58" t="s">
        <v>122</v>
      </c>
      <c r="G82" s="103"/>
      <c r="H82" s="109"/>
      <c r="I82" s="102"/>
      <c r="J82" s="61" t="str">
        <f t="shared" si="16"/>
        <v/>
      </c>
      <c r="K82" s="101"/>
      <c r="L82" s="61" t="str">
        <f t="shared" si="17"/>
        <v/>
      </c>
      <c r="M82" s="101"/>
      <c r="N82" s="101"/>
      <c r="O82" s="275"/>
      <c r="P82" s="276"/>
      <c r="Q82" s="276"/>
      <c r="R82" s="260"/>
      <c r="S82" s="255"/>
      <c r="V82" s="60"/>
      <c r="W82" s="58"/>
      <c r="X82" s="58"/>
      <c r="Y82" s="58"/>
      <c r="Z82" s="58"/>
      <c r="AA82" s="58"/>
      <c r="AB82" s="58"/>
      <c r="AC82" s="58"/>
      <c r="AD82" s="58">
        <f t="shared" ref="AD82:AD145" ca="1" si="79">COUNTIF(OFFSET(G82,-MOD(ROW(G82),3),0,3,1),G82)</f>
        <v>0</v>
      </c>
      <c r="AE82" s="58">
        <f t="shared" ref="AE82:AE145" si="80">IF(OR(RIGHT(G82,1)="m",RIGHT(G82,1)="H",RIGHT(G82,1)="C"),IF(VALUE(K82)&gt;60,1,0),0)</f>
        <v>0</v>
      </c>
      <c r="AF82" s="58" t="str">
        <f>IF(G82="","0",VLOOKUP(G82,'登録データ（男）'!$R$4:$T$27,2,FALSE))</f>
        <v>0</v>
      </c>
      <c r="AG82" s="58" t="str">
        <f t="shared" ref="AG82:AG145" si="81">IF(M82="","00",IF(LEN(M82)=1,M82*10,M82))</f>
        <v>00</v>
      </c>
      <c r="AH82" s="58" t="str">
        <f>IF(G82="","0",IF(OR(RIGHT(G82,1)="m",RIGHT(G82,1)="H",RIGHT(G82,1)="W",RIGHT(G82,1)="C"),1,2))</f>
        <v>0</v>
      </c>
      <c r="AI82" s="58" t="str">
        <f t="shared" ref="AI82:AI145" si="82">IF(AH82=2,IF(K82="","0000",CONCATENATE(RIGHT(K82+100,2),RIGHT(AG82+100,2))),IF(K82="","000000",CONCATENATE(RIGHT(I82+100,2),RIGHT(K82+100,2),RIGHT(AG82+100,2))))</f>
        <v>000000</v>
      </c>
      <c r="AJ82" s="58" t="str">
        <f t="shared" ref="AJ82:AJ145" ca="1" si="83">IF(G82="","",IF(OFFSET(B82,-MOD(ROW(B82),3),0)="","0",CONCATENATE(AF82," ",IF(AH82=1,RIGHT(AI82+10000000,7),RIGHT(AI82+100000,5)))))</f>
        <v/>
      </c>
      <c r="AK82" s="58">
        <f t="shared" si="12"/>
        <v>0</v>
      </c>
      <c r="AL82" s="58" t="str">
        <f>IF(G82="","0",VALUE(VLOOKUP(G82,'登録データ（男）'!$R$4:$T$31,3,FALSE)))</f>
        <v>0</v>
      </c>
      <c r="AM82" s="58">
        <f t="shared" ref="AM82:AM145" si="84">IF(G82="",0,IF(G82="十種競技",0,IF(K82&lt;&gt;"",0,1)))</f>
        <v>0</v>
      </c>
      <c r="AN82" s="58">
        <f t="shared" ref="AN82:AN145" si="85">IF(OR(G82="",G82="十種競技"),0,IF(AH82=1,IF(AK82&gt;AL82,1,0),IF(AK82&lt;AL82,1,0)))</f>
        <v>0</v>
      </c>
      <c r="AO82" s="11" t="str">
        <f ca="1">IF(OFFSET(B82,-MOD(ROW(B82),3),0)&lt;&gt;"",IF(RIGHT(G82,1)=")",VALUE(VLOOKUP(OFFSET(B82,-MOD(ROW(B82),3),0),'登録データ（男）'!A67:J1385,8,FALSE)),"0"),"0")</f>
        <v>0</v>
      </c>
      <c r="AP82" s="58">
        <f t="shared" ca="1" si="13"/>
        <v>0</v>
      </c>
      <c r="AQ82" s="58"/>
      <c r="AR82" s="58"/>
      <c r="AS82" s="58"/>
      <c r="AT82" s="58"/>
      <c r="AU82" s="58"/>
      <c r="AV82" s="58"/>
      <c r="AW82" s="58"/>
      <c r="AX82" s="58"/>
      <c r="AY82" s="108">
        <f>B231</f>
        <v>0</v>
      </c>
      <c r="AZ82" s="58"/>
      <c r="BA82" s="58">
        <f t="shared" si="72"/>
        <v>0</v>
      </c>
      <c r="BD82" s="58" t="str">
        <f>IF(B82="","",VLOOKUP(B82,'登録データ（男）'!$A$3:$L$1202,8))</f>
        <v/>
      </c>
      <c r="BE82" s="58" t="str">
        <f>IF(B82="","",VLOOKUP(B82,'登録データ（男）'!$A$3:$L$1202,11))</f>
        <v/>
      </c>
      <c r="BF82" s="58" t="str">
        <f t="shared" ref="BF82:BF145" si="86">CONCATENATE(BD82,BE82)</f>
        <v/>
      </c>
      <c r="BI82" s="58">
        <f t="shared" ref="BI82:BI145" si="87">IF(H82="",0,1)</f>
        <v>0</v>
      </c>
    </row>
    <row r="83" spans="1:61" ht="18.75" customHeight="1" thickBot="1">
      <c r="A83" s="258"/>
      <c r="B83" s="289"/>
      <c r="C83" s="292"/>
      <c r="D83" s="292"/>
      <c r="E83" s="148" t="s">
        <v>460</v>
      </c>
      <c r="F83" s="73" t="s">
        <v>123</v>
      </c>
      <c r="G83" s="103"/>
      <c r="H83" s="175"/>
      <c r="I83" s="100"/>
      <c r="J83" s="64" t="str">
        <f t="shared" si="16"/>
        <v/>
      </c>
      <c r="K83" s="100"/>
      <c r="L83" s="64" t="str">
        <f t="shared" si="17"/>
        <v/>
      </c>
      <c r="M83" s="100"/>
      <c r="N83" s="98"/>
      <c r="O83" s="271"/>
      <c r="P83" s="272"/>
      <c r="Q83" s="272"/>
      <c r="R83" s="261"/>
      <c r="S83" s="256"/>
      <c r="V83" s="60"/>
      <c r="W83" s="58"/>
      <c r="X83" s="58"/>
      <c r="Y83" s="58"/>
      <c r="Z83" s="58"/>
      <c r="AA83" s="58"/>
      <c r="AB83" s="58"/>
      <c r="AC83" s="58"/>
      <c r="AD83" s="58">
        <f t="shared" ca="1" si="79"/>
        <v>0</v>
      </c>
      <c r="AE83" s="58">
        <f t="shared" si="80"/>
        <v>0</v>
      </c>
      <c r="AF83" s="58" t="str">
        <f>IF(G83="","0",VLOOKUP(G83,'登録データ（男）'!$R$4:$T$27,2,FALSE))</f>
        <v>0</v>
      </c>
      <c r="AG83" s="58" t="str">
        <f t="shared" si="81"/>
        <v>00</v>
      </c>
      <c r="AH83" s="58" t="str">
        <f>IF(G83="","0",IF(OR(RIGHT(G83,1)="m",RIGHT(G83,1)="H",RIGHT(G83,1)="W",RIGHT(G83,1)="C"),1,2))</f>
        <v>0</v>
      </c>
      <c r="AI83" s="58" t="str">
        <f t="shared" si="82"/>
        <v>000000</v>
      </c>
      <c r="AJ83" s="58" t="str">
        <f t="shared" ca="1" si="83"/>
        <v/>
      </c>
      <c r="AK83" s="58">
        <f t="shared" ref="AK83:AK146" si="88">VALUE(AI83)</f>
        <v>0</v>
      </c>
      <c r="AL83" s="58" t="str">
        <f>IF(G83="","0",VALUE(VLOOKUP(G83,'登録データ（男）'!$R$4:$T$31,3,FALSE)))</f>
        <v>0</v>
      </c>
      <c r="AM83" s="58">
        <f t="shared" si="84"/>
        <v>0</v>
      </c>
      <c r="AN83" s="58">
        <f t="shared" si="85"/>
        <v>0</v>
      </c>
      <c r="AO83" s="11" t="str">
        <f ca="1">IF(OFFSET(B83,-MOD(ROW(B83),3),0)&lt;&gt;"",IF(RIGHT(G83,1)=")",VALUE(VLOOKUP(OFFSET(B83,-MOD(ROW(B83),3),0),'登録データ（男）'!A68:J1386,8,FALSE)),"0"),"0")</f>
        <v>0</v>
      </c>
      <c r="AP83" s="58">
        <f t="shared" ref="AP83:AP146" ca="1" si="89">IF(AO83=0,0,IF(RIGHT(G83,1)&lt;&gt;")",0,IF(VALUE(LEFT(AO83,1))=2,0,IF(VALUE(LEFT(AO83,1))=3,0,1))))</f>
        <v>0</v>
      </c>
      <c r="AQ83" s="58"/>
      <c r="AR83" s="58"/>
      <c r="AS83" s="58"/>
      <c r="AT83" s="58"/>
      <c r="AU83" s="58"/>
      <c r="AV83" s="58"/>
      <c r="AW83" s="58"/>
      <c r="AX83" s="58"/>
      <c r="AY83" s="108">
        <f>B234</f>
        <v>0</v>
      </c>
      <c r="AZ83" s="58"/>
      <c r="BA83" s="58">
        <f t="shared" si="72"/>
        <v>0</v>
      </c>
      <c r="BD83" s="58" t="str">
        <f>IF(B83="","",VLOOKUP(B83,'登録データ（男）'!$A$3:$L$1202,8))</f>
        <v/>
      </c>
      <c r="BE83" s="58" t="str">
        <f>IF(B83="","",VLOOKUP(B83,'登録データ（男）'!$A$3:$L$1202,11))</f>
        <v/>
      </c>
      <c r="BF83" s="58" t="str">
        <f t="shared" si="86"/>
        <v/>
      </c>
      <c r="BI83" s="58">
        <f t="shared" si="87"/>
        <v>0</v>
      </c>
    </row>
    <row r="84" spans="1:61" ht="18.75" customHeight="1" thickTop="1">
      <c r="A84" s="257">
        <v>23</v>
      </c>
      <c r="B84" s="287"/>
      <c r="C84" s="290" t="str">
        <f>IF(B84="","",VLOOKUP(B84,'登録データ（男）'!$A$3:$W$2000,2,FALSE))</f>
        <v/>
      </c>
      <c r="D84" s="290" t="str">
        <f>IF(B84="","",VLOOKUP(B84,'登録データ（男）'!$A$3:$W$2000,3,FALSE))</f>
        <v/>
      </c>
      <c r="E84" s="58" t="str">
        <f>IF(B84="","",VLOOKUP(B84,'登録データ（男）'!$A$3:$W$2000,7,FALSE))</f>
        <v/>
      </c>
      <c r="F84" s="72" t="s">
        <v>121</v>
      </c>
      <c r="G84" s="95"/>
      <c r="H84" s="176"/>
      <c r="I84" s="97"/>
      <c r="J84" s="99" t="str">
        <f t="shared" si="16"/>
        <v/>
      </c>
      <c r="K84" s="97"/>
      <c r="L84" s="99" t="str">
        <f t="shared" si="17"/>
        <v/>
      </c>
      <c r="M84" s="97"/>
      <c r="N84" s="96"/>
      <c r="O84" s="273"/>
      <c r="P84" s="274"/>
      <c r="Q84" s="274"/>
      <c r="R84" s="259"/>
      <c r="S84" s="254"/>
      <c r="V84" s="60"/>
      <c r="W84" s="58">
        <f>IF(B84="",0,IF(VLOOKUP(B84,'登録データ（男）'!$A$3:$AT$1687,29,FALSE)=1,0,1))</f>
        <v>0</v>
      </c>
      <c r="X84" s="58">
        <f>IF(B84="",1,0)</f>
        <v>1</v>
      </c>
      <c r="Y84" s="58">
        <f>IF(C84="",1,0)</f>
        <v>1</v>
      </c>
      <c r="Z84" s="58">
        <f>IF(D84="",1,0)</f>
        <v>1</v>
      </c>
      <c r="AA84" s="58">
        <f>IF(E84="",1,0)</f>
        <v>1</v>
      </c>
      <c r="AB84" s="58">
        <f>IF(E85="",1,0)</f>
        <v>1</v>
      </c>
      <c r="AC84" s="58">
        <f>SUM(X84:AB84)</f>
        <v>5</v>
      </c>
      <c r="AD84" s="58">
        <f t="shared" ca="1" si="79"/>
        <v>0</v>
      </c>
      <c r="AE84" s="58">
        <f t="shared" si="80"/>
        <v>0</v>
      </c>
      <c r="AF84" s="58" t="str">
        <f>IF(G84="","0",VLOOKUP(G84,'登録データ（男）'!$R$4:$T$27,2,FALSE))</f>
        <v>0</v>
      </c>
      <c r="AG84" s="58" t="str">
        <f t="shared" si="81"/>
        <v>00</v>
      </c>
      <c r="AH84" s="58" t="str">
        <f>IF(G84="","0",IF(OR(RIGHT(G84,1)="m",RIGHT(G84,1)="H",RIGHT(G84,1)="W",RIGHT(G84,1)="C",RIGHT(G84,1)="〉"),1,2))</f>
        <v>0</v>
      </c>
      <c r="AI84" s="58" t="str">
        <f t="shared" si="82"/>
        <v>000000</v>
      </c>
      <c r="AJ84" s="58" t="str">
        <f t="shared" ca="1" si="83"/>
        <v/>
      </c>
      <c r="AK84" s="58">
        <f t="shared" si="88"/>
        <v>0</v>
      </c>
      <c r="AL84" s="58" t="str">
        <f>IF(G84="","0",VALUE(VLOOKUP(G84,'登録データ（男）'!$R$4:$T$31,3,FALSE)))</f>
        <v>0</v>
      </c>
      <c r="AM84" s="58">
        <f t="shared" si="84"/>
        <v>0</v>
      </c>
      <c r="AN84" s="58">
        <f t="shared" si="85"/>
        <v>0</v>
      </c>
      <c r="AO84" s="11" t="str">
        <f ca="1">IF(OFFSET(B84,-MOD(ROW(B84),3),0)&lt;&gt;"",IF(RIGHT(G84,1)=")",VALUE(VLOOKUP(OFFSET(B84,-MOD(ROW(B84),3),0),'登録データ（男）'!A69:J1387,8,FALSE)),"0"),"0")</f>
        <v>0</v>
      </c>
      <c r="AP84" s="58">
        <f t="shared" ca="1" si="89"/>
        <v>0</v>
      </c>
      <c r="AQ84" s="58" t="str">
        <f t="shared" ref="AQ84" si="90">IF(AR84="","",RANK(AR84,$AR$18:$AR$467,1))</f>
        <v/>
      </c>
      <c r="AR84" s="58" t="str">
        <f>IF(R84="","",B84)</f>
        <v/>
      </c>
      <c r="AS84" s="58" t="str">
        <f t="shared" ref="AS84" si="91">IF(AT84="","",RANK(AT84,$AT$18:$AT$467,1))</f>
        <v/>
      </c>
      <c r="AT84" s="58" t="str">
        <f>IF(S84="","",B84)</f>
        <v/>
      </c>
      <c r="AU84" s="58" t="str">
        <f t="shared" ref="AU84" si="92">IF(AV84="","",RANK(AV84,$AV$18:$AV$467,1))</f>
        <v/>
      </c>
      <c r="AV84" s="58" t="str">
        <f>IF(OR(G84="十種競技",G85="十種競技",G86="十種競技"),B84,"")</f>
        <v/>
      </c>
      <c r="AW84" s="58"/>
      <c r="AX84" s="58">
        <f>B84</f>
        <v>0</v>
      </c>
      <c r="AY84" s="108">
        <f>B237</f>
        <v>0</v>
      </c>
      <c r="AZ84" s="58"/>
      <c r="BA84" s="58">
        <f t="shared" si="72"/>
        <v>0</v>
      </c>
      <c r="BD84" s="58" t="str">
        <f>IF(B84="","",VLOOKUP(B84,'登録データ（男）'!$A$3:$L$1202,8))</f>
        <v/>
      </c>
      <c r="BE84" s="58" t="str">
        <f>IF(B84="","",VLOOKUP(B84,'登録データ（男）'!$A$3:$L$1202,11))</f>
        <v/>
      </c>
      <c r="BF84" s="58" t="str">
        <f t="shared" si="86"/>
        <v/>
      </c>
      <c r="BI84" s="58">
        <f t="shared" si="87"/>
        <v>0</v>
      </c>
    </row>
    <row r="85" spans="1:61" ht="18.75" customHeight="1">
      <c r="A85" s="250"/>
      <c r="B85" s="288"/>
      <c r="C85" s="291"/>
      <c r="D85" s="291"/>
      <c r="E85" s="109"/>
      <c r="F85" s="58" t="s">
        <v>122</v>
      </c>
      <c r="G85" s="103"/>
      <c r="H85" s="109"/>
      <c r="I85" s="102"/>
      <c r="J85" s="61" t="str">
        <f t="shared" si="16"/>
        <v/>
      </c>
      <c r="K85" s="101"/>
      <c r="L85" s="61" t="str">
        <f t="shared" si="17"/>
        <v/>
      </c>
      <c r="M85" s="101"/>
      <c r="N85" s="101"/>
      <c r="O85" s="275"/>
      <c r="P85" s="276"/>
      <c r="Q85" s="276"/>
      <c r="R85" s="260"/>
      <c r="S85" s="255"/>
      <c r="V85" s="60"/>
      <c r="W85" s="58"/>
      <c r="X85" s="58"/>
      <c r="Y85" s="58"/>
      <c r="Z85" s="58"/>
      <c r="AA85" s="58"/>
      <c r="AB85" s="58"/>
      <c r="AC85" s="58"/>
      <c r="AD85" s="58">
        <f t="shared" ca="1" si="79"/>
        <v>0</v>
      </c>
      <c r="AE85" s="58">
        <f t="shared" si="80"/>
        <v>0</v>
      </c>
      <c r="AF85" s="58" t="str">
        <f>IF(G85="","0",VLOOKUP(G85,'登録データ（男）'!$R$4:$T$27,2,FALSE))</f>
        <v>0</v>
      </c>
      <c r="AG85" s="58" t="str">
        <f t="shared" si="81"/>
        <v>00</v>
      </c>
      <c r="AH85" s="58" t="str">
        <f>IF(G85="","0",IF(OR(RIGHT(G85,1)="m",RIGHT(G85,1)="H",RIGHT(G85,1)="W",RIGHT(G85,1)="C"),1,2))</f>
        <v>0</v>
      </c>
      <c r="AI85" s="58" t="str">
        <f t="shared" si="82"/>
        <v>000000</v>
      </c>
      <c r="AJ85" s="58" t="str">
        <f t="shared" ca="1" si="83"/>
        <v/>
      </c>
      <c r="AK85" s="58">
        <f t="shared" si="88"/>
        <v>0</v>
      </c>
      <c r="AL85" s="58" t="str">
        <f>IF(G85="","0",VALUE(VLOOKUP(G85,'登録データ（男）'!$R$4:$T$31,3,FALSE)))</f>
        <v>0</v>
      </c>
      <c r="AM85" s="58">
        <f t="shared" si="84"/>
        <v>0</v>
      </c>
      <c r="AN85" s="58">
        <f t="shared" si="85"/>
        <v>0</v>
      </c>
      <c r="AO85" s="11" t="str">
        <f ca="1">IF(OFFSET(B85,-MOD(ROW(B85),3),0)&lt;&gt;"",IF(RIGHT(G85,1)=")",VALUE(VLOOKUP(OFFSET(B85,-MOD(ROW(B85),3),0),'登録データ（男）'!A70:J1388,8,FALSE)),"0"),"0")</f>
        <v>0</v>
      </c>
      <c r="AP85" s="58">
        <f t="shared" ca="1" si="89"/>
        <v>0</v>
      </c>
      <c r="AQ85" s="58"/>
      <c r="AR85" s="58"/>
      <c r="AS85" s="58"/>
      <c r="AT85" s="58"/>
      <c r="AU85" s="58"/>
      <c r="AV85" s="58"/>
      <c r="AW85" s="58"/>
      <c r="AX85" s="58"/>
      <c r="AY85" s="108">
        <f>B240</f>
        <v>0</v>
      </c>
      <c r="AZ85" s="58"/>
      <c r="BA85" s="58">
        <f t="shared" si="72"/>
        <v>0</v>
      </c>
      <c r="BD85" s="58" t="str">
        <f>IF(B85="","",VLOOKUP(B85,'登録データ（男）'!$A$3:$L$1202,8))</f>
        <v/>
      </c>
      <c r="BE85" s="58" t="str">
        <f>IF(B85="","",VLOOKUP(B85,'登録データ（男）'!$A$3:$L$1202,11))</f>
        <v/>
      </c>
      <c r="BF85" s="58" t="str">
        <f t="shared" si="86"/>
        <v/>
      </c>
      <c r="BI85" s="58">
        <f t="shared" si="87"/>
        <v>0</v>
      </c>
    </row>
    <row r="86" spans="1:61" ht="18.75" customHeight="1" thickBot="1">
      <c r="A86" s="258"/>
      <c r="B86" s="289"/>
      <c r="C86" s="292"/>
      <c r="D86" s="292"/>
      <c r="E86" s="148" t="s">
        <v>460</v>
      </c>
      <c r="F86" s="73" t="s">
        <v>123</v>
      </c>
      <c r="G86" s="103"/>
      <c r="H86" s="175"/>
      <c r="I86" s="100"/>
      <c r="J86" s="64" t="str">
        <f t="shared" ref="J86:J149" si="93">IF(G86="","",IF(AH86=2,"","分"))</f>
        <v/>
      </c>
      <c r="K86" s="100"/>
      <c r="L86" s="64" t="str">
        <f t="shared" ref="L86:L149" si="94">IF(OR(G86="",G86="十種競技"),"",IF(AH86=2,"m","秒"))</f>
        <v/>
      </c>
      <c r="M86" s="100"/>
      <c r="N86" s="98"/>
      <c r="O86" s="271"/>
      <c r="P86" s="272"/>
      <c r="Q86" s="272"/>
      <c r="R86" s="261"/>
      <c r="S86" s="256"/>
      <c r="V86" s="60"/>
      <c r="W86" s="58"/>
      <c r="X86" s="58"/>
      <c r="Y86" s="58"/>
      <c r="Z86" s="58"/>
      <c r="AA86" s="58"/>
      <c r="AB86" s="58"/>
      <c r="AC86" s="58"/>
      <c r="AD86" s="58">
        <f t="shared" ca="1" si="79"/>
        <v>0</v>
      </c>
      <c r="AE86" s="58">
        <f t="shared" si="80"/>
        <v>0</v>
      </c>
      <c r="AF86" s="58" t="str">
        <f>IF(G86="","0",VLOOKUP(G86,'登録データ（男）'!$R$4:$T$27,2,FALSE))</f>
        <v>0</v>
      </c>
      <c r="AG86" s="58" t="str">
        <f t="shared" si="81"/>
        <v>00</v>
      </c>
      <c r="AH86" s="58" t="str">
        <f>IF(G86="","0",IF(OR(RIGHT(G86,1)="m",RIGHT(G86,1)="H",RIGHT(G86,1)="W",RIGHT(G86,1)="C"),1,2))</f>
        <v>0</v>
      </c>
      <c r="AI86" s="58" t="str">
        <f t="shared" si="82"/>
        <v>000000</v>
      </c>
      <c r="AJ86" s="58" t="str">
        <f t="shared" ca="1" si="83"/>
        <v/>
      </c>
      <c r="AK86" s="58">
        <f t="shared" si="88"/>
        <v>0</v>
      </c>
      <c r="AL86" s="58" t="str">
        <f>IF(G86="","0",VALUE(VLOOKUP(G86,'登録データ（男）'!$R$4:$T$31,3,FALSE)))</f>
        <v>0</v>
      </c>
      <c r="AM86" s="58">
        <f t="shared" si="84"/>
        <v>0</v>
      </c>
      <c r="AN86" s="58">
        <f t="shared" si="85"/>
        <v>0</v>
      </c>
      <c r="AO86" s="11" t="str">
        <f ca="1">IF(OFFSET(B86,-MOD(ROW(B86),3),0)&lt;&gt;"",IF(RIGHT(G86,1)=")",VALUE(VLOOKUP(OFFSET(B86,-MOD(ROW(B86),3),0),'登録データ（男）'!A71:J1389,8,FALSE)),"0"),"0")</f>
        <v>0</v>
      </c>
      <c r="AP86" s="58">
        <f t="shared" ca="1" si="89"/>
        <v>0</v>
      </c>
      <c r="AQ86" s="58"/>
      <c r="AR86" s="58"/>
      <c r="AS86" s="58"/>
      <c r="AT86" s="58"/>
      <c r="AU86" s="58"/>
      <c r="AV86" s="58"/>
      <c r="AW86" s="58"/>
      <c r="AX86" s="58"/>
      <c r="AY86" s="108">
        <f>B243</f>
        <v>0</v>
      </c>
      <c r="AZ86" s="58"/>
      <c r="BA86" s="58">
        <f t="shared" si="72"/>
        <v>0</v>
      </c>
      <c r="BD86" s="58" t="str">
        <f>IF(B86="","",VLOOKUP(B86,'登録データ（男）'!$A$3:$L$1202,8))</f>
        <v/>
      </c>
      <c r="BE86" s="58" t="str">
        <f>IF(B86="","",VLOOKUP(B86,'登録データ（男）'!$A$3:$L$1202,11))</f>
        <v/>
      </c>
      <c r="BF86" s="58" t="str">
        <f t="shared" si="86"/>
        <v/>
      </c>
      <c r="BI86" s="58">
        <f t="shared" si="87"/>
        <v>0</v>
      </c>
    </row>
    <row r="87" spans="1:61" ht="18.75" customHeight="1" thickTop="1">
      <c r="A87" s="257">
        <v>24</v>
      </c>
      <c r="B87" s="287"/>
      <c r="C87" s="290" t="str">
        <f>IF(B87="","",VLOOKUP(B87,'登録データ（男）'!$A$3:$W$2000,2,FALSE))</f>
        <v/>
      </c>
      <c r="D87" s="290" t="str">
        <f>IF(B87="","",VLOOKUP(B87,'登録データ（男）'!$A$3:$W$2000,3,FALSE))</f>
        <v/>
      </c>
      <c r="E87" s="58" t="str">
        <f>IF(B87="","",VLOOKUP(B87,'登録データ（男）'!$A$3:$W$2000,7,FALSE))</f>
        <v/>
      </c>
      <c r="F87" s="72" t="s">
        <v>121</v>
      </c>
      <c r="G87" s="95"/>
      <c r="H87" s="176"/>
      <c r="I87" s="97"/>
      <c r="J87" s="99" t="str">
        <f t="shared" si="93"/>
        <v/>
      </c>
      <c r="K87" s="97"/>
      <c r="L87" s="99" t="str">
        <f t="shared" si="94"/>
        <v/>
      </c>
      <c r="M87" s="97"/>
      <c r="N87" s="96"/>
      <c r="O87" s="273"/>
      <c r="P87" s="274"/>
      <c r="Q87" s="274"/>
      <c r="R87" s="259"/>
      <c r="S87" s="254"/>
      <c r="V87" s="60"/>
      <c r="W87" s="58">
        <f>IF(B87="",0,IF(VLOOKUP(B87,'登録データ（男）'!$A$3:$AT$1687,29,FALSE)=1,0,1))</f>
        <v>0</v>
      </c>
      <c r="X87" s="58">
        <f>IF(B87="",1,0)</f>
        <v>1</v>
      </c>
      <c r="Y87" s="58">
        <f>IF(C87="",1,0)</f>
        <v>1</v>
      </c>
      <c r="Z87" s="58">
        <f>IF(D87="",1,0)</f>
        <v>1</v>
      </c>
      <c r="AA87" s="58">
        <f>IF(E87="",1,0)</f>
        <v>1</v>
      </c>
      <c r="AB87" s="58">
        <f>IF(E88="",1,0)</f>
        <v>1</v>
      </c>
      <c r="AC87" s="58">
        <f>SUM(X87:AB87)</f>
        <v>5</v>
      </c>
      <c r="AD87" s="58">
        <f t="shared" ca="1" si="79"/>
        <v>0</v>
      </c>
      <c r="AE87" s="58">
        <f t="shared" si="80"/>
        <v>0</v>
      </c>
      <c r="AF87" s="58" t="str">
        <f>IF(G87="","0",VLOOKUP(G87,'登録データ（男）'!$R$4:$T$27,2,FALSE))</f>
        <v>0</v>
      </c>
      <c r="AG87" s="58" t="str">
        <f t="shared" si="81"/>
        <v>00</v>
      </c>
      <c r="AH87" s="58" t="str">
        <f>IF(G87="","0",IF(OR(RIGHT(G87,1)="m",RIGHT(G87,1)="H",RIGHT(G87,1)="W",RIGHT(G87,1)="C",RIGHT(G87,1)="〉"),1,2))</f>
        <v>0</v>
      </c>
      <c r="AI87" s="58" t="str">
        <f t="shared" si="82"/>
        <v>000000</v>
      </c>
      <c r="AJ87" s="58" t="str">
        <f t="shared" ca="1" si="83"/>
        <v/>
      </c>
      <c r="AK87" s="58">
        <f t="shared" si="88"/>
        <v>0</v>
      </c>
      <c r="AL87" s="58" t="str">
        <f>IF(G87="","0",VALUE(VLOOKUP(G87,'登録データ（男）'!$R$4:$T$31,3,FALSE)))</f>
        <v>0</v>
      </c>
      <c r="AM87" s="58">
        <f t="shared" si="84"/>
        <v>0</v>
      </c>
      <c r="AN87" s="58">
        <f t="shared" si="85"/>
        <v>0</v>
      </c>
      <c r="AO87" s="11" t="str">
        <f ca="1">IF(OFFSET(B87,-MOD(ROW(B87),3),0)&lt;&gt;"",IF(RIGHT(G87,1)=")",VALUE(VLOOKUP(OFFSET(B87,-MOD(ROW(B87),3),0),'登録データ（男）'!A72:J1390,8,FALSE)),"0"),"0")</f>
        <v>0</v>
      </c>
      <c r="AP87" s="58">
        <f t="shared" ca="1" si="89"/>
        <v>0</v>
      </c>
      <c r="AQ87" s="58" t="str">
        <f t="shared" ref="AQ87" si="95">IF(AR87="","",RANK(AR87,$AR$18:$AR$467,1))</f>
        <v/>
      </c>
      <c r="AR87" s="58" t="str">
        <f>IF(R87="","",B87)</f>
        <v/>
      </c>
      <c r="AS87" s="58" t="str">
        <f t="shared" ref="AS87" si="96">IF(AT87="","",RANK(AT87,$AT$18:$AT$467,1))</f>
        <v/>
      </c>
      <c r="AT87" s="58" t="str">
        <f>IF(S87="","",B87)</f>
        <v/>
      </c>
      <c r="AU87" s="58" t="str">
        <f t="shared" ref="AU87" si="97">IF(AV87="","",RANK(AV87,$AV$18:$AV$467,1))</f>
        <v/>
      </c>
      <c r="AV87" s="58" t="str">
        <f>IF(OR(G87="十種競技",G88="十種競技",G89="十種競技"),B87,"")</f>
        <v/>
      </c>
      <c r="AW87" s="58"/>
      <c r="AX87" s="58">
        <f>B87</f>
        <v>0</v>
      </c>
      <c r="AY87" s="108">
        <f>B246</f>
        <v>0</v>
      </c>
      <c r="AZ87" s="58"/>
      <c r="BA87" s="58">
        <f t="shared" si="72"/>
        <v>0</v>
      </c>
      <c r="BD87" s="58" t="str">
        <f>IF(B87="","",VLOOKUP(B87,'登録データ（男）'!$A$3:$L$1202,8))</f>
        <v/>
      </c>
      <c r="BE87" s="58" t="str">
        <f>IF(B87="","",VLOOKUP(B87,'登録データ（男）'!$A$3:$L$1202,11))</f>
        <v/>
      </c>
      <c r="BF87" s="58" t="str">
        <f t="shared" si="86"/>
        <v/>
      </c>
      <c r="BI87" s="58">
        <f t="shared" si="87"/>
        <v>0</v>
      </c>
    </row>
    <row r="88" spans="1:61" ht="18.75" customHeight="1">
      <c r="A88" s="250"/>
      <c r="B88" s="288"/>
      <c r="C88" s="291"/>
      <c r="D88" s="291"/>
      <c r="E88" s="109"/>
      <c r="F88" s="58" t="s">
        <v>122</v>
      </c>
      <c r="G88" s="103"/>
      <c r="H88" s="109"/>
      <c r="I88" s="102"/>
      <c r="J88" s="61" t="str">
        <f t="shared" si="93"/>
        <v/>
      </c>
      <c r="K88" s="101"/>
      <c r="L88" s="61" t="str">
        <f t="shared" si="94"/>
        <v/>
      </c>
      <c r="M88" s="101"/>
      <c r="N88" s="101"/>
      <c r="O88" s="275"/>
      <c r="P88" s="276"/>
      <c r="Q88" s="276"/>
      <c r="R88" s="260"/>
      <c r="S88" s="255"/>
      <c r="V88" s="60"/>
      <c r="W88" s="58"/>
      <c r="X88" s="58"/>
      <c r="Y88" s="58"/>
      <c r="Z88" s="58"/>
      <c r="AA88" s="58"/>
      <c r="AB88" s="58"/>
      <c r="AC88" s="58"/>
      <c r="AD88" s="58">
        <f t="shared" ca="1" si="79"/>
        <v>0</v>
      </c>
      <c r="AE88" s="58">
        <f t="shared" si="80"/>
        <v>0</v>
      </c>
      <c r="AF88" s="58" t="str">
        <f>IF(G88="","0",VLOOKUP(G88,'登録データ（男）'!$R$4:$T$27,2,FALSE))</f>
        <v>0</v>
      </c>
      <c r="AG88" s="58" t="str">
        <f t="shared" si="81"/>
        <v>00</v>
      </c>
      <c r="AH88" s="58" t="str">
        <f>IF(G88="","0",IF(OR(RIGHT(G88,1)="m",RIGHT(G88,1)="H",RIGHT(G88,1)="W",RIGHT(G88,1)="C"),1,2))</f>
        <v>0</v>
      </c>
      <c r="AI88" s="58" t="str">
        <f t="shared" si="82"/>
        <v>000000</v>
      </c>
      <c r="AJ88" s="58" t="str">
        <f t="shared" ca="1" si="83"/>
        <v/>
      </c>
      <c r="AK88" s="58">
        <f t="shared" si="88"/>
        <v>0</v>
      </c>
      <c r="AL88" s="58" t="str">
        <f>IF(G88="","0",VALUE(VLOOKUP(G88,'登録データ（男）'!$R$4:$T$31,3,FALSE)))</f>
        <v>0</v>
      </c>
      <c r="AM88" s="58">
        <f t="shared" si="84"/>
        <v>0</v>
      </c>
      <c r="AN88" s="58">
        <f t="shared" si="85"/>
        <v>0</v>
      </c>
      <c r="AO88" s="11" t="str">
        <f ca="1">IF(OFFSET(B88,-MOD(ROW(B88),3),0)&lt;&gt;"",IF(RIGHT(G88,1)=")",VALUE(VLOOKUP(OFFSET(B88,-MOD(ROW(B88),3),0),'登録データ（男）'!A73:J1391,8,FALSE)),"0"),"0")</f>
        <v>0</v>
      </c>
      <c r="AP88" s="58">
        <f t="shared" ca="1" si="89"/>
        <v>0</v>
      </c>
      <c r="AQ88" s="58"/>
      <c r="AR88" s="58"/>
      <c r="AS88" s="58"/>
      <c r="AT88" s="58"/>
      <c r="AU88" s="58"/>
      <c r="AV88" s="58"/>
      <c r="AW88" s="58"/>
      <c r="AX88" s="58"/>
      <c r="AY88" s="108">
        <f>B249</f>
        <v>0</v>
      </c>
      <c r="AZ88" s="58"/>
      <c r="BA88" s="58">
        <f t="shared" si="72"/>
        <v>0</v>
      </c>
      <c r="BD88" s="58" t="str">
        <f>IF(B88="","",VLOOKUP(B88,'登録データ（男）'!$A$3:$L$1202,8))</f>
        <v/>
      </c>
      <c r="BE88" s="58" t="str">
        <f>IF(B88="","",VLOOKUP(B88,'登録データ（男）'!$A$3:$L$1202,11))</f>
        <v/>
      </c>
      <c r="BF88" s="58" t="str">
        <f t="shared" si="86"/>
        <v/>
      </c>
      <c r="BI88" s="58">
        <f t="shared" si="87"/>
        <v>0</v>
      </c>
    </row>
    <row r="89" spans="1:61" ht="18.75" customHeight="1" thickBot="1">
      <c r="A89" s="258"/>
      <c r="B89" s="289"/>
      <c r="C89" s="292"/>
      <c r="D89" s="292"/>
      <c r="E89" s="148" t="s">
        <v>460</v>
      </c>
      <c r="F89" s="73" t="s">
        <v>123</v>
      </c>
      <c r="G89" s="103"/>
      <c r="H89" s="175"/>
      <c r="I89" s="100"/>
      <c r="J89" s="64" t="str">
        <f t="shared" si="93"/>
        <v/>
      </c>
      <c r="K89" s="100"/>
      <c r="L89" s="64" t="str">
        <f t="shared" si="94"/>
        <v/>
      </c>
      <c r="M89" s="100"/>
      <c r="N89" s="98"/>
      <c r="O89" s="271"/>
      <c r="P89" s="272"/>
      <c r="Q89" s="272"/>
      <c r="R89" s="261"/>
      <c r="S89" s="256"/>
      <c r="V89" s="60"/>
      <c r="W89" s="58"/>
      <c r="X89" s="58"/>
      <c r="Y89" s="58"/>
      <c r="Z89" s="58"/>
      <c r="AA89" s="58"/>
      <c r="AB89" s="58"/>
      <c r="AC89" s="58"/>
      <c r="AD89" s="58">
        <f t="shared" ca="1" si="79"/>
        <v>0</v>
      </c>
      <c r="AE89" s="58">
        <f t="shared" si="80"/>
        <v>0</v>
      </c>
      <c r="AF89" s="58" t="str">
        <f>IF(G89="","0",VLOOKUP(G89,'登録データ（男）'!$R$4:$T$27,2,FALSE))</f>
        <v>0</v>
      </c>
      <c r="AG89" s="58" t="str">
        <f t="shared" si="81"/>
        <v>00</v>
      </c>
      <c r="AH89" s="58" t="str">
        <f>IF(G89="","0",IF(OR(RIGHT(G89,1)="m",RIGHT(G89,1)="H",RIGHT(G89,1)="W",RIGHT(G89,1)="C"),1,2))</f>
        <v>0</v>
      </c>
      <c r="AI89" s="58" t="str">
        <f t="shared" si="82"/>
        <v>000000</v>
      </c>
      <c r="AJ89" s="58" t="str">
        <f t="shared" ca="1" si="83"/>
        <v/>
      </c>
      <c r="AK89" s="58">
        <f t="shared" si="88"/>
        <v>0</v>
      </c>
      <c r="AL89" s="58" t="str">
        <f>IF(G89="","0",VALUE(VLOOKUP(G89,'登録データ（男）'!$R$4:$T$31,3,FALSE)))</f>
        <v>0</v>
      </c>
      <c r="AM89" s="58">
        <f t="shared" si="84"/>
        <v>0</v>
      </c>
      <c r="AN89" s="58">
        <f t="shared" si="85"/>
        <v>0</v>
      </c>
      <c r="AO89" s="11" t="str">
        <f ca="1">IF(OFFSET(B89,-MOD(ROW(B89),3),0)&lt;&gt;"",IF(RIGHT(G89,1)=")",VALUE(VLOOKUP(OFFSET(B89,-MOD(ROW(B89),3),0),'登録データ（男）'!A74:J1392,8,FALSE)),"0"),"0")</f>
        <v>0</v>
      </c>
      <c r="AP89" s="58">
        <f t="shared" ca="1" si="89"/>
        <v>0</v>
      </c>
      <c r="AQ89" s="58"/>
      <c r="AR89" s="58"/>
      <c r="AS89" s="58"/>
      <c r="AT89" s="58"/>
      <c r="AU89" s="58"/>
      <c r="AV89" s="58"/>
      <c r="AW89" s="58"/>
      <c r="AX89" s="58"/>
      <c r="AY89" s="108">
        <f>B252</f>
        <v>0</v>
      </c>
      <c r="AZ89" s="58"/>
      <c r="BA89" s="58">
        <f t="shared" si="72"/>
        <v>0</v>
      </c>
      <c r="BD89" s="58" t="str">
        <f>IF(B89="","",VLOOKUP(B89,'登録データ（男）'!$A$3:$L$1202,8))</f>
        <v/>
      </c>
      <c r="BE89" s="58" t="str">
        <f>IF(B89="","",VLOOKUP(B89,'登録データ（男）'!$A$3:$L$1202,11))</f>
        <v/>
      </c>
      <c r="BF89" s="58" t="str">
        <f t="shared" si="86"/>
        <v/>
      </c>
      <c r="BI89" s="58">
        <f t="shared" si="87"/>
        <v>0</v>
      </c>
    </row>
    <row r="90" spans="1:61" ht="18.75" customHeight="1" thickTop="1">
      <c r="A90" s="257">
        <v>25</v>
      </c>
      <c r="B90" s="287"/>
      <c r="C90" s="290" t="str">
        <f>IF(B90="","",VLOOKUP(B90,'登録データ（男）'!$A$3:$W$2000,2,FALSE))</f>
        <v/>
      </c>
      <c r="D90" s="290" t="str">
        <f>IF(B90="","",VLOOKUP(B90,'登録データ（男）'!$A$3:$W$2000,3,FALSE))</f>
        <v/>
      </c>
      <c r="E90" s="58" t="str">
        <f>IF(B90="","",VLOOKUP(B90,'登録データ（男）'!$A$3:$W$2000,7,FALSE))</f>
        <v/>
      </c>
      <c r="F90" s="72" t="s">
        <v>121</v>
      </c>
      <c r="G90" s="95"/>
      <c r="H90" s="176"/>
      <c r="I90" s="97"/>
      <c r="J90" s="99" t="str">
        <f t="shared" si="93"/>
        <v/>
      </c>
      <c r="K90" s="97"/>
      <c r="L90" s="99" t="str">
        <f t="shared" si="94"/>
        <v/>
      </c>
      <c r="M90" s="97"/>
      <c r="N90" s="96"/>
      <c r="O90" s="273"/>
      <c r="P90" s="274"/>
      <c r="Q90" s="274"/>
      <c r="R90" s="259"/>
      <c r="S90" s="254"/>
      <c r="V90" s="60"/>
      <c r="W90" s="58">
        <f>IF(B90="",0,IF(VLOOKUP(B90,'登録データ（男）'!$A$3:$AT$1687,29,FALSE)=1,0,1))</f>
        <v>0</v>
      </c>
      <c r="X90" s="58">
        <f>IF(B90="",1,0)</f>
        <v>1</v>
      </c>
      <c r="Y90" s="58">
        <f>IF(C90="",1,0)</f>
        <v>1</v>
      </c>
      <c r="Z90" s="58">
        <f>IF(D90="",1,0)</f>
        <v>1</v>
      </c>
      <c r="AA90" s="58">
        <f>IF(E90="",1,0)</f>
        <v>1</v>
      </c>
      <c r="AB90" s="58">
        <f>IF(E91="",1,0)</f>
        <v>1</v>
      </c>
      <c r="AC90" s="58">
        <f>SUM(X90:AB90)</f>
        <v>5</v>
      </c>
      <c r="AD90" s="58">
        <f t="shared" ca="1" si="79"/>
        <v>0</v>
      </c>
      <c r="AE90" s="58">
        <f t="shared" si="80"/>
        <v>0</v>
      </c>
      <c r="AF90" s="58" t="str">
        <f>IF(G90="","0",VLOOKUP(G90,'登録データ（男）'!$R$4:$T$27,2,FALSE))</f>
        <v>0</v>
      </c>
      <c r="AG90" s="58" t="str">
        <f t="shared" si="81"/>
        <v>00</v>
      </c>
      <c r="AH90" s="58" t="str">
        <f>IF(G90="","0",IF(OR(RIGHT(G90,1)="m",RIGHT(G90,1)="H",RIGHT(G90,1)="W",RIGHT(G90,1)="C",RIGHT(G90,1)="〉"),1,2))</f>
        <v>0</v>
      </c>
      <c r="AI90" s="58" t="str">
        <f t="shared" si="82"/>
        <v>000000</v>
      </c>
      <c r="AJ90" s="58" t="str">
        <f t="shared" ca="1" si="83"/>
        <v/>
      </c>
      <c r="AK90" s="58">
        <f t="shared" si="88"/>
        <v>0</v>
      </c>
      <c r="AL90" s="58" t="str">
        <f>IF(G90="","0",VALUE(VLOOKUP(G90,'登録データ（男）'!$R$4:$T$31,3,FALSE)))</f>
        <v>0</v>
      </c>
      <c r="AM90" s="58">
        <f t="shared" si="84"/>
        <v>0</v>
      </c>
      <c r="AN90" s="58">
        <f t="shared" si="85"/>
        <v>0</v>
      </c>
      <c r="AO90" s="11" t="str">
        <f ca="1">IF(OFFSET(B90,-MOD(ROW(B90),3),0)&lt;&gt;"",IF(RIGHT(G90,1)=")",VALUE(VLOOKUP(OFFSET(B90,-MOD(ROW(B90),3),0),'登録データ（男）'!A75:J1393,8,FALSE)),"0"),"0")</f>
        <v>0</v>
      </c>
      <c r="AP90" s="58">
        <f t="shared" ca="1" si="89"/>
        <v>0</v>
      </c>
      <c r="AQ90" s="58" t="str">
        <f t="shared" ref="AQ90" si="98">IF(AR90="","",RANK(AR90,$AR$18:$AR$467,1))</f>
        <v/>
      </c>
      <c r="AR90" s="58" t="str">
        <f>IF(R90="","",B90)</f>
        <v/>
      </c>
      <c r="AS90" s="58" t="str">
        <f t="shared" ref="AS90" si="99">IF(AT90="","",RANK(AT90,$AT$18:$AT$467,1))</f>
        <v/>
      </c>
      <c r="AT90" s="58" t="str">
        <f>IF(S90="","",B90)</f>
        <v/>
      </c>
      <c r="AU90" s="58" t="str">
        <f t="shared" ref="AU90" si="100">IF(AV90="","",RANK(AV90,$AV$18:$AV$467,1))</f>
        <v/>
      </c>
      <c r="AV90" s="58" t="str">
        <f>IF(OR(G90="十種競技",G91="十種競技",G92="十種競技"),B90,"")</f>
        <v/>
      </c>
      <c r="AW90" s="58"/>
      <c r="AX90" s="58">
        <f>B90</f>
        <v>0</v>
      </c>
      <c r="AY90" s="108">
        <f>B255</f>
        <v>0</v>
      </c>
      <c r="AZ90" s="58"/>
      <c r="BA90" s="58">
        <f t="shared" si="72"/>
        <v>0</v>
      </c>
      <c r="BD90" s="58" t="str">
        <f>IF(B90="","",VLOOKUP(B90,'登録データ（男）'!$A$3:$L$1202,8))</f>
        <v/>
      </c>
      <c r="BE90" s="58" t="str">
        <f>IF(B90="","",VLOOKUP(B90,'登録データ（男）'!$A$3:$L$1202,11))</f>
        <v/>
      </c>
      <c r="BF90" s="58" t="str">
        <f t="shared" si="86"/>
        <v/>
      </c>
      <c r="BI90" s="58">
        <f t="shared" si="87"/>
        <v>0</v>
      </c>
    </row>
    <row r="91" spans="1:61" ht="18.75" customHeight="1">
      <c r="A91" s="250"/>
      <c r="B91" s="288"/>
      <c r="C91" s="291"/>
      <c r="D91" s="291"/>
      <c r="E91" s="109"/>
      <c r="F91" s="58" t="s">
        <v>122</v>
      </c>
      <c r="G91" s="103"/>
      <c r="H91" s="109"/>
      <c r="I91" s="102"/>
      <c r="J91" s="61" t="str">
        <f t="shared" si="93"/>
        <v/>
      </c>
      <c r="K91" s="101"/>
      <c r="L91" s="61" t="str">
        <f t="shared" si="94"/>
        <v/>
      </c>
      <c r="M91" s="101"/>
      <c r="N91" s="101"/>
      <c r="O91" s="275"/>
      <c r="P91" s="276"/>
      <c r="Q91" s="276"/>
      <c r="R91" s="260"/>
      <c r="S91" s="255"/>
      <c r="V91" s="60"/>
      <c r="W91" s="58"/>
      <c r="X91" s="58"/>
      <c r="Y91" s="58"/>
      <c r="Z91" s="58"/>
      <c r="AA91" s="58"/>
      <c r="AB91" s="58"/>
      <c r="AC91" s="58"/>
      <c r="AD91" s="58">
        <f t="shared" ca="1" si="79"/>
        <v>0</v>
      </c>
      <c r="AE91" s="58">
        <f t="shared" si="80"/>
        <v>0</v>
      </c>
      <c r="AF91" s="58" t="str">
        <f>IF(G91="","0",VLOOKUP(G91,'登録データ（男）'!$R$4:$T$27,2,FALSE))</f>
        <v>0</v>
      </c>
      <c r="AG91" s="58" t="str">
        <f t="shared" si="81"/>
        <v>00</v>
      </c>
      <c r="AH91" s="58" t="str">
        <f>IF(G91="","0",IF(OR(RIGHT(G91,1)="m",RIGHT(G91,1)="H",RIGHT(G91,1)="W",RIGHT(G91,1)="C"),1,2))</f>
        <v>0</v>
      </c>
      <c r="AI91" s="58" t="str">
        <f t="shared" si="82"/>
        <v>000000</v>
      </c>
      <c r="AJ91" s="58" t="str">
        <f t="shared" ca="1" si="83"/>
        <v/>
      </c>
      <c r="AK91" s="58">
        <f t="shared" si="88"/>
        <v>0</v>
      </c>
      <c r="AL91" s="58" t="str">
        <f>IF(G91="","0",VALUE(VLOOKUP(G91,'登録データ（男）'!$R$4:$T$31,3,FALSE)))</f>
        <v>0</v>
      </c>
      <c r="AM91" s="58">
        <f t="shared" si="84"/>
        <v>0</v>
      </c>
      <c r="AN91" s="58">
        <f t="shared" si="85"/>
        <v>0</v>
      </c>
      <c r="AO91" s="11" t="str">
        <f ca="1">IF(OFFSET(B91,-MOD(ROW(B91),3),0)&lt;&gt;"",IF(RIGHT(G91,1)=")",VALUE(VLOOKUP(OFFSET(B91,-MOD(ROW(B91),3),0),'登録データ（男）'!A76:J1394,8,FALSE)),"0"),"0")</f>
        <v>0</v>
      </c>
      <c r="AP91" s="58">
        <f t="shared" ca="1" si="89"/>
        <v>0</v>
      </c>
      <c r="AQ91" s="58"/>
      <c r="AR91" s="58"/>
      <c r="AS91" s="58"/>
      <c r="AT91" s="58"/>
      <c r="AU91" s="58"/>
      <c r="AV91" s="58"/>
      <c r="AW91" s="58"/>
      <c r="AX91" s="58"/>
      <c r="AY91" s="108">
        <f>B258</f>
        <v>0</v>
      </c>
      <c r="AZ91" s="58"/>
      <c r="BA91" s="58">
        <f t="shared" si="72"/>
        <v>0</v>
      </c>
      <c r="BD91" s="58" t="str">
        <f>IF(B91="","",VLOOKUP(B91,'登録データ（男）'!$A$3:$L$1202,8))</f>
        <v/>
      </c>
      <c r="BE91" s="58" t="str">
        <f>IF(B91="","",VLOOKUP(B91,'登録データ（男）'!$A$3:$L$1202,11))</f>
        <v/>
      </c>
      <c r="BF91" s="58" t="str">
        <f t="shared" si="86"/>
        <v/>
      </c>
      <c r="BI91" s="58">
        <f t="shared" si="87"/>
        <v>0</v>
      </c>
    </row>
    <row r="92" spans="1:61" ht="18.75" customHeight="1" thickBot="1">
      <c r="A92" s="258"/>
      <c r="B92" s="289"/>
      <c r="C92" s="292"/>
      <c r="D92" s="292"/>
      <c r="E92" s="148" t="s">
        <v>460</v>
      </c>
      <c r="F92" s="73" t="s">
        <v>123</v>
      </c>
      <c r="G92" s="103"/>
      <c r="H92" s="175"/>
      <c r="I92" s="100"/>
      <c r="J92" s="64" t="str">
        <f t="shared" si="93"/>
        <v/>
      </c>
      <c r="K92" s="100"/>
      <c r="L92" s="64" t="str">
        <f t="shared" si="94"/>
        <v/>
      </c>
      <c r="M92" s="100"/>
      <c r="N92" s="98"/>
      <c r="O92" s="271"/>
      <c r="P92" s="272"/>
      <c r="Q92" s="272"/>
      <c r="R92" s="261"/>
      <c r="S92" s="256"/>
      <c r="V92" s="60"/>
      <c r="W92" s="58"/>
      <c r="X92" s="58"/>
      <c r="Y92" s="58"/>
      <c r="Z92" s="58"/>
      <c r="AA92" s="58"/>
      <c r="AB92" s="58"/>
      <c r="AC92" s="58"/>
      <c r="AD92" s="58">
        <f t="shared" ca="1" si="79"/>
        <v>0</v>
      </c>
      <c r="AE92" s="58">
        <f t="shared" si="80"/>
        <v>0</v>
      </c>
      <c r="AF92" s="58" t="str">
        <f>IF(G92="","0",VLOOKUP(G92,'登録データ（男）'!$R$4:$T$27,2,FALSE))</f>
        <v>0</v>
      </c>
      <c r="AG92" s="58" t="str">
        <f t="shared" si="81"/>
        <v>00</v>
      </c>
      <c r="AH92" s="58" t="str">
        <f>IF(G92="","0",IF(OR(RIGHT(G92,1)="m",RIGHT(G92,1)="H",RIGHT(G92,1)="W",RIGHT(G92,1)="C"),1,2))</f>
        <v>0</v>
      </c>
      <c r="AI92" s="58" t="str">
        <f t="shared" si="82"/>
        <v>000000</v>
      </c>
      <c r="AJ92" s="58" t="str">
        <f t="shared" ca="1" si="83"/>
        <v/>
      </c>
      <c r="AK92" s="58">
        <f t="shared" si="88"/>
        <v>0</v>
      </c>
      <c r="AL92" s="58" t="str">
        <f>IF(G92="","0",VALUE(VLOOKUP(G92,'登録データ（男）'!$R$4:$T$31,3,FALSE)))</f>
        <v>0</v>
      </c>
      <c r="AM92" s="58">
        <f t="shared" si="84"/>
        <v>0</v>
      </c>
      <c r="AN92" s="58">
        <f t="shared" si="85"/>
        <v>0</v>
      </c>
      <c r="AO92" s="11" t="str">
        <f ca="1">IF(OFFSET(B92,-MOD(ROW(B92),3),0)&lt;&gt;"",IF(RIGHT(G92,1)=")",VALUE(VLOOKUP(OFFSET(B92,-MOD(ROW(B92),3),0),'登録データ（男）'!A77:J1395,8,FALSE)),"0"),"0")</f>
        <v>0</v>
      </c>
      <c r="AP92" s="58">
        <f t="shared" ca="1" si="89"/>
        <v>0</v>
      </c>
      <c r="AQ92" s="58"/>
      <c r="AR92" s="58"/>
      <c r="AS92" s="58"/>
      <c r="AT92" s="58"/>
      <c r="AU92" s="58"/>
      <c r="AV92" s="58"/>
      <c r="AW92" s="58"/>
      <c r="AX92" s="58"/>
      <c r="AY92" s="108">
        <f>B261</f>
        <v>0</v>
      </c>
      <c r="AZ92" s="58"/>
      <c r="BA92" s="58">
        <f t="shared" si="72"/>
        <v>0</v>
      </c>
      <c r="BD92" s="58" t="str">
        <f>IF(B92="","",VLOOKUP(B92,'登録データ（男）'!$A$3:$L$1202,8))</f>
        <v/>
      </c>
      <c r="BE92" s="58" t="str">
        <f>IF(B92="","",VLOOKUP(B92,'登録データ（男）'!$A$3:$L$1202,11))</f>
        <v/>
      </c>
      <c r="BF92" s="58" t="str">
        <f t="shared" si="86"/>
        <v/>
      </c>
      <c r="BI92" s="58">
        <f t="shared" si="87"/>
        <v>0</v>
      </c>
    </row>
    <row r="93" spans="1:61" ht="18.75" customHeight="1" thickTop="1">
      <c r="A93" s="257">
        <v>26</v>
      </c>
      <c r="B93" s="287"/>
      <c r="C93" s="290" t="str">
        <f>IF(B93="","",VLOOKUP(B93,'登録データ（男）'!$A$3:$W$2000,2,FALSE))</f>
        <v/>
      </c>
      <c r="D93" s="290" t="str">
        <f>IF(B93="","",VLOOKUP(B93,'登録データ（男）'!$A$3:$W$2000,3,FALSE))</f>
        <v/>
      </c>
      <c r="E93" s="58" t="str">
        <f>IF(B93="","",VLOOKUP(B93,'登録データ（男）'!$A$3:$W$2000,7,FALSE))</f>
        <v/>
      </c>
      <c r="F93" s="72" t="s">
        <v>121</v>
      </c>
      <c r="G93" s="95"/>
      <c r="H93" s="176"/>
      <c r="I93" s="97"/>
      <c r="J93" s="99" t="str">
        <f t="shared" si="93"/>
        <v/>
      </c>
      <c r="K93" s="97"/>
      <c r="L93" s="99" t="str">
        <f t="shared" si="94"/>
        <v/>
      </c>
      <c r="M93" s="97"/>
      <c r="N93" s="96"/>
      <c r="O93" s="273"/>
      <c r="P93" s="274"/>
      <c r="Q93" s="274"/>
      <c r="R93" s="259"/>
      <c r="S93" s="254"/>
      <c r="V93" s="60"/>
      <c r="W93" s="58">
        <f>IF(B93="",0,IF(VLOOKUP(B93,'登録データ（男）'!$A$3:$AT$1687,29,FALSE)=1,0,1))</f>
        <v>0</v>
      </c>
      <c r="X93" s="58">
        <f>IF(B93="",1,0)</f>
        <v>1</v>
      </c>
      <c r="Y93" s="58">
        <f>IF(C93="",1,0)</f>
        <v>1</v>
      </c>
      <c r="Z93" s="58">
        <f>IF(D93="",1,0)</f>
        <v>1</v>
      </c>
      <c r="AA93" s="58">
        <f>IF(E93="",1,0)</f>
        <v>1</v>
      </c>
      <c r="AB93" s="58">
        <f>IF(E94="",1,0)</f>
        <v>1</v>
      </c>
      <c r="AC93" s="58">
        <f>SUM(X93:AB93)</f>
        <v>5</v>
      </c>
      <c r="AD93" s="58">
        <f t="shared" ca="1" si="79"/>
        <v>0</v>
      </c>
      <c r="AE93" s="58">
        <f t="shared" si="80"/>
        <v>0</v>
      </c>
      <c r="AF93" s="58" t="str">
        <f>IF(G93="","0",VLOOKUP(G93,'登録データ（男）'!$R$4:$T$27,2,FALSE))</f>
        <v>0</v>
      </c>
      <c r="AG93" s="58" t="str">
        <f t="shared" si="81"/>
        <v>00</v>
      </c>
      <c r="AH93" s="58" t="str">
        <f>IF(G93="","0",IF(OR(RIGHT(G93,1)="m",RIGHT(G93,1)="H",RIGHT(G93,1)="W",RIGHT(G93,1)="C",RIGHT(G93,1)="〉"),1,2))</f>
        <v>0</v>
      </c>
      <c r="AI93" s="58" t="str">
        <f t="shared" si="82"/>
        <v>000000</v>
      </c>
      <c r="AJ93" s="58" t="str">
        <f t="shared" ca="1" si="83"/>
        <v/>
      </c>
      <c r="AK93" s="58">
        <f t="shared" si="88"/>
        <v>0</v>
      </c>
      <c r="AL93" s="58" t="str">
        <f>IF(G93="","0",VALUE(VLOOKUP(G93,'登録データ（男）'!$R$4:$T$31,3,FALSE)))</f>
        <v>0</v>
      </c>
      <c r="AM93" s="58">
        <f t="shared" si="84"/>
        <v>0</v>
      </c>
      <c r="AN93" s="58">
        <f t="shared" si="85"/>
        <v>0</v>
      </c>
      <c r="AO93" s="11" t="str">
        <f ca="1">IF(OFFSET(B93,-MOD(ROW(B93),3),0)&lt;&gt;"",IF(RIGHT(G93,1)=")",VALUE(VLOOKUP(OFFSET(B93,-MOD(ROW(B93),3),0),'登録データ（男）'!A78:J1396,8,FALSE)),"0"),"0")</f>
        <v>0</v>
      </c>
      <c r="AP93" s="58">
        <f t="shared" ca="1" si="89"/>
        <v>0</v>
      </c>
      <c r="AQ93" s="58" t="str">
        <f t="shared" ref="AQ93" si="101">IF(AR93="","",RANK(AR93,$AR$18:$AR$467,1))</f>
        <v/>
      </c>
      <c r="AR93" s="58" t="str">
        <f>IF(R93="","",B93)</f>
        <v/>
      </c>
      <c r="AS93" s="58" t="str">
        <f t="shared" ref="AS93" si="102">IF(AT93="","",RANK(AT93,$AT$18:$AT$467,1))</f>
        <v/>
      </c>
      <c r="AT93" s="58" t="str">
        <f>IF(S93="","",B93)</f>
        <v/>
      </c>
      <c r="AU93" s="58" t="str">
        <f t="shared" ref="AU93" si="103">IF(AV93="","",RANK(AV93,$AV$18:$AV$467,1))</f>
        <v/>
      </c>
      <c r="AV93" s="58" t="str">
        <f>IF(OR(G93="十種競技",G94="十種競技",G95="十種競技"),B93,"")</f>
        <v/>
      </c>
      <c r="AW93" s="58"/>
      <c r="AX93" s="58">
        <f>B93</f>
        <v>0</v>
      </c>
      <c r="AY93" s="108">
        <f>B264</f>
        <v>0</v>
      </c>
      <c r="AZ93" s="58"/>
      <c r="BA93" s="58">
        <f t="shared" si="72"/>
        <v>0</v>
      </c>
      <c r="BD93" s="58" t="str">
        <f>IF(B93="","",VLOOKUP(B93,'登録データ（男）'!$A$3:$L$1202,8))</f>
        <v/>
      </c>
      <c r="BE93" s="58" t="str">
        <f>IF(B93="","",VLOOKUP(B93,'登録データ（男）'!$A$3:$L$1202,11))</f>
        <v/>
      </c>
      <c r="BF93" s="58" t="str">
        <f t="shared" si="86"/>
        <v/>
      </c>
      <c r="BI93" s="58">
        <f t="shared" si="87"/>
        <v>0</v>
      </c>
    </row>
    <row r="94" spans="1:61" ht="18.75" customHeight="1">
      <c r="A94" s="250"/>
      <c r="B94" s="288"/>
      <c r="C94" s="291"/>
      <c r="D94" s="291"/>
      <c r="E94" s="109"/>
      <c r="F94" s="58" t="s">
        <v>122</v>
      </c>
      <c r="G94" s="103"/>
      <c r="H94" s="109"/>
      <c r="I94" s="102"/>
      <c r="J94" s="61" t="str">
        <f t="shared" si="93"/>
        <v/>
      </c>
      <c r="K94" s="101"/>
      <c r="L94" s="61" t="str">
        <f t="shared" si="94"/>
        <v/>
      </c>
      <c r="M94" s="101"/>
      <c r="N94" s="101"/>
      <c r="O94" s="275"/>
      <c r="P94" s="276"/>
      <c r="Q94" s="276"/>
      <c r="R94" s="260"/>
      <c r="S94" s="255"/>
      <c r="V94" s="60"/>
      <c r="W94" s="58"/>
      <c r="X94" s="58"/>
      <c r="Y94" s="58"/>
      <c r="Z94" s="58"/>
      <c r="AA94" s="58"/>
      <c r="AB94" s="58"/>
      <c r="AC94" s="58"/>
      <c r="AD94" s="58">
        <f t="shared" ca="1" si="79"/>
        <v>0</v>
      </c>
      <c r="AE94" s="58">
        <f t="shared" si="80"/>
        <v>0</v>
      </c>
      <c r="AF94" s="58" t="str">
        <f>IF(G94="","0",VLOOKUP(G94,'登録データ（男）'!$R$4:$T$27,2,FALSE))</f>
        <v>0</v>
      </c>
      <c r="AG94" s="58" t="str">
        <f t="shared" si="81"/>
        <v>00</v>
      </c>
      <c r="AH94" s="58" t="str">
        <f>IF(G94="","0",IF(OR(RIGHT(G94,1)="m",RIGHT(G94,1)="H",RIGHT(G94,1)="W",RIGHT(G94,1)="C"),1,2))</f>
        <v>0</v>
      </c>
      <c r="AI94" s="58" t="str">
        <f t="shared" si="82"/>
        <v>000000</v>
      </c>
      <c r="AJ94" s="58" t="str">
        <f t="shared" ca="1" si="83"/>
        <v/>
      </c>
      <c r="AK94" s="58">
        <f t="shared" si="88"/>
        <v>0</v>
      </c>
      <c r="AL94" s="58" t="str">
        <f>IF(G94="","0",VALUE(VLOOKUP(G94,'登録データ（男）'!$R$4:$T$31,3,FALSE)))</f>
        <v>0</v>
      </c>
      <c r="AM94" s="58">
        <f t="shared" si="84"/>
        <v>0</v>
      </c>
      <c r="AN94" s="58">
        <f t="shared" si="85"/>
        <v>0</v>
      </c>
      <c r="AO94" s="11" t="str">
        <f ca="1">IF(OFFSET(B94,-MOD(ROW(B94),3),0)&lt;&gt;"",IF(RIGHT(G94,1)=")",VALUE(VLOOKUP(OFFSET(B94,-MOD(ROW(B94),3),0),'登録データ（男）'!A79:J1397,8,FALSE)),"0"),"0")</f>
        <v>0</v>
      </c>
      <c r="AP94" s="58">
        <f t="shared" ca="1" si="89"/>
        <v>0</v>
      </c>
      <c r="AQ94" s="58"/>
      <c r="AR94" s="58"/>
      <c r="AS94" s="58"/>
      <c r="AT94" s="58"/>
      <c r="AU94" s="58"/>
      <c r="AV94" s="58"/>
      <c r="AW94" s="58"/>
      <c r="AX94" s="58"/>
      <c r="AY94" s="108">
        <f>B267</f>
        <v>0</v>
      </c>
      <c r="AZ94" s="58"/>
      <c r="BA94" s="58">
        <f t="shared" si="72"/>
        <v>0</v>
      </c>
      <c r="BD94" s="58" t="str">
        <f>IF(B94="","",VLOOKUP(B94,'登録データ（男）'!$A$3:$L$1202,8))</f>
        <v/>
      </c>
      <c r="BE94" s="58" t="str">
        <f>IF(B94="","",VLOOKUP(B94,'登録データ（男）'!$A$3:$L$1202,11))</f>
        <v/>
      </c>
      <c r="BF94" s="58" t="str">
        <f t="shared" si="86"/>
        <v/>
      </c>
      <c r="BI94" s="58">
        <f t="shared" si="87"/>
        <v>0</v>
      </c>
    </row>
    <row r="95" spans="1:61" ht="18.75" customHeight="1" thickBot="1">
      <c r="A95" s="258"/>
      <c r="B95" s="289"/>
      <c r="C95" s="292"/>
      <c r="D95" s="292"/>
      <c r="E95" s="148" t="s">
        <v>460</v>
      </c>
      <c r="F95" s="73" t="s">
        <v>123</v>
      </c>
      <c r="G95" s="103"/>
      <c r="H95" s="175"/>
      <c r="I95" s="100"/>
      <c r="J95" s="64" t="str">
        <f t="shared" si="93"/>
        <v/>
      </c>
      <c r="K95" s="100"/>
      <c r="L95" s="64" t="str">
        <f t="shared" si="94"/>
        <v/>
      </c>
      <c r="M95" s="100"/>
      <c r="N95" s="98"/>
      <c r="O95" s="271"/>
      <c r="P95" s="272"/>
      <c r="Q95" s="272"/>
      <c r="R95" s="261"/>
      <c r="S95" s="256"/>
      <c r="V95" s="60"/>
      <c r="W95" s="58"/>
      <c r="X95" s="58"/>
      <c r="Y95" s="58"/>
      <c r="Z95" s="58"/>
      <c r="AA95" s="58"/>
      <c r="AB95" s="58"/>
      <c r="AC95" s="58"/>
      <c r="AD95" s="58">
        <f t="shared" ca="1" si="79"/>
        <v>0</v>
      </c>
      <c r="AE95" s="58">
        <f t="shared" si="80"/>
        <v>0</v>
      </c>
      <c r="AF95" s="58" t="str">
        <f>IF(G95="","0",VLOOKUP(G95,'登録データ（男）'!$R$4:$T$27,2,FALSE))</f>
        <v>0</v>
      </c>
      <c r="AG95" s="58" t="str">
        <f t="shared" si="81"/>
        <v>00</v>
      </c>
      <c r="AH95" s="58" t="str">
        <f>IF(G95="","0",IF(OR(RIGHT(G95,1)="m",RIGHT(G95,1)="H",RIGHT(G95,1)="W",RIGHT(G95,1)="C"),1,2))</f>
        <v>0</v>
      </c>
      <c r="AI95" s="58" t="str">
        <f t="shared" si="82"/>
        <v>000000</v>
      </c>
      <c r="AJ95" s="58" t="str">
        <f t="shared" ca="1" si="83"/>
        <v/>
      </c>
      <c r="AK95" s="58">
        <f t="shared" si="88"/>
        <v>0</v>
      </c>
      <c r="AL95" s="58" t="str">
        <f>IF(G95="","0",VALUE(VLOOKUP(G95,'登録データ（男）'!$R$4:$T$31,3,FALSE)))</f>
        <v>0</v>
      </c>
      <c r="AM95" s="58">
        <f t="shared" si="84"/>
        <v>0</v>
      </c>
      <c r="AN95" s="58">
        <f t="shared" si="85"/>
        <v>0</v>
      </c>
      <c r="AO95" s="11" t="str">
        <f ca="1">IF(OFFSET(B95,-MOD(ROW(B95),3),0)&lt;&gt;"",IF(RIGHT(G95,1)=")",VALUE(VLOOKUP(OFFSET(B95,-MOD(ROW(B95),3),0),'登録データ（男）'!A80:J1398,8,FALSE)),"0"),"0")</f>
        <v>0</v>
      </c>
      <c r="AP95" s="58">
        <f t="shared" ca="1" si="89"/>
        <v>0</v>
      </c>
      <c r="AQ95" s="58"/>
      <c r="AR95" s="58"/>
      <c r="AS95" s="58"/>
      <c r="AT95" s="58"/>
      <c r="AU95" s="58"/>
      <c r="AV95" s="58"/>
      <c r="AW95" s="58"/>
      <c r="AX95" s="58"/>
      <c r="AY95" s="108">
        <f>B270</f>
        <v>0</v>
      </c>
      <c r="AZ95" s="58"/>
      <c r="BA95" s="58">
        <f t="shared" si="72"/>
        <v>0</v>
      </c>
      <c r="BD95" s="58" t="str">
        <f>IF(B95="","",VLOOKUP(B95,'登録データ（男）'!$A$3:$L$1202,8))</f>
        <v/>
      </c>
      <c r="BE95" s="58" t="str">
        <f>IF(B95="","",VLOOKUP(B95,'登録データ（男）'!$A$3:$L$1202,11))</f>
        <v/>
      </c>
      <c r="BF95" s="58" t="str">
        <f t="shared" si="86"/>
        <v/>
      </c>
      <c r="BI95" s="58">
        <f t="shared" si="87"/>
        <v>0</v>
      </c>
    </row>
    <row r="96" spans="1:61" ht="18.75" customHeight="1" thickTop="1">
      <c r="A96" s="257">
        <v>27</v>
      </c>
      <c r="B96" s="287"/>
      <c r="C96" s="290" t="str">
        <f>IF(B96="","",VLOOKUP(B96,'登録データ（男）'!$A$3:$W$2000,2,FALSE))</f>
        <v/>
      </c>
      <c r="D96" s="290" t="str">
        <f>IF(B96="","",VLOOKUP(B96,'登録データ（男）'!$A$3:$W$2000,3,FALSE))</f>
        <v/>
      </c>
      <c r="E96" s="58" t="str">
        <f>IF(B96="","",VLOOKUP(B96,'登録データ（男）'!$A$3:$W$2000,7,FALSE))</f>
        <v/>
      </c>
      <c r="F96" s="72" t="s">
        <v>121</v>
      </c>
      <c r="G96" s="95"/>
      <c r="H96" s="176"/>
      <c r="I96" s="97"/>
      <c r="J96" s="99" t="str">
        <f t="shared" si="93"/>
        <v/>
      </c>
      <c r="K96" s="97"/>
      <c r="L96" s="99" t="str">
        <f t="shared" si="94"/>
        <v/>
      </c>
      <c r="M96" s="97"/>
      <c r="N96" s="96"/>
      <c r="O96" s="273"/>
      <c r="P96" s="274"/>
      <c r="Q96" s="274"/>
      <c r="R96" s="259"/>
      <c r="S96" s="254"/>
      <c r="V96" s="60"/>
      <c r="W96" s="58">
        <f>IF(B96="",0,IF(VLOOKUP(B96,'登録データ（男）'!$A$3:$AT$1687,29,FALSE)=1,0,1))</f>
        <v>0</v>
      </c>
      <c r="X96" s="58">
        <f>IF(B96="",1,0)</f>
        <v>1</v>
      </c>
      <c r="Y96" s="58">
        <f>IF(C96="",1,0)</f>
        <v>1</v>
      </c>
      <c r="Z96" s="58">
        <f>IF(D96="",1,0)</f>
        <v>1</v>
      </c>
      <c r="AA96" s="58">
        <f>IF(E96="",1,0)</f>
        <v>1</v>
      </c>
      <c r="AB96" s="58">
        <f>IF(E97="",1,0)</f>
        <v>1</v>
      </c>
      <c r="AC96" s="58">
        <f>SUM(X96:AB96)</f>
        <v>5</v>
      </c>
      <c r="AD96" s="58">
        <f t="shared" ca="1" si="79"/>
        <v>0</v>
      </c>
      <c r="AE96" s="58">
        <f t="shared" si="80"/>
        <v>0</v>
      </c>
      <c r="AF96" s="58" t="str">
        <f>IF(G96="","0",VLOOKUP(G96,'登録データ（男）'!$R$4:$T$27,2,FALSE))</f>
        <v>0</v>
      </c>
      <c r="AG96" s="58" t="str">
        <f t="shared" si="81"/>
        <v>00</v>
      </c>
      <c r="AH96" s="58" t="str">
        <f>IF(G96="","0",IF(OR(RIGHT(G96,1)="m",RIGHT(G96,1)="H",RIGHT(G96,1)="W",RIGHT(G96,1)="C",RIGHT(G96,1)="〉"),1,2))</f>
        <v>0</v>
      </c>
      <c r="AI96" s="58" t="str">
        <f t="shared" si="82"/>
        <v>000000</v>
      </c>
      <c r="AJ96" s="58" t="str">
        <f t="shared" ca="1" si="83"/>
        <v/>
      </c>
      <c r="AK96" s="58">
        <f t="shared" si="88"/>
        <v>0</v>
      </c>
      <c r="AL96" s="58" t="str">
        <f>IF(G96="","0",VALUE(VLOOKUP(G96,'登録データ（男）'!$R$4:$T$31,3,FALSE)))</f>
        <v>0</v>
      </c>
      <c r="AM96" s="58">
        <f t="shared" si="84"/>
        <v>0</v>
      </c>
      <c r="AN96" s="58">
        <f t="shared" si="85"/>
        <v>0</v>
      </c>
      <c r="AO96" s="11" t="str">
        <f ca="1">IF(OFFSET(B96,-MOD(ROW(B96),3),0)&lt;&gt;"",IF(RIGHT(G96,1)=")",VALUE(VLOOKUP(OFFSET(B96,-MOD(ROW(B96),3),0),'登録データ（男）'!A81:J1399,8,FALSE)),"0"),"0")</f>
        <v>0</v>
      </c>
      <c r="AP96" s="58">
        <f t="shared" ca="1" si="89"/>
        <v>0</v>
      </c>
      <c r="AQ96" s="58" t="str">
        <f t="shared" ref="AQ96" si="104">IF(AR96="","",RANK(AR96,$AR$18:$AR$467,1))</f>
        <v/>
      </c>
      <c r="AR96" s="58" t="str">
        <f>IF(R96="","",B96)</f>
        <v/>
      </c>
      <c r="AS96" s="58" t="str">
        <f t="shared" ref="AS96" si="105">IF(AT96="","",RANK(AT96,$AT$18:$AT$467,1))</f>
        <v/>
      </c>
      <c r="AT96" s="58" t="str">
        <f>IF(S96="","",B96)</f>
        <v/>
      </c>
      <c r="AU96" s="58" t="str">
        <f t="shared" ref="AU96" si="106">IF(AV96="","",RANK(AV96,$AV$18:$AV$467,1))</f>
        <v/>
      </c>
      <c r="AV96" s="58" t="str">
        <f>IF(OR(G96="十種競技",G97="十種競技",G98="十種競技"),B96,"")</f>
        <v/>
      </c>
      <c r="AW96" s="58"/>
      <c r="AX96" s="58">
        <f>B96</f>
        <v>0</v>
      </c>
      <c r="AY96" s="108">
        <f>B273</f>
        <v>0</v>
      </c>
      <c r="AZ96" s="58"/>
      <c r="BA96" s="58">
        <f t="shared" si="72"/>
        <v>0</v>
      </c>
      <c r="BD96" s="58" t="str">
        <f>IF(B96="","",VLOOKUP(B96,'登録データ（男）'!$A$3:$L$1202,8))</f>
        <v/>
      </c>
      <c r="BE96" s="58" t="str">
        <f>IF(B96="","",VLOOKUP(B96,'登録データ（男）'!$A$3:$L$1202,11))</f>
        <v/>
      </c>
      <c r="BF96" s="58" t="str">
        <f t="shared" si="86"/>
        <v/>
      </c>
      <c r="BI96" s="58">
        <f t="shared" si="87"/>
        <v>0</v>
      </c>
    </row>
    <row r="97" spans="1:61" ht="18.75" customHeight="1">
      <c r="A97" s="250"/>
      <c r="B97" s="288"/>
      <c r="C97" s="291"/>
      <c r="D97" s="291"/>
      <c r="E97" s="109"/>
      <c r="F97" s="58" t="s">
        <v>122</v>
      </c>
      <c r="G97" s="103"/>
      <c r="H97" s="109"/>
      <c r="I97" s="102"/>
      <c r="J97" s="61" t="str">
        <f t="shared" si="93"/>
        <v/>
      </c>
      <c r="K97" s="101"/>
      <c r="L97" s="61" t="str">
        <f t="shared" si="94"/>
        <v/>
      </c>
      <c r="M97" s="101"/>
      <c r="N97" s="101"/>
      <c r="O97" s="275"/>
      <c r="P97" s="276"/>
      <c r="Q97" s="276"/>
      <c r="R97" s="260"/>
      <c r="S97" s="255"/>
      <c r="V97" s="60"/>
      <c r="W97" s="58"/>
      <c r="X97" s="58"/>
      <c r="Y97" s="58"/>
      <c r="Z97" s="58"/>
      <c r="AA97" s="58"/>
      <c r="AB97" s="58"/>
      <c r="AC97" s="58"/>
      <c r="AD97" s="58">
        <f t="shared" ca="1" si="79"/>
        <v>0</v>
      </c>
      <c r="AE97" s="58">
        <f t="shared" si="80"/>
        <v>0</v>
      </c>
      <c r="AF97" s="58" t="str">
        <f>IF(G97="","0",VLOOKUP(G97,'登録データ（男）'!$R$4:$T$27,2,FALSE))</f>
        <v>0</v>
      </c>
      <c r="AG97" s="58" t="str">
        <f t="shared" si="81"/>
        <v>00</v>
      </c>
      <c r="AH97" s="58" t="str">
        <f>IF(G97="","0",IF(OR(RIGHT(G97,1)="m",RIGHT(G97,1)="H",RIGHT(G97,1)="W",RIGHT(G97,1)="C"),1,2))</f>
        <v>0</v>
      </c>
      <c r="AI97" s="58" t="str">
        <f t="shared" si="82"/>
        <v>000000</v>
      </c>
      <c r="AJ97" s="58" t="str">
        <f t="shared" ca="1" si="83"/>
        <v/>
      </c>
      <c r="AK97" s="58">
        <f t="shared" si="88"/>
        <v>0</v>
      </c>
      <c r="AL97" s="58" t="str">
        <f>IF(G97="","0",VALUE(VLOOKUP(G97,'登録データ（男）'!$R$4:$T$31,3,FALSE)))</f>
        <v>0</v>
      </c>
      <c r="AM97" s="58">
        <f t="shared" si="84"/>
        <v>0</v>
      </c>
      <c r="AN97" s="58">
        <f t="shared" si="85"/>
        <v>0</v>
      </c>
      <c r="AO97" s="11" t="str">
        <f ca="1">IF(OFFSET(B97,-MOD(ROW(B97),3),0)&lt;&gt;"",IF(RIGHT(G97,1)=")",VALUE(VLOOKUP(OFFSET(B97,-MOD(ROW(B97),3),0),'登録データ（男）'!A82:J1400,8,FALSE)),"0"),"0")</f>
        <v>0</v>
      </c>
      <c r="AP97" s="58">
        <f t="shared" ca="1" si="89"/>
        <v>0</v>
      </c>
      <c r="AQ97" s="58"/>
      <c r="AR97" s="58"/>
      <c r="AS97" s="58"/>
      <c r="AT97" s="58"/>
      <c r="AU97" s="58"/>
      <c r="AV97" s="58"/>
      <c r="AW97" s="58"/>
      <c r="AX97" s="58"/>
      <c r="AY97" s="108">
        <f>B276</f>
        <v>0</v>
      </c>
      <c r="AZ97" s="58"/>
      <c r="BA97" s="58">
        <f t="shared" si="72"/>
        <v>0</v>
      </c>
      <c r="BD97" s="58" t="str">
        <f>IF(B97="","",VLOOKUP(B97,'登録データ（男）'!$A$3:$L$1202,8))</f>
        <v/>
      </c>
      <c r="BE97" s="58" t="str">
        <f>IF(B97="","",VLOOKUP(B97,'登録データ（男）'!$A$3:$L$1202,11))</f>
        <v/>
      </c>
      <c r="BF97" s="58" t="str">
        <f t="shared" si="86"/>
        <v/>
      </c>
      <c r="BI97" s="58">
        <f t="shared" si="87"/>
        <v>0</v>
      </c>
    </row>
    <row r="98" spans="1:61" ht="18.75" customHeight="1" thickBot="1">
      <c r="A98" s="258"/>
      <c r="B98" s="289"/>
      <c r="C98" s="292"/>
      <c r="D98" s="292"/>
      <c r="E98" s="148" t="s">
        <v>460</v>
      </c>
      <c r="F98" s="73" t="s">
        <v>123</v>
      </c>
      <c r="G98" s="103"/>
      <c r="H98" s="175"/>
      <c r="I98" s="100"/>
      <c r="J98" s="64" t="str">
        <f t="shared" si="93"/>
        <v/>
      </c>
      <c r="K98" s="100"/>
      <c r="L98" s="64" t="str">
        <f t="shared" si="94"/>
        <v/>
      </c>
      <c r="M98" s="100"/>
      <c r="N98" s="98"/>
      <c r="O98" s="271"/>
      <c r="P98" s="272"/>
      <c r="Q98" s="272"/>
      <c r="R98" s="261"/>
      <c r="S98" s="256"/>
      <c r="V98" s="60"/>
      <c r="W98" s="58"/>
      <c r="X98" s="58"/>
      <c r="Y98" s="58"/>
      <c r="Z98" s="58"/>
      <c r="AA98" s="58"/>
      <c r="AB98" s="58"/>
      <c r="AC98" s="58"/>
      <c r="AD98" s="58">
        <f t="shared" ca="1" si="79"/>
        <v>0</v>
      </c>
      <c r="AE98" s="58">
        <f t="shared" si="80"/>
        <v>0</v>
      </c>
      <c r="AF98" s="58" t="str">
        <f>IF(G98="","0",VLOOKUP(G98,'登録データ（男）'!$R$4:$T$27,2,FALSE))</f>
        <v>0</v>
      </c>
      <c r="AG98" s="58" t="str">
        <f t="shared" si="81"/>
        <v>00</v>
      </c>
      <c r="AH98" s="58" t="str">
        <f>IF(G98="","0",IF(OR(RIGHT(G98,1)="m",RIGHT(G98,1)="H",RIGHT(G98,1)="W",RIGHT(G98,1)="C"),1,2))</f>
        <v>0</v>
      </c>
      <c r="AI98" s="58" t="str">
        <f t="shared" si="82"/>
        <v>000000</v>
      </c>
      <c r="AJ98" s="58" t="str">
        <f t="shared" ca="1" si="83"/>
        <v/>
      </c>
      <c r="AK98" s="58">
        <f t="shared" si="88"/>
        <v>0</v>
      </c>
      <c r="AL98" s="58" t="str">
        <f>IF(G98="","0",VALUE(VLOOKUP(G98,'登録データ（男）'!$R$4:$T$31,3,FALSE)))</f>
        <v>0</v>
      </c>
      <c r="AM98" s="58">
        <f t="shared" si="84"/>
        <v>0</v>
      </c>
      <c r="AN98" s="58">
        <f t="shared" si="85"/>
        <v>0</v>
      </c>
      <c r="AO98" s="11" t="str">
        <f ca="1">IF(OFFSET(B98,-MOD(ROW(B98),3),0)&lt;&gt;"",IF(RIGHT(G98,1)=")",VALUE(VLOOKUP(OFFSET(B98,-MOD(ROW(B98),3),0),'登録データ（男）'!A83:J1401,8,FALSE)),"0"),"0")</f>
        <v>0</v>
      </c>
      <c r="AP98" s="58">
        <f t="shared" ca="1" si="89"/>
        <v>0</v>
      </c>
      <c r="AQ98" s="58"/>
      <c r="AR98" s="58"/>
      <c r="AS98" s="58"/>
      <c r="AT98" s="58"/>
      <c r="AU98" s="58"/>
      <c r="AV98" s="58"/>
      <c r="AW98" s="58"/>
      <c r="AX98" s="58"/>
      <c r="AY98" s="108">
        <f>B279</f>
        <v>0</v>
      </c>
      <c r="AZ98" s="58"/>
      <c r="BA98" s="58">
        <f t="shared" si="72"/>
        <v>0</v>
      </c>
      <c r="BD98" s="58" t="str">
        <f>IF(B98="","",VLOOKUP(B98,'登録データ（男）'!$A$3:$L$1202,8))</f>
        <v/>
      </c>
      <c r="BE98" s="58" t="str">
        <f>IF(B98="","",VLOOKUP(B98,'登録データ（男）'!$A$3:$L$1202,11))</f>
        <v/>
      </c>
      <c r="BF98" s="58" t="str">
        <f t="shared" si="86"/>
        <v/>
      </c>
      <c r="BI98" s="58">
        <f t="shared" si="87"/>
        <v>0</v>
      </c>
    </row>
    <row r="99" spans="1:61" ht="18.75" customHeight="1" thickTop="1">
      <c r="A99" s="257">
        <v>28</v>
      </c>
      <c r="B99" s="287"/>
      <c r="C99" s="290" t="str">
        <f>IF(B99="","",VLOOKUP(B99,'登録データ（男）'!$A$3:$W$2000,2,FALSE))</f>
        <v/>
      </c>
      <c r="D99" s="290" t="str">
        <f>IF(B99="","",VLOOKUP(B99,'登録データ（男）'!$A$3:$W$2000,3,FALSE))</f>
        <v/>
      </c>
      <c r="E99" s="58" t="str">
        <f>IF(B99="","",VLOOKUP(B99,'登録データ（男）'!$A$3:$W$2000,7,FALSE))</f>
        <v/>
      </c>
      <c r="F99" s="72" t="s">
        <v>121</v>
      </c>
      <c r="G99" s="95"/>
      <c r="H99" s="176"/>
      <c r="I99" s="97"/>
      <c r="J99" s="99" t="str">
        <f t="shared" si="93"/>
        <v/>
      </c>
      <c r="K99" s="97"/>
      <c r="L99" s="99" t="str">
        <f t="shared" si="94"/>
        <v/>
      </c>
      <c r="M99" s="97"/>
      <c r="N99" s="96"/>
      <c r="O99" s="273"/>
      <c r="P99" s="274"/>
      <c r="Q99" s="274"/>
      <c r="R99" s="259"/>
      <c r="S99" s="254"/>
      <c r="V99" s="60"/>
      <c r="W99" s="58">
        <f>IF(B99="",0,IF(VLOOKUP(B99,'登録データ（男）'!$A$3:$AT$1687,29,FALSE)=1,0,1))</f>
        <v>0</v>
      </c>
      <c r="X99" s="58">
        <f>IF(B99="",1,0)</f>
        <v>1</v>
      </c>
      <c r="Y99" s="58">
        <f>IF(C99="",1,0)</f>
        <v>1</v>
      </c>
      <c r="Z99" s="58">
        <f>IF(D99="",1,0)</f>
        <v>1</v>
      </c>
      <c r="AA99" s="58">
        <f>IF(E99="",1,0)</f>
        <v>1</v>
      </c>
      <c r="AB99" s="58">
        <f>IF(E100="",1,0)</f>
        <v>1</v>
      </c>
      <c r="AC99" s="58">
        <f>SUM(X99:AB99)</f>
        <v>5</v>
      </c>
      <c r="AD99" s="58">
        <f t="shared" ca="1" si="79"/>
        <v>0</v>
      </c>
      <c r="AE99" s="58">
        <f t="shared" si="80"/>
        <v>0</v>
      </c>
      <c r="AF99" s="58" t="str">
        <f>IF(G99="","0",VLOOKUP(G99,'登録データ（男）'!$R$4:$T$27,2,FALSE))</f>
        <v>0</v>
      </c>
      <c r="AG99" s="58" t="str">
        <f t="shared" si="81"/>
        <v>00</v>
      </c>
      <c r="AH99" s="58" t="str">
        <f>IF(G99="","0",IF(OR(RIGHT(G99,1)="m",RIGHT(G99,1)="H",RIGHT(G99,1)="W",RIGHT(G99,1)="C",RIGHT(G99,1)="〉"),1,2))</f>
        <v>0</v>
      </c>
      <c r="AI99" s="58" t="str">
        <f t="shared" si="82"/>
        <v>000000</v>
      </c>
      <c r="AJ99" s="58" t="str">
        <f t="shared" ca="1" si="83"/>
        <v/>
      </c>
      <c r="AK99" s="58">
        <f t="shared" si="88"/>
        <v>0</v>
      </c>
      <c r="AL99" s="58" t="str">
        <f>IF(G99="","0",VALUE(VLOOKUP(G99,'登録データ（男）'!$R$4:$T$31,3,FALSE)))</f>
        <v>0</v>
      </c>
      <c r="AM99" s="58">
        <f t="shared" si="84"/>
        <v>0</v>
      </c>
      <c r="AN99" s="58">
        <f t="shared" si="85"/>
        <v>0</v>
      </c>
      <c r="AO99" s="11" t="str">
        <f ca="1">IF(OFFSET(B99,-MOD(ROW(B99),3),0)&lt;&gt;"",IF(RIGHT(G99,1)=")",VALUE(VLOOKUP(OFFSET(B99,-MOD(ROW(B99),3),0),'登録データ（男）'!A84:J1402,8,FALSE)),"0"),"0")</f>
        <v>0</v>
      </c>
      <c r="AP99" s="58">
        <f t="shared" ca="1" si="89"/>
        <v>0</v>
      </c>
      <c r="AQ99" s="58" t="str">
        <f t="shared" ref="AQ99" si="107">IF(AR99="","",RANK(AR99,$AR$18:$AR$467,1))</f>
        <v/>
      </c>
      <c r="AR99" s="58" t="str">
        <f>IF(R99="","",B99)</f>
        <v/>
      </c>
      <c r="AS99" s="58" t="str">
        <f t="shared" ref="AS99" si="108">IF(AT99="","",RANK(AT99,$AT$18:$AT$467,1))</f>
        <v/>
      </c>
      <c r="AT99" s="58" t="str">
        <f>IF(S99="","",B99)</f>
        <v/>
      </c>
      <c r="AU99" s="58" t="str">
        <f t="shared" ref="AU99" si="109">IF(AV99="","",RANK(AV99,$AV$18:$AV$467,1))</f>
        <v/>
      </c>
      <c r="AV99" s="58" t="str">
        <f>IF(OR(G99="十種競技",G100="十種競技",G101="十種競技"),B99,"")</f>
        <v/>
      </c>
      <c r="AW99" s="58"/>
      <c r="AX99" s="58">
        <f>B99</f>
        <v>0</v>
      </c>
      <c r="AY99" s="108">
        <f>B282</f>
        <v>0</v>
      </c>
      <c r="AZ99" s="58"/>
      <c r="BA99" s="58">
        <f t="shared" si="72"/>
        <v>0</v>
      </c>
      <c r="BD99" s="58" t="str">
        <f>IF(B99="","",VLOOKUP(B99,'登録データ（男）'!$A$3:$L$1202,8))</f>
        <v/>
      </c>
      <c r="BE99" s="58" t="str">
        <f>IF(B99="","",VLOOKUP(B99,'登録データ（男）'!$A$3:$L$1202,11))</f>
        <v/>
      </c>
      <c r="BF99" s="58" t="str">
        <f t="shared" si="86"/>
        <v/>
      </c>
      <c r="BI99" s="58">
        <f t="shared" si="87"/>
        <v>0</v>
      </c>
    </row>
    <row r="100" spans="1:61" ht="18.75" customHeight="1">
      <c r="A100" s="250"/>
      <c r="B100" s="288"/>
      <c r="C100" s="291"/>
      <c r="D100" s="291"/>
      <c r="E100" s="109"/>
      <c r="F100" s="58" t="s">
        <v>122</v>
      </c>
      <c r="G100" s="103"/>
      <c r="H100" s="109"/>
      <c r="I100" s="102"/>
      <c r="J100" s="61" t="str">
        <f t="shared" si="93"/>
        <v/>
      </c>
      <c r="K100" s="101"/>
      <c r="L100" s="61" t="str">
        <f t="shared" si="94"/>
        <v/>
      </c>
      <c r="M100" s="101"/>
      <c r="N100" s="101"/>
      <c r="O100" s="275"/>
      <c r="P100" s="276"/>
      <c r="Q100" s="276"/>
      <c r="R100" s="260"/>
      <c r="S100" s="255"/>
      <c r="V100" s="60"/>
      <c r="W100" s="58"/>
      <c r="X100" s="58"/>
      <c r="Y100" s="58"/>
      <c r="Z100" s="58"/>
      <c r="AA100" s="58"/>
      <c r="AB100" s="58"/>
      <c r="AC100" s="58"/>
      <c r="AD100" s="58">
        <f t="shared" ca="1" si="79"/>
        <v>0</v>
      </c>
      <c r="AE100" s="58">
        <f t="shared" si="80"/>
        <v>0</v>
      </c>
      <c r="AF100" s="58" t="str">
        <f>IF(G100="","0",VLOOKUP(G100,'登録データ（男）'!$R$4:$T$27,2,FALSE))</f>
        <v>0</v>
      </c>
      <c r="AG100" s="58" t="str">
        <f t="shared" si="81"/>
        <v>00</v>
      </c>
      <c r="AH100" s="58" t="str">
        <f>IF(G100="","0",IF(OR(RIGHT(G100,1)="m",RIGHT(G100,1)="H",RIGHT(G100,1)="W",RIGHT(G100,1)="C"),1,2))</f>
        <v>0</v>
      </c>
      <c r="AI100" s="58" t="str">
        <f t="shared" si="82"/>
        <v>000000</v>
      </c>
      <c r="AJ100" s="58" t="str">
        <f t="shared" ca="1" si="83"/>
        <v/>
      </c>
      <c r="AK100" s="58">
        <f t="shared" si="88"/>
        <v>0</v>
      </c>
      <c r="AL100" s="58" t="str">
        <f>IF(G100="","0",VALUE(VLOOKUP(G100,'登録データ（男）'!$R$4:$T$31,3,FALSE)))</f>
        <v>0</v>
      </c>
      <c r="AM100" s="58">
        <f t="shared" si="84"/>
        <v>0</v>
      </c>
      <c r="AN100" s="58">
        <f t="shared" si="85"/>
        <v>0</v>
      </c>
      <c r="AO100" s="11" t="str">
        <f ca="1">IF(OFFSET(B100,-MOD(ROW(B100),3),0)&lt;&gt;"",IF(RIGHT(G100,1)=")",VALUE(VLOOKUP(OFFSET(B100,-MOD(ROW(B100),3),0),'登録データ（男）'!A85:J1403,8,FALSE)),"0"),"0")</f>
        <v>0</v>
      </c>
      <c r="AP100" s="58">
        <f t="shared" ca="1" si="89"/>
        <v>0</v>
      </c>
      <c r="AQ100" s="58"/>
      <c r="AR100" s="58"/>
      <c r="AS100" s="58"/>
      <c r="AT100" s="58"/>
      <c r="AU100" s="58"/>
      <c r="AV100" s="58"/>
      <c r="AW100" s="58"/>
      <c r="AX100" s="58"/>
      <c r="AY100" s="108">
        <f>B285</f>
        <v>0</v>
      </c>
      <c r="AZ100" s="58"/>
      <c r="BA100" s="58">
        <f t="shared" si="72"/>
        <v>0</v>
      </c>
      <c r="BD100" s="58" t="str">
        <f>IF(B100="","",VLOOKUP(B100,'登録データ（男）'!$A$3:$L$1202,8))</f>
        <v/>
      </c>
      <c r="BE100" s="58" t="str">
        <f>IF(B100="","",VLOOKUP(B100,'登録データ（男）'!$A$3:$L$1202,11))</f>
        <v/>
      </c>
      <c r="BF100" s="58" t="str">
        <f t="shared" si="86"/>
        <v/>
      </c>
      <c r="BI100" s="58">
        <f t="shared" si="87"/>
        <v>0</v>
      </c>
    </row>
    <row r="101" spans="1:61" ht="18.75" customHeight="1" thickBot="1">
      <c r="A101" s="258"/>
      <c r="B101" s="289"/>
      <c r="C101" s="292"/>
      <c r="D101" s="292"/>
      <c r="E101" s="148" t="s">
        <v>460</v>
      </c>
      <c r="F101" s="73" t="s">
        <v>123</v>
      </c>
      <c r="G101" s="103"/>
      <c r="H101" s="175"/>
      <c r="I101" s="100"/>
      <c r="J101" s="64" t="str">
        <f t="shared" si="93"/>
        <v/>
      </c>
      <c r="K101" s="100"/>
      <c r="L101" s="64" t="str">
        <f t="shared" si="94"/>
        <v/>
      </c>
      <c r="M101" s="100"/>
      <c r="N101" s="98"/>
      <c r="O101" s="271"/>
      <c r="P101" s="272"/>
      <c r="Q101" s="272"/>
      <c r="R101" s="261"/>
      <c r="S101" s="256"/>
      <c r="V101" s="60"/>
      <c r="W101" s="58"/>
      <c r="X101" s="58"/>
      <c r="Y101" s="58"/>
      <c r="Z101" s="58"/>
      <c r="AA101" s="58"/>
      <c r="AB101" s="58"/>
      <c r="AC101" s="58"/>
      <c r="AD101" s="58">
        <f t="shared" ca="1" si="79"/>
        <v>0</v>
      </c>
      <c r="AE101" s="58">
        <f t="shared" si="80"/>
        <v>0</v>
      </c>
      <c r="AF101" s="58" t="str">
        <f>IF(G101="","0",VLOOKUP(G101,'登録データ（男）'!$R$4:$T$27,2,FALSE))</f>
        <v>0</v>
      </c>
      <c r="AG101" s="58" t="str">
        <f t="shared" si="81"/>
        <v>00</v>
      </c>
      <c r="AH101" s="58" t="str">
        <f>IF(G101="","0",IF(OR(RIGHT(G101,1)="m",RIGHT(G101,1)="H",RIGHT(G101,1)="W",RIGHT(G101,1)="C"),1,2))</f>
        <v>0</v>
      </c>
      <c r="AI101" s="58" t="str">
        <f t="shared" si="82"/>
        <v>000000</v>
      </c>
      <c r="AJ101" s="58" t="str">
        <f t="shared" ca="1" si="83"/>
        <v/>
      </c>
      <c r="AK101" s="58">
        <f t="shared" si="88"/>
        <v>0</v>
      </c>
      <c r="AL101" s="58" t="str">
        <f>IF(G101="","0",VALUE(VLOOKUP(G101,'登録データ（男）'!$R$4:$T$31,3,FALSE)))</f>
        <v>0</v>
      </c>
      <c r="AM101" s="58">
        <f t="shared" si="84"/>
        <v>0</v>
      </c>
      <c r="AN101" s="58">
        <f t="shared" si="85"/>
        <v>0</v>
      </c>
      <c r="AO101" s="11" t="str">
        <f ca="1">IF(OFFSET(B101,-MOD(ROW(B101),3),0)&lt;&gt;"",IF(RIGHT(G101,1)=")",VALUE(VLOOKUP(OFFSET(B101,-MOD(ROW(B101),3),0),'登録データ（男）'!A86:J1404,8,FALSE)),"0"),"0")</f>
        <v>0</v>
      </c>
      <c r="AP101" s="58">
        <f t="shared" ca="1" si="89"/>
        <v>0</v>
      </c>
      <c r="AQ101" s="58"/>
      <c r="AR101" s="58"/>
      <c r="AS101" s="58"/>
      <c r="AT101" s="58"/>
      <c r="AU101" s="58"/>
      <c r="AV101" s="58"/>
      <c r="AW101" s="58"/>
      <c r="AX101" s="58"/>
      <c r="AY101" s="108">
        <f>B288</f>
        <v>0</v>
      </c>
      <c r="AZ101" s="58"/>
      <c r="BA101" s="58">
        <f t="shared" si="72"/>
        <v>0</v>
      </c>
      <c r="BD101" s="58" t="str">
        <f>IF(B101="","",VLOOKUP(B101,'登録データ（男）'!$A$3:$L$1202,8))</f>
        <v/>
      </c>
      <c r="BE101" s="58" t="str">
        <f>IF(B101="","",VLOOKUP(B101,'登録データ（男）'!$A$3:$L$1202,11))</f>
        <v/>
      </c>
      <c r="BF101" s="58" t="str">
        <f t="shared" si="86"/>
        <v/>
      </c>
      <c r="BI101" s="58">
        <f t="shared" si="87"/>
        <v>0</v>
      </c>
    </row>
    <row r="102" spans="1:61" ht="18.75" customHeight="1" thickTop="1">
      <c r="A102" s="257">
        <v>29</v>
      </c>
      <c r="B102" s="287"/>
      <c r="C102" s="290" t="str">
        <f>IF(B102="","",VLOOKUP(B102,'登録データ（男）'!$A$3:$W$2000,2,FALSE))</f>
        <v/>
      </c>
      <c r="D102" s="290" t="str">
        <f>IF(B102="","",VLOOKUP(B102,'登録データ（男）'!$A$3:$W$2000,3,FALSE))</f>
        <v/>
      </c>
      <c r="E102" s="58" t="str">
        <f>IF(B102="","",VLOOKUP(B102,'登録データ（男）'!$A$3:$W$2000,7,FALSE))</f>
        <v/>
      </c>
      <c r="F102" s="72" t="s">
        <v>121</v>
      </c>
      <c r="G102" s="95"/>
      <c r="H102" s="176"/>
      <c r="I102" s="97"/>
      <c r="J102" s="99" t="str">
        <f t="shared" si="93"/>
        <v/>
      </c>
      <c r="K102" s="97"/>
      <c r="L102" s="99" t="str">
        <f t="shared" si="94"/>
        <v/>
      </c>
      <c r="M102" s="97"/>
      <c r="N102" s="96"/>
      <c r="O102" s="273"/>
      <c r="P102" s="274"/>
      <c r="Q102" s="274"/>
      <c r="R102" s="259"/>
      <c r="S102" s="254"/>
      <c r="V102" s="60"/>
      <c r="W102" s="58">
        <f>IF(B102="",0,IF(VLOOKUP(B102,'登録データ（男）'!$A$3:$AT$1687,29,FALSE)=1,0,1))</f>
        <v>0</v>
      </c>
      <c r="X102" s="58">
        <f>IF(B102="",1,0)</f>
        <v>1</v>
      </c>
      <c r="Y102" s="58">
        <f>IF(C102="",1,0)</f>
        <v>1</v>
      </c>
      <c r="Z102" s="58">
        <f>IF(D102="",1,0)</f>
        <v>1</v>
      </c>
      <c r="AA102" s="58">
        <f>IF(E102="",1,0)</f>
        <v>1</v>
      </c>
      <c r="AB102" s="58">
        <f>IF(E103="",1,0)</f>
        <v>1</v>
      </c>
      <c r="AC102" s="58">
        <f>SUM(X102:AB102)</f>
        <v>5</v>
      </c>
      <c r="AD102" s="58">
        <f t="shared" ca="1" si="79"/>
        <v>0</v>
      </c>
      <c r="AE102" s="58">
        <f t="shared" si="80"/>
        <v>0</v>
      </c>
      <c r="AF102" s="58" t="str">
        <f>IF(G102="","0",VLOOKUP(G102,'登録データ（男）'!$R$4:$T$27,2,FALSE))</f>
        <v>0</v>
      </c>
      <c r="AG102" s="58" t="str">
        <f t="shared" si="81"/>
        <v>00</v>
      </c>
      <c r="AH102" s="58" t="str">
        <f>IF(G102="","0",IF(OR(RIGHT(G102,1)="m",RIGHT(G102,1)="H",RIGHT(G102,1)="W",RIGHT(G102,1)="C",RIGHT(G102,1)="〉"),1,2))</f>
        <v>0</v>
      </c>
      <c r="AI102" s="58" t="str">
        <f t="shared" si="82"/>
        <v>000000</v>
      </c>
      <c r="AJ102" s="58" t="str">
        <f t="shared" ca="1" si="83"/>
        <v/>
      </c>
      <c r="AK102" s="58">
        <f t="shared" si="88"/>
        <v>0</v>
      </c>
      <c r="AL102" s="58" t="str">
        <f>IF(G102="","0",VALUE(VLOOKUP(G102,'登録データ（男）'!$R$4:$T$31,3,FALSE)))</f>
        <v>0</v>
      </c>
      <c r="AM102" s="58">
        <f t="shared" si="84"/>
        <v>0</v>
      </c>
      <c r="AN102" s="58">
        <f t="shared" si="85"/>
        <v>0</v>
      </c>
      <c r="AO102" s="11" t="str">
        <f ca="1">IF(OFFSET(B102,-MOD(ROW(B102),3),0)&lt;&gt;"",IF(RIGHT(G102,1)=")",VALUE(VLOOKUP(OFFSET(B102,-MOD(ROW(B102),3),0),'登録データ（男）'!A87:J1405,8,FALSE)),"0"),"0")</f>
        <v>0</v>
      </c>
      <c r="AP102" s="58">
        <f t="shared" ca="1" si="89"/>
        <v>0</v>
      </c>
      <c r="AQ102" s="58" t="str">
        <f t="shared" ref="AQ102" si="110">IF(AR102="","",RANK(AR102,$AR$18:$AR$467,1))</f>
        <v/>
      </c>
      <c r="AR102" s="58" t="str">
        <f>IF(R102="","",B102)</f>
        <v/>
      </c>
      <c r="AS102" s="58" t="str">
        <f t="shared" ref="AS102" si="111">IF(AT102="","",RANK(AT102,$AT$18:$AT$467,1))</f>
        <v/>
      </c>
      <c r="AT102" s="58" t="str">
        <f>IF(S102="","",B102)</f>
        <v/>
      </c>
      <c r="AU102" s="58" t="str">
        <f t="shared" ref="AU102" si="112">IF(AV102="","",RANK(AV102,$AV$18:$AV$467,1))</f>
        <v/>
      </c>
      <c r="AV102" s="58" t="str">
        <f>IF(OR(G102="十種競技",G103="十種競技",G104="十種競技"),B102,"")</f>
        <v/>
      </c>
      <c r="AW102" s="58"/>
      <c r="AX102" s="58">
        <f>B102</f>
        <v>0</v>
      </c>
      <c r="AY102" s="108">
        <f>B291</f>
        <v>0</v>
      </c>
      <c r="AZ102" s="58"/>
      <c r="BA102" s="58">
        <f t="shared" si="72"/>
        <v>0</v>
      </c>
      <c r="BD102" s="58" t="str">
        <f>IF(B102="","",VLOOKUP(B102,'登録データ（男）'!$A$3:$L$1202,8))</f>
        <v/>
      </c>
      <c r="BE102" s="58" t="str">
        <f>IF(B102="","",VLOOKUP(B102,'登録データ（男）'!$A$3:$L$1202,11))</f>
        <v/>
      </c>
      <c r="BF102" s="58" t="str">
        <f t="shared" si="86"/>
        <v/>
      </c>
      <c r="BI102" s="58">
        <f t="shared" si="87"/>
        <v>0</v>
      </c>
    </row>
    <row r="103" spans="1:61" ht="18.75" customHeight="1">
      <c r="A103" s="250"/>
      <c r="B103" s="288"/>
      <c r="C103" s="291"/>
      <c r="D103" s="291"/>
      <c r="E103" s="109"/>
      <c r="F103" s="58" t="s">
        <v>122</v>
      </c>
      <c r="G103" s="103"/>
      <c r="H103" s="109"/>
      <c r="I103" s="102"/>
      <c r="J103" s="61" t="str">
        <f t="shared" si="93"/>
        <v/>
      </c>
      <c r="K103" s="101"/>
      <c r="L103" s="61" t="str">
        <f t="shared" si="94"/>
        <v/>
      </c>
      <c r="M103" s="101"/>
      <c r="N103" s="101"/>
      <c r="O103" s="275"/>
      <c r="P103" s="276"/>
      <c r="Q103" s="276"/>
      <c r="R103" s="260"/>
      <c r="S103" s="255"/>
      <c r="V103" s="60"/>
      <c r="W103" s="58"/>
      <c r="X103" s="58"/>
      <c r="Y103" s="58"/>
      <c r="Z103" s="58"/>
      <c r="AA103" s="58"/>
      <c r="AB103" s="58"/>
      <c r="AC103" s="58"/>
      <c r="AD103" s="58">
        <f t="shared" ca="1" si="79"/>
        <v>0</v>
      </c>
      <c r="AE103" s="58">
        <f t="shared" si="80"/>
        <v>0</v>
      </c>
      <c r="AF103" s="58" t="str">
        <f>IF(G103="","0",VLOOKUP(G103,'登録データ（男）'!$R$4:$T$27,2,FALSE))</f>
        <v>0</v>
      </c>
      <c r="AG103" s="58" t="str">
        <f t="shared" si="81"/>
        <v>00</v>
      </c>
      <c r="AH103" s="58" t="str">
        <f>IF(G103="","0",IF(OR(RIGHT(G103,1)="m",RIGHT(G103,1)="H",RIGHT(G103,1)="W",RIGHT(G103,1)="C"),1,2))</f>
        <v>0</v>
      </c>
      <c r="AI103" s="58" t="str">
        <f t="shared" si="82"/>
        <v>000000</v>
      </c>
      <c r="AJ103" s="58" t="str">
        <f t="shared" ca="1" si="83"/>
        <v/>
      </c>
      <c r="AK103" s="58">
        <f t="shared" si="88"/>
        <v>0</v>
      </c>
      <c r="AL103" s="58" t="str">
        <f>IF(G103="","0",VALUE(VLOOKUP(G103,'登録データ（男）'!$R$4:$T$31,3,FALSE)))</f>
        <v>0</v>
      </c>
      <c r="AM103" s="58">
        <f t="shared" si="84"/>
        <v>0</v>
      </c>
      <c r="AN103" s="58">
        <f t="shared" si="85"/>
        <v>0</v>
      </c>
      <c r="AO103" s="11" t="str">
        <f ca="1">IF(OFFSET(B103,-MOD(ROW(B103),3),0)&lt;&gt;"",IF(RIGHT(G103,1)=")",VALUE(VLOOKUP(OFFSET(B103,-MOD(ROW(B103),3),0),'登録データ（男）'!A88:J1406,8,FALSE)),"0"),"0")</f>
        <v>0</v>
      </c>
      <c r="AP103" s="58">
        <f t="shared" ca="1" si="89"/>
        <v>0</v>
      </c>
      <c r="AQ103" s="58"/>
      <c r="AR103" s="58"/>
      <c r="AS103" s="58"/>
      <c r="AT103" s="58"/>
      <c r="AU103" s="58"/>
      <c r="AV103" s="58"/>
      <c r="AW103" s="58"/>
      <c r="AX103" s="58"/>
      <c r="AY103" s="108">
        <f>B294</f>
        <v>0</v>
      </c>
      <c r="AZ103" s="58"/>
      <c r="BA103" s="58">
        <f t="shared" si="72"/>
        <v>0</v>
      </c>
      <c r="BD103" s="58" t="str">
        <f>IF(B103="","",VLOOKUP(B103,'登録データ（男）'!$A$3:$L$1202,8))</f>
        <v/>
      </c>
      <c r="BE103" s="58" t="str">
        <f>IF(B103="","",VLOOKUP(B103,'登録データ（男）'!$A$3:$L$1202,11))</f>
        <v/>
      </c>
      <c r="BF103" s="58" t="str">
        <f t="shared" si="86"/>
        <v/>
      </c>
      <c r="BI103" s="58">
        <f t="shared" si="87"/>
        <v>0</v>
      </c>
    </row>
    <row r="104" spans="1:61" ht="18.75" customHeight="1" thickBot="1">
      <c r="A104" s="258"/>
      <c r="B104" s="289"/>
      <c r="C104" s="292"/>
      <c r="D104" s="292"/>
      <c r="E104" s="148" t="s">
        <v>460</v>
      </c>
      <c r="F104" s="73" t="s">
        <v>123</v>
      </c>
      <c r="G104" s="103"/>
      <c r="H104" s="175"/>
      <c r="I104" s="100"/>
      <c r="J104" s="64" t="str">
        <f t="shared" si="93"/>
        <v/>
      </c>
      <c r="K104" s="100"/>
      <c r="L104" s="64" t="str">
        <f t="shared" si="94"/>
        <v/>
      </c>
      <c r="M104" s="100"/>
      <c r="N104" s="98"/>
      <c r="O104" s="271"/>
      <c r="P104" s="272"/>
      <c r="Q104" s="272"/>
      <c r="R104" s="261"/>
      <c r="S104" s="256"/>
      <c r="V104" s="60"/>
      <c r="W104" s="58"/>
      <c r="X104" s="58"/>
      <c r="Y104" s="58"/>
      <c r="Z104" s="58"/>
      <c r="AA104" s="58"/>
      <c r="AB104" s="58"/>
      <c r="AC104" s="58"/>
      <c r="AD104" s="58">
        <f t="shared" ca="1" si="79"/>
        <v>0</v>
      </c>
      <c r="AE104" s="58">
        <f t="shared" si="80"/>
        <v>0</v>
      </c>
      <c r="AF104" s="58" t="str">
        <f>IF(G104="","0",VLOOKUP(G104,'登録データ（男）'!$R$4:$T$27,2,FALSE))</f>
        <v>0</v>
      </c>
      <c r="AG104" s="58" t="str">
        <f t="shared" si="81"/>
        <v>00</v>
      </c>
      <c r="AH104" s="58" t="str">
        <f>IF(G104="","0",IF(OR(RIGHT(G104,1)="m",RIGHT(G104,1)="H",RIGHT(G104,1)="W",RIGHT(G104,1)="C"),1,2))</f>
        <v>0</v>
      </c>
      <c r="AI104" s="58" t="str">
        <f t="shared" si="82"/>
        <v>000000</v>
      </c>
      <c r="AJ104" s="58" t="str">
        <f t="shared" ca="1" si="83"/>
        <v/>
      </c>
      <c r="AK104" s="58">
        <f t="shared" si="88"/>
        <v>0</v>
      </c>
      <c r="AL104" s="58" t="str">
        <f>IF(G104="","0",VALUE(VLOOKUP(G104,'登録データ（男）'!$R$4:$T$31,3,FALSE)))</f>
        <v>0</v>
      </c>
      <c r="AM104" s="58">
        <f t="shared" si="84"/>
        <v>0</v>
      </c>
      <c r="AN104" s="58">
        <f t="shared" si="85"/>
        <v>0</v>
      </c>
      <c r="AO104" s="11" t="str">
        <f ca="1">IF(OFFSET(B104,-MOD(ROW(B104),3),0)&lt;&gt;"",IF(RIGHT(G104,1)=")",VALUE(VLOOKUP(OFFSET(B104,-MOD(ROW(B104),3),0),'登録データ（男）'!A89:J1407,8,FALSE)),"0"),"0")</f>
        <v>0</v>
      </c>
      <c r="AP104" s="58">
        <f t="shared" ca="1" si="89"/>
        <v>0</v>
      </c>
      <c r="AQ104" s="58"/>
      <c r="AR104" s="58"/>
      <c r="AS104" s="58"/>
      <c r="AT104" s="58"/>
      <c r="AU104" s="58"/>
      <c r="AV104" s="58"/>
      <c r="AW104" s="58"/>
      <c r="AX104" s="58"/>
      <c r="AY104" s="108">
        <f>B297</f>
        <v>0</v>
      </c>
      <c r="AZ104" s="58"/>
      <c r="BA104" s="58">
        <f t="shared" si="72"/>
        <v>0</v>
      </c>
      <c r="BD104" s="58" t="str">
        <f>IF(B104="","",VLOOKUP(B104,'登録データ（男）'!$A$3:$L$1202,8))</f>
        <v/>
      </c>
      <c r="BE104" s="58" t="str">
        <f>IF(B104="","",VLOOKUP(B104,'登録データ（男）'!$A$3:$L$1202,11))</f>
        <v/>
      </c>
      <c r="BF104" s="58" t="str">
        <f t="shared" si="86"/>
        <v/>
      </c>
      <c r="BI104" s="58">
        <f t="shared" si="87"/>
        <v>0</v>
      </c>
    </row>
    <row r="105" spans="1:61" ht="18.75" customHeight="1" thickTop="1">
      <c r="A105" s="257">
        <v>30</v>
      </c>
      <c r="B105" s="287"/>
      <c r="C105" s="290" t="str">
        <f>IF(B105="","",VLOOKUP(B105,'登録データ（男）'!$A$3:$W$2000,2,FALSE))</f>
        <v/>
      </c>
      <c r="D105" s="290" t="str">
        <f>IF(B105="","",VLOOKUP(B105,'登録データ（男）'!$A$3:$W$2000,3,FALSE))</f>
        <v/>
      </c>
      <c r="E105" s="58" t="str">
        <f>IF(B105="","",VLOOKUP(B105,'登録データ（男）'!$A$3:$W$2000,7,FALSE))</f>
        <v/>
      </c>
      <c r="F105" s="72" t="s">
        <v>121</v>
      </c>
      <c r="G105" s="95"/>
      <c r="H105" s="176"/>
      <c r="I105" s="97"/>
      <c r="J105" s="99" t="str">
        <f t="shared" si="93"/>
        <v/>
      </c>
      <c r="K105" s="97"/>
      <c r="L105" s="99" t="str">
        <f t="shared" si="94"/>
        <v/>
      </c>
      <c r="M105" s="97"/>
      <c r="N105" s="96"/>
      <c r="O105" s="273"/>
      <c r="P105" s="274"/>
      <c r="Q105" s="274"/>
      <c r="R105" s="259"/>
      <c r="S105" s="254"/>
      <c r="V105" s="60"/>
      <c r="W105" s="58">
        <f>IF(B105="",0,IF(VLOOKUP(B105,'登録データ（男）'!$A$3:$AT$1687,29,FALSE)=1,0,1))</f>
        <v>0</v>
      </c>
      <c r="X105" s="58">
        <f>IF(B105="",1,0)</f>
        <v>1</v>
      </c>
      <c r="Y105" s="58">
        <f>IF(C105="",1,0)</f>
        <v>1</v>
      </c>
      <c r="Z105" s="58">
        <f>IF(D105="",1,0)</f>
        <v>1</v>
      </c>
      <c r="AA105" s="58">
        <f>IF(E105="",1,0)</f>
        <v>1</v>
      </c>
      <c r="AB105" s="58">
        <f>IF(E106="",1,0)</f>
        <v>1</v>
      </c>
      <c r="AC105" s="58">
        <f>SUM(X105:AB105)</f>
        <v>5</v>
      </c>
      <c r="AD105" s="58">
        <f t="shared" ca="1" si="79"/>
        <v>0</v>
      </c>
      <c r="AE105" s="58">
        <f t="shared" si="80"/>
        <v>0</v>
      </c>
      <c r="AF105" s="58" t="str">
        <f>IF(G105="","0",VLOOKUP(G105,'登録データ（男）'!$R$4:$T$27,2,FALSE))</f>
        <v>0</v>
      </c>
      <c r="AG105" s="58" t="str">
        <f t="shared" si="81"/>
        <v>00</v>
      </c>
      <c r="AH105" s="58" t="str">
        <f>IF(G105="","0",IF(OR(RIGHT(G105,1)="m",RIGHT(G105,1)="H",RIGHT(G105,1)="W",RIGHT(G105,1)="C",RIGHT(G105,1)="〉"),1,2))</f>
        <v>0</v>
      </c>
      <c r="AI105" s="58" t="str">
        <f t="shared" si="82"/>
        <v>000000</v>
      </c>
      <c r="AJ105" s="58" t="str">
        <f t="shared" ca="1" si="83"/>
        <v/>
      </c>
      <c r="AK105" s="58">
        <f t="shared" si="88"/>
        <v>0</v>
      </c>
      <c r="AL105" s="58" t="str">
        <f>IF(G105="","0",VALUE(VLOOKUP(G105,'登録データ（男）'!$R$4:$T$31,3,FALSE)))</f>
        <v>0</v>
      </c>
      <c r="AM105" s="58">
        <f t="shared" si="84"/>
        <v>0</v>
      </c>
      <c r="AN105" s="58">
        <f t="shared" si="85"/>
        <v>0</v>
      </c>
      <c r="AO105" s="11" t="str">
        <f ca="1">IF(OFFSET(B105,-MOD(ROW(B105),3),0)&lt;&gt;"",IF(RIGHT(G105,1)=")",VALUE(VLOOKUP(OFFSET(B105,-MOD(ROW(B105),3),0),'登録データ（男）'!A90:J1408,8,FALSE)),"0"),"0")</f>
        <v>0</v>
      </c>
      <c r="AP105" s="58">
        <f t="shared" ca="1" si="89"/>
        <v>0</v>
      </c>
      <c r="AQ105" s="58" t="str">
        <f t="shared" ref="AQ105" si="113">IF(AR105="","",RANK(AR105,$AR$18:$AR$467,1))</f>
        <v/>
      </c>
      <c r="AR105" s="58" t="str">
        <f>IF(R105="","",B105)</f>
        <v/>
      </c>
      <c r="AS105" s="58" t="str">
        <f t="shared" ref="AS105" si="114">IF(AT105="","",RANK(AT105,$AT$18:$AT$467,1))</f>
        <v/>
      </c>
      <c r="AT105" s="58" t="str">
        <f>IF(S105="","",B105)</f>
        <v/>
      </c>
      <c r="AU105" s="58" t="str">
        <f t="shared" ref="AU105" si="115">IF(AV105="","",RANK(AV105,$AV$18:$AV$467,1))</f>
        <v/>
      </c>
      <c r="AV105" s="58" t="str">
        <f>IF(OR(G105="十種競技",G106="十種競技",G107="十種競技"),B105,"")</f>
        <v/>
      </c>
      <c r="AW105" s="58"/>
      <c r="AX105" s="58">
        <f>B105</f>
        <v>0</v>
      </c>
      <c r="AY105" s="108">
        <f>B300</f>
        <v>0</v>
      </c>
      <c r="AZ105" s="58"/>
      <c r="BA105" s="58">
        <f t="shared" si="72"/>
        <v>0</v>
      </c>
      <c r="BD105" s="58" t="str">
        <f>IF(B105="","",VLOOKUP(B105,'登録データ（男）'!$A$3:$L$1202,8))</f>
        <v/>
      </c>
      <c r="BE105" s="58" t="str">
        <f>IF(B105="","",VLOOKUP(B105,'登録データ（男）'!$A$3:$L$1202,11))</f>
        <v/>
      </c>
      <c r="BF105" s="58" t="str">
        <f t="shared" si="86"/>
        <v/>
      </c>
      <c r="BI105" s="58">
        <f t="shared" si="87"/>
        <v>0</v>
      </c>
    </row>
    <row r="106" spans="1:61" ht="18.75" customHeight="1">
      <c r="A106" s="250"/>
      <c r="B106" s="288"/>
      <c r="C106" s="291"/>
      <c r="D106" s="291"/>
      <c r="E106" s="109"/>
      <c r="F106" s="58" t="s">
        <v>122</v>
      </c>
      <c r="G106" s="103"/>
      <c r="H106" s="109"/>
      <c r="I106" s="102"/>
      <c r="J106" s="61" t="str">
        <f t="shared" si="93"/>
        <v/>
      </c>
      <c r="K106" s="101"/>
      <c r="L106" s="61" t="str">
        <f t="shared" si="94"/>
        <v/>
      </c>
      <c r="M106" s="101"/>
      <c r="N106" s="101"/>
      <c r="O106" s="275"/>
      <c r="P106" s="276"/>
      <c r="Q106" s="276"/>
      <c r="R106" s="260"/>
      <c r="S106" s="255"/>
      <c r="V106" s="60"/>
      <c r="W106" s="58"/>
      <c r="X106" s="58"/>
      <c r="Y106" s="58"/>
      <c r="Z106" s="58"/>
      <c r="AA106" s="58"/>
      <c r="AB106" s="58"/>
      <c r="AC106" s="58"/>
      <c r="AD106" s="58">
        <f t="shared" ca="1" si="79"/>
        <v>0</v>
      </c>
      <c r="AE106" s="58">
        <f t="shared" si="80"/>
        <v>0</v>
      </c>
      <c r="AF106" s="58" t="str">
        <f>IF(G106="","0",VLOOKUP(G106,'登録データ（男）'!$R$4:$T$27,2,FALSE))</f>
        <v>0</v>
      </c>
      <c r="AG106" s="58" t="str">
        <f t="shared" si="81"/>
        <v>00</v>
      </c>
      <c r="AH106" s="58" t="str">
        <f>IF(G106="","0",IF(OR(RIGHT(G106,1)="m",RIGHT(G106,1)="H",RIGHT(G106,1)="W",RIGHT(G106,1)="C"),1,2))</f>
        <v>0</v>
      </c>
      <c r="AI106" s="58" t="str">
        <f t="shared" si="82"/>
        <v>000000</v>
      </c>
      <c r="AJ106" s="58" t="str">
        <f t="shared" ca="1" si="83"/>
        <v/>
      </c>
      <c r="AK106" s="58">
        <f t="shared" si="88"/>
        <v>0</v>
      </c>
      <c r="AL106" s="58" t="str">
        <f>IF(G106="","0",VALUE(VLOOKUP(G106,'登録データ（男）'!$R$4:$T$31,3,FALSE)))</f>
        <v>0</v>
      </c>
      <c r="AM106" s="58">
        <f t="shared" si="84"/>
        <v>0</v>
      </c>
      <c r="AN106" s="58">
        <f t="shared" si="85"/>
        <v>0</v>
      </c>
      <c r="AO106" s="11" t="str">
        <f ca="1">IF(OFFSET(B106,-MOD(ROW(B106),3),0)&lt;&gt;"",IF(RIGHT(G106,1)=")",VALUE(VLOOKUP(OFFSET(B106,-MOD(ROW(B106),3),0),'登録データ（男）'!A91:J1409,8,FALSE)),"0"),"0")</f>
        <v>0</v>
      </c>
      <c r="AP106" s="58">
        <f t="shared" ca="1" si="89"/>
        <v>0</v>
      </c>
      <c r="AQ106" s="58"/>
      <c r="AR106" s="58"/>
      <c r="AS106" s="58"/>
      <c r="AT106" s="58"/>
      <c r="AU106" s="58"/>
      <c r="AV106" s="58"/>
      <c r="AW106" s="58"/>
      <c r="AX106" s="58"/>
      <c r="AY106" s="108">
        <f>B303</f>
        <v>0</v>
      </c>
      <c r="AZ106" s="58"/>
      <c r="BA106" s="58">
        <f t="shared" si="72"/>
        <v>0</v>
      </c>
      <c r="BD106" s="58" t="str">
        <f>IF(B106="","",VLOOKUP(B106,'登録データ（男）'!$A$3:$L$1202,8))</f>
        <v/>
      </c>
      <c r="BE106" s="58" t="str">
        <f>IF(B106="","",VLOOKUP(B106,'登録データ（男）'!$A$3:$L$1202,11))</f>
        <v/>
      </c>
      <c r="BF106" s="58" t="str">
        <f t="shared" si="86"/>
        <v/>
      </c>
      <c r="BI106" s="58">
        <f t="shared" si="87"/>
        <v>0</v>
      </c>
    </row>
    <row r="107" spans="1:61" ht="18.75" customHeight="1" thickBot="1">
      <c r="A107" s="258"/>
      <c r="B107" s="289"/>
      <c r="C107" s="292"/>
      <c r="D107" s="292"/>
      <c r="E107" s="148" t="s">
        <v>460</v>
      </c>
      <c r="F107" s="73" t="s">
        <v>123</v>
      </c>
      <c r="G107" s="103"/>
      <c r="H107" s="175"/>
      <c r="I107" s="100"/>
      <c r="J107" s="64" t="str">
        <f t="shared" si="93"/>
        <v/>
      </c>
      <c r="K107" s="100"/>
      <c r="L107" s="64" t="str">
        <f t="shared" si="94"/>
        <v/>
      </c>
      <c r="M107" s="100"/>
      <c r="N107" s="98"/>
      <c r="O107" s="271"/>
      <c r="P107" s="272"/>
      <c r="Q107" s="272"/>
      <c r="R107" s="261"/>
      <c r="S107" s="256"/>
      <c r="V107" s="60"/>
      <c r="W107" s="58"/>
      <c r="X107" s="58"/>
      <c r="Y107" s="58"/>
      <c r="Z107" s="58"/>
      <c r="AA107" s="58"/>
      <c r="AB107" s="58"/>
      <c r="AC107" s="58"/>
      <c r="AD107" s="58">
        <f t="shared" ca="1" si="79"/>
        <v>0</v>
      </c>
      <c r="AE107" s="58">
        <f t="shared" si="80"/>
        <v>0</v>
      </c>
      <c r="AF107" s="58" t="str">
        <f>IF(G107="","0",VLOOKUP(G107,'登録データ（男）'!$R$4:$T$27,2,FALSE))</f>
        <v>0</v>
      </c>
      <c r="AG107" s="58" t="str">
        <f t="shared" si="81"/>
        <v>00</v>
      </c>
      <c r="AH107" s="58" t="str">
        <f>IF(G107="","0",IF(OR(RIGHT(G107,1)="m",RIGHT(G107,1)="H",RIGHT(G107,1)="W",RIGHT(G107,1)="C"),1,2))</f>
        <v>0</v>
      </c>
      <c r="AI107" s="58" t="str">
        <f t="shared" si="82"/>
        <v>000000</v>
      </c>
      <c r="AJ107" s="58" t="str">
        <f t="shared" ca="1" si="83"/>
        <v/>
      </c>
      <c r="AK107" s="58">
        <f t="shared" si="88"/>
        <v>0</v>
      </c>
      <c r="AL107" s="58" t="str">
        <f>IF(G107="","0",VALUE(VLOOKUP(G107,'登録データ（男）'!$R$4:$T$31,3,FALSE)))</f>
        <v>0</v>
      </c>
      <c r="AM107" s="58">
        <f t="shared" si="84"/>
        <v>0</v>
      </c>
      <c r="AN107" s="58">
        <f t="shared" si="85"/>
        <v>0</v>
      </c>
      <c r="AO107" s="11" t="str">
        <f ca="1">IF(OFFSET(B107,-MOD(ROW(B107),3),0)&lt;&gt;"",IF(RIGHT(G107,1)=")",VALUE(VLOOKUP(OFFSET(B107,-MOD(ROW(B107),3),0),'登録データ（男）'!A92:J1410,8,FALSE)),"0"),"0")</f>
        <v>0</v>
      </c>
      <c r="AP107" s="58">
        <f t="shared" ca="1" si="89"/>
        <v>0</v>
      </c>
      <c r="AQ107" s="58"/>
      <c r="AR107" s="58"/>
      <c r="AS107" s="58"/>
      <c r="AT107" s="58"/>
      <c r="AU107" s="58"/>
      <c r="AV107" s="58"/>
      <c r="AW107" s="58"/>
      <c r="AX107" s="58"/>
      <c r="AY107" s="108">
        <f>B306</f>
        <v>0</v>
      </c>
      <c r="AZ107" s="58"/>
      <c r="BA107" s="58">
        <f t="shared" si="72"/>
        <v>0</v>
      </c>
      <c r="BD107" s="58" t="str">
        <f>IF(B107="","",VLOOKUP(B107,'登録データ（男）'!$A$3:$L$1202,8))</f>
        <v/>
      </c>
      <c r="BE107" s="58" t="str">
        <f>IF(B107="","",VLOOKUP(B107,'登録データ（男）'!$A$3:$L$1202,11))</f>
        <v/>
      </c>
      <c r="BF107" s="58" t="str">
        <f t="shared" si="86"/>
        <v/>
      </c>
      <c r="BI107" s="58">
        <f t="shared" si="87"/>
        <v>0</v>
      </c>
    </row>
    <row r="108" spans="1:61" ht="18.75" customHeight="1" thickTop="1">
      <c r="A108" s="257">
        <v>31</v>
      </c>
      <c r="B108" s="287"/>
      <c r="C108" s="290" t="str">
        <f>IF(B108="","",VLOOKUP(B108,'登録データ（男）'!$A$3:$W$2000,2,FALSE))</f>
        <v/>
      </c>
      <c r="D108" s="290" t="str">
        <f>IF(B108="","",VLOOKUP(B108,'登録データ（男）'!$A$3:$W$2000,3,FALSE))</f>
        <v/>
      </c>
      <c r="E108" s="58" t="str">
        <f>IF(B108="","",VLOOKUP(B108,'登録データ（男）'!$A$3:$W$2000,7,FALSE))</f>
        <v/>
      </c>
      <c r="F108" s="72" t="s">
        <v>121</v>
      </c>
      <c r="G108" s="95"/>
      <c r="H108" s="176"/>
      <c r="I108" s="97"/>
      <c r="J108" s="99" t="str">
        <f t="shared" si="93"/>
        <v/>
      </c>
      <c r="K108" s="97"/>
      <c r="L108" s="99" t="str">
        <f t="shared" si="94"/>
        <v/>
      </c>
      <c r="M108" s="97"/>
      <c r="N108" s="96"/>
      <c r="O108" s="273"/>
      <c r="P108" s="274"/>
      <c r="Q108" s="274"/>
      <c r="R108" s="259"/>
      <c r="S108" s="254"/>
      <c r="V108" s="60"/>
      <c r="W108" s="58">
        <f>IF(B108="",0,IF(VLOOKUP(B108,'登録データ（男）'!$A$3:$AT$1687,29,FALSE)=1,0,1))</f>
        <v>0</v>
      </c>
      <c r="X108" s="58">
        <f>IF(B108="",1,0)</f>
        <v>1</v>
      </c>
      <c r="Y108" s="58">
        <f>IF(C108="",1,0)</f>
        <v>1</v>
      </c>
      <c r="Z108" s="58">
        <f>IF(D108="",1,0)</f>
        <v>1</v>
      </c>
      <c r="AA108" s="58">
        <f>IF(E108="",1,0)</f>
        <v>1</v>
      </c>
      <c r="AB108" s="58">
        <f>IF(E109="",1,0)</f>
        <v>1</v>
      </c>
      <c r="AC108" s="58">
        <f>SUM(X108:AB108)</f>
        <v>5</v>
      </c>
      <c r="AD108" s="58">
        <f t="shared" ca="1" si="79"/>
        <v>0</v>
      </c>
      <c r="AE108" s="58">
        <f t="shared" si="80"/>
        <v>0</v>
      </c>
      <c r="AF108" s="58" t="str">
        <f>IF(G108="","0",VLOOKUP(G108,'登録データ（男）'!$R$4:$T$27,2,FALSE))</f>
        <v>0</v>
      </c>
      <c r="AG108" s="58" t="str">
        <f t="shared" si="81"/>
        <v>00</v>
      </c>
      <c r="AH108" s="58" t="str">
        <f>IF(G108="","0",IF(OR(RIGHT(G108,1)="m",RIGHT(G108,1)="H",RIGHT(G108,1)="W",RIGHT(G108,1)="C",RIGHT(G108,1)="〉"),1,2))</f>
        <v>0</v>
      </c>
      <c r="AI108" s="58" t="str">
        <f t="shared" si="82"/>
        <v>000000</v>
      </c>
      <c r="AJ108" s="58" t="str">
        <f t="shared" ca="1" si="83"/>
        <v/>
      </c>
      <c r="AK108" s="58">
        <f t="shared" si="88"/>
        <v>0</v>
      </c>
      <c r="AL108" s="58" t="str">
        <f>IF(G108="","0",VALUE(VLOOKUP(G108,'登録データ（男）'!$R$4:$T$31,3,FALSE)))</f>
        <v>0</v>
      </c>
      <c r="AM108" s="58">
        <f t="shared" si="84"/>
        <v>0</v>
      </c>
      <c r="AN108" s="58">
        <f t="shared" si="85"/>
        <v>0</v>
      </c>
      <c r="AO108" s="11" t="str">
        <f ca="1">IF(OFFSET(B108,-MOD(ROW(B108),3),0)&lt;&gt;"",IF(RIGHT(G108,1)=")",VALUE(VLOOKUP(OFFSET(B108,-MOD(ROW(B108),3),0),'登録データ（男）'!A93:J1411,8,FALSE)),"0"),"0")</f>
        <v>0</v>
      </c>
      <c r="AP108" s="58">
        <f t="shared" ca="1" si="89"/>
        <v>0</v>
      </c>
      <c r="AQ108" s="58" t="str">
        <f t="shared" ref="AQ108" si="116">IF(AR108="","",RANK(AR108,$AR$18:$AR$467,1))</f>
        <v/>
      </c>
      <c r="AR108" s="58" t="str">
        <f>IF(R108="","",B108)</f>
        <v/>
      </c>
      <c r="AS108" s="58" t="str">
        <f t="shared" ref="AS108" si="117">IF(AT108="","",RANK(AT108,$AT$18:$AT$467,1))</f>
        <v/>
      </c>
      <c r="AT108" s="58" t="str">
        <f>IF(S108="","",B108)</f>
        <v/>
      </c>
      <c r="AU108" s="58" t="str">
        <f t="shared" ref="AU108" si="118">IF(AV108="","",RANK(AV108,$AV$18:$AV$467,1))</f>
        <v/>
      </c>
      <c r="AV108" s="58" t="str">
        <f>IF(OR(G108="十種競技",G109="十種競技",G110="十種競技"),B108,"")</f>
        <v/>
      </c>
      <c r="AW108" s="58"/>
      <c r="AX108" s="58">
        <f>B108</f>
        <v>0</v>
      </c>
      <c r="AY108" s="108">
        <f>B309</f>
        <v>0</v>
      </c>
      <c r="AZ108" s="58"/>
      <c r="BA108" s="58">
        <f t="shared" si="72"/>
        <v>0</v>
      </c>
      <c r="BD108" s="58" t="str">
        <f>IF(B108="","",VLOOKUP(B108,'登録データ（男）'!$A$3:$L$1202,8))</f>
        <v/>
      </c>
      <c r="BE108" s="58" t="str">
        <f>IF(B108="","",VLOOKUP(B108,'登録データ（男）'!$A$3:$L$1202,11))</f>
        <v/>
      </c>
      <c r="BF108" s="58" t="str">
        <f t="shared" si="86"/>
        <v/>
      </c>
      <c r="BI108" s="58">
        <f t="shared" si="87"/>
        <v>0</v>
      </c>
    </row>
    <row r="109" spans="1:61" ht="18.75" customHeight="1">
      <c r="A109" s="250"/>
      <c r="B109" s="288"/>
      <c r="C109" s="291"/>
      <c r="D109" s="291"/>
      <c r="E109" s="109"/>
      <c r="F109" s="58" t="s">
        <v>122</v>
      </c>
      <c r="G109" s="103"/>
      <c r="H109" s="109"/>
      <c r="I109" s="102"/>
      <c r="J109" s="61" t="str">
        <f t="shared" si="93"/>
        <v/>
      </c>
      <c r="K109" s="101"/>
      <c r="L109" s="61" t="str">
        <f t="shared" si="94"/>
        <v/>
      </c>
      <c r="M109" s="101"/>
      <c r="N109" s="101"/>
      <c r="O109" s="275"/>
      <c r="P109" s="276"/>
      <c r="Q109" s="276"/>
      <c r="R109" s="260"/>
      <c r="S109" s="255"/>
      <c r="V109" s="60"/>
      <c r="W109" s="58"/>
      <c r="X109" s="58"/>
      <c r="Y109" s="58"/>
      <c r="Z109" s="58"/>
      <c r="AA109" s="58"/>
      <c r="AB109" s="58"/>
      <c r="AC109" s="58"/>
      <c r="AD109" s="58">
        <f t="shared" ca="1" si="79"/>
        <v>0</v>
      </c>
      <c r="AE109" s="58">
        <f t="shared" si="80"/>
        <v>0</v>
      </c>
      <c r="AF109" s="58" t="str">
        <f>IF(G109="","0",VLOOKUP(G109,'登録データ（男）'!$R$4:$T$27,2,FALSE))</f>
        <v>0</v>
      </c>
      <c r="AG109" s="58" t="str">
        <f t="shared" si="81"/>
        <v>00</v>
      </c>
      <c r="AH109" s="58" t="str">
        <f>IF(G109="","0",IF(OR(RIGHT(G109,1)="m",RIGHT(G109,1)="H",RIGHT(G109,1)="W",RIGHT(G109,1)="C"),1,2))</f>
        <v>0</v>
      </c>
      <c r="AI109" s="58" t="str">
        <f t="shared" si="82"/>
        <v>000000</v>
      </c>
      <c r="AJ109" s="58" t="str">
        <f t="shared" ca="1" si="83"/>
        <v/>
      </c>
      <c r="AK109" s="58">
        <f t="shared" si="88"/>
        <v>0</v>
      </c>
      <c r="AL109" s="58" t="str">
        <f>IF(G109="","0",VALUE(VLOOKUP(G109,'登録データ（男）'!$R$4:$T$31,3,FALSE)))</f>
        <v>0</v>
      </c>
      <c r="AM109" s="58">
        <f t="shared" si="84"/>
        <v>0</v>
      </c>
      <c r="AN109" s="58">
        <f t="shared" si="85"/>
        <v>0</v>
      </c>
      <c r="AO109" s="11" t="str">
        <f ca="1">IF(OFFSET(B109,-MOD(ROW(B109),3),0)&lt;&gt;"",IF(RIGHT(G109,1)=")",VALUE(VLOOKUP(OFFSET(B109,-MOD(ROW(B109),3),0),'登録データ（男）'!A94:J1412,8,FALSE)),"0"),"0")</f>
        <v>0</v>
      </c>
      <c r="AP109" s="58">
        <f t="shared" ca="1" si="89"/>
        <v>0</v>
      </c>
      <c r="AQ109" s="58"/>
      <c r="AR109" s="58"/>
      <c r="AS109" s="58"/>
      <c r="AT109" s="58"/>
      <c r="AU109" s="58"/>
      <c r="AV109" s="58"/>
      <c r="AW109" s="58"/>
      <c r="AX109" s="58"/>
      <c r="AY109" s="108">
        <f>B312</f>
        <v>0</v>
      </c>
      <c r="AZ109" s="58"/>
      <c r="BA109" s="58">
        <f t="shared" si="72"/>
        <v>0</v>
      </c>
      <c r="BD109" s="58" t="str">
        <f>IF(B109="","",VLOOKUP(B109,'登録データ（男）'!$A$3:$L$1202,8))</f>
        <v/>
      </c>
      <c r="BE109" s="58" t="str">
        <f>IF(B109="","",VLOOKUP(B109,'登録データ（男）'!$A$3:$L$1202,11))</f>
        <v/>
      </c>
      <c r="BF109" s="58" t="str">
        <f t="shared" si="86"/>
        <v/>
      </c>
      <c r="BI109" s="58">
        <f t="shared" si="87"/>
        <v>0</v>
      </c>
    </row>
    <row r="110" spans="1:61" ht="18.75" customHeight="1" thickBot="1">
      <c r="A110" s="258"/>
      <c r="B110" s="289"/>
      <c r="C110" s="292"/>
      <c r="D110" s="292"/>
      <c r="E110" s="148" t="s">
        <v>460</v>
      </c>
      <c r="F110" s="73" t="s">
        <v>123</v>
      </c>
      <c r="G110" s="103"/>
      <c r="H110" s="175"/>
      <c r="I110" s="100"/>
      <c r="J110" s="64" t="str">
        <f t="shared" si="93"/>
        <v/>
      </c>
      <c r="K110" s="100"/>
      <c r="L110" s="64" t="str">
        <f t="shared" si="94"/>
        <v/>
      </c>
      <c r="M110" s="100"/>
      <c r="N110" s="98"/>
      <c r="O110" s="271"/>
      <c r="P110" s="272"/>
      <c r="Q110" s="272"/>
      <c r="R110" s="261"/>
      <c r="S110" s="256"/>
      <c r="V110" s="60"/>
      <c r="W110" s="58"/>
      <c r="X110" s="58"/>
      <c r="Y110" s="58"/>
      <c r="Z110" s="58"/>
      <c r="AA110" s="58"/>
      <c r="AB110" s="58"/>
      <c r="AC110" s="58"/>
      <c r="AD110" s="58">
        <f t="shared" ca="1" si="79"/>
        <v>0</v>
      </c>
      <c r="AE110" s="58">
        <f t="shared" si="80"/>
        <v>0</v>
      </c>
      <c r="AF110" s="58" t="str">
        <f>IF(G110="","0",VLOOKUP(G110,'登録データ（男）'!$R$4:$T$27,2,FALSE))</f>
        <v>0</v>
      </c>
      <c r="AG110" s="58" t="str">
        <f t="shared" si="81"/>
        <v>00</v>
      </c>
      <c r="AH110" s="58" t="str">
        <f>IF(G110="","0",IF(OR(RIGHT(G110,1)="m",RIGHT(G110,1)="H",RIGHT(G110,1)="W",RIGHT(G110,1)="C"),1,2))</f>
        <v>0</v>
      </c>
      <c r="AI110" s="58" t="str">
        <f t="shared" si="82"/>
        <v>000000</v>
      </c>
      <c r="AJ110" s="58" t="str">
        <f t="shared" ca="1" si="83"/>
        <v/>
      </c>
      <c r="AK110" s="58">
        <f t="shared" si="88"/>
        <v>0</v>
      </c>
      <c r="AL110" s="58" t="str">
        <f>IF(G110="","0",VALUE(VLOOKUP(G110,'登録データ（男）'!$R$4:$T$31,3,FALSE)))</f>
        <v>0</v>
      </c>
      <c r="AM110" s="58">
        <f t="shared" si="84"/>
        <v>0</v>
      </c>
      <c r="AN110" s="58">
        <f t="shared" si="85"/>
        <v>0</v>
      </c>
      <c r="AO110" s="11" t="str">
        <f ca="1">IF(OFFSET(B110,-MOD(ROW(B110),3),0)&lt;&gt;"",IF(RIGHT(G110,1)=")",VALUE(VLOOKUP(OFFSET(B110,-MOD(ROW(B110),3),0),'登録データ（男）'!A95:J1413,8,FALSE)),"0"),"0")</f>
        <v>0</v>
      </c>
      <c r="AP110" s="58">
        <f t="shared" ca="1" si="89"/>
        <v>0</v>
      </c>
      <c r="AQ110" s="58"/>
      <c r="AR110" s="58"/>
      <c r="AS110" s="58"/>
      <c r="AT110" s="58"/>
      <c r="AU110" s="58"/>
      <c r="AV110" s="58"/>
      <c r="AW110" s="58"/>
      <c r="AX110" s="58"/>
      <c r="AY110" s="108">
        <f>B315</f>
        <v>0</v>
      </c>
      <c r="AZ110" s="58"/>
      <c r="BA110" s="58">
        <f t="shared" si="72"/>
        <v>0</v>
      </c>
      <c r="BD110" s="58" t="str">
        <f>IF(B110="","",VLOOKUP(B110,'登録データ（男）'!$A$3:$L$1202,8))</f>
        <v/>
      </c>
      <c r="BE110" s="58" t="str">
        <f>IF(B110="","",VLOOKUP(B110,'登録データ（男）'!$A$3:$L$1202,11))</f>
        <v/>
      </c>
      <c r="BF110" s="58" t="str">
        <f t="shared" si="86"/>
        <v/>
      </c>
      <c r="BI110" s="58">
        <f t="shared" si="87"/>
        <v>0</v>
      </c>
    </row>
    <row r="111" spans="1:61" ht="18.75" customHeight="1" thickTop="1">
      <c r="A111" s="257">
        <v>32</v>
      </c>
      <c r="B111" s="287"/>
      <c r="C111" s="290" t="str">
        <f>IF(B111="","",VLOOKUP(B111,'登録データ（男）'!$A$3:$W$2000,2,FALSE))</f>
        <v/>
      </c>
      <c r="D111" s="290" t="str">
        <f>IF(B111="","",VLOOKUP(B111,'登録データ（男）'!$A$3:$W$2000,3,FALSE))</f>
        <v/>
      </c>
      <c r="E111" s="58" t="str">
        <f>IF(B111="","",VLOOKUP(B111,'登録データ（男）'!$A$3:$W$2000,7,FALSE))</f>
        <v/>
      </c>
      <c r="F111" s="72" t="s">
        <v>121</v>
      </c>
      <c r="G111" s="95"/>
      <c r="H111" s="176"/>
      <c r="I111" s="97"/>
      <c r="J111" s="99" t="str">
        <f t="shared" si="93"/>
        <v/>
      </c>
      <c r="K111" s="97"/>
      <c r="L111" s="99" t="str">
        <f t="shared" si="94"/>
        <v/>
      </c>
      <c r="M111" s="97"/>
      <c r="N111" s="96"/>
      <c r="O111" s="273"/>
      <c r="P111" s="274"/>
      <c r="Q111" s="274"/>
      <c r="R111" s="259"/>
      <c r="S111" s="254"/>
      <c r="V111" s="60"/>
      <c r="W111" s="58">
        <f>IF(B111="",0,IF(VLOOKUP(B111,'登録データ（男）'!$A$3:$AT$1687,29,FALSE)=1,0,1))</f>
        <v>0</v>
      </c>
      <c r="X111" s="58">
        <f>IF(B111="",1,0)</f>
        <v>1</v>
      </c>
      <c r="Y111" s="58">
        <f>IF(C111="",1,0)</f>
        <v>1</v>
      </c>
      <c r="Z111" s="58">
        <f>IF(D111="",1,0)</f>
        <v>1</v>
      </c>
      <c r="AA111" s="58">
        <f>IF(E111="",1,0)</f>
        <v>1</v>
      </c>
      <c r="AB111" s="58">
        <f>IF(E112="",1,0)</f>
        <v>1</v>
      </c>
      <c r="AC111" s="58">
        <f>SUM(X111:AB111)</f>
        <v>5</v>
      </c>
      <c r="AD111" s="58">
        <f t="shared" ca="1" si="79"/>
        <v>0</v>
      </c>
      <c r="AE111" s="58">
        <f t="shared" si="80"/>
        <v>0</v>
      </c>
      <c r="AF111" s="58" t="str">
        <f>IF(G111="","0",VLOOKUP(G111,'登録データ（男）'!$R$4:$T$27,2,FALSE))</f>
        <v>0</v>
      </c>
      <c r="AG111" s="58" t="str">
        <f t="shared" si="81"/>
        <v>00</v>
      </c>
      <c r="AH111" s="58" t="str">
        <f>IF(G111="","0",IF(OR(RIGHT(G111,1)="m",RIGHT(G111,1)="H",RIGHT(G111,1)="W",RIGHT(G111,1)="C",RIGHT(G111,1)="〉"),1,2))</f>
        <v>0</v>
      </c>
      <c r="AI111" s="58" t="str">
        <f t="shared" si="82"/>
        <v>000000</v>
      </c>
      <c r="AJ111" s="58" t="str">
        <f t="shared" ca="1" si="83"/>
        <v/>
      </c>
      <c r="AK111" s="58">
        <f t="shared" si="88"/>
        <v>0</v>
      </c>
      <c r="AL111" s="58" t="str">
        <f>IF(G111="","0",VALUE(VLOOKUP(G111,'登録データ（男）'!$R$4:$T$31,3,FALSE)))</f>
        <v>0</v>
      </c>
      <c r="AM111" s="58">
        <f t="shared" si="84"/>
        <v>0</v>
      </c>
      <c r="AN111" s="58">
        <f t="shared" si="85"/>
        <v>0</v>
      </c>
      <c r="AO111" s="11" t="str">
        <f ca="1">IF(OFFSET(B111,-MOD(ROW(B111),3),0)&lt;&gt;"",IF(RIGHT(G111,1)=")",VALUE(VLOOKUP(OFFSET(B111,-MOD(ROW(B111),3),0),'登録データ（男）'!A96:J1414,8,FALSE)),"0"),"0")</f>
        <v>0</v>
      </c>
      <c r="AP111" s="58">
        <f t="shared" ca="1" si="89"/>
        <v>0</v>
      </c>
      <c r="AQ111" s="58" t="str">
        <f t="shared" ref="AQ111" si="119">IF(AR111="","",RANK(AR111,$AR$18:$AR$467,1))</f>
        <v/>
      </c>
      <c r="AR111" s="58" t="str">
        <f>IF(R111="","",B111)</f>
        <v/>
      </c>
      <c r="AS111" s="58" t="str">
        <f t="shared" ref="AS111" si="120">IF(AT111="","",RANK(AT111,$AT$18:$AT$467,1))</f>
        <v/>
      </c>
      <c r="AT111" s="58" t="str">
        <f>IF(S111="","",B111)</f>
        <v/>
      </c>
      <c r="AU111" s="58" t="str">
        <f t="shared" ref="AU111" si="121">IF(AV111="","",RANK(AV111,$AV$18:$AV$467,1))</f>
        <v/>
      </c>
      <c r="AV111" s="58" t="str">
        <f>IF(OR(G111="十種競技",G112="十種競技",G113="十種競技"),B111,"")</f>
        <v/>
      </c>
      <c r="AW111" s="58"/>
      <c r="AX111" s="58">
        <f>B111</f>
        <v>0</v>
      </c>
      <c r="AY111" s="108">
        <f>B318</f>
        <v>0</v>
      </c>
      <c r="AZ111" s="58"/>
      <c r="BA111" s="58">
        <f t="shared" si="72"/>
        <v>0</v>
      </c>
      <c r="BD111" s="58" t="str">
        <f>IF(B111="","",VLOOKUP(B111,'登録データ（男）'!$A$3:$L$1202,8))</f>
        <v/>
      </c>
      <c r="BE111" s="58" t="str">
        <f>IF(B111="","",VLOOKUP(B111,'登録データ（男）'!$A$3:$L$1202,11))</f>
        <v/>
      </c>
      <c r="BF111" s="58" t="str">
        <f t="shared" si="86"/>
        <v/>
      </c>
      <c r="BI111" s="58">
        <f t="shared" si="87"/>
        <v>0</v>
      </c>
    </row>
    <row r="112" spans="1:61" ht="18.75" customHeight="1">
      <c r="A112" s="250"/>
      <c r="B112" s="288"/>
      <c r="C112" s="291"/>
      <c r="D112" s="291"/>
      <c r="E112" s="109"/>
      <c r="F112" s="58" t="s">
        <v>122</v>
      </c>
      <c r="G112" s="103"/>
      <c r="H112" s="109"/>
      <c r="I112" s="102"/>
      <c r="J112" s="61" t="str">
        <f t="shared" si="93"/>
        <v/>
      </c>
      <c r="K112" s="101"/>
      <c r="L112" s="61" t="str">
        <f t="shared" si="94"/>
        <v/>
      </c>
      <c r="M112" s="101"/>
      <c r="N112" s="101"/>
      <c r="O112" s="275"/>
      <c r="P112" s="276"/>
      <c r="Q112" s="276"/>
      <c r="R112" s="260"/>
      <c r="S112" s="255"/>
      <c r="V112" s="60"/>
      <c r="W112" s="58"/>
      <c r="X112" s="58"/>
      <c r="Y112" s="58"/>
      <c r="Z112" s="58"/>
      <c r="AA112" s="58"/>
      <c r="AB112" s="58"/>
      <c r="AC112" s="58"/>
      <c r="AD112" s="58">
        <f t="shared" ca="1" si="79"/>
        <v>0</v>
      </c>
      <c r="AE112" s="58">
        <f t="shared" si="80"/>
        <v>0</v>
      </c>
      <c r="AF112" s="58" t="str">
        <f>IF(G112="","0",VLOOKUP(G112,'登録データ（男）'!$R$4:$T$27,2,FALSE))</f>
        <v>0</v>
      </c>
      <c r="AG112" s="58" t="str">
        <f t="shared" si="81"/>
        <v>00</v>
      </c>
      <c r="AH112" s="58" t="str">
        <f>IF(G112="","0",IF(OR(RIGHT(G112,1)="m",RIGHT(G112,1)="H",RIGHT(G112,1)="W",RIGHT(G112,1)="C"),1,2))</f>
        <v>0</v>
      </c>
      <c r="AI112" s="58" t="str">
        <f t="shared" si="82"/>
        <v>000000</v>
      </c>
      <c r="AJ112" s="58" t="str">
        <f t="shared" ca="1" si="83"/>
        <v/>
      </c>
      <c r="AK112" s="58">
        <f t="shared" si="88"/>
        <v>0</v>
      </c>
      <c r="AL112" s="58" t="str">
        <f>IF(G112="","0",VALUE(VLOOKUP(G112,'登録データ（男）'!$R$4:$T$31,3,FALSE)))</f>
        <v>0</v>
      </c>
      <c r="AM112" s="58">
        <f t="shared" si="84"/>
        <v>0</v>
      </c>
      <c r="AN112" s="58">
        <f t="shared" si="85"/>
        <v>0</v>
      </c>
      <c r="AO112" s="11" t="str">
        <f ca="1">IF(OFFSET(B112,-MOD(ROW(B112),3),0)&lt;&gt;"",IF(RIGHT(G112,1)=")",VALUE(VLOOKUP(OFFSET(B112,-MOD(ROW(B112),3),0),'登録データ（男）'!A97:J1415,8,FALSE)),"0"),"0")</f>
        <v>0</v>
      </c>
      <c r="AP112" s="58">
        <f t="shared" ca="1" si="89"/>
        <v>0</v>
      </c>
      <c r="AQ112" s="58"/>
      <c r="AR112" s="58"/>
      <c r="AS112" s="58"/>
      <c r="AT112" s="58"/>
      <c r="AU112" s="58"/>
      <c r="AV112" s="58"/>
      <c r="AW112" s="58"/>
      <c r="AX112" s="58"/>
      <c r="AY112" s="108">
        <f>B321</f>
        <v>0</v>
      </c>
      <c r="AZ112" s="58"/>
      <c r="BA112" s="58">
        <f t="shared" si="72"/>
        <v>0</v>
      </c>
      <c r="BD112" s="58" t="str">
        <f>IF(B112="","",VLOOKUP(B112,'登録データ（男）'!$A$3:$L$1202,8))</f>
        <v/>
      </c>
      <c r="BE112" s="58" t="str">
        <f>IF(B112="","",VLOOKUP(B112,'登録データ（男）'!$A$3:$L$1202,11))</f>
        <v/>
      </c>
      <c r="BF112" s="58" t="str">
        <f t="shared" si="86"/>
        <v/>
      </c>
      <c r="BI112" s="58">
        <f t="shared" si="87"/>
        <v>0</v>
      </c>
    </row>
    <row r="113" spans="1:61" ht="18.75" customHeight="1" thickBot="1">
      <c r="A113" s="258"/>
      <c r="B113" s="289"/>
      <c r="C113" s="292"/>
      <c r="D113" s="292"/>
      <c r="E113" s="148" t="s">
        <v>460</v>
      </c>
      <c r="F113" s="73" t="s">
        <v>123</v>
      </c>
      <c r="G113" s="103"/>
      <c r="H113" s="175"/>
      <c r="I113" s="100"/>
      <c r="J113" s="64" t="str">
        <f t="shared" si="93"/>
        <v/>
      </c>
      <c r="K113" s="100"/>
      <c r="L113" s="64" t="str">
        <f t="shared" si="94"/>
        <v/>
      </c>
      <c r="M113" s="100"/>
      <c r="N113" s="98"/>
      <c r="O113" s="271"/>
      <c r="P113" s="272"/>
      <c r="Q113" s="272"/>
      <c r="R113" s="261"/>
      <c r="S113" s="256"/>
      <c r="V113" s="60"/>
      <c r="W113" s="58"/>
      <c r="X113" s="58"/>
      <c r="Y113" s="58"/>
      <c r="Z113" s="58"/>
      <c r="AA113" s="58"/>
      <c r="AB113" s="58"/>
      <c r="AC113" s="58"/>
      <c r="AD113" s="58">
        <f t="shared" ca="1" si="79"/>
        <v>0</v>
      </c>
      <c r="AE113" s="58">
        <f t="shared" si="80"/>
        <v>0</v>
      </c>
      <c r="AF113" s="58" t="str">
        <f>IF(G113="","0",VLOOKUP(G113,'登録データ（男）'!$R$4:$T$27,2,FALSE))</f>
        <v>0</v>
      </c>
      <c r="AG113" s="58" t="str">
        <f t="shared" si="81"/>
        <v>00</v>
      </c>
      <c r="AH113" s="58" t="str">
        <f>IF(G113="","0",IF(OR(RIGHT(G113,1)="m",RIGHT(G113,1)="H",RIGHT(G113,1)="W",RIGHT(G113,1)="C"),1,2))</f>
        <v>0</v>
      </c>
      <c r="AI113" s="58" t="str">
        <f t="shared" si="82"/>
        <v>000000</v>
      </c>
      <c r="AJ113" s="58" t="str">
        <f t="shared" ca="1" si="83"/>
        <v/>
      </c>
      <c r="AK113" s="58">
        <f t="shared" si="88"/>
        <v>0</v>
      </c>
      <c r="AL113" s="58" t="str">
        <f>IF(G113="","0",VALUE(VLOOKUP(G113,'登録データ（男）'!$R$4:$T$31,3,FALSE)))</f>
        <v>0</v>
      </c>
      <c r="AM113" s="58">
        <f t="shared" si="84"/>
        <v>0</v>
      </c>
      <c r="AN113" s="58">
        <f t="shared" si="85"/>
        <v>0</v>
      </c>
      <c r="AO113" s="11" t="str">
        <f ca="1">IF(OFFSET(B113,-MOD(ROW(B113),3),0)&lt;&gt;"",IF(RIGHT(G113,1)=")",VALUE(VLOOKUP(OFFSET(B113,-MOD(ROW(B113),3),0),'登録データ（男）'!A98:J1416,8,FALSE)),"0"),"0")</f>
        <v>0</v>
      </c>
      <c r="AP113" s="58">
        <f t="shared" ca="1" si="89"/>
        <v>0</v>
      </c>
      <c r="AQ113" s="58"/>
      <c r="AR113" s="58"/>
      <c r="AS113" s="58"/>
      <c r="AT113" s="58"/>
      <c r="AU113" s="58"/>
      <c r="AV113" s="58"/>
      <c r="AW113" s="58"/>
      <c r="AX113" s="58"/>
      <c r="AY113" s="108">
        <f>B324</f>
        <v>0</v>
      </c>
      <c r="AZ113" s="58"/>
      <c r="BA113" s="58">
        <f t="shared" si="72"/>
        <v>0</v>
      </c>
      <c r="BD113" s="58" t="str">
        <f>IF(B113="","",VLOOKUP(B113,'登録データ（男）'!$A$3:$L$1202,8))</f>
        <v/>
      </c>
      <c r="BE113" s="58" t="str">
        <f>IF(B113="","",VLOOKUP(B113,'登録データ（男）'!$A$3:$L$1202,11))</f>
        <v/>
      </c>
      <c r="BF113" s="58" t="str">
        <f t="shared" si="86"/>
        <v/>
      </c>
      <c r="BI113" s="58">
        <f t="shared" si="87"/>
        <v>0</v>
      </c>
    </row>
    <row r="114" spans="1:61" ht="18.75" customHeight="1" thickTop="1">
      <c r="A114" s="257">
        <v>33</v>
      </c>
      <c r="B114" s="287"/>
      <c r="C114" s="290" t="str">
        <f>IF(B114="","",VLOOKUP(B114,'登録データ（男）'!$A$3:$W$2000,2,FALSE))</f>
        <v/>
      </c>
      <c r="D114" s="290" t="str">
        <f>IF(B114="","",VLOOKUP(B114,'登録データ（男）'!$A$3:$W$2000,3,FALSE))</f>
        <v/>
      </c>
      <c r="E114" s="58" t="str">
        <f>IF(B114="","",VLOOKUP(B114,'登録データ（男）'!$A$3:$W$2000,7,FALSE))</f>
        <v/>
      </c>
      <c r="F114" s="72" t="s">
        <v>121</v>
      </c>
      <c r="G114" s="95"/>
      <c r="H114" s="176"/>
      <c r="I114" s="97"/>
      <c r="J114" s="99" t="str">
        <f t="shared" si="93"/>
        <v/>
      </c>
      <c r="K114" s="97"/>
      <c r="L114" s="99" t="str">
        <f t="shared" si="94"/>
        <v/>
      </c>
      <c r="M114" s="97"/>
      <c r="N114" s="96"/>
      <c r="O114" s="273"/>
      <c r="P114" s="274"/>
      <c r="Q114" s="274"/>
      <c r="R114" s="259"/>
      <c r="S114" s="254"/>
      <c r="V114" s="60"/>
      <c r="W114" s="58">
        <f>IF(B114="",0,IF(VLOOKUP(B114,'登録データ（男）'!$A$3:$AT$1687,29,FALSE)=1,0,1))</f>
        <v>0</v>
      </c>
      <c r="X114" s="58">
        <f>IF(B114="",1,0)</f>
        <v>1</v>
      </c>
      <c r="Y114" s="58">
        <f>IF(C114="",1,0)</f>
        <v>1</v>
      </c>
      <c r="Z114" s="58">
        <f>IF(D114="",1,0)</f>
        <v>1</v>
      </c>
      <c r="AA114" s="58">
        <f>IF(E114="",1,0)</f>
        <v>1</v>
      </c>
      <c r="AB114" s="58">
        <f>IF(E115="",1,0)</f>
        <v>1</v>
      </c>
      <c r="AC114" s="58">
        <f>SUM(X114:AB114)</f>
        <v>5</v>
      </c>
      <c r="AD114" s="58">
        <f t="shared" ca="1" si="79"/>
        <v>0</v>
      </c>
      <c r="AE114" s="58">
        <f t="shared" si="80"/>
        <v>0</v>
      </c>
      <c r="AF114" s="58" t="str">
        <f>IF(G114="","0",VLOOKUP(G114,'登録データ（男）'!$R$4:$T$27,2,FALSE))</f>
        <v>0</v>
      </c>
      <c r="AG114" s="58" t="str">
        <f t="shared" si="81"/>
        <v>00</v>
      </c>
      <c r="AH114" s="58" t="str">
        <f>IF(G114="","0",IF(OR(RIGHT(G114,1)="m",RIGHT(G114,1)="H",RIGHT(G114,1)="W",RIGHT(G114,1)="C",RIGHT(G114,1)="〉"),1,2))</f>
        <v>0</v>
      </c>
      <c r="AI114" s="58" t="str">
        <f t="shared" si="82"/>
        <v>000000</v>
      </c>
      <c r="AJ114" s="58" t="str">
        <f t="shared" ca="1" si="83"/>
        <v/>
      </c>
      <c r="AK114" s="58">
        <f t="shared" si="88"/>
        <v>0</v>
      </c>
      <c r="AL114" s="58" t="str">
        <f>IF(G114="","0",VALUE(VLOOKUP(G114,'登録データ（男）'!$R$4:$T$31,3,FALSE)))</f>
        <v>0</v>
      </c>
      <c r="AM114" s="58">
        <f t="shared" si="84"/>
        <v>0</v>
      </c>
      <c r="AN114" s="58">
        <f t="shared" si="85"/>
        <v>0</v>
      </c>
      <c r="AO114" s="11" t="str">
        <f ca="1">IF(OFFSET(B114,-MOD(ROW(B114),3),0)&lt;&gt;"",IF(RIGHT(G114,1)=")",VALUE(VLOOKUP(OFFSET(B114,-MOD(ROW(B114),3),0),'登録データ（男）'!A99:J1417,8,FALSE)),"0"),"0")</f>
        <v>0</v>
      </c>
      <c r="AP114" s="58">
        <f t="shared" ca="1" si="89"/>
        <v>0</v>
      </c>
      <c r="AQ114" s="58" t="str">
        <f t="shared" ref="AQ114" si="122">IF(AR114="","",RANK(AR114,$AR$18:$AR$467,1))</f>
        <v/>
      </c>
      <c r="AR114" s="58" t="str">
        <f>IF(R114="","",B114)</f>
        <v/>
      </c>
      <c r="AS114" s="58" t="str">
        <f t="shared" ref="AS114" si="123">IF(AT114="","",RANK(AT114,$AT$18:$AT$467,1))</f>
        <v/>
      </c>
      <c r="AT114" s="58" t="str">
        <f>IF(S114="","",B114)</f>
        <v/>
      </c>
      <c r="AU114" s="58" t="str">
        <f t="shared" ref="AU114" si="124">IF(AV114="","",RANK(AV114,$AV$18:$AV$467,1))</f>
        <v/>
      </c>
      <c r="AV114" s="58" t="str">
        <f>IF(OR(G114="十種競技",G115="十種競技",G116="十種競技"),B114,"")</f>
        <v/>
      </c>
      <c r="AW114" s="58"/>
      <c r="AX114" s="58">
        <f>B114</f>
        <v>0</v>
      </c>
      <c r="AY114" s="108">
        <f>B327</f>
        <v>0</v>
      </c>
      <c r="AZ114" s="58"/>
      <c r="BA114" s="58">
        <f t="shared" si="72"/>
        <v>0</v>
      </c>
      <c r="BD114" s="58" t="str">
        <f>IF(B114="","",VLOOKUP(B114,'登録データ（男）'!$A$3:$L$1202,8))</f>
        <v/>
      </c>
      <c r="BE114" s="58" t="str">
        <f>IF(B114="","",VLOOKUP(B114,'登録データ（男）'!$A$3:$L$1202,11))</f>
        <v/>
      </c>
      <c r="BF114" s="58" t="str">
        <f t="shared" si="86"/>
        <v/>
      </c>
      <c r="BI114" s="58">
        <f t="shared" si="87"/>
        <v>0</v>
      </c>
    </row>
    <row r="115" spans="1:61" ht="18.75" customHeight="1">
      <c r="A115" s="250"/>
      <c r="B115" s="288"/>
      <c r="C115" s="291"/>
      <c r="D115" s="291"/>
      <c r="E115" s="109"/>
      <c r="F115" s="58" t="s">
        <v>122</v>
      </c>
      <c r="G115" s="103"/>
      <c r="H115" s="109"/>
      <c r="I115" s="102"/>
      <c r="J115" s="61" t="str">
        <f t="shared" si="93"/>
        <v/>
      </c>
      <c r="K115" s="101"/>
      <c r="L115" s="61" t="str">
        <f t="shared" si="94"/>
        <v/>
      </c>
      <c r="M115" s="101"/>
      <c r="N115" s="101"/>
      <c r="O115" s="275"/>
      <c r="P115" s="276"/>
      <c r="Q115" s="276"/>
      <c r="R115" s="260"/>
      <c r="S115" s="255"/>
      <c r="V115" s="60"/>
      <c r="W115" s="58"/>
      <c r="X115" s="58"/>
      <c r="Y115" s="58"/>
      <c r="Z115" s="58"/>
      <c r="AA115" s="58"/>
      <c r="AB115" s="58"/>
      <c r="AC115" s="58"/>
      <c r="AD115" s="58">
        <f t="shared" ca="1" si="79"/>
        <v>0</v>
      </c>
      <c r="AE115" s="58">
        <f t="shared" si="80"/>
        <v>0</v>
      </c>
      <c r="AF115" s="58" t="str">
        <f>IF(G115="","0",VLOOKUP(G115,'登録データ（男）'!$R$4:$T$27,2,FALSE))</f>
        <v>0</v>
      </c>
      <c r="AG115" s="58" t="str">
        <f t="shared" si="81"/>
        <v>00</v>
      </c>
      <c r="AH115" s="58" t="str">
        <f>IF(G115="","0",IF(OR(RIGHT(G115,1)="m",RIGHT(G115,1)="H",RIGHT(G115,1)="W",RIGHT(G115,1)="C"),1,2))</f>
        <v>0</v>
      </c>
      <c r="AI115" s="58" t="str">
        <f t="shared" si="82"/>
        <v>000000</v>
      </c>
      <c r="AJ115" s="58" t="str">
        <f t="shared" ca="1" si="83"/>
        <v/>
      </c>
      <c r="AK115" s="58">
        <f t="shared" si="88"/>
        <v>0</v>
      </c>
      <c r="AL115" s="58" t="str">
        <f>IF(G115="","0",VALUE(VLOOKUP(G115,'登録データ（男）'!$R$4:$T$31,3,FALSE)))</f>
        <v>0</v>
      </c>
      <c r="AM115" s="58">
        <f t="shared" si="84"/>
        <v>0</v>
      </c>
      <c r="AN115" s="58">
        <f t="shared" si="85"/>
        <v>0</v>
      </c>
      <c r="AO115" s="11" t="str">
        <f ca="1">IF(OFFSET(B115,-MOD(ROW(B115),3),0)&lt;&gt;"",IF(RIGHT(G115,1)=")",VALUE(VLOOKUP(OFFSET(B115,-MOD(ROW(B115),3),0),'登録データ（男）'!A100:J1418,8,FALSE)),"0"),"0")</f>
        <v>0</v>
      </c>
      <c r="AP115" s="58">
        <f t="shared" ca="1" si="89"/>
        <v>0</v>
      </c>
      <c r="AQ115" s="58"/>
      <c r="AR115" s="58"/>
      <c r="AS115" s="58"/>
      <c r="AT115" s="58"/>
      <c r="AU115" s="58"/>
      <c r="AV115" s="58"/>
      <c r="AW115" s="58"/>
      <c r="AX115" s="58"/>
      <c r="AY115" s="108">
        <f>B330</f>
        <v>0</v>
      </c>
      <c r="AZ115" s="58"/>
      <c r="BA115" s="58">
        <f t="shared" si="72"/>
        <v>0</v>
      </c>
      <c r="BD115" s="58" t="str">
        <f>IF(B115="","",VLOOKUP(B115,'登録データ（男）'!$A$3:$L$1202,8))</f>
        <v/>
      </c>
      <c r="BE115" s="58" t="str">
        <f>IF(B115="","",VLOOKUP(B115,'登録データ（男）'!$A$3:$L$1202,11))</f>
        <v/>
      </c>
      <c r="BF115" s="58" t="str">
        <f t="shared" si="86"/>
        <v/>
      </c>
      <c r="BI115" s="58">
        <f t="shared" si="87"/>
        <v>0</v>
      </c>
    </row>
    <row r="116" spans="1:61" ht="18.75" customHeight="1" thickBot="1">
      <c r="A116" s="258"/>
      <c r="B116" s="289"/>
      <c r="C116" s="292"/>
      <c r="D116" s="292"/>
      <c r="E116" s="148" t="s">
        <v>460</v>
      </c>
      <c r="F116" s="73" t="s">
        <v>123</v>
      </c>
      <c r="G116" s="103"/>
      <c r="H116" s="175"/>
      <c r="I116" s="100"/>
      <c r="J116" s="64" t="str">
        <f t="shared" si="93"/>
        <v/>
      </c>
      <c r="K116" s="100"/>
      <c r="L116" s="64" t="str">
        <f t="shared" si="94"/>
        <v/>
      </c>
      <c r="M116" s="100"/>
      <c r="N116" s="98"/>
      <c r="O116" s="271"/>
      <c r="P116" s="272"/>
      <c r="Q116" s="272"/>
      <c r="R116" s="261"/>
      <c r="S116" s="256"/>
      <c r="V116" s="60"/>
      <c r="W116" s="58"/>
      <c r="X116" s="58"/>
      <c r="Y116" s="58"/>
      <c r="Z116" s="58"/>
      <c r="AA116" s="58"/>
      <c r="AB116" s="58"/>
      <c r="AC116" s="58"/>
      <c r="AD116" s="58">
        <f t="shared" ca="1" si="79"/>
        <v>0</v>
      </c>
      <c r="AE116" s="58">
        <f t="shared" si="80"/>
        <v>0</v>
      </c>
      <c r="AF116" s="58" t="str">
        <f>IF(G116="","0",VLOOKUP(G116,'登録データ（男）'!$R$4:$T$27,2,FALSE))</f>
        <v>0</v>
      </c>
      <c r="AG116" s="58" t="str">
        <f t="shared" si="81"/>
        <v>00</v>
      </c>
      <c r="AH116" s="58" t="str">
        <f>IF(G116="","0",IF(OR(RIGHT(G116,1)="m",RIGHT(G116,1)="H",RIGHT(G116,1)="W",RIGHT(G116,1)="C"),1,2))</f>
        <v>0</v>
      </c>
      <c r="AI116" s="58" t="str">
        <f t="shared" si="82"/>
        <v>000000</v>
      </c>
      <c r="AJ116" s="58" t="str">
        <f t="shared" ca="1" si="83"/>
        <v/>
      </c>
      <c r="AK116" s="58">
        <f t="shared" si="88"/>
        <v>0</v>
      </c>
      <c r="AL116" s="58" t="str">
        <f>IF(G116="","0",VALUE(VLOOKUP(G116,'登録データ（男）'!$R$4:$T$31,3,FALSE)))</f>
        <v>0</v>
      </c>
      <c r="AM116" s="58">
        <f t="shared" si="84"/>
        <v>0</v>
      </c>
      <c r="AN116" s="58">
        <f t="shared" si="85"/>
        <v>0</v>
      </c>
      <c r="AO116" s="11" t="str">
        <f ca="1">IF(OFFSET(B116,-MOD(ROW(B116),3),0)&lt;&gt;"",IF(RIGHT(G116,1)=")",VALUE(VLOOKUP(OFFSET(B116,-MOD(ROW(B116),3),0),'登録データ（男）'!A101:J1419,8,FALSE)),"0"),"0")</f>
        <v>0</v>
      </c>
      <c r="AP116" s="58">
        <f t="shared" ca="1" si="89"/>
        <v>0</v>
      </c>
      <c r="AQ116" s="58"/>
      <c r="AR116" s="58"/>
      <c r="AS116" s="58"/>
      <c r="AT116" s="58"/>
      <c r="AU116" s="58"/>
      <c r="AV116" s="58"/>
      <c r="AW116" s="58"/>
      <c r="AX116" s="58"/>
      <c r="AY116" s="108">
        <f>B333</f>
        <v>0</v>
      </c>
      <c r="AZ116" s="58"/>
      <c r="BA116" s="58">
        <f t="shared" si="72"/>
        <v>0</v>
      </c>
      <c r="BD116" s="58" t="str">
        <f>IF(B116="","",VLOOKUP(B116,'登録データ（男）'!$A$3:$L$1202,8))</f>
        <v/>
      </c>
      <c r="BE116" s="58" t="str">
        <f>IF(B116="","",VLOOKUP(B116,'登録データ（男）'!$A$3:$L$1202,11))</f>
        <v/>
      </c>
      <c r="BF116" s="58" t="str">
        <f t="shared" si="86"/>
        <v/>
      </c>
      <c r="BI116" s="58">
        <f t="shared" si="87"/>
        <v>0</v>
      </c>
    </row>
    <row r="117" spans="1:61" ht="18.75" customHeight="1" thickTop="1">
      <c r="A117" s="257">
        <v>34</v>
      </c>
      <c r="B117" s="287"/>
      <c r="C117" s="290" t="str">
        <f>IF(B117="","",VLOOKUP(B117,'登録データ（男）'!$A$3:$W$2000,2,FALSE))</f>
        <v/>
      </c>
      <c r="D117" s="290" t="str">
        <f>IF(B117="","",VLOOKUP(B117,'登録データ（男）'!$A$3:$W$2000,3,FALSE))</f>
        <v/>
      </c>
      <c r="E117" s="58" t="str">
        <f>IF(B117="","",VLOOKUP(B117,'登録データ（男）'!$A$3:$W$2000,7,FALSE))</f>
        <v/>
      </c>
      <c r="F117" s="72" t="s">
        <v>121</v>
      </c>
      <c r="G117" s="95"/>
      <c r="H117" s="176"/>
      <c r="I117" s="97"/>
      <c r="J117" s="99" t="str">
        <f t="shared" si="93"/>
        <v/>
      </c>
      <c r="K117" s="97"/>
      <c r="L117" s="99" t="str">
        <f t="shared" si="94"/>
        <v/>
      </c>
      <c r="M117" s="97"/>
      <c r="N117" s="96"/>
      <c r="O117" s="273"/>
      <c r="P117" s="274"/>
      <c r="Q117" s="274"/>
      <c r="R117" s="259"/>
      <c r="S117" s="254"/>
      <c r="V117" s="60"/>
      <c r="W117" s="58">
        <f>IF(B117="",0,IF(VLOOKUP(B117,'登録データ（男）'!$A$3:$AT$1687,29,FALSE)=1,0,1))</f>
        <v>0</v>
      </c>
      <c r="X117" s="58">
        <f>IF(B117="",1,0)</f>
        <v>1</v>
      </c>
      <c r="Y117" s="58">
        <f>IF(C117="",1,0)</f>
        <v>1</v>
      </c>
      <c r="Z117" s="58">
        <f>IF(D117="",1,0)</f>
        <v>1</v>
      </c>
      <c r="AA117" s="58">
        <f>IF(E117="",1,0)</f>
        <v>1</v>
      </c>
      <c r="AB117" s="58">
        <f>IF(E118="",1,0)</f>
        <v>1</v>
      </c>
      <c r="AC117" s="58">
        <f>SUM(X117:AB117)</f>
        <v>5</v>
      </c>
      <c r="AD117" s="58">
        <f t="shared" ca="1" si="79"/>
        <v>0</v>
      </c>
      <c r="AE117" s="58">
        <f t="shared" si="80"/>
        <v>0</v>
      </c>
      <c r="AF117" s="58" t="str">
        <f>IF(G117="","0",VLOOKUP(G117,'登録データ（男）'!$R$4:$T$27,2,FALSE))</f>
        <v>0</v>
      </c>
      <c r="AG117" s="58" t="str">
        <f t="shared" si="81"/>
        <v>00</v>
      </c>
      <c r="AH117" s="58" t="str">
        <f>IF(G117="","0",IF(OR(RIGHT(G117,1)="m",RIGHT(G117,1)="H",RIGHT(G117,1)="W",RIGHT(G117,1)="C",RIGHT(G117,1)="〉"),1,2))</f>
        <v>0</v>
      </c>
      <c r="AI117" s="58" t="str">
        <f t="shared" si="82"/>
        <v>000000</v>
      </c>
      <c r="AJ117" s="58" t="str">
        <f t="shared" ca="1" si="83"/>
        <v/>
      </c>
      <c r="AK117" s="58">
        <f t="shared" si="88"/>
        <v>0</v>
      </c>
      <c r="AL117" s="58" t="str">
        <f>IF(G117="","0",VALUE(VLOOKUP(G117,'登録データ（男）'!$R$4:$T$31,3,FALSE)))</f>
        <v>0</v>
      </c>
      <c r="AM117" s="58">
        <f t="shared" si="84"/>
        <v>0</v>
      </c>
      <c r="AN117" s="58">
        <f t="shared" si="85"/>
        <v>0</v>
      </c>
      <c r="AO117" s="11" t="str">
        <f ca="1">IF(OFFSET(B117,-MOD(ROW(B117),3),0)&lt;&gt;"",IF(RIGHT(G117,1)=")",VALUE(VLOOKUP(OFFSET(B117,-MOD(ROW(B117),3),0),'登録データ（男）'!A102:J1420,8,FALSE)),"0"),"0")</f>
        <v>0</v>
      </c>
      <c r="AP117" s="58">
        <f t="shared" ca="1" si="89"/>
        <v>0</v>
      </c>
      <c r="AQ117" s="58" t="str">
        <f t="shared" ref="AQ117" si="125">IF(AR117="","",RANK(AR117,$AR$18:$AR$467,1))</f>
        <v/>
      </c>
      <c r="AR117" s="58" t="str">
        <f>IF(R117="","",B117)</f>
        <v/>
      </c>
      <c r="AS117" s="58" t="str">
        <f t="shared" ref="AS117" si="126">IF(AT117="","",RANK(AT117,$AT$18:$AT$467,1))</f>
        <v/>
      </c>
      <c r="AT117" s="58" t="str">
        <f>IF(S117="","",B117)</f>
        <v/>
      </c>
      <c r="AU117" s="58" t="str">
        <f t="shared" ref="AU117" si="127">IF(AV117="","",RANK(AV117,$AV$18:$AV$467,1))</f>
        <v/>
      </c>
      <c r="AV117" s="58" t="str">
        <f>IF(OR(G117="十種競技",G118="十種競技",G119="十種競技"),B117,"")</f>
        <v/>
      </c>
      <c r="AW117" s="58"/>
      <c r="AX117" s="58">
        <f>B117</f>
        <v>0</v>
      </c>
      <c r="AY117" s="108">
        <f>B336</f>
        <v>0</v>
      </c>
      <c r="AZ117" s="58"/>
      <c r="BA117" s="58">
        <f t="shared" si="72"/>
        <v>0</v>
      </c>
      <c r="BD117" s="58" t="str">
        <f>IF(B117="","",VLOOKUP(B117,'登録データ（男）'!$A$3:$L$1202,8))</f>
        <v/>
      </c>
      <c r="BE117" s="58" t="str">
        <f>IF(B117="","",VLOOKUP(B117,'登録データ（男）'!$A$3:$L$1202,11))</f>
        <v/>
      </c>
      <c r="BF117" s="58" t="str">
        <f t="shared" si="86"/>
        <v/>
      </c>
      <c r="BI117" s="58">
        <f t="shared" si="87"/>
        <v>0</v>
      </c>
    </row>
    <row r="118" spans="1:61" ht="18.75" customHeight="1">
      <c r="A118" s="250"/>
      <c r="B118" s="288"/>
      <c r="C118" s="291"/>
      <c r="D118" s="291"/>
      <c r="E118" s="109"/>
      <c r="F118" s="58" t="s">
        <v>122</v>
      </c>
      <c r="G118" s="103"/>
      <c r="H118" s="109"/>
      <c r="I118" s="102"/>
      <c r="J118" s="61" t="str">
        <f t="shared" si="93"/>
        <v/>
      </c>
      <c r="K118" s="101"/>
      <c r="L118" s="61" t="str">
        <f t="shared" si="94"/>
        <v/>
      </c>
      <c r="M118" s="101"/>
      <c r="N118" s="101"/>
      <c r="O118" s="275"/>
      <c r="P118" s="276"/>
      <c r="Q118" s="276"/>
      <c r="R118" s="260"/>
      <c r="S118" s="255"/>
      <c r="V118" s="60"/>
      <c r="W118" s="58"/>
      <c r="X118" s="58"/>
      <c r="Y118" s="58"/>
      <c r="Z118" s="58"/>
      <c r="AA118" s="58"/>
      <c r="AB118" s="58"/>
      <c r="AC118" s="58"/>
      <c r="AD118" s="58">
        <f t="shared" ca="1" si="79"/>
        <v>0</v>
      </c>
      <c r="AE118" s="58">
        <f t="shared" si="80"/>
        <v>0</v>
      </c>
      <c r="AF118" s="58" t="str">
        <f>IF(G118="","0",VLOOKUP(G118,'登録データ（男）'!$R$4:$T$27,2,FALSE))</f>
        <v>0</v>
      </c>
      <c r="AG118" s="58" t="str">
        <f t="shared" si="81"/>
        <v>00</v>
      </c>
      <c r="AH118" s="58" t="str">
        <f>IF(G118="","0",IF(OR(RIGHT(G118,1)="m",RIGHT(G118,1)="H",RIGHT(G118,1)="W",RIGHT(G118,1)="C"),1,2))</f>
        <v>0</v>
      </c>
      <c r="AI118" s="58" t="str">
        <f t="shared" si="82"/>
        <v>000000</v>
      </c>
      <c r="AJ118" s="58" t="str">
        <f t="shared" ca="1" si="83"/>
        <v/>
      </c>
      <c r="AK118" s="58">
        <f t="shared" si="88"/>
        <v>0</v>
      </c>
      <c r="AL118" s="58" t="str">
        <f>IF(G118="","0",VALUE(VLOOKUP(G118,'登録データ（男）'!$R$4:$T$31,3,FALSE)))</f>
        <v>0</v>
      </c>
      <c r="AM118" s="58">
        <f t="shared" si="84"/>
        <v>0</v>
      </c>
      <c r="AN118" s="58">
        <f t="shared" si="85"/>
        <v>0</v>
      </c>
      <c r="AO118" s="11" t="str">
        <f ca="1">IF(OFFSET(B118,-MOD(ROW(B118),3),0)&lt;&gt;"",IF(RIGHT(G118,1)=")",VALUE(VLOOKUP(OFFSET(B118,-MOD(ROW(B118),3),0),'登録データ（男）'!A103:J1421,8,FALSE)),"0"),"0")</f>
        <v>0</v>
      </c>
      <c r="AP118" s="58">
        <f t="shared" ca="1" si="89"/>
        <v>0</v>
      </c>
      <c r="AQ118" s="58"/>
      <c r="AR118" s="58"/>
      <c r="AS118" s="58"/>
      <c r="AT118" s="58"/>
      <c r="AU118" s="58"/>
      <c r="AV118" s="58"/>
      <c r="AW118" s="58"/>
      <c r="AX118" s="58"/>
      <c r="AY118" s="108">
        <f>B339</f>
        <v>0</v>
      </c>
      <c r="AZ118" s="58"/>
      <c r="BA118" s="58">
        <f t="shared" si="72"/>
        <v>0</v>
      </c>
      <c r="BD118" s="58" t="str">
        <f>IF(B118="","",VLOOKUP(B118,'登録データ（男）'!$A$3:$L$1202,8))</f>
        <v/>
      </c>
      <c r="BE118" s="58" t="str">
        <f>IF(B118="","",VLOOKUP(B118,'登録データ（男）'!$A$3:$L$1202,11))</f>
        <v/>
      </c>
      <c r="BF118" s="58" t="str">
        <f t="shared" si="86"/>
        <v/>
      </c>
      <c r="BI118" s="58">
        <f t="shared" si="87"/>
        <v>0</v>
      </c>
    </row>
    <row r="119" spans="1:61" ht="18.75" customHeight="1" thickBot="1">
      <c r="A119" s="258"/>
      <c r="B119" s="289"/>
      <c r="C119" s="292"/>
      <c r="D119" s="292"/>
      <c r="E119" s="148" t="s">
        <v>460</v>
      </c>
      <c r="F119" s="73" t="s">
        <v>123</v>
      </c>
      <c r="G119" s="103"/>
      <c r="H119" s="175"/>
      <c r="I119" s="100"/>
      <c r="J119" s="64" t="str">
        <f t="shared" si="93"/>
        <v/>
      </c>
      <c r="K119" s="100"/>
      <c r="L119" s="64" t="str">
        <f t="shared" si="94"/>
        <v/>
      </c>
      <c r="M119" s="100"/>
      <c r="N119" s="98"/>
      <c r="O119" s="271"/>
      <c r="P119" s="272"/>
      <c r="Q119" s="272"/>
      <c r="R119" s="261"/>
      <c r="S119" s="256"/>
      <c r="V119" s="60"/>
      <c r="W119" s="58"/>
      <c r="X119" s="58"/>
      <c r="Y119" s="58"/>
      <c r="Z119" s="58"/>
      <c r="AA119" s="58"/>
      <c r="AB119" s="58"/>
      <c r="AC119" s="58"/>
      <c r="AD119" s="58">
        <f t="shared" ca="1" si="79"/>
        <v>0</v>
      </c>
      <c r="AE119" s="58">
        <f t="shared" si="80"/>
        <v>0</v>
      </c>
      <c r="AF119" s="58" t="str">
        <f>IF(G119="","0",VLOOKUP(G119,'登録データ（男）'!$R$4:$T$27,2,FALSE))</f>
        <v>0</v>
      </c>
      <c r="AG119" s="58" t="str">
        <f t="shared" si="81"/>
        <v>00</v>
      </c>
      <c r="AH119" s="58" t="str">
        <f>IF(G119="","0",IF(OR(RIGHT(G119,1)="m",RIGHT(G119,1)="H",RIGHT(G119,1)="W",RIGHT(G119,1)="C"),1,2))</f>
        <v>0</v>
      </c>
      <c r="AI119" s="58" t="str">
        <f t="shared" si="82"/>
        <v>000000</v>
      </c>
      <c r="AJ119" s="58" t="str">
        <f t="shared" ca="1" si="83"/>
        <v/>
      </c>
      <c r="AK119" s="58">
        <f t="shared" si="88"/>
        <v>0</v>
      </c>
      <c r="AL119" s="58" t="str">
        <f>IF(G119="","0",VALUE(VLOOKUP(G119,'登録データ（男）'!$R$4:$T$31,3,FALSE)))</f>
        <v>0</v>
      </c>
      <c r="AM119" s="58">
        <f t="shared" si="84"/>
        <v>0</v>
      </c>
      <c r="AN119" s="58">
        <f t="shared" si="85"/>
        <v>0</v>
      </c>
      <c r="AO119" s="11" t="str">
        <f ca="1">IF(OFFSET(B119,-MOD(ROW(B119),3),0)&lt;&gt;"",IF(RIGHT(G119,1)=")",VALUE(VLOOKUP(OFFSET(B119,-MOD(ROW(B119),3),0),'登録データ（男）'!A104:J1422,8,FALSE)),"0"),"0")</f>
        <v>0</v>
      </c>
      <c r="AP119" s="58">
        <f t="shared" ca="1" si="89"/>
        <v>0</v>
      </c>
      <c r="AQ119" s="58"/>
      <c r="AR119" s="58"/>
      <c r="AS119" s="58"/>
      <c r="AT119" s="58"/>
      <c r="AU119" s="58"/>
      <c r="AV119" s="58"/>
      <c r="AW119" s="58"/>
      <c r="AX119" s="58"/>
      <c r="AY119" s="108">
        <f>B342</f>
        <v>0</v>
      </c>
      <c r="AZ119" s="58"/>
      <c r="BA119" s="58">
        <f t="shared" si="72"/>
        <v>0</v>
      </c>
      <c r="BD119" s="58" t="str">
        <f>IF(B119="","",VLOOKUP(B119,'登録データ（男）'!$A$3:$L$1202,8))</f>
        <v/>
      </c>
      <c r="BE119" s="58" t="str">
        <f>IF(B119="","",VLOOKUP(B119,'登録データ（男）'!$A$3:$L$1202,11))</f>
        <v/>
      </c>
      <c r="BF119" s="58" t="str">
        <f t="shared" si="86"/>
        <v/>
      </c>
      <c r="BI119" s="58">
        <f t="shared" si="87"/>
        <v>0</v>
      </c>
    </row>
    <row r="120" spans="1:61" ht="18.75" customHeight="1" thickTop="1">
      <c r="A120" s="257">
        <v>35</v>
      </c>
      <c r="B120" s="287"/>
      <c r="C120" s="290" t="str">
        <f>IF(B120="","",VLOOKUP(B120,'登録データ（男）'!$A$3:$W$2000,2,FALSE))</f>
        <v/>
      </c>
      <c r="D120" s="290" t="str">
        <f>IF(B120="","",VLOOKUP(B120,'登録データ（男）'!$A$3:$W$2000,3,FALSE))</f>
        <v/>
      </c>
      <c r="E120" s="58" t="str">
        <f>IF(B120="","",VLOOKUP(B120,'登録データ（男）'!$A$3:$W$2000,7,FALSE))</f>
        <v/>
      </c>
      <c r="F120" s="72" t="s">
        <v>121</v>
      </c>
      <c r="G120" s="95"/>
      <c r="H120" s="176"/>
      <c r="I120" s="97"/>
      <c r="J120" s="99" t="str">
        <f t="shared" si="93"/>
        <v/>
      </c>
      <c r="K120" s="97"/>
      <c r="L120" s="99" t="str">
        <f t="shared" si="94"/>
        <v/>
      </c>
      <c r="M120" s="97"/>
      <c r="N120" s="96"/>
      <c r="O120" s="273"/>
      <c r="P120" s="274"/>
      <c r="Q120" s="274"/>
      <c r="R120" s="259"/>
      <c r="S120" s="254"/>
      <c r="V120" s="60"/>
      <c r="W120" s="58">
        <f>IF(B120="",0,IF(VLOOKUP(B120,'登録データ（男）'!$A$3:$AT$1687,29,FALSE)=1,0,1))</f>
        <v>0</v>
      </c>
      <c r="X120" s="58">
        <f>IF(B120="",1,0)</f>
        <v>1</v>
      </c>
      <c r="Y120" s="58">
        <f>IF(C120="",1,0)</f>
        <v>1</v>
      </c>
      <c r="Z120" s="58">
        <f>IF(D120="",1,0)</f>
        <v>1</v>
      </c>
      <c r="AA120" s="58">
        <f>IF(E120="",1,0)</f>
        <v>1</v>
      </c>
      <c r="AB120" s="58">
        <f>IF(E121="",1,0)</f>
        <v>1</v>
      </c>
      <c r="AC120" s="58">
        <f>SUM(X120:AB120)</f>
        <v>5</v>
      </c>
      <c r="AD120" s="58">
        <f t="shared" ca="1" si="79"/>
        <v>0</v>
      </c>
      <c r="AE120" s="58">
        <f t="shared" si="80"/>
        <v>0</v>
      </c>
      <c r="AF120" s="58" t="str">
        <f>IF(G120="","0",VLOOKUP(G120,'登録データ（男）'!$R$4:$T$27,2,FALSE))</f>
        <v>0</v>
      </c>
      <c r="AG120" s="58" t="str">
        <f t="shared" si="81"/>
        <v>00</v>
      </c>
      <c r="AH120" s="58" t="str">
        <f>IF(G120="","0",IF(OR(RIGHT(G120,1)="m",RIGHT(G120,1)="H",RIGHT(G120,1)="W",RIGHT(G120,1)="C",RIGHT(G120,1)="〉"),1,2))</f>
        <v>0</v>
      </c>
      <c r="AI120" s="58" t="str">
        <f t="shared" si="82"/>
        <v>000000</v>
      </c>
      <c r="AJ120" s="58" t="str">
        <f t="shared" ca="1" si="83"/>
        <v/>
      </c>
      <c r="AK120" s="58">
        <f t="shared" si="88"/>
        <v>0</v>
      </c>
      <c r="AL120" s="58" t="str">
        <f>IF(G120="","0",VALUE(VLOOKUP(G120,'登録データ（男）'!$R$4:$T$31,3,FALSE)))</f>
        <v>0</v>
      </c>
      <c r="AM120" s="58">
        <f t="shared" si="84"/>
        <v>0</v>
      </c>
      <c r="AN120" s="58">
        <f t="shared" si="85"/>
        <v>0</v>
      </c>
      <c r="AO120" s="11" t="str">
        <f ca="1">IF(OFFSET(B120,-MOD(ROW(B120),3),0)&lt;&gt;"",IF(RIGHT(G120,1)=")",VALUE(VLOOKUP(OFFSET(B120,-MOD(ROW(B120),3),0),'登録データ（男）'!A105:J1423,8,FALSE)),"0"),"0")</f>
        <v>0</v>
      </c>
      <c r="AP120" s="58">
        <f t="shared" ca="1" si="89"/>
        <v>0</v>
      </c>
      <c r="AQ120" s="58" t="str">
        <f t="shared" ref="AQ120" si="128">IF(AR120="","",RANK(AR120,$AR$18:$AR$467,1))</f>
        <v/>
      </c>
      <c r="AR120" s="58" t="str">
        <f>IF(R120="","",B120)</f>
        <v/>
      </c>
      <c r="AS120" s="58" t="str">
        <f t="shared" ref="AS120" si="129">IF(AT120="","",RANK(AT120,$AT$18:$AT$467,1))</f>
        <v/>
      </c>
      <c r="AT120" s="58" t="str">
        <f>IF(S120="","",B120)</f>
        <v/>
      </c>
      <c r="AU120" s="58" t="str">
        <f t="shared" ref="AU120" si="130">IF(AV120="","",RANK(AV120,$AV$18:$AV$467,1))</f>
        <v/>
      </c>
      <c r="AV120" s="58" t="str">
        <f>IF(OR(G120="十種競技",G121="十種競技",G122="十種競技"),B120,"")</f>
        <v/>
      </c>
      <c r="AW120" s="58"/>
      <c r="AX120" s="58">
        <f>B120</f>
        <v>0</v>
      </c>
      <c r="AY120" s="108">
        <f>B345</f>
        <v>0</v>
      </c>
      <c r="AZ120" s="58"/>
      <c r="BA120" s="58">
        <f t="shared" si="72"/>
        <v>0</v>
      </c>
      <c r="BD120" s="58" t="str">
        <f>IF(B120="","",VLOOKUP(B120,'登録データ（男）'!$A$3:$L$1202,8))</f>
        <v/>
      </c>
      <c r="BE120" s="58" t="str">
        <f>IF(B120="","",VLOOKUP(B120,'登録データ（男）'!$A$3:$L$1202,11))</f>
        <v/>
      </c>
      <c r="BF120" s="58" t="str">
        <f t="shared" si="86"/>
        <v/>
      </c>
      <c r="BI120" s="58">
        <f t="shared" si="87"/>
        <v>0</v>
      </c>
    </row>
    <row r="121" spans="1:61" ht="18.75" customHeight="1">
      <c r="A121" s="250"/>
      <c r="B121" s="288"/>
      <c r="C121" s="291"/>
      <c r="D121" s="291"/>
      <c r="E121" s="109"/>
      <c r="F121" s="58" t="s">
        <v>122</v>
      </c>
      <c r="G121" s="103"/>
      <c r="H121" s="109"/>
      <c r="I121" s="102"/>
      <c r="J121" s="61" t="str">
        <f t="shared" si="93"/>
        <v/>
      </c>
      <c r="K121" s="101"/>
      <c r="L121" s="61" t="str">
        <f t="shared" si="94"/>
        <v/>
      </c>
      <c r="M121" s="101"/>
      <c r="N121" s="101"/>
      <c r="O121" s="275"/>
      <c r="P121" s="276"/>
      <c r="Q121" s="276"/>
      <c r="R121" s="260"/>
      <c r="S121" s="255"/>
      <c r="V121" s="60"/>
      <c r="W121" s="58"/>
      <c r="X121" s="58"/>
      <c r="Y121" s="58"/>
      <c r="Z121" s="58"/>
      <c r="AA121" s="58"/>
      <c r="AB121" s="58"/>
      <c r="AC121" s="58"/>
      <c r="AD121" s="58">
        <f t="shared" ca="1" si="79"/>
        <v>0</v>
      </c>
      <c r="AE121" s="58">
        <f t="shared" si="80"/>
        <v>0</v>
      </c>
      <c r="AF121" s="58" t="str">
        <f>IF(G121="","0",VLOOKUP(G121,'登録データ（男）'!$R$4:$T$27,2,FALSE))</f>
        <v>0</v>
      </c>
      <c r="AG121" s="58" t="str">
        <f t="shared" si="81"/>
        <v>00</v>
      </c>
      <c r="AH121" s="58" t="str">
        <f>IF(G121="","0",IF(OR(RIGHT(G121,1)="m",RIGHT(G121,1)="H",RIGHT(G121,1)="W",RIGHT(G121,1)="C"),1,2))</f>
        <v>0</v>
      </c>
      <c r="AI121" s="58" t="str">
        <f t="shared" si="82"/>
        <v>000000</v>
      </c>
      <c r="AJ121" s="58" t="str">
        <f t="shared" ca="1" si="83"/>
        <v/>
      </c>
      <c r="AK121" s="58">
        <f t="shared" si="88"/>
        <v>0</v>
      </c>
      <c r="AL121" s="58" t="str">
        <f>IF(G121="","0",VALUE(VLOOKUP(G121,'登録データ（男）'!$R$4:$T$31,3,FALSE)))</f>
        <v>0</v>
      </c>
      <c r="AM121" s="58">
        <f t="shared" si="84"/>
        <v>0</v>
      </c>
      <c r="AN121" s="58">
        <f t="shared" si="85"/>
        <v>0</v>
      </c>
      <c r="AO121" s="11" t="str">
        <f ca="1">IF(OFFSET(B121,-MOD(ROW(B121),3),0)&lt;&gt;"",IF(RIGHT(G121,1)=")",VALUE(VLOOKUP(OFFSET(B121,-MOD(ROW(B121),3),0),'登録データ（男）'!A106:J1424,8,FALSE)),"0"),"0")</f>
        <v>0</v>
      </c>
      <c r="AP121" s="58">
        <f t="shared" ca="1" si="89"/>
        <v>0</v>
      </c>
      <c r="AQ121" s="58"/>
      <c r="AR121" s="58"/>
      <c r="AS121" s="58"/>
      <c r="AT121" s="58"/>
      <c r="AU121" s="58"/>
      <c r="AV121" s="58"/>
      <c r="AW121" s="58"/>
      <c r="AX121" s="58"/>
      <c r="AY121" s="108">
        <f>B348</f>
        <v>0</v>
      </c>
      <c r="AZ121" s="58"/>
      <c r="BA121" s="58">
        <f t="shared" si="72"/>
        <v>0</v>
      </c>
      <c r="BD121" s="58" t="str">
        <f>IF(B121="","",VLOOKUP(B121,'登録データ（男）'!$A$3:$L$1202,8))</f>
        <v/>
      </c>
      <c r="BE121" s="58" t="str">
        <f>IF(B121="","",VLOOKUP(B121,'登録データ（男）'!$A$3:$L$1202,11))</f>
        <v/>
      </c>
      <c r="BF121" s="58" t="str">
        <f t="shared" si="86"/>
        <v/>
      </c>
      <c r="BI121" s="58">
        <f t="shared" si="87"/>
        <v>0</v>
      </c>
    </row>
    <row r="122" spans="1:61" ht="18.75" customHeight="1" thickBot="1">
      <c r="A122" s="258"/>
      <c r="B122" s="289"/>
      <c r="C122" s="292"/>
      <c r="D122" s="292"/>
      <c r="E122" s="148" t="s">
        <v>460</v>
      </c>
      <c r="F122" s="73" t="s">
        <v>123</v>
      </c>
      <c r="G122" s="103"/>
      <c r="H122" s="175"/>
      <c r="I122" s="100"/>
      <c r="J122" s="64" t="str">
        <f t="shared" si="93"/>
        <v/>
      </c>
      <c r="K122" s="100"/>
      <c r="L122" s="64" t="str">
        <f t="shared" si="94"/>
        <v/>
      </c>
      <c r="M122" s="100"/>
      <c r="N122" s="98"/>
      <c r="O122" s="271"/>
      <c r="P122" s="272"/>
      <c r="Q122" s="272"/>
      <c r="R122" s="261"/>
      <c r="S122" s="256"/>
      <c r="V122" s="60"/>
      <c r="W122" s="58"/>
      <c r="X122" s="58"/>
      <c r="Y122" s="58"/>
      <c r="Z122" s="58"/>
      <c r="AA122" s="58"/>
      <c r="AB122" s="58"/>
      <c r="AC122" s="58"/>
      <c r="AD122" s="58">
        <f t="shared" ca="1" si="79"/>
        <v>0</v>
      </c>
      <c r="AE122" s="58">
        <f t="shared" si="80"/>
        <v>0</v>
      </c>
      <c r="AF122" s="58" t="str">
        <f>IF(G122="","0",VLOOKUP(G122,'登録データ（男）'!$R$4:$T$27,2,FALSE))</f>
        <v>0</v>
      </c>
      <c r="AG122" s="58" t="str">
        <f t="shared" si="81"/>
        <v>00</v>
      </c>
      <c r="AH122" s="58" t="str">
        <f>IF(G122="","0",IF(OR(RIGHT(G122,1)="m",RIGHT(G122,1)="H",RIGHT(G122,1)="W",RIGHT(G122,1)="C"),1,2))</f>
        <v>0</v>
      </c>
      <c r="AI122" s="58" t="str">
        <f t="shared" si="82"/>
        <v>000000</v>
      </c>
      <c r="AJ122" s="58" t="str">
        <f t="shared" ca="1" si="83"/>
        <v/>
      </c>
      <c r="AK122" s="58">
        <f t="shared" si="88"/>
        <v>0</v>
      </c>
      <c r="AL122" s="58" t="str">
        <f>IF(G122="","0",VALUE(VLOOKUP(G122,'登録データ（男）'!$R$4:$T$31,3,FALSE)))</f>
        <v>0</v>
      </c>
      <c r="AM122" s="58">
        <f t="shared" si="84"/>
        <v>0</v>
      </c>
      <c r="AN122" s="58">
        <f t="shared" si="85"/>
        <v>0</v>
      </c>
      <c r="AO122" s="11" t="str">
        <f ca="1">IF(OFFSET(B122,-MOD(ROW(B122),3),0)&lt;&gt;"",IF(RIGHT(G122,1)=")",VALUE(VLOOKUP(OFFSET(B122,-MOD(ROW(B122),3),0),'登録データ（男）'!A107:J1425,8,FALSE)),"0"),"0")</f>
        <v>0</v>
      </c>
      <c r="AP122" s="58">
        <f t="shared" ca="1" si="89"/>
        <v>0</v>
      </c>
      <c r="AQ122" s="58"/>
      <c r="AR122" s="58"/>
      <c r="AS122" s="58"/>
      <c r="AT122" s="58"/>
      <c r="AU122" s="58"/>
      <c r="AV122" s="58"/>
      <c r="AW122" s="58"/>
      <c r="AX122" s="58"/>
      <c r="AY122" s="108">
        <f>B351</f>
        <v>0</v>
      </c>
      <c r="AZ122" s="58"/>
      <c r="BA122" s="58">
        <f t="shared" si="72"/>
        <v>0</v>
      </c>
      <c r="BD122" s="58" t="str">
        <f>IF(B122="","",VLOOKUP(B122,'登録データ（男）'!$A$3:$L$1202,8))</f>
        <v/>
      </c>
      <c r="BE122" s="58" t="str">
        <f>IF(B122="","",VLOOKUP(B122,'登録データ（男）'!$A$3:$L$1202,11))</f>
        <v/>
      </c>
      <c r="BF122" s="58" t="str">
        <f t="shared" si="86"/>
        <v/>
      </c>
      <c r="BI122" s="58">
        <f t="shared" si="87"/>
        <v>0</v>
      </c>
    </row>
    <row r="123" spans="1:61" ht="18.75" customHeight="1" thickTop="1">
      <c r="A123" s="257">
        <v>36</v>
      </c>
      <c r="B123" s="287"/>
      <c r="C123" s="290" t="str">
        <f>IF(B123="","",VLOOKUP(B123,'登録データ（男）'!$A$3:$W$2000,2,FALSE))</f>
        <v/>
      </c>
      <c r="D123" s="290" t="str">
        <f>IF(B123="","",VLOOKUP(B123,'登録データ（男）'!$A$3:$W$2000,3,FALSE))</f>
        <v/>
      </c>
      <c r="E123" s="58" t="str">
        <f>IF(B123="","",VLOOKUP(B123,'登録データ（男）'!$A$3:$W$2000,7,FALSE))</f>
        <v/>
      </c>
      <c r="F123" s="72" t="s">
        <v>121</v>
      </c>
      <c r="G123" s="95"/>
      <c r="H123" s="176"/>
      <c r="I123" s="97"/>
      <c r="J123" s="99" t="str">
        <f t="shared" si="93"/>
        <v/>
      </c>
      <c r="K123" s="97"/>
      <c r="L123" s="99" t="str">
        <f t="shared" si="94"/>
        <v/>
      </c>
      <c r="M123" s="97"/>
      <c r="N123" s="96"/>
      <c r="O123" s="273"/>
      <c r="P123" s="274"/>
      <c r="Q123" s="274"/>
      <c r="R123" s="259"/>
      <c r="S123" s="254"/>
      <c r="V123" s="60"/>
      <c r="W123" s="58">
        <f>IF(B123="",0,IF(VLOOKUP(B123,'登録データ（男）'!$A$3:$AT$1687,29,FALSE)=1,0,1))</f>
        <v>0</v>
      </c>
      <c r="X123" s="58">
        <f>IF(B123="",1,0)</f>
        <v>1</v>
      </c>
      <c r="Y123" s="58">
        <f>IF(C123="",1,0)</f>
        <v>1</v>
      </c>
      <c r="Z123" s="58">
        <f>IF(D123="",1,0)</f>
        <v>1</v>
      </c>
      <c r="AA123" s="58">
        <f>IF(E123="",1,0)</f>
        <v>1</v>
      </c>
      <c r="AB123" s="58">
        <f>IF(E124="",1,0)</f>
        <v>1</v>
      </c>
      <c r="AC123" s="58">
        <f>SUM(X123:AB123)</f>
        <v>5</v>
      </c>
      <c r="AD123" s="58">
        <f t="shared" ca="1" si="79"/>
        <v>0</v>
      </c>
      <c r="AE123" s="58">
        <f t="shared" si="80"/>
        <v>0</v>
      </c>
      <c r="AF123" s="58" t="str">
        <f>IF(G123="","0",VLOOKUP(G123,'登録データ（男）'!$R$4:$T$27,2,FALSE))</f>
        <v>0</v>
      </c>
      <c r="AG123" s="58" t="str">
        <f t="shared" si="81"/>
        <v>00</v>
      </c>
      <c r="AH123" s="58" t="str">
        <f>IF(G123="","0",IF(OR(RIGHT(G123,1)="m",RIGHT(G123,1)="H",RIGHT(G123,1)="W",RIGHT(G123,1)="C",RIGHT(G123,1)="〉"),1,2))</f>
        <v>0</v>
      </c>
      <c r="AI123" s="58" t="str">
        <f t="shared" si="82"/>
        <v>000000</v>
      </c>
      <c r="AJ123" s="58" t="str">
        <f t="shared" ca="1" si="83"/>
        <v/>
      </c>
      <c r="AK123" s="58">
        <f t="shared" si="88"/>
        <v>0</v>
      </c>
      <c r="AL123" s="58" t="str">
        <f>IF(G123="","0",VALUE(VLOOKUP(G123,'登録データ（男）'!$R$4:$T$31,3,FALSE)))</f>
        <v>0</v>
      </c>
      <c r="AM123" s="58">
        <f t="shared" si="84"/>
        <v>0</v>
      </c>
      <c r="AN123" s="58">
        <f t="shared" si="85"/>
        <v>0</v>
      </c>
      <c r="AO123" s="11" t="str">
        <f ca="1">IF(OFFSET(B123,-MOD(ROW(B123),3),0)&lt;&gt;"",IF(RIGHT(G123,1)=")",VALUE(VLOOKUP(OFFSET(B123,-MOD(ROW(B123),3),0),'登録データ（男）'!A108:J1426,8,FALSE)),"0"),"0")</f>
        <v>0</v>
      </c>
      <c r="AP123" s="58">
        <f t="shared" ca="1" si="89"/>
        <v>0</v>
      </c>
      <c r="AQ123" s="58" t="str">
        <f t="shared" ref="AQ123" si="131">IF(AR123="","",RANK(AR123,$AR$18:$AR$467,1))</f>
        <v/>
      </c>
      <c r="AR123" s="58" t="str">
        <f>IF(R123="","",B123)</f>
        <v/>
      </c>
      <c r="AS123" s="58" t="str">
        <f t="shared" ref="AS123" si="132">IF(AT123="","",RANK(AT123,$AT$18:$AT$467,1))</f>
        <v/>
      </c>
      <c r="AT123" s="58" t="str">
        <f>IF(S123="","",B123)</f>
        <v/>
      </c>
      <c r="AU123" s="58" t="str">
        <f t="shared" ref="AU123" si="133">IF(AV123="","",RANK(AV123,$AV$18:$AV$467,1))</f>
        <v/>
      </c>
      <c r="AV123" s="58" t="str">
        <f>IF(OR(G123="十種競技",G124="十種競技",G125="十種競技"),B123,"")</f>
        <v/>
      </c>
      <c r="AW123" s="58"/>
      <c r="AX123" s="58">
        <f>B123</f>
        <v>0</v>
      </c>
      <c r="AY123" s="108">
        <f>B354</f>
        <v>0</v>
      </c>
      <c r="AZ123" s="58"/>
      <c r="BA123" s="58">
        <f t="shared" si="72"/>
        <v>0</v>
      </c>
      <c r="BD123" s="58" t="str">
        <f>IF(B123="","",VLOOKUP(B123,'登録データ（男）'!$A$3:$L$1202,8))</f>
        <v/>
      </c>
      <c r="BE123" s="58" t="str">
        <f>IF(B123="","",VLOOKUP(B123,'登録データ（男）'!$A$3:$L$1202,11))</f>
        <v/>
      </c>
      <c r="BF123" s="58" t="str">
        <f t="shared" si="86"/>
        <v/>
      </c>
      <c r="BI123" s="58">
        <f t="shared" si="87"/>
        <v>0</v>
      </c>
    </row>
    <row r="124" spans="1:61" ht="18.75" customHeight="1">
      <c r="A124" s="250"/>
      <c r="B124" s="288"/>
      <c r="C124" s="291"/>
      <c r="D124" s="291"/>
      <c r="E124" s="109"/>
      <c r="F124" s="58" t="s">
        <v>122</v>
      </c>
      <c r="G124" s="103"/>
      <c r="H124" s="109"/>
      <c r="I124" s="102"/>
      <c r="J124" s="61" t="str">
        <f t="shared" si="93"/>
        <v/>
      </c>
      <c r="K124" s="101"/>
      <c r="L124" s="61" t="str">
        <f t="shared" si="94"/>
        <v/>
      </c>
      <c r="M124" s="101"/>
      <c r="N124" s="101"/>
      <c r="O124" s="275"/>
      <c r="P124" s="276"/>
      <c r="Q124" s="276"/>
      <c r="R124" s="260"/>
      <c r="S124" s="255"/>
      <c r="V124" s="60"/>
      <c r="W124" s="58"/>
      <c r="X124" s="58"/>
      <c r="Y124" s="58"/>
      <c r="Z124" s="58"/>
      <c r="AA124" s="58"/>
      <c r="AB124" s="58"/>
      <c r="AC124" s="58"/>
      <c r="AD124" s="58">
        <f t="shared" ca="1" si="79"/>
        <v>0</v>
      </c>
      <c r="AE124" s="58">
        <f t="shared" si="80"/>
        <v>0</v>
      </c>
      <c r="AF124" s="58" t="str">
        <f>IF(G124="","0",VLOOKUP(G124,'登録データ（男）'!$R$4:$T$27,2,FALSE))</f>
        <v>0</v>
      </c>
      <c r="AG124" s="58" t="str">
        <f t="shared" si="81"/>
        <v>00</v>
      </c>
      <c r="AH124" s="58" t="str">
        <f>IF(G124="","0",IF(OR(RIGHT(G124,1)="m",RIGHT(G124,1)="H",RIGHT(G124,1)="W",RIGHT(G124,1)="C"),1,2))</f>
        <v>0</v>
      </c>
      <c r="AI124" s="58" t="str">
        <f t="shared" si="82"/>
        <v>000000</v>
      </c>
      <c r="AJ124" s="58" t="str">
        <f t="shared" ca="1" si="83"/>
        <v/>
      </c>
      <c r="AK124" s="58">
        <f t="shared" si="88"/>
        <v>0</v>
      </c>
      <c r="AL124" s="58" t="str">
        <f>IF(G124="","0",VALUE(VLOOKUP(G124,'登録データ（男）'!$R$4:$T$31,3,FALSE)))</f>
        <v>0</v>
      </c>
      <c r="AM124" s="58">
        <f t="shared" si="84"/>
        <v>0</v>
      </c>
      <c r="AN124" s="58">
        <f t="shared" si="85"/>
        <v>0</v>
      </c>
      <c r="AO124" s="11" t="str">
        <f ca="1">IF(OFFSET(B124,-MOD(ROW(B124),3),0)&lt;&gt;"",IF(RIGHT(G124,1)=")",VALUE(VLOOKUP(OFFSET(B124,-MOD(ROW(B124),3),0),'登録データ（男）'!A109:J1427,8,FALSE)),"0"),"0")</f>
        <v>0</v>
      </c>
      <c r="AP124" s="58">
        <f t="shared" ca="1" si="89"/>
        <v>0</v>
      </c>
      <c r="AQ124" s="58"/>
      <c r="AR124" s="58"/>
      <c r="AS124" s="58"/>
      <c r="AT124" s="58"/>
      <c r="AU124" s="58"/>
      <c r="AV124" s="58"/>
      <c r="AW124" s="58"/>
      <c r="AX124" s="58"/>
      <c r="AY124" s="108">
        <f>B357</f>
        <v>0</v>
      </c>
      <c r="AZ124" s="58"/>
      <c r="BA124" s="58">
        <f t="shared" si="72"/>
        <v>0</v>
      </c>
      <c r="BD124" s="58" t="str">
        <f>IF(B124="","",VLOOKUP(B124,'登録データ（男）'!$A$3:$L$1202,8))</f>
        <v/>
      </c>
      <c r="BE124" s="58" t="str">
        <f>IF(B124="","",VLOOKUP(B124,'登録データ（男）'!$A$3:$L$1202,11))</f>
        <v/>
      </c>
      <c r="BF124" s="58" t="str">
        <f t="shared" si="86"/>
        <v/>
      </c>
      <c r="BI124" s="58">
        <f t="shared" si="87"/>
        <v>0</v>
      </c>
    </row>
    <row r="125" spans="1:61" ht="18.75" customHeight="1" thickBot="1">
      <c r="A125" s="258"/>
      <c r="B125" s="289"/>
      <c r="C125" s="292"/>
      <c r="D125" s="292"/>
      <c r="E125" s="148" t="s">
        <v>460</v>
      </c>
      <c r="F125" s="73" t="s">
        <v>123</v>
      </c>
      <c r="G125" s="103"/>
      <c r="H125" s="175"/>
      <c r="I125" s="100"/>
      <c r="J125" s="64" t="str">
        <f t="shared" si="93"/>
        <v/>
      </c>
      <c r="K125" s="100"/>
      <c r="L125" s="64" t="str">
        <f t="shared" si="94"/>
        <v/>
      </c>
      <c r="M125" s="100"/>
      <c r="N125" s="98"/>
      <c r="O125" s="271"/>
      <c r="P125" s="272"/>
      <c r="Q125" s="272"/>
      <c r="R125" s="261"/>
      <c r="S125" s="256"/>
      <c r="V125" s="60"/>
      <c r="W125" s="58"/>
      <c r="X125" s="58"/>
      <c r="Y125" s="58"/>
      <c r="Z125" s="58"/>
      <c r="AA125" s="58"/>
      <c r="AB125" s="58"/>
      <c r="AC125" s="58"/>
      <c r="AD125" s="58">
        <f t="shared" ca="1" si="79"/>
        <v>0</v>
      </c>
      <c r="AE125" s="58">
        <f t="shared" si="80"/>
        <v>0</v>
      </c>
      <c r="AF125" s="58" t="str">
        <f>IF(G125="","0",VLOOKUP(G125,'登録データ（男）'!$R$4:$T$27,2,FALSE))</f>
        <v>0</v>
      </c>
      <c r="AG125" s="58" t="str">
        <f t="shared" si="81"/>
        <v>00</v>
      </c>
      <c r="AH125" s="58" t="str">
        <f>IF(G125="","0",IF(OR(RIGHT(G125,1)="m",RIGHT(G125,1)="H",RIGHT(G125,1)="W",RIGHT(G125,1)="C"),1,2))</f>
        <v>0</v>
      </c>
      <c r="AI125" s="58" t="str">
        <f t="shared" si="82"/>
        <v>000000</v>
      </c>
      <c r="AJ125" s="58" t="str">
        <f t="shared" ca="1" si="83"/>
        <v/>
      </c>
      <c r="AK125" s="58">
        <f t="shared" si="88"/>
        <v>0</v>
      </c>
      <c r="AL125" s="58" t="str">
        <f>IF(G125="","0",VALUE(VLOOKUP(G125,'登録データ（男）'!$R$4:$T$31,3,FALSE)))</f>
        <v>0</v>
      </c>
      <c r="AM125" s="58">
        <f t="shared" si="84"/>
        <v>0</v>
      </c>
      <c r="AN125" s="58">
        <f t="shared" si="85"/>
        <v>0</v>
      </c>
      <c r="AO125" s="11" t="str">
        <f ca="1">IF(OFFSET(B125,-MOD(ROW(B125),3),0)&lt;&gt;"",IF(RIGHT(G125,1)=")",VALUE(VLOOKUP(OFFSET(B125,-MOD(ROW(B125),3),0),'登録データ（男）'!A110:J1428,8,FALSE)),"0"),"0")</f>
        <v>0</v>
      </c>
      <c r="AP125" s="58">
        <f t="shared" ca="1" si="89"/>
        <v>0</v>
      </c>
      <c r="AQ125" s="58"/>
      <c r="AR125" s="58"/>
      <c r="AS125" s="58"/>
      <c r="AT125" s="58"/>
      <c r="AU125" s="58"/>
      <c r="AV125" s="58"/>
      <c r="AW125" s="58"/>
      <c r="AX125" s="58"/>
      <c r="AY125" s="108">
        <f>B360</f>
        <v>0</v>
      </c>
      <c r="AZ125" s="58"/>
      <c r="BA125" s="58">
        <f t="shared" si="72"/>
        <v>0</v>
      </c>
      <c r="BD125" s="58" t="str">
        <f>IF(B125="","",VLOOKUP(B125,'登録データ（男）'!$A$3:$L$1202,8))</f>
        <v/>
      </c>
      <c r="BE125" s="58" t="str">
        <f>IF(B125="","",VLOOKUP(B125,'登録データ（男）'!$A$3:$L$1202,11))</f>
        <v/>
      </c>
      <c r="BF125" s="58" t="str">
        <f t="shared" si="86"/>
        <v/>
      </c>
      <c r="BI125" s="58">
        <f t="shared" si="87"/>
        <v>0</v>
      </c>
    </row>
    <row r="126" spans="1:61" ht="18.75" customHeight="1" thickTop="1">
      <c r="A126" s="257">
        <v>37</v>
      </c>
      <c r="B126" s="287"/>
      <c r="C126" s="290" t="str">
        <f>IF(B126="","",VLOOKUP(B126,'登録データ（男）'!$A$3:$W$2000,2,FALSE))</f>
        <v/>
      </c>
      <c r="D126" s="290" t="str">
        <f>IF(B126="","",VLOOKUP(B126,'登録データ（男）'!$A$3:$W$2000,3,FALSE))</f>
        <v/>
      </c>
      <c r="E126" s="58" t="str">
        <f>IF(B126="","",VLOOKUP(B126,'登録データ（男）'!$A$3:$W$2000,7,FALSE))</f>
        <v/>
      </c>
      <c r="F126" s="72" t="s">
        <v>121</v>
      </c>
      <c r="G126" s="95"/>
      <c r="H126" s="176"/>
      <c r="I126" s="97"/>
      <c r="J126" s="99" t="str">
        <f t="shared" si="93"/>
        <v/>
      </c>
      <c r="K126" s="97"/>
      <c r="L126" s="99" t="str">
        <f t="shared" si="94"/>
        <v/>
      </c>
      <c r="M126" s="97"/>
      <c r="N126" s="96"/>
      <c r="O126" s="273"/>
      <c r="P126" s="274"/>
      <c r="Q126" s="274"/>
      <c r="R126" s="259"/>
      <c r="S126" s="254"/>
      <c r="V126" s="60"/>
      <c r="W126" s="58">
        <f>IF(B126="",0,IF(VLOOKUP(B126,'登録データ（男）'!$A$3:$AT$1687,29,FALSE)=1,0,1))</f>
        <v>0</v>
      </c>
      <c r="X126" s="58">
        <f>IF(B126="",1,0)</f>
        <v>1</v>
      </c>
      <c r="Y126" s="58">
        <f>IF(C126="",1,0)</f>
        <v>1</v>
      </c>
      <c r="Z126" s="58">
        <f>IF(D126="",1,0)</f>
        <v>1</v>
      </c>
      <c r="AA126" s="58">
        <f>IF(E126="",1,0)</f>
        <v>1</v>
      </c>
      <c r="AB126" s="58">
        <f>IF(E127="",1,0)</f>
        <v>1</v>
      </c>
      <c r="AC126" s="58">
        <f>SUM(X126:AB126)</f>
        <v>5</v>
      </c>
      <c r="AD126" s="58">
        <f t="shared" ca="1" si="79"/>
        <v>0</v>
      </c>
      <c r="AE126" s="58">
        <f t="shared" si="80"/>
        <v>0</v>
      </c>
      <c r="AF126" s="58" t="str">
        <f>IF(G126="","0",VLOOKUP(G126,'登録データ（男）'!$R$4:$T$27,2,FALSE))</f>
        <v>0</v>
      </c>
      <c r="AG126" s="58" t="str">
        <f t="shared" si="81"/>
        <v>00</v>
      </c>
      <c r="AH126" s="58" t="str">
        <f>IF(G126="","0",IF(OR(RIGHT(G126,1)="m",RIGHT(G126,1)="H",RIGHT(G126,1)="W",RIGHT(G126,1)="C",RIGHT(G126,1)="〉"),1,2))</f>
        <v>0</v>
      </c>
      <c r="AI126" s="58" t="str">
        <f t="shared" si="82"/>
        <v>000000</v>
      </c>
      <c r="AJ126" s="58" t="str">
        <f t="shared" ca="1" si="83"/>
        <v/>
      </c>
      <c r="AK126" s="58">
        <f t="shared" si="88"/>
        <v>0</v>
      </c>
      <c r="AL126" s="58" t="str">
        <f>IF(G126="","0",VALUE(VLOOKUP(G126,'登録データ（男）'!$R$4:$T$31,3,FALSE)))</f>
        <v>0</v>
      </c>
      <c r="AM126" s="58">
        <f t="shared" si="84"/>
        <v>0</v>
      </c>
      <c r="AN126" s="58">
        <f t="shared" si="85"/>
        <v>0</v>
      </c>
      <c r="AO126" s="11" t="str">
        <f ca="1">IF(OFFSET(B126,-MOD(ROW(B126),3),0)&lt;&gt;"",IF(RIGHT(G126,1)=")",VALUE(VLOOKUP(OFFSET(B126,-MOD(ROW(B126),3),0),'登録データ（男）'!A111:J1429,8,FALSE)),"0"),"0")</f>
        <v>0</v>
      </c>
      <c r="AP126" s="58">
        <f t="shared" ca="1" si="89"/>
        <v>0</v>
      </c>
      <c r="AQ126" s="58" t="str">
        <f t="shared" ref="AQ126" si="134">IF(AR126="","",RANK(AR126,$AR$18:$AR$467,1))</f>
        <v/>
      </c>
      <c r="AR126" s="58" t="str">
        <f>IF(R126="","",B126)</f>
        <v/>
      </c>
      <c r="AS126" s="58" t="str">
        <f t="shared" ref="AS126" si="135">IF(AT126="","",RANK(AT126,$AT$18:$AT$467,1))</f>
        <v/>
      </c>
      <c r="AT126" s="58" t="str">
        <f>IF(S126="","",B126)</f>
        <v/>
      </c>
      <c r="AU126" s="58" t="str">
        <f t="shared" ref="AU126" si="136">IF(AV126="","",RANK(AV126,$AV$18:$AV$467,1))</f>
        <v/>
      </c>
      <c r="AV126" s="58" t="str">
        <f>IF(OR(G126="十種競技",G127="十種競技",G128="十種競技"),B126,"")</f>
        <v/>
      </c>
      <c r="AW126" s="58"/>
      <c r="AX126" s="58">
        <f>B126</f>
        <v>0</v>
      </c>
      <c r="AY126" s="108">
        <f>B363</f>
        <v>0</v>
      </c>
      <c r="AZ126" s="58"/>
      <c r="BA126" s="58">
        <f t="shared" si="72"/>
        <v>0</v>
      </c>
      <c r="BD126" s="58" t="str">
        <f>IF(B126="","",VLOOKUP(B126,'登録データ（男）'!$A$3:$L$1202,8))</f>
        <v/>
      </c>
      <c r="BE126" s="58" t="str">
        <f>IF(B126="","",VLOOKUP(B126,'登録データ（男）'!$A$3:$L$1202,11))</f>
        <v/>
      </c>
      <c r="BF126" s="58" t="str">
        <f t="shared" si="86"/>
        <v/>
      </c>
      <c r="BI126" s="58">
        <f t="shared" si="87"/>
        <v>0</v>
      </c>
    </row>
    <row r="127" spans="1:61" ht="18.75" customHeight="1">
      <c r="A127" s="250"/>
      <c r="B127" s="288"/>
      <c r="C127" s="291"/>
      <c r="D127" s="291"/>
      <c r="E127" s="109"/>
      <c r="F127" s="58" t="s">
        <v>122</v>
      </c>
      <c r="G127" s="103"/>
      <c r="H127" s="109"/>
      <c r="I127" s="102"/>
      <c r="J127" s="61" t="str">
        <f t="shared" si="93"/>
        <v/>
      </c>
      <c r="K127" s="101"/>
      <c r="L127" s="61" t="str">
        <f t="shared" si="94"/>
        <v/>
      </c>
      <c r="M127" s="101"/>
      <c r="N127" s="101"/>
      <c r="O127" s="275"/>
      <c r="P127" s="276"/>
      <c r="Q127" s="276"/>
      <c r="R127" s="260"/>
      <c r="S127" s="255"/>
      <c r="V127" s="60"/>
      <c r="W127" s="58"/>
      <c r="X127" s="58"/>
      <c r="Y127" s="58"/>
      <c r="Z127" s="58"/>
      <c r="AA127" s="58"/>
      <c r="AB127" s="58"/>
      <c r="AC127" s="58"/>
      <c r="AD127" s="58">
        <f t="shared" ca="1" si="79"/>
        <v>0</v>
      </c>
      <c r="AE127" s="58">
        <f t="shared" si="80"/>
        <v>0</v>
      </c>
      <c r="AF127" s="58" t="str">
        <f>IF(G127="","0",VLOOKUP(G127,'登録データ（男）'!$R$4:$T$27,2,FALSE))</f>
        <v>0</v>
      </c>
      <c r="AG127" s="58" t="str">
        <f t="shared" si="81"/>
        <v>00</v>
      </c>
      <c r="AH127" s="58" t="str">
        <f>IF(G127="","0",IF(OR(RIGHT(G127,1)="m",RIGHT(G127,1)="H",RIGHT(G127,1)="W",RIGHT(G127,1)="C"),1,2))</f>
        <v>0</v>
      </c>
      <c r="AI127" s="58" t="str">
        <f t="shared" si="82"/>
        <v>000000</v>
      </c>
      <c r="AJ127" s="58" t="str">
        <f t="shared" ca="1" si="83"/>
        <v/>
      </c>
      <c r="AK127" s="58">
        <f t="shared" si="88"/>
        <v>0</v>
      </c>
      <c r="AL127" s="58" t="str">
        <f>IF(G127="","0",VALUE(VLOOKUP(G127,'登録データ（男）'!$R$4:$T$31,3,FALSE)))</f>
        <v>0</v>
      </c>
      <c r="AM127" s="58">
        <f t="shared" si="84"/>
        <v>0</v>
      </c>
      <c r="AN127" s="58">
        <f t="shared" si="85"/>
        <v>0</v>
      </c>
      <c r="AO127" s="11" t="str">
        <f ca="1">IF(OFFSET(B127,-MOD(ROW(B127),3),0)&lt;&gt;"",IF(RIGHT(G127,1)=")",VALUE(VLOOKUP(OFFSET(B127,-MOD(ROW(B127),3),0),'登録データ（男）'!A112:J1430,8,FALSE)),"0"),"0")</f>
        <v>0</v>
      </c>
      <c r="AP127" s="58">
        <f t="shared" ca="1" si="89"/>
        <v>0</v>
      </c>
      <c r="AQ127" s="58"/>
      <c r="AR127" s="58"/>
      <c r="AS127" s="58"/>
      <c r="AT127" s="58"/>
      <c r="AU127" s="58"/>
      <c r="AV127" s="58"/>
      <c r="AW127" s="58"/>
      <c r="AX127" s="58"/>
      <c r="AY127" s="108">
        <f>B366</f>
        <v>0</v>
      </c>
      <c r="AZ127" s="58"/>
      <c r="BA127" s="58">
        <f t="shared" si="72"/>
        <v>0</v>
      </c>
      <c r="BD127" s="58" t="str">
        <f>IF(B127="","",VLOOKUP(B127,'登録データ（男）'!$A$3:$L$1202,8))</f>
        <v/>
      </c>
      <c r="BE127" s="58" t="str">
        <f>IF(B127="","",VLOOKUP(B127,'登録データ（男）'!$A$3:$L$1202,11))</f>
        <v/>
      </c>
      <c r="BF127" s="58" t="str">
        <f t="shared" si="86"/>
        <v/>
      </c>
      <c r="BI127" s="58">
        <f t="shared" si="87"/>
        <v>0</v>
      </c>
    </row>
    <row r="128" spans="1:61" ht="18.75" customHeight="1" thickBot="1">
      <c r="A128" s="258"/>
      <c r="B128" s="289"/>
      <c r="C128" s="292"/>
      <c r="D128" s="292"/>
      <c r="E128" s="148" t="s">
        <v>460</v>
      </c>
      <c r="F128" s="73" t="s">
        <v>123</v>
      </c>
      <c r="G128" s="103"/>
      <c r="H128" s="175"/>
      <c r="I128" s="100"/>
      <c r="J128" s="64" t="str">
        <f t="shared" si="93"/>
        <v/>
      </c>
      <c r="K128" s="100"/>
      <c r="L128" s="64" t="str">
        <f t="shared" si="94"/>
        <v/>
      </c>
      <c r="M128" s="100"/>
      <c r="N128" s="98"/>
      <c r="O128" s="271"/>
      <c r="P128" s="272"/>
      <c r="Q128" s="272"/>
      <c r="R128" s="261"/>
      <c r="S128" s="256"/>
      <c r="V128" s="60"/>
      <c r="W128" s="58"/>
      <c r="X128" s="58"/>
      <c r="Y128" s="58"/>
      <c r="Z128" s="58"/>
      <c r="AA128" s="58"/>
      <c r="AB128" s="58"/>
      <c r="AC128" s="58"/>
      <c r="AD128" s="58">
        <f t="shared" ca="1" si="79"/>
        <v>0</v>
      </c>
      <c r="AE128" s="58">
        <f t="shared" si="80"/>
        <v>0</v>
      </c>
      <c r="AF128" s="58" t="str">
        <f>IF(G128="","0",VLOOKUP(G128,'登録データ（男）'!$R$4:$T$27,2,FALSE))</f>
        <v>0</v>
      </c>
      <c r="AG128" s="58" t="str">
        <f t="shared" si="81"/>
        <v>00</v>
      </c>
      <c r="AH128" s="58" t="str">
        <f>IF(G128="","0",IF(OR(RIGHT(G128,1)="m",RIGHT(G128,1)="H",RIGHT(G128,1)="W",RIGHT(G128,1)="C"),1,2))</f>
        <v>0</v>
      </c>
      <c r="AI128" s="58" t="str">
        <f t="shared" si="82"/>
        <v>000000</v>
      </c>
      <c r="AJ128" s="58" t="str">
        <f t="shared" ca="1" si="83"/>
        <v/>
      </c>
      <c r="AK128" s="58">
        <f t="shared" si="88"/>
        <v>0</v>
      </c>
      <c r="AL128" s="58" t="str">
        <f>IF(G128="","0",VALUE(VLOOKUP(G128,'登録データ（男）'!$R$4:$T$31,3,FALSE)))</f>
        <v>0</v>
      </c>
      <c r="AM128" s="58">
        <f t="shared" si="84"/>
        <v>0</v>
      </c>
      <c r="AN128" s="58">
        <f t="shared" si="85"/>
        <v>0</v>
      </c>
      <c r="AO128" s="11" t="str">
        <f ca="1">IF(OFFSET(B128,-MOD(ROW(B128),3),0)&lt;&gt;"",IF(RIGHT(G128,1)=")",VALUE(VLOOKUP(OFFSET(B128,-MOD(ROW(B128),3),0),'登録データ（男）'!A113:J1431,8,FALSE)),"0"),"0")</f>
        <v>0</v>
      </c>
      <c r="AP128" s="58">
        <f t="shared" ca="1" si="89"/>
        <v>0</v>
      </c>
      <c r="AQ128" s="58"/>
      <c r="AR128" s="58"/>
      <c r="AS128" s="58"/>
      <c r="AT128" s="58"/>
      <c r="AU128" s="58"/>
      <c r="AV128" s="58"/>
      <c r="AW128" s="58"/>
      <c r="AX128" s="58"/>
      <c r="AY128" s="108">
        <f>B369</f>
        <v>0</v>
      </c>
      <c r="AZ128" s="58"/>
      <c r="BA128" s="58">
        <f t="shared" si="72"/>
        <v>0</v>
      </c>
      <c r="BD128" s="58" t="str">
        <f>IF(B128="","",VLOOKUP(B128,'登録データ（男）'!$A$3:$L$1202,8))</f>
        <v/>
      </c>
      <c r="BE128" s="58" t="str">
        <f>IF(B128="","",VLOOKUP(B128,'登録データ（男）'!$A$3:$L$1202,11))</f>
        <v/>
      </c>
      <c r="BF128" s="58" t="str">
        <f t="shared" si="86"/>
        <v/>
      </c>
      <c r="BI128" s="58">
        <f t="shared" si="87"/>
        <v>0</v>
      </c>
    </row>
    <row r="129" spans="1:61" ht="18.75" customHeight="1" thickTop="1">
      <c r="A129" s="257">
        <v>38</v>
      </c>
      <c r="B129" s="287"/>
      <c r="C129" s="290" t="str">
        <f>IF(B129="","",VLOOKUP(B129,'登録データ（男）'!$A$3:$W$2000,2,FALSE))</f>
        <v/>
      </c>
      <c r="D129" s="290" t="str">
        <f>IF(B129="","",VLOOKUP(B129,'登録データ（男）'!$A$3:$W$2000,3,FALSE))</f>
        <v/>
      </c>
      <c r="E129" s="58" t="str">
        <f>IF(B129="","",VLOOKUP(B129,'登録データ（男）'!$A$3:$W$2000,7,FALSE))</f>
        <v/>
      </c>
      <c r="F129" s="72" t="s">
        <v>121</v>
      </c>
      <c r="G129" s="95"/>
      <c r="H129" s="176"/>
      <c r="I129" s="97"/>
      <c r="J129" s="99" t="str">
        <f t="shared" si="93"/>
        <v/>
      </c>
      <c r="K129" s="97"/>
      <c r="L129" s="99" t="str">
        <f t="shared" si="94"/>
        <v/>
      </c>
      <c r="M129" s="97"/>
      <c r="N129" s="96"/>
      <c r="O129" s="273"/>
      <c r="P129" s="274"/>
      <c r="Q129" s="274"/>
      <c r="R129" s="259"/>
      <c r="S129" s="254"/>
      <c r="V129" s="60"/>
      <c r="W129" s="58">
        <f>IF(B129="",0,IF(VLOOKUP(B129,'登録データ（男）'!$A$3:$AT$1687,29,FALSE)=1,0,1))</f>
        <v>0</v>
      </c>
      <c r="X129" s="58">
        <f>IF(B129="",1,0)</f>
        <v>1</v>
      </c>
      <c r="Y129" s="58">
        <f>IF(C129="",1,0)</f>
        <v>1</v>
      </c>
      <c r="Z129" s="58">
        <f>IF(D129="",1,0)</f>
        <v>1</v>
      </c>
      <c r="AA129" s="58">
        <f>IF(E129="",1,0)</f>
        <v>1</v>
      </c>
      <c r="AB129" s="58">
        <f>IF(E130="",1,0)</f>
        <v>1</v>
      </c>
      <c r="AC129" s="58">
        <f>SUM(X129:AB129)</f>
        <v>5</v>
      </c>
      <c r="AD129" s="58">
        <f t="shared" ca="1" si="79"/>
        <v>0</v>
      </c>
      <c r="AE129" s="58">
        <f t="shared" si="80"/>
        <v>0</v>
      </c>
      <c r="AF129" s="58" t="str">
        <f>IF(G129="","0",VLOOKUP(G129,'登録データ（男）'!$R$4:$T$27,2,FALSE))</f>
        <v>0</v>
      </c>
      <c r="AG129" s="58" t="str">
        <f t="shared" si="81"/>
        <v>00</v>
      </c>
      <c r="AH129" s="58" t="str">
        <f>IF(G129="","0",IF(OR(RIGHT(G129,1)="m",RIGHT(G129,1)="H",RIGHT(G129,1)="W",RIGHT(G129,1)="C",RIGHT(G129,1)="〉"),1,2))</f>
        <v>0</v>
      </c>
      <c r="AI129" s="58" t="str">
        <f t="shared" si="82"/>
        <v>000000</v>
      </c>
      <c r="AJ129" s="58" t="str">
        <f t="shared" ca="1" si="83"/>
        <v/>
      </c>
      <c r="AK129" s="58">
        <f t="shared" si="88"/>
        <v>0</v>
      </c>
      <c r="AL129" s="58" t="str">
        <f>IF(G129="","0",VALUE(VLOOKUP(G129,'登録データ（男）'!$R$4:$T$31,3,FALSE)))</f>
        <v>0</v>
      </c>
      <c r="AM129" s="58">
        <f t="shared" si="84"/>
        <v>0</v>
      </c>
      <c r="AN129" s="58">
        <f t="shared" si="85"/>
        <v>0</v>
      </c>
      <c r="AO129" s="11" t="str">
        <f ca="1">IF(OFFSET(B129,-MOD(ROW(B129),3),0)&lt;&gt;"",IF(RIGHT(G129,1)=")",VALUE(VLOOKUP(OFFSET(B129,-MOD(ROW(B129),3),0),'登録データ（男）'!A114:J1432,8,FALSE)),"0"),"0")</f>
        <v>0</v>
      </c>
      <c r="AP129" s="58">
        <f t="shared" ca="1" si="89"/>
        <v>0</v>
      </c>
      <c r="AQ129" s="58" t="str">
        <f t="shared" ref="AQ129" si="137">IF(AR129="","",RANK(AR129,$AR$18:$AR$467,1))</f>
        <v/>
      </c>
      <c r="AR129" s="58" t="str">
        <f>IF(R129="","",B129)</f>
        <v/>
      </c>
      <c r="AS129" s="58" t="str">
        <f t="shared" ref="AS129" si="138">IF(AT129="","",RANK(AT129,$AT$18:$AT$467,1))</f>
        <v/>
      </c>
      <c r="AT129" s="58" t="str">
        <f>IF(S129="","",B129)</f>
        <v/>
      </c>
      <c r="AU129" s="58" t="str">
        <f t="shared" ref="AU129" si="139">IF(AV129="","",RANK(AV129,$AV$18:$AV$467,1))</f>
        <v/>
      </c>
      <c r="AV129" s="58" t="str">
        <f>IF(OR(G129="十種競技",G130="十種競技",G131="十種競技"),B129,"")</f>
        <v/>
      </c>
      <c r="AW129" s="58"/>
      <c r="AX129" s="58">
        <f>B129</f>
        <v>0</v>
      </c>
      <c r="AY129" s="108">
        <f>B372</f>
        <v>0</v>
      </c>
      <c r="AZ129" s="58"/>
      <c r="BA129" s="58">
        <f t="shared" si="72"/>
        <v>0</v>
      </c>
      <c r="BD129" s="58" t="str">
        <f>IF(B129="","",VLOOKUP(B129,'登録データ（男）'!$A$3:$L$1202,8))</f>
        <v/>
      </c>
      <c r="BE129" s="58" t="str">
        <f>IF(B129="","",VLOOKUP(B129,'登録データ（男）'!$A$3:$L$1202,11))</f>
        <v/>
      </c>
      <c r="BF129" s="58" t="str">
        <f t="shared" si="86"/>
        <v/>
      </c>
      <c r="BI129" s="58">
        <f t="shared" si="87"/>
        <v>0</v>
      </c>
    </row>
    <row r="130" spans="1:61" ht="18.75" customHeight="1">
      <c r="A130" s="250"/>
      <c r="B130" s="288"/>
      <c r="C130" s="291"/>
      <c r="D130" s="291"/>
      <c r="E130" s="109"/>
      <c r="F130" s="58" t="s">
        <v>122</v>
      </c>
      <c r="G130" s="103"/>
      <c r="H130" s="109"/>
      <c r="I130" s="102"/>
      <c r="J130" s="61" t="str">
        <f t="shared" si="93"/>
        <v/>
      </c>
      <c r="K130" s="101"/>
      <c r="L130" s="61" t="str">
        <f t="shared" si="94"/>
        <v/>
      </c>
      <c r="M130" s="101"/>
      <c r="N130" s="101"/>
      <c r="O130" s="275"/>
      <c r="P130" s="276"/>
      <c r="Q130" s="276"/>
      <c r="R130" s="260"/>
      <c r="S130" s="255"/>
      <c r="V130" s="60"/>
      <c r="W130" s="58"/>
      <c r="X130" s="58"/>
      <c r="Y130" s="58"/>
      <c r="Z130" s="58"/>
      <c r="AA130" s="58"/>
      <c r="AB130" s="58"/>
      <c r="AC130" s="58"/>
      <c r="AD130" s="58">
        <f t="shared" ca="1" si="79"/>
        <v>0</v>
      </c>
      <c r="AE130" s="58">
        <f t="shared" si="80"/>
        <v>0</v>
      </c>
      <c r="AF130" s="58" t="str">
        <f>IF(G130="","0",VLOOKUP(G130,'登録データ（男）'!$R$4:$T$27,2,FALSE))</f>
        <v>0</v>
      </c>
      <c r="AG130" s="58" t="str">
        <f t="shared" si="81"/>
        <v>00</v>
      </c>
      <c r="AH130" s="58" t="str">
        <f>IF(G130="","0",IF(OR(RIGHT(G130,1)="m",RIGHT(G130,1)="H",RIGHT(G130,1)="W",RIGHT(G130,1)="C"),1,2))</f>
        <v>0</v>
      </c>
      <c r="AI130" s="58" t="str">
        <f t="shared" si="82"/>
        <v>000000</v>
      </c>
      <c r="AJ130" s="58" t="str">
        <f t="shared" ca="1" si="83"/>
        <v/>
      </c>
      <c r="AK130" s="58">
        <f t="shared" si="88"/>
        <v>0</v>
      </c>
      <c r="AL130" s="58" t="str">
        <f>IF(G130="","0",VALUE(VLOOKUP(G130,'登録データ（男）'!$R$4:$T$31,3,FALSE)))</f>
        <v>0</v>
      </c>
      <c r="AM130" s="58">
        <f t="shared" si="84"/>
        <v>0</v>
      </c>
      <c r="AN130" s="58">
        <f t="shared" si="85"/>
        <v>0</v>
      </c>
      <c r="AO130" s="11" t="str">
        <f ca="1">IF(OFFSET(B130,-MOD(ROW(B130),3),0)&lt;&gt;"",IF(RIGHT(G130,1)=")",VALUE(VLOOKUP(OFFSET(B130,-MOD(ROW(B130),3),0),'登録データ（男）'!A115:J1433,8,FALSE)),"0"),"0")</f>
        <v>0</v>
      </c>
      <c r="AP130" s="58">
        <f t="shared" ca="1" si="89"/>
        <v>0</v>
      </c>
      <c r="AQ130" s="58"/>
      <c r="AR130" s="58"/>
      <c r="AS130" s="58"/>
      <c r="AT130" s="58"/>
      <c r="AU130" s="58"/>
      <c r="AV130" s="58"/>
      <c r="AW130" s="58"/>
      <c r="AX130" s="58"/>
      <c r="AY130" s="108">
        <f>B375</f>
        <v>0</v>
      </c>
      <c r="AZ130" s="58"/>
      <c r="BA130" s="58">
        <f t="shared" si="72"/>
        <v>0</v>
      </c>
      <c r="BD130" s="58" t="str">
        <f>IF(B130="","",VLOOKUP(B130,'登録データ（男）'!$A$3:$L$1202,8))</f>
        <v/>
      </c>
      <c r="BE130" s="58" t="str">
        <f>IF(B130="","",VLOOKUP(B130,'登録データ（男）'!$A$3:$L$1202,11))</f>
        <v/>
      </c>
      <c r="BF130" s="58" t="str">
        <f t="shared" si="86"/>
        <v/>
      </c>
      <c r="BI130" s="58">
        <f t="shared" si="87"/>
        <v>0</v>
      </c>
    </row>
    <row r="131" spans="1:61" ht="18.75" customHeight="1" thickBot="1">
      <c r="A131" s="258"/>
      <c r="B131" s="289"/>
      <c r="C131" s="292"/>
      <c r="D131" s="292"/>
      <c r="E131" s="148" t="s">
        <v>460</v>
      </c>
      <c r="F131" s="73" t="s">
        <v>123</v>
      </c>
      <c r="G131" s="103"/>
      <c r="H131" s="175"/>
      <c r="I131" s="100"/>
      <c r="J131" s="64" t="str">
        <f t="shared" si="93"/>
        <v/>
      </c>
      <c r="K131" s="100"/>
      <c r="L131" s="64" t="str">
        <f t="shared" si="94"/>
        <v/>
      </c>
      <c r="M131" s="100"/>
      <c r="N131" s="98"/>
      <c r="O131" s="271"/>
      <c r="P131" s="272"/>
      <c r="Q131" s="272"/>
      <c r="R131" s="261"/>
      <c r="S131" s="256"/>
      <c r="V131" s="60"/>
      <c r="W131" s="58"/>
      <c r="X131" s="58"/>
      <c r="Y131" s="58"/>
      <c r="Z131" s="58"/>
      <c r="AA131" s="58"/>
      <c r="AB131" s="58"/>
      <c r="AC131" s="58"/>
      <c r="AD131" s="58">
        <f t="shared" ca="1" si="79"/>
        <v>0</v>
      </c>
      <c r="AE131" s="58">
        <f t="shared" si="80"/>
        <v>0</v>
      </c>
      <c r="AF131" s="58" t="str">
        <f>IF(G131="","0",VLOOKUP(G131,'登録データ（男）'!$R$4:$T$27,2,FALSE))</f>
        <v>0</v>
      </c>
      <c r="AG131" s="58" t="str">
        <f t="shared" si="81"/>
        <v>00</v>
      </c>
      <c r="AH131" s="58" t="str">
        <f>IF(G131="","0",IF(OR(RIGHT(G131,1)="m",RIGHT(G131,1)="H",RIGHT(G131,1)="W",RIGHT(G131,1)="C"),1,2))</f>
        <v>0</v>
      </c>
      <c r="AI131" s="58" t="str">
        <f t="shared" si="82"/>
        <v>000000</v>
      </c>
      <c r="AJ131" s="58" t="str">
        <f t="shared" ca="1" si="83"/>
        <v/>
      </c>
      <c r="AK131" s="58">
        <f t="shared" si="88"/>
        <v>0</v>
      </c>
      <c r="AL131" s="58" t="str">
        <f>IF(G131="","0",VALUE(VLOOKUP(G131,'登録データ（男）'!$R$4:$T$31,3,FALSE)))</f>
        <v>0</v>
      </c>
      <c r="AM131" s="58">
        <f t="shared" si="84"/>
        <v>0</v>
      </c>
      <c r="AN131" s="58">
        <f t="shared" si="85"/>
        <v>0</v>
      </c>
      <c r="AO131" s="11" t="str">
        <f ca="1">IF(OFFSET(B131,-MOD(ROW(B131),3),0)&lt;&gt;"",IF(RIGHT(G131,1)=")",VALUE(VLOOKUP(OFFSET(B131,-MOD(ROW(B131),3),0),'登録データ（男）'!A116:J1434,8,FALSE)),"0"),"0")</f>
        <v>0</v>
      </c>
      <c r="AP131" s="58">
        <f t="shared" ca="1" si="89"/>
        <v>0</v>
      </c>
      <c r="AQ131" s="58"/>
      <c r="AR131" s="58"/>
      <c r="AS131" s="58"/>
      <c r="AT131" s="58"/>
      <c r="AU131" s="58"/>
      <c r="AV131" s="58"/>
      <c r="AW131" s="58"/>
      <c r="AX131" s="58"/>
      <c r="AY131" s="108">
        <f>B378</f>
        <v>0</v>
      </c>
      <c r="AZ131" s="58"/>
      <c r="BA131" s="58">
        <f t="shared" si="72"/>
        <v>0</v>
      </c>
      <c r="BD131" s="58" t="str">
        <f>IF(B131="","",VLOOKUP(B131,'登録データ（男）'!$A$3:$L$1202,8))</f>
        <v/>
      </c>
      <c r="BE131" s="58" t="str">
        <f>IF(B131="","",VLOOKUP(B131,'登録データ（男）'!$A$3:$L$1202,11))</f>
        <v/>
      </c>
      <c r="BF131" s="58" t="str">
        <f t="shared" si="86"/>
        <v/>
      </c>
      <c r="BI131" s="58">
        <f t="shared" si="87"/>
        <v>0</v>
      </c>
    </row>
    <row r="132" spans="1:61" ht="18.75" customHeight="1" thickTop="1">
      <c r="A132" s="257">
        <v>39</v>
      </c>
      <c r="B132" s="287"/>
      <c r="C132" s="290" t="str">
        <f>IF(B132="","",VLOOKUP(B132,'登録データ（男）'!$A$3:$W$2000,2,FALSE))</f>
        <v/>
      </c>
      <c r="D132" s="290" t="str">
        <f>IF(B132="","",VLOOKUP(B132,'登録データ（男）'!$A$3:$W$2000,3,FALSE))</f>
        <v/>
      </c>
      <c r="E132" s="58" t="str">
        <f>IF(B132="","",VLOOKUP(B132,'登録データ（男）'!$A$3:$W$2000,7,FALSE))</f>
        <v/>
      </c>
      <c r="F132" s="72" t="s">
        <v>121</v>
      </c>
      <c r="G132" s="95"/>
      <c r="H132" s="176"/>
      <c r="I132" s="97"/>
      <c r="J132" s="99" t="str">
        <f t="shared" si="93"/>
        <v/>
      </c>
      <c r="K132" s="97"/>
      <c r="L132" s="99" t="str">
        <f t="shared" si="94"/>
        <v/>
      </c>
      <c r="M132" s="97"/>
      <c r="N132" s="96"/>
      <c r="O132" s="273"/>
      <c r="P132" s="274"/>
      <c r="Q132" s="274"/>
      <c r="R132" s="259"/>
      <c r="S132" s="254"/>
      <c r="V132" s="60"/>
      <c r="W132" s="58">
        <f>IF(B132="",0,IF(VLOOKUP(B132,'登録データ（男）'!$A$3:$AT$1687,29,FALSE)=1,0,1))</f>
        <v>0</v>
      </c>
      <c r="X132" s="58">
        <f>IF(B132="",1,0)</f>
        <v>1</v>
      </c>
      <c r="Y132" s="58">
        <f>IF(C132="",1,0)</f>
        <v>1</v>
      </c>
      <c r="Z132" s="58">
        <f>IF(D132="",1,0)</f>
        <v>1</v>
      </c>
      <c r="AA132" s="58">
        <f>IF(E132="",1,0)</f>
        <v>1</v>
      </c>
      <c r="AB132" s="58">
        <f>IF(E133="",1,0)</f>
        <v>1</v>
      </c>
      <c r="AC132" s="58">
        <f>SUM(X132:AB132)</f>
        <v>5</v>
      </c>
      <c r="AD132" s="58">
        <f t="shared" ca="1" si="79"/>
        <v>0</v>
      </c>
      <c r="AE132" s="58">
        <f t="shared" si="80"/>
        <v>0</v>
      </c>
      <c r="AF132" s="58" t="str">
        <f>IF(G132="","0",VLOOKUP(G132,'登録データ（男）'!$R$4:$T$27,2,FALSE))</f>
        <v>0</v>
      </c>
      <c r="AG132" s="58" t="str">
        <f t="shared" si="81"/>
        <v>00</v>
      </c>
      <c r="AH132" s="58" t="str">
        <f>IF(G132="","0",IF(OR(RIGHT(G132,1)="m",RIGHT(G132,1)="H",RIGHT(G132,1)="W",RIGHT(G132,1)="C",RIGHT(G132,1)="〉"),1,2))</f>
        <v>0</v>
      </c>
      <c r="AI132" s="58" t="str">
        <f t="shared" si="82"/>
        <v>000000</v>
      </c>
      <c r="AJ132" s="58" t="str">
        <f t="shared" ca="1" si="83"/>
        <v/>
      </c>
      <c r="AK132" s="58">
        <f t="shared" si="88"/>
        <v>0</v>
      </c>
      <c r="AL132" s="58" t="str">
        <f>IF(G132="","0",VALUE(VLOOKUP(G132,'登録データ（男）'!$R$4:$T$31,3,FALSE)))</f>
        <v>0</v>
      </c>
      <c r="AM132" s="58">
        <f t="shared" si="84"/>
        <v>0</v>
      </c>
      <c r="AN132" s="58">
        <f t="shared" si="85"/>
        <v>0</v>
      </c>
      <c r="AO132" s="11" t="str">
        <f ca="1">IF(OFFSET(B132,-MOD(ROW(B132),3),0)&lt;&gt;"",IF(RIGHT(G132,1)=")",VALUE(VLOOKUP(OFFSET(B132,-MOD(ROW(B132),3),0),'登録データ（男）'!A117:J1435,8,FALSE)),"0"),"0")</f>
        <v>0</v>
      </c>
      <c r="AP132" s="58">
        <f t="shared" ca="1" si="89"/>
        <v>0</v>
      </c>
      <c r="AQ132" s="58" t="str">
        <f t="shared" ref="AQ132" si="140">IF(AR132="","",RANK(AR132,$AR$18:$AR$467,1))</f>
        <v/>
      </c>
      <c r="AR132" s="58" t="str">
        <f>IF(R132="","",B132)</f>
        <v/>
      </c>
      <c r="AS132" s="58" t="str">
        <f t="shared" ref="AS132" si="141">IF(AT132="","",RANK(AT132,$AT$18:$AT$467,1))</f>
        <v/>
      </c>
      <c r="AT132" s="58" t="str">
        <f>IF(S132="","",B132)</f>
        <v/>
      </c>
      <c r="AU132" s="58" t="str">
        <f t="shared" ref="AU132" si="142">IF(AV132="","",RANK(AV132,$AV$18:$AV$467,1))</f>
        <v/>
      </c>
      <c r="AV132" s="58" t="str">
        <f>IF(OR(G132="十種競技",G133="十種競技",G134="十種競技"),B132,"")</f>
        <v/>
      </c>
      <c r="AW132" s="58"/>
      <c r="AX132" s="58">
        <f>B132</f>
        <v>0</v>
      </c>
      <c r="AY132" s="108">
        <f>B381</f>
        <v>0</v>
      </c>
      <c r="AZ132" s="58"/>
      <c r="BA132" s="58">
        <f t="shared" si="72"/>
        <v>0</v>
      </c>
      <c r="BD132" s="58" t="str">
        <f>IF(B132="","",VLOOKUP(B132,'登録データ（男）'!$A$3:$L$1202,8))</f>
        <v/>
      </c>
      <c r="BE132" s="58" t="str">
        <f>IF(B132="","",VLOOKUP(B132,'登録データ（男）'!$A$3:$L$1202,11))</f>
        <v/>
      </c>
      <c r="BF132" s="58" t="str">
        <f t="shared" si="86"/>
        <v/>
      </c>
      <c r="BI132" s="58">
        <f t="shared" si="87"/>
        <v>0</v>
      </c>
    </row>
    <row r="133" spans="1:61" ht="18.75" customHeight="1">
      <c r="A133" s="250"/>
      <c r="B133" s="288"/>
      <c r="C133" s="291"/>
      <c r="D133" s="291"/>
      <c r="E133" s="109"/>
      <c r="F133" s="58" t="s">
        <v>122</v>
      </c>
      <c r="G133" s="103"/>
      <c r="H133" s="109"/>
      <c r="I133" s="102"/>
      <c r="J133" s="61" t="str">
        <f t="shared" si="93"/>
        <v/>
      </c>
      <c r="K133" s="101"/>
      <c r="L133" s="61" t="str">
        <f t="shared" si="94"/>
        <v/>
      </c>
      <c r="M133" s="101"/>
      <c r="N133" s="101"/>
      <c r="O133" s="275"/>
      <c r="P133" s="276"/>
      <c r="Q133" s="276"/>
      <c r="R133" s="260"/>
      <c r="S133" s="255"/>
      <c r="V133" s="60"/>
      <c r="W133" s="58"/>
      <c r="X133" s="58"/>
      <c r="Y133" s="58"/>
      <c r="Z133" s="58"/>
      <c r="AA133" s="58"/>
      <c r="AB133" s="58"/>
      <c r="AC133" s="58"/>
      <c r="AD133" s="58">
        <f t="shared" ca="1" si="79"/>
        <v>0</v>
      </c>
      <c r="AE133" s="58">
        <f t="shared" si="80"/>
        <v>0</v>
      </c>
      <c r="AF133" s="58" t="str">
        <f>IF(G133="","0",VLOOKUP(G133,'登録データ（男）'!$R$4:$T$27,2,FALSE))</f>
        <v>0</v>
      </c>
      <c r="AG133" s="58" t="str">
        <f t="shared" si="81"/>
        <v>00</v>
      </c>
      <c r="AH133" s="58" t="str">
        <f>IF(G133="","0",IF(OR(RIGHT(G133,1)="m",RIGHT(G133,1)="H",RIGHT(G133,1)="W",RIGHT(G133,1)="C"),1,2))</f>
        <v>0</v>
      </c>
      <c r="AI133" s="58" t="str">
        <f t="shared" si="82"/>
        <v>000000</v>
      </c>
      <c r="AJ133" s="58" t="str">
        <f t="shared" ca="1" si="83"/>
        <v/>
      </c>
      <c r="AK133" s="58">
        <f t="shared" si="88"/>
        <v>0</v>
      </c>
      <c r="AL133" s="58" t="str">
        <f>IF(G133="","0",VALUE(VLOOKUP(G133,'登録データ（男）'!$R$4:$T$31,3,FALSE)))</f>
        <v>0</v>
      </c>
      <c r="AM133" s="58">
        <f t="shared" si="84"/>
        <v>0</v>
      </c>
      <c r="AN133" s="58">
        <f t="shared" si="85"/>
        <v>0</v>
      </c>
      <c r="AO133" s="11" t="str">
        <f ca="1">IF(OFFSET(B133,-MOD(ROW(B133),3),0)&lt;&gt;"",IF(RIGHT(G133,1)=")",VALUE(VLOOKUP(OFFSET(B133,-MOD(ROW(B133),3),0),'登録データ（男）'!A118:J1436,8,FALSE)),"0"),"0")</f>
        <v>0</v>
      </c>
      <c r="AP133" s="58">
        <f t="shared" ca="1" si="89"/>
        <v>0</v>
      </c>
      <c r="AQ133" s="58"/>
      <c r="AR133" s="58"/>
      <c r="AS133" s="58"/>
      <c r="AT133" s="58"/>
      <c r="AU133" s="58"/>
      <c r="AV133" s="58"/>
      <c r="AW133" s="58"/>
      <c r="AX133" s="58"/>
      <c r="AY133" s="108">
        <f>B384</f>
        <v>0</v>
      </c>
      <c r="AZ133" s="58"/>
      <c r="BA133" s="58">
        <f t="shared" si="72"/>
        <v>0</v>
      </c>
      <c r="BD133" s="58" t="str">
        <f>IF(B133="","",VLOOKUP(B133,'登録データ（男）'!$A$3:$L$1202,8))</f>
        <v/>
      </c>
      <c r="BE133" s="58" t="str">
        <f>IF(B133="","",VLOOKUP(B133,'登録データ（男）'!$A$3:$L$1202,11))</f>
        <v/>
      </c>
      <c r="BF133" s="58" t="str">
        <f t="shared" si="86"/>
        <v/>
      </c>
      <c r="BI133" s="58">
        <f t="shared" si="87"/>
        <v>0</v>
      </c>
    </row>
    <row r="134" spans="1:61" ht="18.75" customHeight="1" thickBot="1">
      <c r="A134" s="258"/>
      <c r="B134" s="289"/>
      <c r="C134" s="292"/>
      <c r="D134" s="292"/>
      <c r="E134" s="148" t="s">
        <v>460</v>
      </c>
      <c r="F134" s="73" t="s">
        <v>123</v>
      </c>
      <c r="G134" s="103"/>
      <c r="H134" s="175"/>
      <c r="I134" s="100"/>
      <c r="J134" s="64" t="str">
        <f t="shared" si="93"/>
        <v/>
      </c>
      <c r="K134" s="100"/>
      <c r="L134" s="64" t="str">
        <f t="shared" si="94"/>
        <v/>
      </c>
      <c r="M134" s="100"/>
      <c r="N134" s="98"/>
      <c r="O134" s="271"/>
      <c r="P134" s="272"/>
      <c r="Q134" s="272"/>
      <c r="R134" s="261"/>
      <c r="S134" s="256"/>
      <c r="V134" s="60"/>
      <c r="W134" s="58"/>
      <c r="X134" s="58"/>
      <c r="Y134" s="58"/>
      <c r="Z134" s="58"/>
      <c r="AA134" s="58"/>
      <c r="AB134" s="58"/>
      <c r="AC134" s="58"/>
      <c r="AD134" s="58">
        <f t="shared" ca="1" si="79"/>
        <v>0</v>
      </c>
      <c r="AE134" s="58">
        <f t="shared" si="80"/>
        <v>0</v>
      </c>
      <c r="AF134" s="58" t="str">
        <f>IF(G134="","0",VLOOKUP(G134,'登録データ（男）'!$R$4:$T$27,2,FALSE))</f>
        <v>0</v>
      </c>
      <c r="AG134" s="58" t="str">
        <f t="shared" si="81"/>
        <v>00</v>
      </c>
      <c r="AH134" s="58" t="str">
        <f>IF(G134="","0",IF(OR(RIGHT(G134,1)="m",RIGHT(G134,1)="H",RIGHT(G134,1)="W",RIGHT(G134,1)="C"),1,2))</f>
        <v>0</v>
      </c>
      <c r="AI134" s="58" t="str">
        <f t="shared" si="82"/>
        <v>000000</v>
      </c>
      <c r="AJ134" s="58" t="str">
        <f t="shared" ca="1" si="83"/>
        <v/>
      </c>
      <c r="AK134" s="58">
        <f t="shared" si="88"/>
        <v>0</v>
      </c>
      <c r="AL134" s="58" t="str">
        <f>IF(G134="","0",VALUE(VLOOKUP(G134,'登録データ（男）'!$R$4:$T$31,3,FALSE)))</f>
        <v>0</v>
      </c>
      <c r="AM134" s="58">
        <f t="shared" si="84"/>
        <v>0</v>
      </c>
      <c r="AN134" s="58">
        <f t="shared" si="85"/>
        <v>0</v>
      </c>
      <c r="AO134" s="11" t="str">
        <f ca="1">IF(OFFSET(B134,-MOD(ROW(B134),3),0)&lt;&gt;"",IF(RIGHT(G134,1)=")",VALUE(VLOOKUP(OFFSET(B134,-MOD(ROW(B134),3),0),'登録データ（男）'!A119:J1437,8,FALSE)),"0"),"0")</f>
        <v>0</v>
      </c>
      <c r="AP134" s="58">
        <f t="shared" ca="1" si="89"/>
        <v>0</v>
      </c>
      <c r="AQ134" s="58"/>
      <c r="AR134" s="58"/>
      <c r="AS134" s="58"/>
      <c r="AT134" s="58"/>
      <c r="AU134" s="58"/>
      <c r="AV134" s="58"/>
      <c r="AW134" s="58"/>
      <c r="AX134" s="58"/>
      <c r="AY134" s="108">
        <f>B387</f>
        <v>0</v>
      </c>
      <c r="AZ134" s="58"/>
      <c r="BA134" s="58">
        <f t="shared" si="72"/>
        <v>0</v>
      </c>
      <c r="BD134" s="58" t="str">
        <f>IF(B134="","",VLOOKUP(B134,'登録データ（男）'!$A$3:$L$1202,8))</f>
        <v/>
      </c>
      <c r="BE134" s="58" t="str">
        <f>IF(B134="","",VLOOKUP(B134,'登録データ（男）'!$A$3:$L$1202,11))</f>
        <v/>
      </c>
      <c r="BF134" s="58" t="str">
        <f t="shared" si="86"/>
        <v/>
      </c>
      <c r="BI134" s="58">
        <f t="shared" si="87"/>
        <v>0</v>
      </c>
    </row>
    <row r="135" spans="1:61" ht="18.75" customHeight="1" thickTop="1">
      <c r="A135" s="257">
        <v>40</v>
      </c>
      <c r="B135" s="287"/>
      <c r="C135" s="290" t="str">
        <f>IF(B135="","",VLOOKUP(B135,'登録データ（男）'!$A$3:$W$2000,2,FALSE))</f>
        <v/>
      </c>
      <c r="D135" s="290" t="str">
        <f>IF(B135="","",VLOOKUP(B135,'登録データ（男）'!$A$3:$W$2000,3,FALSE))</f>
        <v/>
      </c>
      <c r="E135" s="58" t="str">
        <f>IF(B135="","",VLOOKUP(B135,'登録データ（男）'!$A$3:$W$2000,7,FALSE))</f>
        <v/>
      </c>
      <c r="F135" s="72" t="s">
        <v>121</v>
      </c>
      <c r="G135" s="95"/>
      <c r="H135" s="176"/>
      <c r="I135" s="97"/>
      <c r="J135" s="99" t="str">
        <f t="shared" si="93"/>
        <v/>
      </c>
      <c r="K135" s="97"/>
      <c r="L135" s="99" t="str">
        <f t="shared" si="94"/>
        <v/>
      </c>
      <c r="M135" s="97"/>
      <c r="N135" s="96"/>
      <c r="O135" s="273"/>
      <c r="P135" s="274"/>
      <c r="Q135" s="274"/>
      <c r="R135" s="259"/>
      <c r="S135" s="254"/>
      <c r="V135" s="60"/>
      <c r="W135" s="58">
        <f>IF(B135="",0,IF(VLOOKUP(B135,'登録データ（男）'!$A$3:$AT$1687,29,FALSE)=1,0,1))</f>
        <v>0</v>
      </c>
      <c r="X135" s="58">
        <f>IF(B135="",1,0)</f>
        <v>1</v>
      </c>
      <c r="Y135" s="58">
        <f>IF(C135="",1,0)</f>
        <v>1</v>
      </c>
      <c r="Z135" s="58">
        <f>IF(D135="",1,0)</f>
        <v>1</v>
      </c>
      <c r="AA135" s="58">
        <f>IF(E135="",1,0)</f>
        <v>1</v>
      </c>
      <c r="AB135" s="58">
        <f>IF(E136="",1,0)</f>
        <v>1</v>
      </c>
      <c r="AC135" s="58">
        <f>SUM(X135:AB135)</f>
        <v>5</v>
      </c>
      <c r="AD135" s="58">
        <f t="shared" ca="1" si="79"/>
        <v>0</v>
      </c>
      <c r="AE135" s="58">
        <f t="shared" si="80"/>
        <v>0</v>
      </c>
      <c r="AF135" s="58" t="str">
        <f>IF(G135="","0",VLOOKUP(G135,'登録データ（男）'!$R$4:$T$27,2,FALSE))</f>
        <v>0</v>
      </c>
      <c r="AG135" s="58" t="str">
        <f t="shared" si="81"/>
        <v>00</v>
      </c>
      <c r="AH135" s="58" t="str">
        <f>IF(G135="","0",IF(OR(RIGHT(G135,1)="m",RIGHT(G135,1)="H",RIGHT(G135,1)="W",RIGHT(G135,1)="C",RIGHT(G135,1)="〉"),1,2))</f>
        <v>0</v>
      </c>
      <c r="AI135" s="58" t="str">
        <f t="shared" si="82"/>
        <v>000000</v>
      </c>
      <c r="AJ135" s="58" t="str">
        <f t="shared" ca="1" si="83"/>
        <v/>
      </c>
      <c r="AK135" s="58">
        <f t="shared" si="88"/>
        <v>0</v>
      </c>
      <c r="AL135" s="58" t="str">
        <f>IF(G135="","0",VALUE(VLOOKUP(G135,'登録データ（男）'!$R$4:$T$31,3,FALSE)))</f>
        <v>0</v>
      </c>
      <c r="AM135" s="58">
        <f t="shared" si="84"/>
        <v>0</v>
      </c>
      <c r="AN135" s="58">
        <f t="shared" si="85"/>
        <v>0</v>
      </c>
      <c r="AO135" s="11" t="str">
        <f ca="1">IF(OFFSET(B135,-MOD(ROW(B135),3),0)&lt;&gt;"",IF(RIGHT(G135,1)=")",VALUE(VLOOKUP(OFFSET(B135,-MOD(ROW(B135),3),0),'登録データ（男）'!A120:J1438,8,FALSE)),"0"),"0")</f>
        <v>0</v>
      </c>
      <c r="AP135" s="58">
        <f t="shared" ca="1" si="89"/>
        <v>0</v>
      </c>
      <c r="AQ135" s="58" t="str">
        <f t="shared" ref="AQ135" si="143">IF(AR135="","",RANK(AR135,$AR$18:$AR$467,1))</f>
        <v/>
      </c>
      <c r="AR135" s="58" t="str">
        <f>IF(R135="","",B135)</f>
        <v/>
      </c>
      <c r="AS135" s="58" t="str">
        <f t="shared" ref="AS135" si="144">IF(AT135="","",RANK(AT135,$AT$18:$AT$467,1))</f>
        <v/>
      </c>
      <c r="AT135" s="58" t="str">
        <f>IF(S135="","",B135)</f>
        <v/>
      </c>
      <c r="AU135" s="58" t="str">
        <f t="shared" ref="AU135" si="145">IF(AV135="","",RANK(AV135,$AV$18:$AV$467,1))</f>
        <v/>
      </c>
      <c r="AV135" s="58" t="str">
        <f>IF(OR(G135="十種競技",G136="十種競技",G137="十種競技"),B135,"")</f>
        <v/>
      </c>
      <c r="AW135" s="58"/>
      <c r="AX135" s="58">
        <f>B135</f>
        <v>0</v>
      </c>
      <c r="AY135" s="108">
        <f>B390</f>
        <v>0</v>
      </c>
      <c r="AZ135" s="58"/>
      <c r="BA135" s="58">
        <f t="shared" si="72"/>
        <v>0</v>
      </c>
      <c r="BD135" s="58" t="str">
        <f>IF(B135="","",VLOOKUP(B135,'登録データ（男）'!$A$3:$L$1202,8))</f>
        <v/>
      </c>
      <c r="BE135" s="58" t="str">
        <f>IF(B135="","",VLOOKUP(B135,'登録データ（男）'!$A$3:$L$1202,11))</f>
        <v/>
      </c>
      <c r="BF135" s="58" t="str">
        <f t="shared" si="86"/>
        <v/>
      </c>
      <c r="BI135" s="58">
        <f t="shared" si="87"/>
        <v>0</v>
      </c>
    </row>
    <row r="136" spans="1:61" ht="18.75" customHeight="1">
      <c r="A136" s="250"/>
      <c r="B136" s="288"/>
      <c r="C136" s="291"/>
      <c r="D136" s="291"/>
      <c r="E136" s="109"/>
      <c r="F136" s="58" t="s">
        <v>122</v>
      </c>
      <c r="G136" s="103"/>
      <c r="H136" s="109"/>
      <c r="I136" s="102"/>
      <c r="J136" s="61" t="str">
        <f t="shared" si="93"/>
        <v/>
      </c>
      <c r="K136" s="101"/>
      <c r="L136" s="61" t="str">
        <f t="shared" si="94"/>
        <v/>
      </c>
      <c r="M136" s="101"/>
      <c r="N136" s="101"/>
      <c r="O136" s="275"/>
      <c r="P136" s="276"/>
      <c r="Q136" s="276"/>
      <c r="R136" s="260"/>
      <c r="S136" s="255"/>
      <c r="V136" s="60"/>
      <c r="W136" s="58"/>
      <c r="X136" s="58"/>
      <c r="Y136" s="58"/>
      <c r="Z136" s="58"/>
      <c r="AA136" s="58"/>
      <c r="AB136" s="58"/>
      <c r="AC136" s="58"/>
      <c r="AD136" s="58">
        <f t="shared" ca="1" si="79"/>
        <v>0</v>
      </c>
      <c r="AE136" s="58">
        <f t="shared" si="80"/>
        <v>0</v>
      </c>
      <c r="AF136" s="58" t="str">
        <f>IF(G136="","0",VLOOKUP(G136,'登録データ（男）'!$R$4:$T$27,2,FALSE))</f>
        <v>0</v>
      </c>
      <c r="AG136" s="58" t="str">
        <f t="shared" si="81"/>
        <v>00</v>
      </c>
      <c r="AH136" s="58" t="str">
        <f>IF(G136="","0",IF(OR(RIGHT(G136,1)="m",RIGHT(G136,1)="H",RIGHT(G136,1)="W",RIGHT(G136,1)="C"),1,2))</f>
        <v>0</v>
      </c>
      <c r="AI136" s="58" t="str">
        <f t="shared" si="82"/>
        <v>000000</v>
      </c>
      <c r="AJ136" s="58" t="str">
        <f t="shared" ca="1" si="83"/>
        <v/>
      </c>
      <c r="AK136" s="58">
        <f t="shared" si="88"/>
        <v>0</v>
      </c>
      <c r="AL136" s="58" t="str">
        <f>IF(G136="","0",VALUE(VLOOKUP(G136,'登録データ（男）'!$R$4:$T$31,3,FALSE)))</f>
        <v>0</v>
      </c>
      <c r="AM136" s="58">
        <f t="shared" si="84"/>
        <v>0</v>
      </c>
      <c r="AN136" s="58">
        <f t="shared" si="85"/>
        <v>0</v>
      </c>
      <c r="AO136" s="11" t="str">
        <f ca="1">IF(OFFSET(B136,-MOD(ROW(B136),3),0)&lt;&gt;"",IF(RIGHT(G136,1)=")",VALUE(VLOOKUP(OFFSET(B136,-MOD(ROW(B136),3),0),'登録データ（男）'!A121:J1439,8,FALSE)),"0"),"0")</f>
        <v>0</v>
      </c>
      <c r="AP136" s="58">
        <f t="shared" ca="1" si="89"/>
        <v>0</v>
      </c>
      <c r="AQ136" s="58"/>
      <c r="AR136" s="58"/>
      <c r="AS136" s="58"/>
      <c r="AT136" s="58"/>
      <c r="AU136" s="58"/>
      <c r="AV136" s="58"/>
      <c r="AW136" s="58"/>
      <c r="AX136" s="58"/>
      <c r="AY136" s="108">
        <f>B393</f>
        <v>0</v>
      </c>
      <c r="AZ136" s="58"/>
      <c r="BA136" s="58">
        <f t="shared" si="72"/>
        <v>0</v>
      </c>
      <c r="BD136" s="58" t="str">
        <f>IF(B136="","",VLOOKUP(B136,'登録データ（男）'!$A$3:$L$1202,8))</f>
        <v/>
      </c>
      <c r="BE136" s="58" t="str">
        <f>IF(B136="","",VLOOKUP(B136,'登録データ（男）'!$A$3:$L$1202,11))</f>
        <v/>
      </c>
      <c r="BF136" s="58" t="str">
        <f t="shared" si="86"/>
        <v/>
      </c>
      <c r="BI136" s="58">
        <f t="shared" si="87"/>
        <v>0</v>
      </c>
    </row>
    <row r="137" spans="1:61" ht="18.75" customHeight="1" thickBot="1">
      <c r="A137" s="258"/>
      <c r="B137" s="289"/>
      <c r="C137" s="292"/>
      <c r="D137" s="292"/>
      <c r="E137" s="148" t="s">
        <v>460</v>
      </c>
      <c r="F137" s="73" t="s">
        <v>123</v>
      </c>
      <c r="G137" s="103"/>
      <c r="H137" s="175"/>
      <c r="I137" s="100"/>
      <c r="J137" s="64" t="str">
        <f t="shared" si="93"/>
        <v/>
      </c>
      <c r="K137" s="100"/>
      <c r="L137" s="64" t="str">
        <f t="shared" si="94"/>
        <v/>
      </c>
      <c r="M137" s="100"/>
      <c r="N137" s="98"/>
      <c r="O137" s="271"/>
      <c r="P137" s="272"/>
      <c r="Q137" s="272"/>
      <c r="R137" s="261"/>
      <c r="S137" s="256"/>
      <c r="V137" s="60"/>
      <c r="W137" s="58"/>
      <c r="X137" s="58"/>
      <c r="Y137" s="58"/>
      <c r="Z137" s="58"/>
      <c r="AA137" s="58"/>
      <c r="AB137" s="58"/>
      <c r="AC137" s="58"/>
      <c r="AD137" s="58">
        <f t="shared" ca="1" si="79"/>
        <v>0</v>
      </c>
      <c r="AE137" s="58">
        <f t="shared" si="80"/>
        <v>0</v>
      </c>
      <c r="AF137" s="58" t="str">
        <f>IF(G137="","0",VLOOKUP(G137,'登録データ（男）'!$R$4:$T$27,2,FALSE))</f>
        <v>0</v>
      </c>
      <c r="AG137" s="58" t="str">
        <f t="shared" si="81"/>
        <v>00</v>
      </c>
      <c r="AH137" s="58" t="str">
        <f>IF(G137="","0",IF(OR(RIGHT(G137,1)="m",RIGHT(G137,1)="H",RIGHT(G137,1)="W",RIGHT(G137,1)="C"),1,2))</f>
        <v>0</v>
      </c>
      <c r="AI137" s="58" t="str">
        <f t="shared" si="82"/>
        <v>000000</v>
      </c>
      <c r="AJ137" s="58" t="str">
        <f t="shared" ca="1" si="83"/>
        <v/>
      </c>
      <c r="AK137" s="58">
        <f t="shared" si="88"/>
        <v>0</v>
      </c>
      <c r="AL137" s="58" t="str">
        <f>IF(G137="","0",VALUE(VLOOKUP(G137,'登録データ（男）'!$R$4:$T$31,3,FALSE)))</f>
        <v>0</v>
      </c>
      <c r="AM137" s="58">
        <f t="shared" si="84"/>
        <v>0</v>
      </c>
      <c r="AN137" s="58">
        <f t="shared" si="85"/>
        <v>0</v>
      </c>
      <c r="AO137" s="11" t="str">
        <f ca="1">IF(OFFSET(B137,-MOD(ROW(B137),3),0)&lt;&gt;"",IF(RIGHT(G137,1)=")",VALUE(VLOOKUP(OFFSET(B137,-MOD(ROW(B137),3),0),'登録データ（男）'!A122:J1440,8,FALSE)),"0"),"0")</f>
        <v>0</v>
      </c>
      <c r="AP137" s="58">
        <f t="shared" ca="1" si="89"/>
        <v>0</v>
      </c>
      <c r="AQ137" s="58"/>
      <c r="AR137" s="58"/>
      <c r="AS137" s="58"/>
      <c r="AT137" s="58"/>
      <c r="AU137" s="58"/>
      <c r="AV137" s="58"/>
      <c r="AW137" s="58"/>
      <c r="AX137" s="58"/>
      <c r="AY137" s="108">
        <f>B396</f>
        <v>0</v>
      </c>
      <c r="AZ137" s="58"/>
      <c r="BA137" s="58">
        <f t="shared" si="72"/>
        <v>0</v>
      </c>
      <c r="BD137" s="58" t="str">
        <f>IF(B137="","",VLOOKUP(B137,'登録データ（男）'!$A$3:$L$1202,8))</f>
        <v/>
      </c>
      <c r="BE137" s="58" t="str">
        <f>IF(B137="","",VLOOKUP(B137,'登録データ（男）'!$A$3:$L$1202,11))</f>
        <v/>
      </c>
      <c r="BF137" s="58" t="str">
        <f t="shared" si="86"/>
        <v/>
      </c>
      <c r="BI137" s="58">
        <f t="shared" si="87"/>
        <v>0</v>
      </c>
    </row>
    <row r="138" spans="1:61" ht="18.75" customHeight="1" thickTop="1">
      <c r="A138" s="257">
        <v>41</v>
      </c>
      <c r="B138" s="287"/>
      <c r="C138" s="290" t="str">
        <f>IF(B138="","",VLOOKUP(B138,'登録データ（男）'!$A$3:$W$2000,2,FALSE))</f>
        <v/>
      </c>
      <c r="D138" s="290" t="str">
        <f>IF(B138="","",VLOOKUP(B138,'登録データ（男）'!$A$3:$W$2000,3,FALSE))</f>
        <v/>
      </c>
      <c r="E138" s="58" t="str">
        <f>IF(B138="","",VLOOKUP(B138,'登録データ（男）'!$A$3:$W$2000,7,FALSE))</f>
        <v/>
      </c>
      <c r="F138" s="72" t="s">
        <v>121</v>
      </c>
      <c r="G138" s="95"/>
      <c r="H138" s="176"/>
      <c r="I138" s="97"/>
      <c r="J138" s="99" t="str">
        <f t="shared" si="93"/>
        <v/>
      </c>
      <c r="K138" s="97"/>
      <c r="L138" s="99" t="str">
        <f t="shared" si="94"/>
        <v/>
      </c>
      <c r="M138" s="97"/>
      <c r="N138" s="96"/>
      <c r="O138" s="273"/>
      <c r="P138" s="274"/>
      <c r="Q138" s="274"/>
      <c r="R138" s="259"/>
      <c r="S138" s="254"/>
      <c r="V138" s="60"/>
      <c r="W138" s="58">
        <f>IF(B138="",0,IF(VLOOKUP(B138,'登録データ（男）'!$A$3:$AT$1687,29,FALSE)=1,0,1))</f>
        <v>0</v>
      </c>
      <c r="X138" s="58">
        <f>IF(B138="",1,0)</f>
        <v>1</v>
      </c>
      <c r="Y138" s="58">
        <f>IF(C138="",1,0)</f>
        <v>1</v>
      </c>
      <c r="Z138" s="58">
        <f>IF(D138="",1,0)</f>
        <v>1</v>
      </c>
      <c r="AA138" s="58">
        <f>IF(E138="",1,0)</f>
        <v>1</v>
      </c>
      <c r="AB138" s="58">
        <f>IF(E139="",1,0)</f>
        <v>1</v>
      </c>
      <c r="AC138" s="58">
        <f>SUM(X138:AB138)</f>
        <v>5</v>
      </c>
      <c r="AD138" s="58">
        <f t="shared" ca="1" si="79"/>
        <v>0</v>
      </c>
      <c r="AE138" s="58">
        <f t="shared" si="80"/>
        <v>0</v>
      </c>
      <c r="AF138" s="58" t="str">
        <f>IF(G138="","0",VLOOKUP(G138,'登録データ（男）'!$R$4:$T$27,2,FALSE))</f>
        <v>0</v>
      </c>
      <c r="AG138" s="58" t="str">
        <f t="shared" si="81"/>
        <v>00</v>
      </c>
      <c r="AH138" s="58" t="str">
        <f>IF(G138="","0",IF(OR(RIGHT(G138,1)="m",RIGHT(G138,1)="H",RIGHT(G138,1)="W",RIGHT(G138,1)="C",RIGHT(G138,1)="〉"),1,2))</f>
        <v>0</v>
      </c>
      <c r="AI138" s="58" t="str">
        <f t="shared" si="82"/>
        <v>000000</v>
      </c>
      <c r="AJ138" s="58" t="str">
        <f t="shared" ca="1" si="83"/>
        <v/>
      </c>
      <c r="AK138" s="58">
        <f t="shared" si="88"/>
        <v>0</v>
      </c>
      <c r="AL138" s="58" t="str">
        <f>IF(G138="","0",VALUE(VLOOKUP(G138,'登録データ（男）'!$R$4:$T$31,3,FALSE)))</f>
        <v>0</v>
      </c>
      <c r="AM138" s="58">
        <f t="shared" si="84"/>
        <v>0</v>
      </c>
      <c r="AN138" s="58">
        <f t="shared" si="85"/>
        <v>0</v>
      </c>
      <c r="AO138" s="11" t="str">
        <f ca="1">IF(OFFSET(B138,-MOD(ROW(B138),3),0)&lt;&gt;"",IF(RIGHT(G138,1)=")",VALUE(VLOOKUP(OFFSET(B138,-MOD(ROW(B138),3),0),'登録データ（男）'!A123:J1441,8,FALSE)),"0"),"0")</f>
        <v>0</v>
      </c>
      <c r="AP138" s="58">
        <f t="shared" ca="1" si="89"/>
        <v>0</v>
      </c>
      <c r="AQ138" s="58" t="str">
        <f t="shared" ref="AQ138" si="146">IF(AR138="","",RANK(AR138,$AR$18:$AR$467,1))</f>
        <v/>
      </c>
      <c r="AR138" s="58" t="str">
        <f>IF(R138="","",B138)</f>
        <v/>
      </c>
      <c r="AS138" s="58" t="str">
        <f t="shared" ref="AS138" si="147">IF(AT138="","",RANK(AT138,$AT$18:$AT$467,1))</f>
        <v/>
      </c>
      <c r="AT138" s="58" t="str">
        <f>IF(S138="","",B138)</f>
        <v/>
      </c>
      <c r="AU138" s="58" t="str">
        <f t="shared" ref="AU138" si="148">IF(AV138="","",RANK(AV138,$AV$18:$AV$467,1))</f>
        <v/>
      </c>
      <c r="AV138" s="58" t="str">
        <f>IF(OR(G138="十種競技",G139="十種競技",G140="十種競技"),B138,"")</f>
        <v/>
      </c>
      <c r="AW138" s="58"/>
      <c r="AX138" s="58">
        <f>B138</f>
        <v>0</v>
      </c>
      <c r="AY138" s="108">
        <f>B399</f>
        <v>0</v>
      </c>
      <c r="AZ138" s="58"/>
      <c r="BA138" s="58">
        <f t="shared" si="72"/>
        <v>0</v>
      </c>
      <c r="BD138" s="58" t="str">
        <f>IF(B138="","",VLOOKUP(B138,'登録データ（男）'!$A$3:$L$1202,8))</f>
        <v/>
      </c>
      <c r="BE138" s="58" t="str">
        <f>IF(B138="","",VLOOKUP(B138,'登録データ（男）'!$A$3:$L$1202,11))</f>
        <v/>
      </c>
      <c r="BF138" s="58" t="str">
        <f t="shared" si="86"/>
        <v/>
      </c>
      <c r="BI138" s="58">
        <f t="shared" si="87"/>
        <v>0</v>
      </c>
    </row>
    <row r="139" spans="1:61" ht="18.75" customHeight="1">
      <c r="A139" s="250"/>
      <c r="B139" s="288"/>
      <c r="C139" s="291"/>
      <c r="D139" s="291"/>
      <c r="E139" s="109"/>
      <c r="F139" s="58" t="s">
        <v>122</v>
      </c>
      <c r="G139" s="103"/>
      <c r="H139" s="109"/>
      <c r="I139" s="102"/>
      <c r="J139" s="61" t="str">
        <f t="shared" si="93"/>
        <v/>
      </c>
      <c r="K139" s="101"/>
      <c r="L139" s="61" t="str">
        <f t="shared" si="94"/>
        <v/>
      </c>
      <c r="M139" s="101"/>
      <c r="N139" s="101"/>
      <c r="O139" s="275"/>
      <c r="P139" s="276"/>
      <c r="Q139" s="276"/>
      <c r="R139" s="260"/>
      <c r="S139" s="255"/>
      <c r="V139" s="60"/>
      <c r="W139" s="58"/>
      <c r="X139" s="58"/>
      <c r="Y139" s="58"/>
      <c r="Z139" s="58"/>
      <c r="AA139" s="58"/>
      <c r="AB139" s="58"/>
      <c r="AC139" s="58"/>
      <c r="AD139" s="58">
        <f t="shared" ca="1" si="79"/>
        <v>0</v>
      </c>
      <c r="AE139" s="58">
        <f t="shared" si="80"/>
        <v>0</v>
      </c>
      <c r="AF139" s="58" t="str">
        <f>IF(G139="","0",VLOOKUP(G139,'登録データ（男）'!$R$4:$T$27,2,FALSE))</f>
        <v>0</v>
      </c>
      <c r="AG139" s="58" t="str">
        <f t="shared" si="81"/>
        <v>00</v>
      </c>
      <c r="AH139" s="58" t="str">
        <f>IF(G139="","0",IF(OR(RIGHT(G139,1)="m",RIGHT(G139,1)="H",RIGHT(G139,1)="W",RIGHT(G139,1)="C"),1,2))</f>
        <v>0</v>
      </c>
      <c r="AI139" s="58" t="str">
        <f t="shared" si="82"/>
        <v>000000</v>
      </c>
      <c r="AJ139" s="58" t="str">
        <f t="shared" ca="1" si="83"/>
        <v/>
      </c>
      <c r="AK139" s="58">
        <f t="shared" si="88"/>
        <v>0</v>
      </c>
      <c r="AL139" s="58" t="str">
        <f>IF(G139="","0",VALUE(VLOOKUP(G139,'登録データ（男）'!$R$4:$T$31,3,FALSE)))</f>
        <v>0</v>
      </c>
      <c r="AM139" s="58">
        <f t="shared" si="84"/>
        <v>0</v>
      </c>
      <c r="AN139" s="58">
        <f t="shared" si="85"/>
        <v>0</v>
      </c>
      <c r="AO139" s="11" t="str">
        <f ca="1">IF(OFFSET(B139,-MOD(ROW(B139),3),0)&lt;&gt;"",IF(RIGHT(G139,1)=")",VALUE(VLOOKUP(OFFSET(B139,-MOD(ROW(B139),3),0),'登録データ（男）'!A124:J1442,8,FALSE)),"0"),"0")</f>
        <v>0</v>
      </c>
      <c r="AP139" s="58">
        <f t="shared" ca="1" si="89"/>
        <v>0</v>
      </c>
      <c r="AQ139" s="58"/>
      <c r="AR139" s="58"/>
      <c r="AS139" s="58"/>
      <c r="AT139" s="58"/>
      <c r="AU139" s="58"/>
      <c r="AV139" s="58"/>
      <c r="AW139" s="58"/>
      <c r="AX139" s="58"/>
      <c r="AY139" s="108">
        <f>B402</f>
        <v>0</v>
      </c>
      <c r="AZ139" s="58"/>
      <c r="BA139" s="58">
        <f t="shared" si="72"/>
        <v>0</v>
      </c>
      <c r="BD139" s="58" t="str">
        <f>IF(B139="","",VLOOKUP(B139,'登録データ（男）'!$A$3:$L$1202,8))</f>
        <v/>
      </c>
      <c r="BE139" s="58" t="str">
        <f>IF(B139="","",VLOOKUP(B139,'登録データ（男）'!$A$3:$L$1202,11))</f>
        <v/>
      </c>
      <c r="BF139" s="58" t="str">
        <f t="shared" si="86"/>
        <v/>
      </c>
      <c r="BI139" s="58">
        <f t="shared" si="87"/>
        <v>0</v>
      </c>
    </row>
    <row r="140" spans="1:61" ht="18.75" customHeight="1" thickBot="1">
      <c r="A140" s="258"/>
      <c r="B140" s="289"/>
      <c r="C140" s="292"/>
      <c r="D140" s="292"/>
      <c r="E140" s="148" t="s">
        <v>460</v>
      </c>
      <c r="F140" s="73" t="s">
        <v>123</v>
      </c>
      <c r="G140" s="103"/>
      <c r="H140" s="175"/>
      <c r="I140" s="100"/>
      <c r="J140" s="64" t="str">
        <f t="shared" si="93"/>
        <v/>
      </c>
      <c r="K140" s="100"/>
      <c r="L140" s="64" t="str">
        <f t="shared" si="94"/>
        <v/>
      </c>
      <c r="M140" s="100"/>
      <c r="N140" s="98"/>
      <c r="O140" s="271"/>
      <c r="P140" s="272"/>
      <c r="Q140" s="272"/>
      <c r="R140" s="261"/>
      <c r="S140" s="256"/>
      <c r="V140" s="60"/>
      <c r="W140" s="58"/>
      <c r="X140" s="58"/>
      <c r="Y140" s="58"/>
      <c r="Z140" s="58"/>
      <c r="AA140" s="58"/>
      <c r="AB140" s="58"/>
      <c r="AC140" s="58"/>
      <c r="AD140" s="58">
        <f t="shared" ca="1" si="79"/>
        <v>0</v>
      </c>
      <c r="AE140" s="58">
        <f t="shared" si="80"/>
        <v>0</v>
      </c>
      <c r="AF140" s="58" t="str">
        <f>IF(G140="","0",VLOOKUP(G140,'登録データ（男）'!$R$4:$T$27,2,FALSE))</f>
        <v>0</v>
      </c>
      <c r="AG140" s="58" t="str">
        <f t="shared" si="81"/>
        <v>00</v>
      </c>
      <c r="AH140" s="58" t="str">
        <f>IF(G140="","0",IF(OR(RIGHT(G140,1)="m",RIGHT(G140,1)="H",RIGHT(G140,1)="W",RIGHT(G140,1)="C"),1,2))</f>
        <v>0</v>
      </c>
      <c r="AI140" s="58" t="str">
        <f t="shared" si="82"/>
        <v>000000</v>
      </c>
      <c r="AJ140" s="58" t="str">
        <f t="shared" ca="1" si="83"/>
        <v/>
      </c>
      <c r="AK140" s="58">
        <f t="shared" si="88"/>
        <v>0</v>
      </c>
      <c r="AL140" s="58" t="str">
        <f>IF(G140="","0",VALUE(VLOOKUP(G140,'登録データ（男）'!$R$4:$T$31,3,FALSE)))</f>
        <v>0</v>
      </c>
      <c r="AM140" s="58">
        <f t="shared" si="84"/>
        <v>0</v>
      </c>
      <c r="AN140" s="58">
        <f t="shared" si="85"/>
        <v>0</v>
      </c>
      <c r="AO140" s="11" t="str">
        <f ca="1">IF(OFFSET(B140,-MOD(ROW(B140),3),0)&lt;&gt;"",IF(RIGHT(G140,1)=")",VALUE(VLOOKUP(OFFSET(B140,-MOD(ROW(B140),3),0),'登録データ（男）'!A125:J1443,8,FALSE)),"0"),"0")</f>
        <v>0</v>
      </c>
      <c r="AP140" s="58">
        <f t="shared" ca="1" si="89"/>
        <v>0</v>
      </c>
      <c r="AQ140" s="58"/>
      <c r="AR140" s="58"/>
      <c r="AS140" s="58"/>
      <c r="AT140" s="58"/>
      <c r="AU140" s="58"/>
      <c r="AV140" s="58"/>
      <c r="AW140" s="58"/>
      <c r="AX140" s="58"/>
      <c r="AY140" s="108">
        <f>B405</f>
        <v>0</v>
      </c>
      <c r="AZ140" s="58"/>
      <c r="BA140" s="58">
        <f t="shared" ref="BA140:BA160" si="149">IF(AY140=0,0,COUNTIF(AY141:AY290,AY140))</f>
        <v>0</v>
      </c>
      <c r="BD140" s="58" t="str">
        <f>IF(B140="","",VLOOKUP(B140,'登録データ（男）'!$A$3:$L$1202,8))</f>
        <v/>
      </c>
      <c r="BE140" s="58" t="str">
        <f>IF(B140="","",VLOOKUP(B140,'登録データ（男）'!$A$3:$L$1202,11))</f>
        <v/>
      </c>
      <c r="BF140" s="58" t="str">
        <f t="shared" si="86"/>
        <v/>
      </c>
      <c r="BI140" s="58">
        <f t="shared" si="87"/>
        <v>0</v>
      </c>
    </row>
    <row r="141" spans="1:61" ht="18.75" customHeight="1" thickTop="1">
      <c r="A141" s="257">
        <v>42</v>
      </c>
      <c r="B141" s="287"/>
      <c r="C141" s="290" t="str">
        <f>IF(B141="","",VLOOKUP(B141,'登録データ（男）'!$A$3:$W$2000,2,FALSE))</f>
        <v/>
      </c>
      <c r="D141" s="290" t="str">
        <f>IF(B141="","",VLOOKUP(B141,'登録データ（男）'!$A$3:$W$2000,3,FALSE))</f>
        <v/>
      </c>
      <c r="E141" s="58" t="str">
        <f>IF(B141="","",VLOOKUP(B141,'登録データ（男）'!$A$3:$W$2000,7,FALSE))</f>
        <v/>
      </c>
      <c r="F141" s="72" t="s">
        <v>121</v>
      </c>
      <c r="G141" s="95"/>
      <c r="H141" s="176"/>
      <c r="I141" s="97"/>
      <c r="J141" s="99" t="str">
        <f t="shared" si="93"/>
        <v/>
      </c>
      <c r="K141" s="97"/>
      <c r="L141" s="99" t="str">
        <f t="shared" si="94"/>
        <v/>
      </c>
      <c r="M141" s="97"/>
      <c r="N141" s="96"/>
      <c r="O141" s="273"/>
      <c r="P141" s="274"/>
      <c r="Q141" s="274"/>
      <c r="R141" s="259"/>
      <c r="S141" s="254"/>
      <c r="V141" s="60"/>
      <c r="W141" s="58">
        <f>IF(B141="",0,IF(VLOOKUP(B141,'登録データ（男）'!$A$3:$AT$1687,29,FALSE)=1,0,1))</f>
        <v>0</v>
      </c>
      <c r="X141" s="58">
        <f>IF(B141="",1,0)</f>
        <v>1</v>
      </c>
      <c r="Y141" s="58">
        <f>IF(C141="",1,0)</f>
        <v>1</v>
      </c>
      <c r="Z141" s="58">
        <f>IF(D141="",1,0)</f>
        <v>1</v>
      </c>
      <c r="AA141" s="58">
        <f>IF(E141="",1,0)</f>
        <v>1</v>
      </c>
      <c r="AB141" s="58">
        <f>IF(E142="",1,0)</f>
        <v>1</v>
      </c>
      <c r="AC141" s="58">
        <f>SUM(X141:AB141)</f>
        <v>5</v>
      </c>
      <c r="AD141" s="58">
        <f t="shared" ca="1" si="79"/>
        <v>0</v>
      </c>
      <c r="AE141" s="58">
        <f t="shared" si="80"/>
        <v>0</v>
      </c>
      <c r="AF141" s="58" t="str">
        <f>IF(G141="","0",VLOOKUP(G141,'登録データ（男）'!$R$4:$T$27,2,FALSE))</f>
        <v>0</v>
      </c>
      <c r="AG141" s="58" t="str">
        <f t="shared" si="81"/>
        <v>00</v>
      </c>
      <c r="AH141" s="58" t="str">
        <f>IF(G141="","0",IF(OR(RIGHT(G141,1)="m",RIGHT(G141,1)="H",RIGHT(G141,1)="W",RIGHT(G141,1)="C",RIGHT(G141,1)="〉"),1,2))</f>
        <v>0</v>
      </c>
      <c r="AI141" s="58" t="str">
        <f t="shared" si="82"/>
        <v>000000</v>
      </c>
      <c r="AJ141" s="58" t="str">
        <f t="shared" ca="1" si="83"/>
        <v/>
      </c>
      <c r="AK141" s="58">
        <f t="shared" si="88"/>
        <v>0</v>
      </c>
      <c r="AL141" s="58" t="str">
        <f>IF(G141="","0",VALUE(VLOOKUP(G141,'登録データ（男）'!$R$4:$T$31,3,FALSE)))</f>
        <v>0</v>
      </c>
      <c r="AM141" s="58">
        <f t="shared" si="84"/>
        <v>0</v>
      </c>
      <c r="AN141" s="58">
        <f t="shared" si="85"/>
        <v>0</v>
      </c>
      <c r="AO141" s="11" t="str">
        <f ca="1">IF(OFFSET(B141,-MOD(ROW(B141),3),0)&lt;&gt;"",IF(RIGHT(G141,1)=")",VALUE(VLOOKUP(OFFSET(B141,-MOD(ROW(B141),3),0),'登録データ（男）'!A126:J1444,8,FALSE)),"0"),"0")</f>
        <v>0</v>
      </c>
      <c r="AP141" s="58">
        <f t="shared" ca="1" si="89"/>
        <v>0</v>
      </c>
      <c r="AQ141" s="58" t="str">
        <f t="shared" ref="AQ141" si="150">IF(AR141="","",RANK(AR141,$AR$18:$AR$467,1))</f>
        <v/>
      </c>
      <c r="AR141" s="58" t="str">
        <f>IF(R141="","",B141)</f>
        <v/>
      </c>
      <c r="AS141" s="58" t="str">
        <f t="shared" ref="AS141" si="151">IF(AT141="","",RANK(AT141,$AT$18:$AT$467,1))</f>
        <v/>
      </c>
      <c r="AT141" s="58" t="str">
        <f>IF(S141="","",B141)</f>
        <v/>
      </c>
      <c r="AU141" s="58" t="str">
        <f t="shared" ref="AU141" si="152">IF(AV141="","",RANK(AV141,$AV$18:$AV$467,1))</f>
        <v/>
      </c>
      <c r="AV141" s="58" t="str">
        <f>IF(OR(G141="十種競技",G142="十種競技",G143="十種競技"),B141,"")</f>
        <v/>
      </c>
      <c r="AW141" s="58"/>
      <c r="AX141" s="58">
        <f>B141</f>
        <v>0</v>
      </c>
      <c r="AY141" s="108">
        <f>B408</f>
        <v>0</v>
      </c>
      <c r="AZ141" s="58"/>
      <c r="BA141" s="58">
        <f t="shared" si="149"/>
        <v>0</v>
      </c>
      <c r="BD141" s="58" t="str">
        <f>IF(B141="","",VLOOKUP(B141,'登録データ（男）'!$A$3:$L$1202,8))</f>
        <v/>
      </c>
      <c r="BE141" s="58" t="str">
        <f>IF(B141="","",VLOOKUP(B141,'登録データ（男）'!$A$3:$L$1202,11))</f>
        <v/>
      </c>
      <c r="BF141" s="58" t="str">
        <f t="shared" si="86"/>
        <v/>
      </c>
      <c r="BI141" s="58">
        <f t="shared" si="87"/>
        <v>0</v>
      </c>
    </row>
    <row r="142" spans="1:61" ht="18.75" customHeight="1">
      <c r="A142" s="250"/>
      <c r="B142" s="288"/>
      <c r="C142" s="291"/>
      <c r="D142" s="291"/>
      <c r="E142" s="109"/>
      <c r="F142" s="58" t="s">
        <v>122</v>
      </c>
      <c r="G142" s="103"/>
      <c r="H142" s="109"/>
      <c r="I142" s="102"/>
      <c r="J142" s="61" t="str">
        <f t="shared" si="93"/>
        <v/>
      </c>
      <c r="K142" s="101"/>
      <c r="L142" s="61" t="str">
        <f t="shared" si="94"/>
        <v/>
      </c>
      <c r="M142" s="101"/>
      <c r="N142" s="101"/>
      <c r="O142" s="275"/>
      <c r="P142" s="276"/>
      <c r="Q142" s="276"/>
      <c r="R142" s="260"/>
      <c r="S142" s="255"/>
      <c r="V142" s="60"/>
      <c r="W142" s="58"/>
      <c r="X142" s="58"/>
      <c r="Y142" s="58"/>
      <c r="Z142" s="58"/>
      <c r="AA142" s="58"/>
      <c r="AB142" s="58"/>
      <c r="AC142" s="58"/>
      <c r="AD142" s="58">
        <f t="shared" ca="1" si="79"/>
        <v>0</v>
      </c>
      <c r="AE142" s="58">
        <f t="shared" si="80"/>
        <v>0</v>
      </c>
      <c r="AF142" s="58" t="str">
        <f>IF(G142="","0",VLOOKUP(G142,'登録データ（男）'!$R$4:$T$27,2,FALSE))</f>
        <v>0</v>
      </c>
      <c r="AG142" s="58" t="str">
        <f t="shared" si="81"/>
        <v>00</v>
      </c>
      <c r="AH142" s="58" t="str">
        <f>IF(G142="","0",IF(OR(RIGHT(G142,1)="m",RIGHT(G142,1)="H",RIGHT(G142,1)="W",RIGHT(G142,1)="C"),1,2))</f>
        <v>0</v>
      </c>
      <c r="AI142" s="58" t="str">
        <f t="shared" si="82"/>
        <v>000000</v>
      </c>
      <c r="AJ142" s="58" t="str">
        <f t="shared" ca="1" si="83"/>
        <v/>
      </c>
      <c r="AK142" s="58">
        <f t="shared" si="88"/>
        <v>0</v>
      </c>
      <c r="AL142" s="58" t="str">
        <f>IF(G142="","0",VALUE(VLOOKUP(G142,'登録データ（男）'!$R$4:$T$31,3,FALSE)))</f>
        <v>0</v>
      </c>
      <c r="AM142" s="58">
        <f t="shared" si="84"/>
        <v>0</v>
      </c>
      <c r="AN142" s="58">
        <f t="shared" si="85"/>
        <v>0</v>
      </c>
      <c r="AO142" s="11" t="str">
        <f ca="1">IF(OFFSET(B142,-MOD(ROW(B142),3),0)&lt;&gt;"",IF(RIGHT(G142,1)=")",VALUE(VLOOKUP(OFFSET(B142,-MOD(ROW(B142),3),0),'登録データ（男）'!A127:J1445,8,FALSE)),"0"),"0")</f>
        <v>0</v>
      </c>
      <c r="AP142" s="58">
        <f t="shared" ca="1" si="89"/>
        <v>0</v>
      </c>
      <c r="AQ142" s="58"/>
      <c r="AR142" s="58"/>
      <c r="AS142" s="58"/>
      <c r="AT142" s="58"/>
      <c r="AU142" s="58"/>
      <c r="AV142" s="58"/>
      <c r="AW142" s="58"/>
      <c r="AX142" s="58"/>
      <c r="AY142" s="108">
        <f>B411</f>
        <v>0</v>
      </c>
      <c r="AZ142" s="58"/>
      <c r="BA142" s="58">
        <f t="shared" si="149"/>
        <v>0</v>
      </c>
      <c r="BD142" s="58" t="str">
        <f>IF(B142="","",VLOOKUP(B142,'登録データ（男）'!$A$3:$L$1202,8))</f>
        <v/>
      </c>
      <c r="BE142" s="58" t="str">
        <f>IF(B142="","",VLOOKUP(B142,'登録データ（男）'!$A$3:$L$1202,11))</f>
        <v/>
      </c>
      <c r="BF142" s="58" t="str">
        <f t="shared" si="86"/>
        <v/>
      </c>
      <c r="BI142" s="58">
        <f t="shared" si="87"/>
        <v>0</v>
      </c>
    </row>
    <row r="143" spans="1:61" ht="18.75" customHeight="1" thickBot="1">
      <c r="A143" s="258"/>
      <c r="B143" s="289"/>
      <c r="C143" s="292"/>
      <c r="D143" s="292"/>
      <c r="E143" s="148" t="s">
        <v>460</v>
      </c>
      <c r="F143" s="73" t="s">
        <v>123</v>
      </c>
      <c r="G143" s="103"/>
      <c r="H143" s="175"/>
      <c r="I143" s="100"/>
      <c r="J143" s="64" t="str">
        <f t="shared" si="93"/>
        <v/>
      </c>
      <c r="K143" s="100"/>
      <c r="L143" s="64" t="str">
        <f t="shared" si="94"/>
        <v/>
      </c>
      <c r="M143" s="100"/>
      <c r="N143" s="98"/>
      <c r="O143" s="271"/>
      <c r="P143" s="272"/>
      <c r="Q143" s="272"/>
      <c r="R143" s="261"/>
      <c r="S143" s="256"/>
      <c r="V143" s="60"/>
      <c r="W143" s="58"/>
      <c r="X143" s="58"/>
      <c r="Y143" s="58"/>
      <c r="Z143" s="58"/>
      <c r="AA143" s="58"/>
      <c r="AB143" s="58"/>
      <c r="AC143" s="58"/>
      <c r="AD143" s="58">
        <f t="shared" ca="1" si="79"/>
        <v>0</v>
      </c>
      <c r="AE143" s="58">
        <f t="shared" si="80"/>
        <v>0</v>
      </c>
      <c r="AF143" s="58" t="str">
        <f>IF(G143="","0",VLOOKUP(G143,'登録データ（男）'!$R$4:$T$27,2,FALSE))</f>
        <v>0</v>
      </c>
      <c r="AG143" s="58" t="str">
        <f t="shared" si="81"/>
        <v>00</v>
      </c>
      <c r="AH143" s="58" t="str">
        <f>IF(G143="","0",IF(OR(RIGHT(G143,1)="m",RIGHT(G143,1)="H",RIGHT(G143,1)="W",RIGHT(G143,1)="C"),1,2))</f>
        <v>0</v>
      </c>
      <c r="AI143" s="58" t="str">
        <f t="shared" si="82"/>
        <v>000000</v>
      </c>
      <c r="AJ143" s="58" t="str">
        <f t="shared" ca="1" si="83"/>
        <v/>
      </c>
      <c r="AK143" s="58">
        <f t="shared" si="88"/>
        <v>0</v>
      </c>
      <c r="AL143" s="58" t="str">
        <f>IF(G143="","0",VALUE(VLOOKUP(G143,'登録データ（男）'!$R$4:$T$31,3,FALSE)))</f>
        <v>0</v>
      </c>
      <c r="AM143" s="58">
        <f t="shared" si="84"/>
        <v>0</v>
      </c>
      <c r="AN143" s="58">
        <f t="shared" si="85"/>
        <v>0</v>
      </c>
      <c r="AO143" s="11" t="str">
        <f ca="1">IF(OFFSET(B143,-MOD(ROW(B143),3),0)&lt;&gt;"",IF(RIGHT(G143,1)=")",VALUE(VLOOKUP(OFFSET(B143,-MOD(ROW(B143),3),0),'登録データ（男）'!A128:J1446,8,FALSE)),"0"),"0")</f>
        <v>0</v>
      </c>
      <c r="AP143" s="58">
        <f t="shared" ca="1" si="89"/>
        <v>0</v>
      </c>
      <c r="AQ143" s="58"/>
      <c r="AR143" s="58"/>
      <c r="AS143" s="58"/>
      <c r="AT143" s="58"/>
      <c r="AU143" s="58"/>
      <c r="AV143" s="58"/>
      <c r="AW143" s="58"/>
      <c r="AX143" s="58"/>
      <c r="AY143" s="108">
        <f>B414</f>
        <v>0</v>
      </c>
      <c r="AZ143" s="58"/>
      <c r="BA143" s="58">
        <f t="shared" si="149"/>
        <v>0</v>
      </c>
      <c r="BD143" s="58" t="str">
        <f>IF(B143="","",VLOOKUP(B143,'登録データ（男）'!$A$3:$L$1202,8))</f>
        <v/>
      </c>
      <c r="BE143" s="58" t="str">
        <f>IF(B143="","",VLOOKUP(B143,'登録データ（男）'!$A$3:$L$1202,11))</f>
        <v/>
      </c>
      <c r="BF143" s="58" t="str">
        <f t="shared" si="86"/>
        <v/>
      </c>
      <c r="BI143" s="58">
        <f t="shared" si="87"/>
        <v>0</v>
      </c>
    </row>
    <row r="144" spans="1:61" ht="18.75" customHeight="1" thickTop="1">
      <c r="A144" s="257">
        <v>43</v>
      </c>
      <c r="B144" s="287"/>
      <c r="C144" s="290" t="str">
        <f>IF(B144="","",VLOOKUP(B144,'登録データ（男）'!$A$3:$W$2000,2,FALSE))</f>
        <v/>
      </c>
      <c r="D144" s="290" t="str">
        <f>IF(B144="","",VLOOKUP(B144,'登録データ（男）'!$A$3:$W$2000,3,FALSE))</f>
        <v/>
      </c>
      <c r="E144" s="58" t="str">
        <f>IF(B144="","",VLOOKUP(B144,'登録データ（男）'!$A$3:$W$2000,7,FALSE))</f>
        <v/>
      </c>
      <c r="F144" s="72" t="s">
        <v>121</v>
      </c>
      <c r="G144" s="95"/>
      <c r="H144" s="176"/>
      <c r="I144" s="97"/>
      <c r="J144" s="99" t="str">
        <f t="shared" si="93"/>
        <v/>
      </c>
      <c r="K144" s="97"/>
      <c r="L144" s="99" t="str">
        <f t="shared" si="94"/>
        <v/>
      </c>
      <c r="M144" s="97"/>
      <c r="N144" s="96"/>
      <c r="O144" s="273"/>
      <c r="P144" s="274"/>
      <c r="Q144" s="274"/>
      <c r="R144" s="259"/>
      <c r="S144" s="254"/>
      <c r="V144" s="60"/>
      <c r="W144" s="58">
        <f>IF(B144="",0,IF(VLOOKUP(B144,'登録データ（男）'!$A$3:$AT$1687,29,FALSE)=1,0,1))</f>
        <v>0</v>
      </c>
      <c r="X144" s="58">
        <f>IF(B144="",1,0)</f>
        <v>1</v>
      </c>
      <c r="Y144" s="58">
        <f>IF(C144="",1,0)</f>
        <v>1</v>
      </c>
      <c r="Z144" s="58">
        <f>IF(D144="",1,0)</f>
        <v>1</v>
      </c>
      <c r="AA144" s="58">
        <f>IF(E144="",1,0)</f>
        <v>1</v>
      </c>
      <c r="AB144" s="58">
        <f>IF(E145="",1,0)</f>
        <v>1</v>
      </c>
      <c r="AC144" s="58">
        <f>SUM(X144:AB144)</f>
        <v>5</v>
      </c>
      <c r="AD144" s="58">
        <f t="shared" ca="1" si="79"/>
        <v>0</v>
      </c>
      <c r="AE144" s="58">
        <f t="shared" si="80"/>
        <v>0</v>
      </c>
      <c r="AF144" s="58" t="str">
        <f>IF(G144="","0",VLOOKUP(G144,'登録データ（男）'!$R$4:$T$27,2,FALSE))</f>
        <v>0</v>
      </c>
      <c r="AG144" s="58" t="str">
        <f t="shared" si="81"/>
        <v>00</v>
      </c>
      <c r="AH144" s="58" t="str">
        <f>IF(G144="","0",IF(OR(RIGHT(G144,1)="m",RIGHT(G144,1)="H",RIGHT(G144,1)="W",RIGHT(G144,1)="C",RIGHT(G144,1)="〉"),1,2))</f>
        <v>0</v>
      </c>
      <c r="AI144" s="58" t="str">
        <f t="shared" si="82"/>
        <v>000000</v>
      </c>
      <c r="AJ144" s="58" t="str">
        <f t="shared" ca="1" si="83"/>
        <v/>
      </c>
      <c r="AK144" s="58">
        <f t="shared" si="88"/>
        <v>0</v>
      </c>
      <c r="AL144" s="58" t="str">
        <f>IF(G144="","0",VALUE(VLOOKUP(G144,'登録データ（男）'!$R$4:$T$31,3,FALSE)))</f>
        <v>0</v>
      </c>
      <c r="AM144" s="58">
        <f t="shared" si="84"/>
        <v>0</v>
      </c>
      <c r="AN144" s="58">
        <f t="shared" si="85"/>
        <v>0</v>
      </c>
      <c r="AO144" s="11" t="str">
        <f ca="1">IF(OFFSET(B144,-MOD(ROW(B144),3),0)&lt;&gt;"",IF(RIGHT(G144,1)=")",VALUE(VLOOKUP(OFFSET(B144,-MOD(ROW(B144),3),0),'登録データ（男）'!A129:J1447,8,FALSE)),"0"),"0")</f>
        <v>0</v>
      </c>
      <c r="AP144" s="58">
        <f t="shared" ca="1" si="89"/>
        <v>0</v>
      </c>
      <c r="AQ144" s="58" t="str">
        <f t="shared" ref="AQ144" si="153">IF(AR144="","",RANK(AR144,$AR$18:$AR$467,1))</f>
        <v/>
      </c>
      <c r="AR144" s="58" t="str">
        <f>IF(R144="","",B144)</f>
        <v/>
      </c>
      <c r="AS144" s="58" t="str">
        <f t="shared" ref="AS144" si="154">IF(AT144="","",RANK(AT144,$AT$18:$AT$467,1))</f>
        <v/>
      </c>
      <c r="AT144" s="58" t="str">
        <f>IF(S144="","",B144)</f>
        <v/>
      </c>
      <c r="AU144" s="58" t="str">
        <f t="shared" ref="AU144" si="155">IF(AV144="","",RANK(AV144,$AV$18:$AV$467,1))</f>
        <v/>
      </c>
      <c r="AV144" s="58" t="str">
        <f>IF(OR(G144="十種競技",G145="十種競技",G146="十種競技"),B144,"")</f>
        <v/>
      </c>
      <c r="AW144" s="58"/>
      <c r="AX144" s="58">
        <f>B144</f>
        <v>0</v>
      </c>
      <c r="AY144" s="108">
        <f>B417</f>
        <v>0</v>
      </c>
      <c r="AZ144" s="58"/>
      <c r="BA144" s="58">
        <f t="shared" si="149"/>
        <v>0</v>
      </c>
      <c r="BD144" s="58" t="str">
        <f>IF(B144="","",VLOOKUP(B144,'登録データ（男）'!$A$3:$L$1202,8))</f>
        <v/>
      </c>
      <c r="BE144" s="58" t="str">
        <f>IF(B144="","",VLOOKUP(B144,'登録データ（男）'!$A$3:$L$1202,11))</f>
        <v/>
      </c>
      <c r="BF144" s="58" t="str">
        <f t="shared" si="86"/>
        <v/>
      </c>
      <c r="BI144" s="58">
        <f t="shared" si="87"/>
        <v>0</v>
      </c>
    </row>
    <row r="145" spans="1:61" ht="18.75" customHeight="1">
      <c r="A145" s="250"/>
      <c r="B145" s="288"/>
      <c r="C145" s="291"/>
      <c r="D145" s="291"/>
      <c r="E145" s="109"/>
      <c r="F145" s="58" t="s">
        <v>122</v>
      </c>
      <c r="G145" s="103"/>
      <c r="H145" s="109"/>
      <c r="I145" s="102"/>
      <c r="J145" s="61" t="str">
        <f t="shared" si="93"/>
        <v/>
      </c>
      <c r="K145" s="101"/>
      <c r="L145" s="61" t="str">
        <f t="shared" si="94"/>
        <v/>
      </c>
      <c r="M145" s="101"/>
      <c r="N145" s="101"/>
      <c r="O145" s="275"/>
      <c r="P145" s="276"/>
      <c r="Q145" s="276"/>
      <c r="R145" s="260"/>
      <c r="S145" s="255"/>
      <c r="V145" s="60"/>
      <c r="W145" s="58"/>
      <c r="X145" s="58"/>
      <c r="Y145" s="58"/>
      <c r="Z145" s="58"/>
      <c r="AA145" s="58"/>
      <c r="AB145" s="58"/>
      <c r="AC145" s="58"/>
      <c r="AD145" s="58">
        <f t="shared" ca="1" si="79"/>
        <v>0</v>
      </c>
      <c r="AE145" s="58">
        <f t="shared" si="80"/>
        <v>0</v>
      </c>
      <c r="AF145" s="58" t="str">
        <f>IF(G145="","0",VLOOKUP(G145,'登録データ（男）'!$R$4:$T$27,2,FALSE))</f>
        <v>0</v>
      </c>
      <c r="AG145" s="58" t="str">
        <f t="shared" si="81"/>
        <v>00</v>
      </c>
      <c r="AH145" s="58" t="str">
        <f>IF(G145="","0",IF(OR(RIGHT(G145,1)="m",RIGHT(G145,1)="H",RIGHT(G145,1)="W",RIGHT(G145,1)="C"),1,2))</f>
        <v>0</v>
      </c>
      <c r="AI145" s="58" t="str">
        <f t="shared" si="82"/>
        <v>000000</v>
      </c>
      <c r="AJ145" s="58" t="str">
        <f t="shared" ca="1" si="83"/>
        <v/>
      </c>
      <c r="AK145" s="58">
        <f t="shared" si="88"/>
        <v>0</v>
      </c>
      <c r="AL145" s="58" t="str">
        <f>IF(G145="","0",VALUE(VLOOKUP(G145,'登録データ（男）'!$R$4:$T$31,3,FALSE)))</f>
        <v>0</v>
      </c>
      <c r="AM145" s="58">
        <f t="shared" si="84"/>
        <v>0</v>
      </c>
      <c r="AN145" s="58">
        <f t="shared" si="85"/>
        <v>0</v>
      </c>
      <c r="AO145" s="11" t="str">
        <f ca="1">IF(OFFSET(B145,-MOD(ROW(B145),3),0)&lt;&gt;"",IF(RIGHT(G145,1)=")",VALUE(VLOOKUP(OFFSET(B145,-MOD(ROW(B145),3),0),'登録データ（男）'!A130:J1448,8,FALSE)),"0"),"0")</f>
        <v>0</v>
      </c>
      <c r="AP145" s="58">
        <f t="shared" ca="1" si="89"/>
        <v>0</v>
      </c>
      <c r="AQ145" s="58"/>
      <c r="AR145" s="58"/>
      <c r="AS145" s="58"/>
      <c r="AT145" s="58"/>
      <c r="AU145" s="58"/>
      <c r="AV145" s="58"/>
      <c r="AW145" s="58"/>
      <c r="AX145" s="58"/>
      <c r="AY145" s="108">
        <f>B420</f>
        <v>0</v>
      </c>
      <c r="AZ145" s="58"/>
      <c r="BA145" s="58">
        <f t="shared" si="149"/>
        <v>0</v>
      </c>
      <c r="BD145" s="58" t="str">
        <f>IF(B145="","",VLOOKUP(B145,'登録データ（男）'!$A$3:$L$1202,8))</f>
        <v/>
      </c>
      <c r="BE145" s="58" t="str">
        <f>IF(B145="","",VLOOKUP(B145,'登録データ（男）'!$A$3:$L$1202,11))</f>
        <v/>
      </c>
      <c r="BF145" s="58" t="str">
        <f t="shared" si="86"/>
        <v/>
      </c>
      <c r="BI145" s="58">
        <f t="shared" si="87"/>
        <v>0</v>
      </c>
    </row>
    <row r="146" spans="1:61" ht="18.75" customHeight="1" thickBot="1">
      <c r="A146" s="258"/>
      <c r="B146" s="289"/>
      <c r="C146" s="292"/>
      <c r="D146" s="292"/>
      <c r="E146" s="148" t="s">
        <v>460</v>
      </c>
      <c r="F146" s="73" t="s">
        <v>123</v>
      </c>
      <c r="G146" s="103"/>
      <c r="H146" s="175"/>
      <c r="I146" s="100"/>
      <c r="J146" s="64" t="str">
        <f t="shared" si="93"/>
        <v/>
      </c>
      <c r="K146" s="100"/>
      <c r="L146" s="64" t="str">
        <f t="shared" si="94"/>
        <v/>
      </c>
      <c r="M146" s="100"/>
      <c r="N146" s="98"/>
      <c r="O146" s="271"/>
      <c r="P146" s="272"/>
      <c r="Q146" s="272"/>
      <c r="R146" s="261"/>
      <c r="S146" s="256"/>
      <c r="V146" s="60"/>
      <c r="W146" s="58"/>
      <c r="X146" s="58"/>
      <c r="Y146" s="58"/>
      <c r="Z146" s="58"/>
      <c r="AA146" s="58"/>
      <c r="AB146" s="58"/>
      <c r="AC146" s="58"/>
      <c r="AD146" s="58">
        <f t="shared" ref="AD146:AD209" ca="1" si="156">COUNTIF(OFFSET(G146,-MOD(ROW(G146),3),0,3,1),G146)</f>
        <v>0</v>
      </c>
      <c r="AE146" s="58">
        <f t="shared" ref="AE146:AE209" si="157">IF(OR(RIGHT(G146,1)="m",RIGHT(G146,1)="H",RIGHT(G146,1)="C"),IF(VALUE(K146)&gt;60,1,0),0)</f>
        <v>0</v>
      </c>
      <c r="AF146" s="58" t="str">
        <f>IF(G146="","0",VLOOKUP(G146,'登録データ（男）'!$R$4:$T$27,2,FALSE))</f>
        <v>0</v>
      </c>
      <c r="AG146" s="58" t="str">
        <f t="shared" ref="AG146:AG209" si="158">IF(M146="","00",IF(LEN(M146)=1,M146*10,M146))</f>
        <v>00</v>
      </c>
      <c r="AH146" s="58" t="str">
        <f>IF(G146="","0",IF(OR(RIGHT(G146,1)="m",RIGHT(G146,1)="H",RIGHT(G146,1)="W",RIGHT(G146,1)="C"),1,2))</f>
        <v>0</v>
      </c>
      <c r="AI146" s="58" t="str">
        <f t="shared" ref="AI146:AI209" si="159">IF(AH146=2,IF(K146="","0000",CONCATENATE(RIGHT(K146+100,2),RIGHT(AG146+100,2))),IF(K146="","000000",CONCATENATE(RIGHT(I146+100,2),RIGHT(K146+100,2),RIGHT(AG146+100,2))))</f>
        <v>000000</v>
      </c>
      <c r="AJ146" s="58" t="str">
        <f t="shared" ref="AJ146:AJ209" ca="1" si="160">IF(G146="","",IF(OFFSET(B146,-MOD(ROW(B146),3),0)="","0",CONCATENATE(AF146," ",IF(AH146=1,RIGHT(AI146+10000000,7),RIGHT(AI146+100000,5)))))</f>
        <v/>
      </c>
      <c r="AK146" s="58">
        <f t="shared" si="88"/>
        <v>0</v>
      </c>
      <c r="AL146" s="58" t="str">
        <f>IF(G146="","0",VALUE(VLOOKUP(G146,'登録データ（男）'!$R$4:$T$31,3,FALSE)))</f>
        <v>0</v>
      </c>
      <c r="AM146" s="58">
        <f t="shared" ref="AM146:AM209" si="161">IF(G146="",0,IF(G146="十種競技",0,IF(K146&lt;&gt;"",0,1)))</f>
        <v>0</v>
      </c>
      <c r="AN146" s="58">
        <f t="shared" ref="AN146:AN209" si="162">IF(OR(G146="",G146="十種競技"),0,IF(AH146=1,IF(AK146&gt;AL146,1,0),IF(AK146&lt;AL146,1,0)))</f>
        <v>0</v>
      </c>
      <c r="AO146" s="11" t="str">
        <f ca="1">IF(OFFSET(B146,-MOD(ROW(B146),3),0)&lt;&gt;"",IF(RIGHT(G146,1)=")",VALUE(VLOOKUP(OFFSET(B146,-MOD(ROW(B146),3),0),'登録データ（男）'!A131:J1449,8,FALSE)),"0"),"0")</f>
        <v>0</v>
      </c>
      <c r="AP146" s="58">
        <f t="shared" ca="1" si="89"/>
        <v>0</v>
      </c>
      <c r="AQ146" s="58"/>
      <c r="AR146" s="58"/>
      <c r="AS146" s="58"/>
      <c r="AT146" s="58"/>
      <c r="AU146" s="58"/>
      <c r="AV146" s="58"/>
      <c r="AW146" s="58"/>
      <c r="AX146" s="58"/>
      <c r="AY146" s="108">
        <f>B423</f>
        <v>0</v>
      </c>
      <c r="AZ146" s="58"/>
      <c r="BA146" s="58">
        <f t="shared" si="149"/>
        <v>0</v>
      </c>
      <c r="BD146" s="58" t="str">
        <f>IF(B146="","",VLOOKUP(B146,'登録データ（男）'!$A$3:$L$1202,8))</f>
        <v/>
      </c>
      <c r="BE146" s="58" t="str">
        <f>IF(B146="","",VLOOKUP(B146,'登録データ（男）'!$A$3:$L$1202,11))</f>
        <v/>
      </c>
      <c r="BF146" s="58" t="str">
        <f t="shared" ref="BF146:BF209" si="163">CONCATENATE(BD146,BE146)</f>
        <v/>
      </c>
      <c r="BI146" s="58">
        <f t="shared" ref="BI146:BI209" si="164">IF(H146="",0,1)</f>
        <v>0</v>
      </c>
    </row>
    <row r="147" spans="1:61" ht="18.75" customHeight="1" thickTop="1">
      <c r="A147" s="257">
        <v>44</v>
      </c>
      <c r="B147" s="287"/>
      <c r="C147" s="290" t="str">
        <f>IF(B147="","",VLOOKUP(B147,'登録データ（男）'!$A$3:$W$2000,2,FALSE))</f>
        <v/>
      </c>
      <c r="D147" s="290" t="str">
        <f>IF(B147="","",VLOOKUP(B147,'登録データ（男）'!$A$3:$W$2000,3,FALSE))</f>
        <v/>
      </c>
      <c r="E147" s="58" t="str">
        <f>IF(B147="","",VLOOKUP(B147,'登録データ（男）'!$A$3:$W$2000,7,FALSE))</f>
        <v/>
      </c>
      <c r="F147" s="72" t="s">
        <v>121</v>
      </c>
      <c r="G147" s="95"/>
      <c r="H147" s="176"/>
      <c r="I147" s="97"/>
      <c r="J147" s="99" t="str">
        <f t="shared" si="93"/>
        <v/>
      </c>
      <c r="K147" s="97"/>
      <c r="L147" s="99" t="str">
        <f t="shared" si="94"/>
        <v/>
      </c>
      <c r="M147" s="97"/>
      <c r="N147" s="96"/>
      <c r="O147" s="273"/>
      <c r="P147" s="274"/>
      <c r="Q147" s="274"/>
      <c r="R147" s="259"/>
      <c r="S147" s="254"/>
      <c r="V147" s="60"/>
      <c r="W147" s="58">
        <f>IF(B147="",0,IF(VLOOKUP(B147,'登録データ（男）'!$A$3:$AT$1687,29,FALSE)=1,0,1))</f>
        <v>0</v>
      </c>
      <c r="X147" s="58">
        <f>IF(B147="",1,0)</f>
        <v>1</v>
      </c>
      <c r="Y147" s="58">
        <f>IF(C147="",1,0)</f>
        <v>1</v>
      </c>
      <c r="Z147" s="58">
        <f>IF(D147="",1,0)</f>
        <v>1</v>
      </c>
      <c r="AA147" s="58">
        <f>IF(E147="",1,0)</f>
        <v>1</v>
      </c>
      <c r="AB147" s="58">
        <f>IF(E148="",1,0)</f>
        <v>1</v>
      </c>
      <c r="AC147" s="58">
        <f>SUM(X147:AB147)</f>
        <v>5</v>
      </c>
      <c r="AD147" s="58">
        <f t="shared" ca="1" si="156"/>
        <v>0</v>
      </c>
      <c r="AE147" s="58">
        <f t="shared" si="157"/>
        <v>0</v>
      </c>
      <c r="AF147" s="58" t="str">
        <f>IF(G147="","0",VLOOKUP(G147,'登録データ（男）'!$R$4:$T$27,2,FALSE))</f>
        <v>0</v>
      </c>
      <c r="AG147" s="58" t="str">
        <f t="shared" si="158"/>
        <v>00</v>
      </c>
      <c r="AH147" s="58" t="str">
        <f>IF(G147="","0",IF(OR(RIGHT(G147,1)="m",RIGHT(G147,1)="H",RIGHT(G147,1)="W",RIGHT(G147,1)="C",RIGHT(G147,1)="〉"),1,2))</f>
        <v>0</v>
      </c>
      <c r="AI147" s="58" t="str">
        <f t="shared" si="159"/>
        <v>000000</v>
      </c>
      <c r="AJ147" s="58" t="str">
        <f t="shared" ca="1" si="160"/>
        <v/>
      </c>
      <c r="AK147" s="58">
        <f t="shared" ref="AK147:AK210" si="165">VALUE(AI147)</f>
        <v>0</v>
      </c>
      <c r="AL147" s="58" t="str">
        <f>IF(G147="","0",VALUE(VLOOKUP(G147,'登録データ（男）'!$R$4:$T$31,3,FALSE)))</f>
        <v>0</v>
      </c>
      <c r="AM147" s="58">
        <f t="shared" si="161"/>
        <v>0</v>
      </c>
      <c r="AN147" s="58">
        <f t="shared" si="162"/>
        <v>0</v>
      </c>
      <c r="AO147" s="11" t="str">
        <f ca="1">IF(OFFSET(B147,-MOD(ROW(B147),3),0)&lt;&gt;"",IF(RIGHT(G147,1)=")",VALUE(VLOOKUP(OFFSET(B147,-MOD(ROW(B147),3),0),'登録データ（男）'!A132:J1450,8,FALSE)),"0"),"0")</f>
        <v>0</v>
      </c>
      <c r="AP147" s="58">
        <f t="shared" ref="AP147:AP210" ca="1" si="166">IF(AO147=0,0,IF(RIGHT(G147,1)&lt;&gt;")",0,IF(VALUE(LEFT(AO147,1))=2,0,IF(VALUE(LEFT(AO147,1))=3,0,1))))</f>
        <v>0</v>
      </c>
      <c r="AQ147" s="58" t="str">
        <f t="shared" ref="AQ147" si="167">IF(AR147="","",RANK(AR147,$AR$18:$AR$467,1))</f>
        <v/>
      </c>
      <c r="AR147" s="58" t="str">
        <f>IF(R147="","",B147)</f>
        <v/>
      </c>
      <c r="AS147" s="58" t="str">
        <f t="shared" ref="AS147" si="168">IF(AT147="","",RANK(AT147,$AT$18:$AT$467,1))</f>
        <v/>
      </c>
      <c r="AT147" s="58" t="str">
        <f>IF(S147="","",B147)</f>
        <v/>
      </c>
      <c r="AU147" s="58" t="str">
        <f t="shared" ref="AU147" si="169">IF(AV147="","",RANK(AV147,$AV$18:$AV$467,1))</f>
        <v/>
      </c>
      <c r="AV147" s="58" t="str">
        <f>IF(OR(G147="十種競技",G148="十種競技",G149="十種競技"),B147,"")</f>
        <v/>
      </c>
      <c r="AW147" s="58"/>
      <c r="AX147" s="58">
        <f>B147</f>
        <v>0</v>
      </c>
      <c r="AY147" s="108">
        <f>B426</f>
        <v>0</v>
      </c>
      <c r="AZ147" s="58"/>
      <c r="BA147" s="58">
        <f t="shared" si="149"/>
        <v>0</v>
      </c>
      <c r="BD147" s="58" t="str">
        <f>IF(B147="","",VLOOKUP(B147,'登録データ（男）'!$A$3:$L$1202,8))</f>
        <v/>
      </c>
      <c r="BE147" s="58" t="str">
        <f>IF(B147="","",VLOOKUP(B147,'登録データ（男）'!$A$3:$L$1202,11))</f>
        <v/>
      </c>
      <c r="BF147" s="58" t="str">
        <f t="shared" si="163"/>
        <v/>
      </c>
      <c r="BI147" s="58">
        <f t="shared" si="164"/>
        <v>0</v>
      </c>
    </row>
    <row r="148" spans="1:61" ht="18.75" customHeight="1">
      <c r="A148" s="250"/>
      <c r="B148" s="288"/>
      <c r="C148" s="291"/>
      <c r="D148" s="291"/>
      <c r="E148" s="109"/>
      <c r="F148" s="58" t="s">
        <v>122</v>
      </c>
      <c r="G148" s="103"/>
      <c r="H148" s="109"/>
      <c r="I148" s="102"/>
      <c r="J148" s="61" t="str">
        <f t="shared" si="93"/>
        <v/>
      </c>
      <c r="K148" s="101"/>
      <c r="L148" s="61" t="str">
        <f t="shared" si="94"/>
        <v/>
      </c>
      <c r="M148" s="101"/>
      <c r="N148" s="101"/>
      <c r="O148" s="275"/>
      <c r="P148" s="276"/>
      <c r="Q148" s="276"/>
      <c r="R148" s="260"/>
      <c r="S148" s="255"/>
      <c r="V148" s="60"/>
      <c r="W148" s="58"/>
      <c r="X148" s="58"/>
      <c r="Y148" s="58"/>
      <c r="Z148" s="58"/>
      <c r="AA148" s="58"/>
      <c r="AB148" s="58"/>
      <c r="AC148" s="58"/>
      <c r="AD148" s="58">
        <f t="shared" ca="1" si="156"/>
        <v>0</v>
      </c>
      <c r="AE148" s="58">
        <f t="shared" si="157"/>
        <v>0</v>
      </c>
      <c r="AF148" s="58" t="str">
        <f>IF(G148="","0",VLOOKUP(G148,'登録データ（男）'!$R$4:$T$27,2,FALSE))</f>
        <v>0</v>
      </c>
      <c r="AG148" s="58" t="str">
        <f t="shared" si="158"/>
        <v>00</v>
      </c>
      <c r="AH148" s="58" t="str">
        <f>IF(G148="","0",IF(OR(RIGHT(G148,1)="m",RIGHT(G148,1)="H",RIGHT(G148,1)="W",RIGHT(G148,1)="C"),1,2))</f>
        <v>0</v>
      </c>
      <c r="AI148" s="58" t="str">
        <f t="shared" si="159"/>
        <v>000000</v>
      </c>
      <c r="AJ148" s="58" t="str">
        <f t="shared" ca="1" si="160"/>
        <v/>
      </c>
      <c r="AK148" s="58">
        <f t="shared" si="165"/>
        <v>0</v>
      </c>
      <c r="AL148" s="58" t="str">
        <f>IF(G148="","0",VALUE(VLOOKUP(G148,'登録データ（男）'!$R$4:$T$31,3,FALSE)))</f>
        <v>0</v>
      </c>
      <c r="AM148" s="58">
        <f t="shared" si="161"/>
        <v>0</v>
      </c>
      <c r="AN148" s="58">
        <f t="shared" si="162"/>
        <v>0</v>
      </c>
      <c r="AO148" s="11" t="str">
        <f ca="1">IF(OFFSET(B148,-MOD(ROW(B148),3),0)&lt;&gt;"",IF(RIGHT(G148,1)=")",VALUE(VLOOKUP(OFFSET(B148,-MOD(ROW(B148),3),0),'登録データ（男）'!A133:J1451,8,FALSE)),"0"),"0")</f>
        <v>0</v>
      </c>
      <c r="AP148" s="58">
        <f t="shared" ca="1" si="166"/>
        <v>0</v>
      </c>
      <c r="AQ148" s="58"/>
      <c r="AR148" s="58"/>
      <c r="AS148" s="58"/>
      <c r="AT148" s="58"/>
      <c r="AU148" s="58"/>
      <c r="AV148" s="58"/>
      <c r="AW148" s="58"/>
      <c r="AX148" s="58"/>
      <c r="AY148" s="108">
        <f>B429</f>
        <v>0</v>
      </c>
      <c r="AZ148" s="58"/>
      <c r="BA148" s="58">
        <f t="shared" si="149"/>
        <v>0</v>
      </c>
      <c r="BD148" s="58" t="str">
        <f>IF(B148="","",VLOOKUP(B148,'登録データ（男）'!$A$3:$L$1202,8))</f>
        <v/>
      </c>
      <c r="BE148" s="58" t="str">
        <f>IF(B148="","",VLOOKUP(B148,'登録データ（男）'!$A$3:$L$1202,11))</f>
        <v/>
      </c>
      <c r="BF148" s="58" t="str">
        <f t="shared" si="163"/>
        <v/>
      </c>
      <c r="BI148" s="58">
        <f t="shared" si="164"/>
        <v>0</v>
      </c>
    </row>
    <row r="149" spans="1:61" ht="18.75" customHeight="1" thickBot="1">
      <c r="A149" s="258"/>
      <c r="B149" s="289"/>
      <c r="C149" s="292"/>
      <c r="D149" s="292"/>
      <c r="E149" s="148" t="s">
        <v>460</v>
      </c>
      <c r="F149" s="73" t="s">
        <v>123</v>
      </c>
      <c r="G149" s="103"/>
      <c r="H149" s="175"/>
      <c r="I149" s="100"/>
      <c r="J149" s="64" t="str">
        <f t="shared" si="93"/>
        <v/>
      </c>
      <c r="K149" s="100"/>
      <c r="L149" s="64" t="str">
        <f t="shared" si="94"/>
        <v/>
      </c>
      <c r="M149" s="100"/>
      <c r="N149" s="98"/>
      <c r="O149" s="271"/>
      <c r="P149" s="272"/>
      <c r="Q149" s="272"/>
      <c r="R149" s="261"/>
      <c r="S149" s="256"/>
      <c r="V149" s="60"/>
      <c r="W149" s="58"/>
      <c r="X149" s="58"/>
      <c r="Y149" s="58"/>
      <c r="Z149" s="58"/>
      <c r="AA149" s="58"/>
      <c r="AB149" s="58"/>
      <c r="AC149" s="58"/>
      <c r="AD149" s="58">
        <f t="shared" ca="1" si="156"/>
        <v>0</v>
      </c>
      <c r="AE149" s="58">
        <f t="shared" si="157"/>
        <v>0</v>
      </c>
      <c r="AF149" s="58" t="str">
        <f>IF(G149="","0",VLOOKUP(G149,'登録データ（男）'!$R$4:$T$27,2,FALSE))</f>
        <v>0</v>
      </c>
      <c r="AG149" s="58" t="str">
        <f t="shared" si="158"/>
        <v>00</v>
      </c>
      <c r="AH149" s="58" t="str">
        <f>IF(G149="","0",IF(OR(RIGHT(G149,1)="m",RIGHT(G149,1)="H",RIGHT(G149,1)="W",RIGHT(G149,1)="C"),1,2))</f>
        <v>0</v>
      </c>
      <c r="AI149" s="58" t="str">
        <f t="shared" si="159"/>
        <v>000000</v>
      </c>
      <c r="AJ149" s="58" t="str">
        <f t="shared" ca="1" si="160"/>
        <v/>
      </c>
      <c r="AK149" s="58">
        <f t="shared" si="165"/>
        <v>0</v>
      </c>
      <c r="AL149" s="58" t="str">
        <f>IF(G149="","0",VALUE(VLOOKUP(G149,'登録データ（男）'!$R$4:$T$31,3,FALSE)))</f>
        <v>0</v>
      </c>
      <c r="AM149" s="58">
        <f t="shared" si="161"/>
        <v>0</v>
      </c>
      <c r="AN149" s="58">
        <f t="shared" si="162"/>
        <v>0</v>
      </c>
      <c r="AO149" s="11" t="str">
        <f ca="1">IF(OFFSET(B149,-MOD(ROW(B149),3),0)&lt;&gt;"",IF(RIGHT(G149,1)=")",VALUE(VLOOKUP(OFFSET(B149,-MOD(ROW(B149),3),0),'登録データ（男）'!A134:J1452,8,FALSE)),"0"),"0")</f>
        <v>0</v>
      </c>
      <c r="AP149" s="58">
        <f t="shared" ca="1" si="166"/>
        <v>0</v>
      </c>
      <c r="AQ149" s="58"/>
      <c r="AR149" s="58"/>
      <c r="AS149" s="58"/>
      <c r="AT149" s="58"/>
      <c r="AU149" s="58"/>
      <c r="AV149" s="58"/>
      <c r="AW149" s="58"/>
      <c r="AX149" s="58"/>
      <c r="AY149" s="108">
        <f>B432</f>
        <v>0</v>
      </c>
      <c r="AZ149" s="58"/>
      <c r="BA149" s="58">
        <f t="shared" si="149"/>
        <v>0</v>
      </c>
      <c r="BD149" s="58" t="str">
        <f>IF(B149="","",VLOOKUP(B149,'登録データ（男）'!$A$3:$L$1202,8))</f>
        <v/>
      </c>
      <c r="BE149" s="58" t="str">
        <f>IF(B149="","",VLOOKUP(B149,'登録データ（男）'!$A$3:$L$1202,11))</f>
        <v/>
      </c>
      <c r="BF149" s="58" t="str">
        <f t="shared" si="163"/>
        <v/>
      </c>
      <c r="BI149" s="58">
        <f t="shared" si="164"/>
        <v>0</v>
      </c>
    </row>
    <row r="150" spans="1:61" ht="18.75" customHeight="1" thickTop="1">
      <c r="A150" s="257">
        <v>45</v>
      </c>
      <c r="B150" s="287"/>
      <c r="C150" s="290" t="str">
        <f>IF(B150="","",VLOOKUP(B150,'登録データ（男）'!$A$3:$W$2000,2,FALSE))</f>
        <v/>
      </c>
      <c r="D150" s="290" t="str">
        <f>IF(B150="","",VLOOKUP(B150,'登録データ（男）'!$A$3:$W$2000,3,FALSE))</f>
        <v/>
      </c>
      <c r="E150" s="58" t="str">
        <f>IF(B150="","",VLOOKUP(B150,'登録データ（男）'!$A$3:$W$2000,7,FALSE))</f>
        <v/>
      </c>
      <c r="F150" s="72" t="s">
        <v>121</v>
      </c>
      <c r="G150" s="95"/>
      <c r="H150" s="176"/>
      <c r="I150" s="97"/>
      <c r="J150" s="99" t="str">
        <f t="shared" ref="J150:J213" si="170">IF(G150="","",IF(AH150=2,"","分"))</f>
        <v/>
      </c>
      <c r="K150" s="97"/>
      <c r="L150" s="99" t="str">
        <f t="shared" ref="L150:L213" si="171">IF(OR(G150="",G150="十種競技"),"",IF(AH150=2,"m","秒"))</f>
        <v/>
      </c>
      <c r="M150" s="97"/>
      <c r="N150" s="96"/>
      <c r="O150" s="273"/>
      <c r="P150" s="274"/>
      <c r="Q150" s="274"/>
      <c r="R150" s="259"/>
      <c r="S150" s="254"/>
      <c r="V150" s="60"/>
      <c r="W150" s="58">
        <f>IF(B150="",0,IF(VLOOKUP(B150,'登録データ（男）'!$A$3:$AT$1687,29,FALSE)=1,0,1))</f>
        <v>0</v>
      </c>
      <c r="X150" s="58">
        <f>IF(B150="",1,0)</f>
        <v>1</v>
      </c>
      <c r="Y150" s="58">
        <f>IF(C150="",1,0)</f>
        <v>1</v>
      </c>
      <c r="Z150" s="58">
        <f>IF(D150="",1,0)</f>
        <v>1</v>
      </c>
      <c r="AA150" s="58">
        <f>IF(E150="",1,0)</f>
        <v>1</v>
      </c>
      <c r="AB150" s="58">
        <f>IF(E151="",1,0)</f>
        <v>1</v>
      </c>
      <c r="AC150" s="58">
        <f>SUM(X150:AB150)</f>
        <v>5</v>
      </c>
      <c r="AD150" s="58">
        <f t="shared" ca="1" si="156"/>
        <v>0</v>
      </c>
      <c r="AE150" s="58">
        <f t="shared" si="157"/>
        <v>0</v>
      </c>
      <c r="AF150" s="58" t="str">
        <f>IF(G150="","0",VLOOKUP(G150,'登録データ（男）'!$R$4:$T$27,2,FALSE))</f>
        <v>0</v>
      </c>
      <c r="AG150" s="58" t="str">
        <f t="shared" si="158"/>
        <v>00</v>
      </c>
      <c r="AH150" s="58" t="str">
        <f>IF(G150="","0",IF(OR(RIGHT(G150,1)="m",RIGHT(G150,1)="H",RIGHT(G150,1)="W",RIGHT(G150,1)="C",RIGHT(G150,1)="〉"),1,2))</f>
        <v>0</v>
      </c>
      <c r="AI150" s="58" t="str">
        <f t="shared" si="159"/>
        <v>000000</v>
      </c>
      <c r="AJ150" s="58" t="str">
        <f t="shared" ca="1" si="160"/>
        <v/>
      </c>
      <c r="AK150" s="58">
        <f t="shared" si="165"/>
        <v>0</v>
      </c>
      <c r="AL150" s="58" t="str">
        <f>IF(G150="","0",VALUE(VLOOKUP(G150,'登録データ（男）'!$R$4:$T$31,3,FALSE)))</f>
        <v>0</v>
      </c>
      <c r="AM150" s="58">
        <f t="shared" si="161"/>
        <v>0</v>
      </c>
      <c r="AN150" s="58">
        <f t="shared" si="162"/>
        <v>0</v>
      </c>
      <c r="AO150" s="11" t="str">
        <f ca="1">IF(OFFSET(B150,-MOD(ROW(B150),3),0)&lt;&gt;"",IF(RIGHT(G150,1)=")",VALUE(VLOOKUP(OFFSET(B150,-MOD(ROW(B150),3),0),'登録データ（男）'!A135:J1453,8,FALSE)),"0"),"0")</f>
        <v>0</v>
      </c>
      <c r="AP150" s="58">
        <f t="shared" ca="1" si="166"/>
        <v>0</v>
      </c>
      <c r="AQ150" s="58" t="str">
        <f t="shared" ref="AQ150" si="172">IF(AR150="","",RANK(AR150,$AR$18:$AR$467,1))</f>
        <v/>
      </c>
      <c r="AR150" s="58" t="str">
        <f>IF(R150="","",B150)</f>
        <v/>
      </c>
      <c r="AS150" s="58" t="str">
        <f t="shared" ref="AS150" si="173">IF(AT150="","",RANK(AT150,$AT$18:$AT$467,1))</f>
        <v/>
      </c>
      <c r="AT150" s="58" t="str">
        <f>IF(S150="","",B150)</f>
        <v/>
      </c>
      <c r="AU150" s="58" t="str">
        <f t="shared" ref="AU150" si="174">IF(AV150="","",RANK(AV150,$AV$18:$AV$467,1))</f>
        <v/>
      </c>
      <c r="AV150" s="58" t="str">
        <f>IF(OR(G150="十種競技",G151="十種競技",G152="十種競技"),B150,"")</f>
        <v/>
      </c>
      <c r="AW150" s="58"/>
      <c r="AX150" s="58">
        <f>B150</f>
        <v>0</v>
      </c>
      <c r="AY150" s="108">
        <f>B435</f>
        <v>0</v>
      </c>
      <c r="AZ150" s="58"/>
      <c r="BA150" s="58">
        <f t="shared" si="149"/>
        <v>0</v>
      </c>
      <c r="BD150" s="58" t="str">
        <f>IF(B150="","",VLOOKUP(B150,'登録データ（男）'!$A$3:$L$1202,8))</f>
        <v/>
      </c>
      <c r="BE150" s="58" t="str">
        <f>IF(B150="","",VLOOKUP(B150,'登録データ（男）'!$A$3:$L$1202,11))</f>
        <v/>
      </c>
      <c r="BF150" s="58" t="str">
        <f t="shared" si="163"/>
        <v/>
      </c>
      <c r="BI150" s="58">
        <f t="shared" si="164"/>
        <v>0</v>
      </c>
    </row>
    <row r="151" spans="1:61" ht="18.75" customHeight="1">
      <c r="A151" s="250"/>
      <c r="B151" s="288"/>
      <c r="C151" s="291"/>
      <c r="D151" s="291"/>
      <c r="E151" s="109"/>
      <c r="F151" s="58" t="s">
        <v>122</v>
      </c>
      <c r="G151" s="103"/>
      <c r="H151" s="109"/>
      <c r="I151" s="102"/>
      <c r="J151" s="61" t="str">
        <f t="shared" si="170"/>
        <v/>
      </c>
      <c r="K151" s="101"/>
      <c r="L151" s="61" t="str">
        <f t="shared" si="171"/>
        <v/>
      </c>
      <c r="M151" s="101"/>
      <c r="N151" s="101"/>
      <c r="O151" s="275"/>
      <c r="P151" s="276"/>
      <c r="Q151" s="276"/>
      <c r="R151" s="260"/>
      <c r="S151" s="255"/>
      <c r="V151" s="60"/>
      <c r="W151" s="58"/>
      <c r="X151" s="58"/>
      <c r="Y151" s="58"/>
      <c r="Z151" s="58"/>
      <c r="AA151" s="58"/>
      <c r="AB151" s="58"/>
      <c r="AC151" s="58"/>
      <c r="AD151" s="58">
        <f t="shared" ca="1" si="156"/>
        <v>0</v>
      </c>
      <c r="AE151" s="58">
        <f t="shared" si="157"/>
        <v>0</v>
      </c>
      <c r="AF151" s="58" t="str">
        <f>IF(G151="","0",VLOOKUP(G151,'登録データ（男）'!$R$4:$T$27,2,FALSE))</f>
        <v>0</v>
      </c>
      <c r="AG151" s="58" t="str">
        <f t="shared" si="158"/>
        <v>00</v>
      </c>
      <c r="AH151" s="58" t="str">
        <f>IF(G151="","0",IF(OR(RIGHT(G151,1)="m",RIGHT(G151,1)="H",RIGHT(G151,1)="W",RIGHT(G151,1)="C"),1,2))</f>
        <v>0</v>
      </c>
      <c r="AI151" s="58" t="str">
        <f t="shared" si="159"/>
        <v>000000</v>
      </c>
      <c r="AJ151" s="58" t="str">
        <f t="shared" ca="1" si="160"/>
        <v/>
      </c>
      <c r="AK151" s="58">
        <f t="shared" si="165"/>
        <v>0</v>
      </c>
      <c r="AL151" s="58" t="str">
        <f>IF(G151="","0",VALUE(VLOOKUP(G151,'登録データ（男）'!$R$4:$T$31,3,FALSE)))</f>
        <v>0</v>
      </c>
      <c r="AM151" s="58">
        <f t="shared" si="161"/>
        <v>0</v>
      </c>
      <c r="AN151" s="58">
        <f t="shared" si="162"/>
        <v>0</v>
      </c>
      <c r="AO151" s="11" t="str">
        <f ca="1">IF(OFFSET(B151,-MOD(ROW(B151),3),0)&lt;&gt;"",IF(RIGHT(G151,1)=")",VALUE(VLOOKUP(OFFSET(B151,-MOD(ROW(B151),3),0),'登録データ（男）'!A136:J1454,8,FALSE)),"0"),"0")</f>
        <v>0</v>
      </c>
      <c r="AP151" s="58">
        <f t="shared" ca="1" si="166"/>
        <v>0</v>
      </c>
      <c r="AQ151" s="58"/>
      <c r="AR151" s="58"/>
      <c r="AS151" s="58"/>
      <c r="AT151" s="58"/>
      <c r="AU151" s="58"/>
      <c r="AV151" s="58"/>
      <c r="AW151" s="58"/>
      <c r="AX151" s="58"/>
      <c r="AY151" s="108">
        <f>B438</f>
        <v>0</v>
      </c>
      <c r="AZ151" s="58"/>
      <c r="BA151" s="58">
        <f t="shared" si="149"/>
        <v>0</v>
      </c>
      <c r="BD151" s="58" t="str">
        <f>IF(B151="","",VLOOKUP(B151,'登録データ（男）'!$A$3:$L$1202,8))</f>
        <v/>
      </c>
      <c r="BE151" s="58" t="str">
        <f>IF(B151="","",VLOOKUP(B151,'登録データ（男）'!$A$3:$L$1202,11))</f>
        <v/>
      </c>
      <c r="BF151" s="58" t="str">
        <f t="shared" si="163"/>
        <v/>
      </c>
      <c r="BI151" s="58">
        <f t="shared" si="164"/>
        <v>0</v>
      </c>
    </row>
    <row r="152" spans="1:61" ht="18.75" customHeight="1" thickBot="1">
      <c r="A152" s="258"/>
      <c r="B152" s="289"/>
      <c r="C152" s="292"/>
      <c r="D152" s="292"/>
      <c r="E152" s="148" t="s">
        <v>460</v>
      </c>
      <c r="F152" s="73" t="s">
        <v>123</v>
      </c>
      <c r="G152" s="103"/>
      <c r="H152" s="175"/>
      <c r="I152" s="100"/>
      <c r="J152" s="64" t="str">
        <f t="shared" si="170"/>
        <v/>
      </c>
      <c r="K152" s="100"/>
      <c r="L152" s="64" t="str">
        <f t="shared" si="171"/>
        <v/>
      </c>
      <c r="M152" s="100"/>
      <c r="N152" s="98"/>
      <c r="O152" s="271"/>
      <c r="P152" s="272"/>
      <c r="Q152" s="272"/>
      <c r="R152" s="261"/>
      <c r="S152" s="256"/>
      <c r="V152" s="60"/>
      <c r="W152" s="58"/>
      <c r="X152" s="58"/>
      <c r="Y152" s="58"/>
      <c r="Z152" s="58"/>
      <c r="AA152" s="58"/>
      <c r="AB152" s="58"/>
      <c r="AC152" s="58"/>
      <c r="AD152" s="58">
        <f t="shared" ca="1" si="156"/>
        <v>0</v>
      </c>
      <c r="AE152" s="58">
        <f t="shared" si="157"/>
        <v>0</v>
      </c>
      <c r="AF152" s="58" t="str">
        <f>IF(G152="","0",VLOOKUP(G152,'登録データ（男）'!$R$4:$T$27,2,FALSE))</f>
        <v>0</v>
      </c>
      <c r="AG152" s="58" t="str">
        <f t="shared" si="158"/>
        <v>00</v>
      </c>
      <c r="AH152" s="58" t="str">
        <f>IF(G152="","0",IF(OR(RIGHT(G152,1)="m",RIGHT(G152,1)="H",RIGHT(G152,1)="W",RIGHT(G152,1)="C"),1,2))</f>
        <v>0</v>
      </c>
      <c r="AI152" s="58" t="str">
        <f t="shared" si="159"/>
        <v>000000</v>
      </c>
      <c r="AJ152" s="58" t="str">
        <f t="shared" ca="1" si="160"/>
        <v/>
      </c>
      <c r="AK152" s="58">
        <f t="shared" si="165"/>
        <v>0</v>
      </c>
      <c r="AL152" s="58" t="str">
        <f>IF(G152="","0",VALUE(VLOOKUP(G152,'登録データ（男）'!$R$4:$T$31,3,FALSE)))</f>
        <v>0</v>
      </c>
      <c r="AM152" s="58">
        <f t="shared" si="161"/>
        <v>0</v>
      </c>
      <c r="AN152" s="58">
        <f t="shared" si="162"/>
        <v>0</v>
      </c>
      <c r="AO152" s="11" t="str">
        <f ca="1">IF(OFFSET(B152,-MOD(ROW(B152),3),0)&lt;&gt;"",IF(RIGHT(G152,1)=")",VALUE(VLOOKUP(OFFSET(B152,-MOD(ROW(B152),3),0),'登録データ（男）'!A137:J1455,8,FALSE)),"0"),"0")</f>
        <v>0</v>
      </c>
      <c r="AP152" s="58">
        <f t="shared" ca="1" si="166"/>
        <v>0</v>
      </c>
      <c r="AQ152" s="58"/>
      <c r="AR152" s="58"/>
      <c r="AS152" s="58"/>
      <c r="AT152" s="58"/>
      <c r="AU152" s="58"/>
      <c r="AV152" s="58"/>
      <c r="AW152" s="58"/>
      <c r="AX152" s="58"/>
      <c r="AY152" s="108">
        <f>B441</f>
        <v>0</v>
      </c>
      <c r="AZ152" s="58"/>
      <c r="BA152" s="58">
        <f t="shared" si="149"/>
        <v>0</v>
      </c>
      <c r="BD152" s="58" t="str">
        <f>IF(B152="","",VLOOKUP(B152,'登録データ（男）'!$A$3:$L$1202,8))</f>
        <v/>
      </c>
      <c r="BE152" s="58" t="str">
        <f>IF(B152="","",VLOOKUP(B152,'登録データ（男）'!$A$3:$L$1202,11))</f>
        <v/>
      </c>
      <c r="BF152" s="58" t="str">
        <f t="shared" si="163"/>
        <v/>
      </c>
      <c r="BI152" s="58">
        <f t="shared" si="164"/>
        <v>0</v>
      </c>
    </row>
    <row r="153" spans="1:61" ht="18.75" customHeight="1" thickTop="1">
      <c r="A153" s="257">
        <v>46</v>
      </c>
      <c r="B153" s="287"/>
      <c r="C153" s="290" t="str">
        <f>IF(B153="","",VLOOKUP(B153,'登録データ（男）'!$A$3:$W$2000,2,FALSE))</f>
        <v/>
      </c>
      <c r="D153" s="290" t="str">
        <f>IF(B153="","",VLOOKUP(B153,'登録データ（男）'!$A$3:$W$2000,3,FALSE))</f>
        <v/>
      </c>
      <c r="E153" s="58" t="str">
        <f>IF(B153="","",VLOOKUP(B153,'登録データ（男）'!$A$3:$W$2000,7,FALSE))</f>
        <v/>
      </c>
      <c r="F153" s="72" t="s">
        <v>121</v>
      </c>
      <c r="G153" s="95"/>
      <c r="H153" s="176"/>
      <c r="I153" s="97"/>
      <c r="J153" s="99" t="str">
        <f t="shared" si="170"/>
        <v/>
      </c>
      <c r="K153" s="97"/>
      <c r="L153" s="99" t="str">
        <f t="shared" si="171"/>
        <v/>
      </c>
      <c r="M153" s="97"/>
      <c r="N153" s="96"/>
      <c r="O153" s="273"/>
      <c r="P153" s="274"/>
      <c r="Q153" s="274"/>
      <c r="R153" s="259"/>
      <c r="S153" s="254"/>
      <c r="V153" s="60"/>
      <c r="W153" s="58">
        <f>IF(B153="",0,IF(VLOOKUP(B153,'登録データ（男）'!$A$3:$AT$1687,29,FALSE)=1,0,1))</f>
        <v>0</v>
      </c>
      <c r="X153" s="58">
        <f>IF(B153="",1,0)</f>
        <v>1</v>
      </c>
      <c r="Y153" s="58">
        <f>IF(C153="",1,0)</f>
        <v>1</v>
      </c>
      <c r="Z153" s="58">
        <f>IF(D153="",1,0)</f>
        <v>1</v>
      </c>
      <c r="AA153" s="58">
        <f>IF(E153="",1,0)</f>
        <v>1</v>
      </c>
      <c r="AB153" s="58">
        <f>IF(E154="",1,0)</f>
        <v>1</v>
      </c>
      <c r="AC153" s="58">
        <f>SUM(X153:AB153)</f>
        <v>5</v>
      </c>
      <c r="AD153" s="58">
        <f t="shared" ca="1" si="156"/>
        <v>0</v>
      </c>
      <c r="AE153" s="58">
        <f t="shared" si="157"/>
        <v>0</v>
      </c>
      <c r="AF153" s="58" t="str">
        <f>IF(G153="","0",VLOOKUP(G153,'登録データ（男）'!$R$4:$T$27,2,FALSE))</f>
        <v>0</v>
      </c>
      <c r="AG153" s="58" t="str">
        <f t="shared" si="158"/>
        <v>00</v>
      </c>
      <c r="AH153" s="58" t="str">
        <f>IF(G153="","0",IF(OR(RIGHT(G153,1)="m",RIGHT(G153,1)="H",RIGHT(G153,1)="W",RIGHT(G153,1)="C",RIGHT(G153,1)="〉"),1,2))</f>
        <v>0</v>
      </c>
      <c r="AI153" s="58" t="str">
        <f t="shared" si="159"/>
        <v>000000</v>
      </c>
      <c r="AJ153" s="58" t="str">
        <f t="shared" ca="1" si="160"/>
        <v/>
      </c>
      <c r="AK153" s="58">
        <f t="shared" si="165"/>
        <v>0</v>
      </c>
      <c r="AL153" s="58" t="str">
        <f>IF(G153="","0",VALUE(VLOOKUP(G153,'登録データ（男）'!$R$4:$T$31,3,FALSE)))</f>
        <v>0</v>
      </c>
      <c r="AM153" s="58">
        <f t="shared" si="161"/>
        <v>0</v>
      </c>
      <c r="AN153" s="58">
        <f t="shared" si="162"/>
        <v>0</v>
      </c>
      <c r="AO153" s="11" t="str">
        <f ca="1">IF(OFFSET(B153,-MOD(ROW(B153),3),0)&lt;&gt;"",IF(RIGHT(G153,1)=")",VALUE(VLOOKUP(OFFSET(B153,-MOD(ROW(B153),3),0),'登録データ（男）'!A138:J1456,8,FALSE)),"0"),"0")</f>
        <v>0</v>
      </c>
      <c r="AP153" s="58">
        <f t="shared" ca="1" si="166"/>
        <v>0</v>
      </c>
      <c r="AQ153" s="58" t="str">
        <f t="shared" ref="AQ153" si="175">IF(AR153="","",RANK(AR153,$AR$18:$AR$467,1))</f>
        <v/>
      </c>
      <c r="AR153" s="58" t="str">
        <f>IF(R153="","",B153)</f>
        <v/>
      </c>
      <c r="AS153" s="58" t="str">
        <f t="shared" ref="AS153" si="176">IF(AT153="","",RANK(AT153,$AT$18:$AT$467,1))</f>
        <v/>
      </c>
      <c r="AT153" s="58" t="str">
        <f>IF(S153="","",B153)</f>
        <v/>
      </c>
      <c r="AU153" s="58" t="str">
        <f t="shared" ref="AU153" si="177">IF(AV153="","",RANK(AV153,$AV$18:$AV$467,1))</f>
        <v/>
      </c>
      <c r="AV153" s="58" t="str">
        <f>IF(OR(G153="十種競技",G154="十種競技",G155="十種競技"),B153,"")</f>
        <v/>
      </c>
      <c r="AW153" s="58"/>
      <c r="AX153" s="58">
        <f>B153</f>
        <v>0</v>
      </c>
      <c r="AY153" s="108">
        <f>B444</f>
        <v>0</v>
      </c>
      <c r="AZ153" s="58"/>
      <c r="BA153" s="58">
        <f t="shared" si="149"/>
        <v>0</v>
      </c>
      <c r="BD153" s="58" t="str">
        <f>IF(B153="","",VLOOKUP(B153,'登録データ（男）'!$A$3:$L$1202,8))</f>
        <v/>
      </c>
      <c r="BE153" s="58" t="str">
        <f>IF(B153="","",VLOOKUP(B153,'登録データ（男）'!$A$3:$L$1202,11))</f>
        <v/>
      </c>
      <c r="BF153" s="58" t="str">
        <f t="shared" si="163"/>
        <v/>
      </c>
      <c r="BI153" s="58">
        <f t="shared" si="164"/>
        <v>0</v>
      </c>
    </row>
    <row r="154" spans="1:61" ht="18.75" customHeight="1">
      <c r="A154" s="250"/>
      <c r="B154" s="288"/>
      <c r="C154" s="291"/>
      <c r="D154" s="291"/>
      <c r="E154" s="109"/>
      <c r="F154" s="58" t="s">
        <v>122</v>
      </c>
      <c r="G154" s="103"/>
      <c r="H154" s="109"/>
      <c r="I154" s="102"/>
      <c r="J154" s="61" t="str">
        <f t="shared" si="170"/>
        <v/>
      </c>
      <c r="K154" s="101"/>
      <c r="L154" s="61" t="str">
        <f t="shared" si="171"/>
        <v/>
      </c>
      <c r="M154" s="101"/>
      <c r="N154" s="101"/>
      <c r="O154" s="275"/>
      <c r="P154" s="276"/>
      <c r="Q154" s="276"/>
      <c r="R154" s="260"/>
      <c r="S154" s="255"/>
      <c r="V154" s="60"/>
      <c r="W154" s="58"/>
      <c r="X154" s="58"/>
      <c r="Y154" s="58"/>
      <c r="Z154" s="58"/>
      <c r="AA154" s="58"/>
      <c r="AB154" s="58"/>
      <c r="AC154" s="58"/>
      <c r="AD154" s="58">
        <f t="shared" ca="1" si="156"/>
        <v>0</v>
      </c>
      <c r="AE154" s="58">
        <f t="shared" si="157"/>
        <v>0</v>
      </c>
      <c r="AF154" s="58" t="str">
        <f>IF(G154="","0",VLOOKUP(G154,'登録データ（男）'!$R$4:$T$27,2,FALSE))</f>
        <v>0</v>
      </c>
      <c r="AG154" s="58" t="str">
        <f t="shared" si="158"/>
        <v>00</v>
      </c>
      <c r="AH154" s="58" t="str">
        <f>IF(G154="","0",IF(OR(RIGHT(G154,1)="m",RIGHT(G154,1)="H",RIGHT(G154,1)="W",RIGHT(G154,1)="C"),1,2))</f>
        <v>0</v>
      </c>
      <c r="AI154" s="58" t="str">
        <f t="shared" si="159"/>
        <v>000000</v>
      </c>
      <c r="AJ154" s="58" t="str">
        <f t="shared" ca="1" si="160"/>
        <v/>
      </c>
      <c r="AK154" s="58">
        <f t="shared" si="165"/>
        <v>0</v>
      </c>
      <c r="AL154" s="58" t="str">
        <f>IF(G154="","0",VALUE(VLOOKUP(G154,'登録データ（男）'!$R$4:$T$31,3,FALSE)))</f>
        <v>0</v>
      </c>
      <c r="AM154" s="58">
        <f t="shared" si="161"/>
        <v>0</v>
      </c>
      <c r="AN154" s="58">
        <f t="shared" si="162"/>
        <v>0</v>
      </c>
      <c r="AO154" s="11" t="str">
        <f ca="1">IF(OFFSET(B154,-MOD(ROW(B154),3),0)&lt;&gt;"",IF(RIGHT(G154,1)=")",VALUE(VLOOKUP(OFFSET(B154,-MOD(ROW(B154),3),0),'登録データ（男）'!A139:J1457,8,FALSE)),"0"),"0")</f>
        <v>0</v>
      </c>
      <c r="AP154" s="58">
        <f t="shared" ca="1" si="166"/>
        <v>0</v>
      </c>
      <c r="AQ154" s="58"/>
      <c r="AR154" s="58"/>
      <c r="AS154" s="58"/>
      <c r="AT154" s="58"/>
      <c r="AU154" s="58"/>
      <c r="AV154" s="58"/>
      <c r="AW154" s="58"/>
      <c r="AX154" s="58"/>
      <c r="AY154" s="108">
        <f>B447</f>
        <v>0</v>
      </c>
      <c r="AZ154" s="58"/>
      <c r="BA154" s="58">
        <f t="shared" si="149"/>
        <v>0</v>
      </c>
      <c r="BD154" s="58" t="str">
        <f>IF(B154="","",VLOOKUP(B154,'登録データ（男）'!$A$3:$L$1202,8))</f>
        <v/>
      </c>
      <c r="BE154" s="58" t="str">
        <f>IF(B154="","",VLOOKUP(B154,'登録データ（男）'!$A$3:$L$1202,11))</f>
        <v/>
      </c>
      <c r="BF154" s="58" t="str">
        <f t="shared" si="163"/>
        <v/>
      </c>
      <c r="BI154" s="58">
        <f t="shared" si="164"/>
        <v>0</v>
      </c>
    </row>
    <row r="155" spans="1:61" ht="18.75" customHeight="1" thickBot="1">
      <c r="A155" s="258"/>
      <c r="B155" s="289"/>
      <c r="C155" s="292"/>
      <c r="D155" s="292"/>
      <c r="E155" s="148" t="s">
        <v>460</v>
      </c>
      <c r="F155" s="73" t="s">
        <v>123</v>
      </c>
      <c r="G155" s="103"/>
      <c r="H155" s="175"/>
      <c r="I155" s="100"/>
      <c r="J155" s="64" t="str">
        <f t="shared" si="170"/>
        <v/>
      </c>
      <c r="K155" s="100"/>
      <c r="L155" s="64" t="str">
        <f t="shared" si="171"/>
        <v/>
      </c>
      <c r="M155" s="100"/>
      <c r="N155" s="98"/>
      <c r="O155" s="271"/>
      <c r="P155" s="272"/>
      <c r="Q155" s="272"/>
      <c r="R155" s="261"/>
      <c r="S155" s="256"/>
      <c r="V155" s="60"/>
      <c r="W155" s="58"/>
      <c r="X155" s="58"/>
      <c r="Y155" s="58"/>
      <c r="Z155" s="58"/>
      <c r="AA155" s="58"/>
      <c r="AB155" s="58"/>
      <c r="AC155" s="58"/>
      <c r="AD155" s="58">
        <f t="shared" ca="1" si="156"/>
        <v>0</v>
      </c>
      <c r="AE155" s="58">
        <f t="shared" si="157"/>
        <v>0</v>
      </c>
      <c r="AF155" s="58" t="str">
        <f>IF(G155="","0",VLOOKUP(G155,'登録データ（男）'!$R$4:$T$27,2,FALSE))</f>
        <v>0</v>
      </c>
      <c r="AG155" s="58" t="str">
        <f t="shared" si="158"/>
        <v>00</v>
      </c>
      <c r="AH155" s="58" t="str">
        <f>IF(G155="","0",IF(OR(RIGHT(G155,1)="m",RIGHT(G155,1)="H",RIGHT(G155,1)="W",RIGHT(G155,1)="C"),1,2))</f>
        <v>0</v>
      </c>
      <c r="AI155" s="58" t="str">
        <f t="shared" si="159"/>
        <v>000000</v>
      </c>
      <c r="AJ155" s="58" t="str">
        <f t="shared" ca="1" si="160"/>
        <v/>
      </c>
      <c r="AK155" s="58">
        <f t="shared" si="165"/>
        <v>0</v>
      </c>
      <c r="AL155" s="58" t="str">
        <f>IF(G155="","0",VALUE(VLOOKUP(G155,'登録データ（男）'!$R$4:$T$31,3,FALSE)))</f>
        <v>0</v>
      </c>
      <c r="AM155" s="58">
        <f t="shared" si="161"/>
        <v>0</v>
      </c>
      <c r="AN155" s="58">
        <f t="shared" si="162"/>
        <v>0</v>
      </c>
      <c r="AO155" s="11" t="str">
        <f ca="1">IF(OFFSET(B155,-MOD(ROW(B155),3),0)&lt;&gt;"",IF(RIGHT(G155,1)=")",VALUE(VLOOKUP(OFFSET(B155,-MOD(ROW(B155),3),0),'登録データ（男）'!A140:J1458,8,FALSE)),"0"),"0")</f>
        <v>0</v>
      </c>
      <c r="AP155" s="58">
        <f t="shared" ca="1" si="166"/>
        <v>0</v>
      </c>
      <c r="AQ155" s="58"/>
      <c r="AR155" s="58"/>
      <c r="AS155" s="58"/>
      <c r="AT155" s="58"/>
      <c r="AU155" s="58"/>
      <c r="AV155" s="58"/>
      <c r="AW155" s="58"/>
      <c r="AX155" s="58"/>
      <c r="AY155" s="108">
        <f>B450</f>
        <v>0</v>
      </c>
      <c r="AZ155" s="58"/>
      <c r="BA155" s="58">
        <f t="shared" si="149"/>
        <v>0</v>
      </c>
      <c r="BD155" s="58" t="str">
        <f>IF(B155="","",VLOOKUP(B155,'登録データ（男）'!$A$3:$L$1202,8))</f>
        <v/>
      </c>
      <c r="BE155" s="58" t="str">
        <f>IF(B155="","",VLOOKUP(B155,'登録データ（男）'!$A$3:$L$1202,11))</f>
        <v/>
      </c>
      <c r="BF155" s="58" t="str">
        <f t="shared" si="163"/>
        <v/>
      </c>
      <c r="BI155" s="58">
        <f t="shared" si="164"/>
        <v>0</v>
      </c>
    </row>
    <row r="156" spans="1:61" ht="18.75" customHeight="1" thickTop="1">
      <c r="A156" s="257">
        <v>47</v>
      </c>
      <c r="B156" s="287"/>
      <c r="C156" s="290" t="str">
        <f>IF(B156="","",VLOOKUP(B156,'登録データ（男）'!$A$3:$W$2000,2,FALSE))</f>
        <v/>
      </c>
      <c r="D156" s="290" t="str">
        <f>IF(B156="","",VLOOKUP(B156,'登録データ（男）'!$A$3:$W$2000,3,FALSE))</f>
        <v/>
      </c>
      <c r="E156" s="58" t="str">
        <f>IF(B156="","",VLOOKUP(B156,'登録データ（男）'!$A$3:$W$2000,7,FALSE))</f>
        <v/>
      </c>
      <c r="F156" s="72" t="s">
        <v>121</v>
      </c>
      <c r="G156" s="95"/>
      <c r="H156" s="176"/>
      <c r="I156" s="97"/>
      <c r="J156" s="99" t="str">
        <f t="shared" si="170"/>
        <v/>
      </c>
      <c r="K156" s="97"/>
      <c r="L156" s="99" t="str">
        <f t="shared" si="171"/>
        <v/>
      </c>
      <c r="M156" s="97"/>
      <c r="N156" s="96"/>
      <c r="O156" s="273"/>
      <c r="P156" s="274"/>
      <c r="Q156" s="274"/>
      <c r="R156" s="259"/>
      <c r="S156" s="254"/>
      <c r="V156" s="60"/>
      <c r="W156" s="58">
        <f>IF(B156="",0,IF(VLOOKUP(B156,'登録データ（男）'!$A$3:$AT$1687,29,FALSE)=1,0,1))</f>
        <v>0</v>
      </c>
      <c r="X156" s="58">
        <f>IF(B156="",1,0)</f>
        <v>1</v>
      </c>
      <c r="Y156" s="58">
        <f>IF(C156="",1,0)</f>
        <v>1</v>
      </c>
      <c r="Z156" s="58">
        <f>IF(D156="",1,0)</f>
        <v>1</v>
      </c>
      <c r="AA156" s="58">
        <f>IF(E156="",1,0)</f>
        <v>1</v>
      </c>
      <c r="AB156" s="58">
        <f>IF(E157="",1,0)</f>
        <v>1</v>
      </c>
      <c r="AC156" s="58">
        <f>SUM(X156:AB156)</f>
        <v>5</v>
      </c>
      <c r="AD156" s="58">
        <f t="shared" ca="1" si="156"/>
        <v>0</v>
      </c>
      <c r="AE156" s="58">
        <f t="shared" si="157"/>
        <v>0</v>
      </c>
      <c r="AF156" s="58" t="str">
        <f>IF(G156="","0",VLOOKUP(G156,'登録データ（男）'!$R$4:$T$27,2,FALSE))</f>
        <v>0</v>
      </c>
      <c r="AG156" s="58" t="str">
        <f t="shared" si="158"/>
        <v>00</v>
      </c>
      <c r="AH156" s="58" t="str">
        <f>IF(G156="","0",IF(OR(RIGHT(G156,1)="m",RIGHT(G156,1)="H",RIGHT(G156,1)="W",RIGHT(G156,1)="C",RIGHT(G156,1)="〉"),1,2))</f>
        <v>0</v>
      </c>
      <c r="AI156" s="58" t="str">
        <f t="shared" si="159"/>
        <v>000000</v>
      </c>
      <c r="AJ156" s="58" t="str">
        <f t="shared" ca="1" si="160"/>
        <v/>
      </c>
      <c r="AK156" s="58">
        <f t="shared" si="165"/>
        <v>0</v>
      </c>
      <c r="AL156" s="58" t="str">
        <f>IF(G156="","0",VALUE(VLOOKUP(G156,'登録データ（男）'!$R$4:$T$31,3,FALSE)))</f>
        <v>0</v>
      </c>
      <c r="AM156" s="58">
        <f t="shared" si="161"/>
        <v>0</v>
      </c>
      <c r="AN156" s="58">
        <f t="shared" si="162"/>
        <v>0</v>
      </c>
      <c r="AO156" s="11" t="str">
        <f ca="1">IF(OFFSET(B156,-MOD(ROW(B156),3),0)&lt;&gt;"",IF(RIGHT(G156,1)=")",VALUE(VLOOKUP(OFFSET(B156,-MOD(ROW(B156),3),0),'登録データ（男）'!A141:J1459,8,FALSE)),"0"),"0")</f>
        <v>0</v>
      </c>
      <c r="AP156" s="58">
        <f t="shared" ca="1" si="166"/>
        <v>0</v>
      </c>
      <c r="AQ156" s="58" t="str">
        <f t="shared" ref="AQ156" si="178">IF(AR156="","",RANK(AR156,$AR$18:$AR$467,1))</f>
        <v/>
      </c>
      <c r="AR156" s="58" t="str">
        <f>IF(R156="","",B156)</f>
        <v/>
      </c>
      <c r="AS156" s="58" t="str">
        <f t="shared" ref="AS156" si="179">IF(AT156="","",RANK(AT156,$AT$18:$AT$467,1))</f>
        <v/>
      </c>
      <c r="AT156" s="58" t="str">
        <f>IF(S156="","",B156)</f>
        <v/>
      </c>
      <c r="AU156" s="58" t="str">
        <f t="shared" ref="AU156" si="180">IF(AV156="","",RANK(AV156,$AV$18:$AV$467,1))</f>
        <v/>
      </c>
      <c r="AV156" s="58" t="str">
        <f>IF(OR(G156="十種競技",G157="十種競技",G158="十種競技"),B156,"")</f>
        <v/>
      </c>
      <c r="AW156" s="58"/>
      <c r="AX156" s="58">
        <f>B156</f>
        <v>0</v>
      </c>
      <c r="AY156" s="108">
        <f>B453</f>
        <v>0</v>
      </c>
      <c r="AZ156" s="58"/>
      <c r="BA156" s="58">
        <f t="shared" si="149"/>
        <v>0</v>
      </c>
      <c r="BD156" s="58" t="str">
        <f>IF(B156="","",VLOOKUP(B156,'登録データ（男）'!$A$3:$L$1202,8))</f>
        <v/>
      </c>
      <c r="BE156" s="58" t="str">
        <f>IF(B156="","",VLOOKUP(B156,'登録データ（男）'!$A$3:$L$1202,11))</f>
        <v/>
      </c>
      <c r="BF156" s="58" t="str">
        <f t="shared" si="163"/>
        <v/>
      </c>
      <c r="BI156" s="58">
        <f t="shared" si="164"/>
        <v>0</v>
      </c>
    </row>
    <row r="157" spans="1:61" ht="18.75" customHeight="1">
      <c r="A157" s="250"/>
      <c r="B157" s="288"/>
      <c r="C157" s="291"/>
      <c r="D157" s="291"/>
      <c r="E157" s="109"/>
      <c r="F157" s="58" t="s">
        <v>122</v>
      </c>
      <c r="G157" s="103"/>
      <c r="H157" s="109"/>
      <c r="I157" s="102"/>
      <c r="J157" s="61" t="str">
        <f t="shared" si="170"/>
        <v/>
      </c>
      <c r="K157" s="101"/>
      <c r="L157" s="61" t="str">
        <f t="shared" si="171"/>
        <v/>
      </c>
      <c r="M157" s="101"/>
      <c r="N157" s="101"/>
      <c r="O157" s="275"/>
      <c r="P157" s="276"/>
      <c r="Q157" s="276"/>
      <c r="R157" s="260"/>
      <c r="S157" s="255"/>
      <c r="V157" s="60"/>
      <c r="W157" s="58"/>
      <c r="X157" s="58"/>
      <c r="Y157" s="58"/>
      <c r="Z157" s="58"/>
      <c r="AA157" s="58"/>
      <c r="AB157" s="58"/>
      <c r="AC157" s="58"/>
      <c r="AD157" s="58">
        <f t="shared" ca="1" si="156"/>
        <v>0</v>
      </c>
      <c r="AE157" s="58">
        <f t="shared" si="157"/>
        <v>0</v>
      </c>
      <c r="AF157" s="58" t="str">
        <f>IF(G157="","0",VLOOKUP(G157,'登録データ（男）'!$R$4:$T$27,2,FALSE))</f>
        <v>0</v>
      </c>
      <c r="AG157" s="58" t="str">
        <f t="shared" si="158"/>
        <v>00</v>
      </c>
      <c r="AH157" s="58" t="str">
        <f>IF(G157="","0",IF(OR(RIGHT(G157,1)="m",RIGHT(G157,1)="H",RIGHT(G157,1)="W",RIGHT(G157,1)="C"),1,2))</f>
        <v>0</v>
      </c>
      <c r="AI157" s="58" t="str">
        <f t="shared" si="159"/>
        <v>000000</v>
      </c>
      <c r="AJ157" s="58" t="str">
        <f t="shared" ca="1" si="160"/>
        <v/>
      </c>
      <c r="AK157" s="58">
        <f t="shared" si="165"/>
        <v>0</v>
      </c>
      <c r="AL157" s="58" t="str">
        <f>IF(G157="","0",VALUE(VLOOKUP(G157,'登録データ（男）'!$R$4:$T$31,3,FALSE)))</f>
        <v>0</v>
      </c>
      <c r="AM157" s="58">
        <f t="shared" si="161"/>
        <v>0</v>
      </c>
      <c r="AN157" s="58">
        <f t="shared" si="162"/>
        <v>0</v>
      </c>
      <c r="AO157" s="11" t="str">
        <f ca="1">IF(OFFSET(B157,-MOD(ROW(B157),3),0)&lt;&gt;"",IF(RIGHT(G157,1)=")",VALUE(VLOOKUP(OFFSET(B157,-MOD(ROW(B157),3),0),'登録データ（男）'!A142:J1460,8,FALSE)),"0"),"0")</f>
        <v>0</v>
      </c>
      <c r="AP157" s="58">
        <f t="shared" ca="1" si="166"/>
        <v>0</v>
      </c>
      <c r="AQ157" s="58"/>
      <c r="AR157" s="58"/>
      <c r="AS157" s="58"/>
      <c r="AT157" s="58"/>
      <c r="AU157" s="58"/>
      <c r="AV157" s="58"/>
      <c r="AW157" s="58"/>
      <c r="AX157" s="58"/>
      <c r="AY157" s="108">
        <f>B456</f>
        <v>0</v>
      </c>
      <c r="AZ157" s="58"/>
      <c r="BA157" s="58">
        <f t="shared" si="149"/>
        <v>0</v>
      </c>
      <c r="BD157" s="58" t="str">
        <f>IF(B157="","",VLOOKUP(B157,'登録データ（男）'!$A$3:$L$1202,8))</f>
        <v/>
      </c>
      <c r="BE157" s="58" t="str">
        <f>IF(B157="","",VLOOKUP(B157,'登録データ（男）'!$A$3:$L$1202,11))</f>
        <v/>
      </c>
      <c r="BF157" s="58" t="str">
        <f t="shared" si="163"/>
        <v/>
      </c>
      <c r="BI157" s="58">
        <f t="shared" si="164"/>
        <v>0</v>
      </c>
    </row>
    <row r="158" spans="1:61" ht="18.75" customHeight="1" thickBot="1">
      <c r="A158" s="258"/>
      <c r="B158" s="289"/>
      <c r="C158" s="292"/>
      <c r="D158" s="292"/>
      <c r="E158" s="148" t="s">
        <v>460</v>
      </c>
      <c r="F158" s="73" t="s">
        <v>123</v>
      </c>
      <c r="G158" s="103"/>
      <c r="H158" s="175"/>
      <c r="I158" s="100"/>
      <c r="J158" s="64" t="str">
        <f t="shared" si="170"/>
        <v/>
      </c>
      <c r="K158" s="100"/>
      <c r="L158" s="64" t="str">
        <f t="shared" si="171"/>
        <v/>
      </c>
      <c r="M158" s="100"/>
      <c r="N158" s="98"/>
      <c r="O158" s="271"/>
      <c r="P158" s="272"/>
      <c r="Q158" s="272"/>
      <c r="R158" s="261"/>
      <c r="S158" s="256"/>
      <c r="V158" s="60"/>
      <c r="W158" s="58"/>
      <c r="X158" s="58"/>
      <c r="Y158" s="58"/>
      <c r="Z158" s="58"/>
      <c r="AA158" s="58"/>
      <c r="AB158" s="58"/>
      <c r="AC158" s="58"/>
      <c r="AD158" s="58">
        <f t="shared" ca="1" si="156"/>
        <v>0</v>
      </c>
      <c r="AE158" s="58">
        <f t="shared" si="157"/>
        <v>0</v>
      </c>
      <c r="AF158" s="58" t="str">
        <f>IF(G158="","0",VLOOKUP(G158,'登録データ（男）'!$R$4:$T$27,2,FALSE))</f>
        <v>0</v>
      </c>
      <c r="AG158" s="58" t="str">
        <f t="shared" si="158"/>
        <v>00</v>
      </c>
      <c r="AH158" s="58" t="str">
        <f>IF(G158="","0",IF(OR(RIGHT(G158,1)="m",RIGHT(G158,1)="H",RIGHT(G158,1)="W",RIGHT(G158,1)="C"),1,2))</f>
        <v>0</v>
      </c>
      <c r="AI158" s="58" t="str">
        <f t="shared" si="159"/>
        <v>000000</v>
      </c>
      <c r="AJ158" s="58" t="str">
        <f t="shared" ca="1" si="160"/>
        <v/>
      </c>
      <c r="AK158" s="58">
        <f t="shared" si="165"/>
        <v>0</v>
      </c>
      <c r="AL158" s="58" t="str">
        <f>IF(G158="","0",VALUE(VLOOKUP(G158,'登録データ（男）'!$R$4:$T$31,3,FALSE)))</f>
        <v>0</v>
      </c>
      <c r="AM158" s="58">
        <f t="shared" si="161"/>
        <v>0</v>
      </c>
      <c r="AN158" s="58">
        <f t="shared" si="162"/>
        <v>0</v>
      </c>
      <c r="AO158" s="11" t="str">
        <f ca="1">IF(OFFSET(B158,-MOD(ROW(B158),3),0)&lt;&gt;"",IF(RIGHT(G158,1)=")",VALUE(VLOOKUP(OFFSET(B158,-MOD(ROW(B158),3),0),'登録データ（男）'!A143:J1461,8,FALSE)),"0"),"0")</f>
        <v>0</v>
      </c>
      <c r="AP158" s="58">
        <f t="shared" ca="1" si="166"/>
        <v>0</v>
      </c>
      <c r="AQ158" s="58"/>
      <c r="AR158" s="58"/>
      <c r="AS158" s="58"/>
      <c r="AT158" s="58"/>
      <c r="AU158" s="58"/>
      <c r="AV158" s="58"/>
      <c r="AW158" s="58"/>
      <c r="AX158" s="58"/>
      <c r="AY158" s="108">
        <f>B459</f>
        <v>0</v>
      </c>
      <c r="AZ158" s="58"/>
      <c r="BA158" s="58">
        <f t="shared" si="149"/>
        <v>0</v>
      </c>
      <c r="BD158" s="58" t="str">
        <f>IF(B158="","",VLOOKUP(B158,'登録データ（男）'!$A$3:$L$1202,8))</f>
        <v/>
      </c>
      <c r="BE158" s="58" t="str">
        <f>IF(B158="","",VLOOKUP(B158,'登録データ（男）'!$A$3:$L$1202,11))</f>
        <v/>
      </c>
      <c r="BF158" s="58" t="str">
        <f t="shared" si="163"/>
        <v/>
      </c>
      <c r="BI158" s="58">
        <f t="shared" si="164"/>
        <v>0</v>
      </c>
    </row>
    <row r="159" spans="1:61" ht="16.5" customHeight="1" thickTop="1">
      <c r="A159" s="257">
        <v>48</v>
      </c>
      <c r="B159" s="287"/>
      <c r="C159" s="290" t="str">
        <f>IF(B159="","",VLOOKUP(B159,'登録データ（男）'!$A$3:$W$2000,2,FALSE))</f>
        <v/>
      </c>
      <c r="D159" s="290" t="str">
        <f>IF(B159="","",VLOOKUP(B159,'登録データ（男）'!$A$3:$W$2000,3,FALSE))</f>
        <v/>
      </c>
      <c r="E159" s="58" t="str">
        <f>IF(B159="","",VLOOKUP(B159,'登録データ（男）'!$A$3:$W$2000,7,FALSE))</f>
        <v/>
      </c>
      <c r="F159" s="72" t="s">
        <v>121</v>
      </c>
      <c r="G159" s="95"/>
      <c r="H159" s="176"/>
      <c r="I159" s="97"/>
      <c r="J159" s="99" t="str">
        <f t="shared" si="170"/>
        <v/>
      </c>
      <c r="K159" s="97"/>
      <c r="L159" s="99" t="str">
        <f t="shared" si="171"/>
        <v/>
      </c>
      <c r="M159" s="97"/>
      <c r="N159" s="96"/>
      <c r="O159" s="273"/>
      <c r="P159" s="274"/>
      <c r="Q159" s="274"/>
      <c r="R159" s="259"/>
      <c r="S159" s="254"/>
      <c r="V159" s="60"/>
      <c r="W159" s="58">
        <f>IF(B159="",0,IF(VLOOKUP(B159,'登録データ（男）'!$A$3:$AT$1687,29,FALSE)=1,0,1))</f>
        <v>0</v>
      </c>
      <c r="X159" s="58">
        <f>IF(B159="",1,0)</f>
        <v>1</v>
      </c>
      <c r="Y159" s="58">
        <f>IF(C159="",1,0)</f>
        <v>1</v>
      </c>
      <c r="Z159" s="58">
        <f>IF(D159="",1,0)</f>
        <v>1</v>
      </c>
      <c r="AA159" s="58">
        <f>IF(E159="",1,0)</f>
        <v>1</v>
      </c>
      <c r="AB159" s="58">
        <f>IF(E160="",1,0)</f>
        <v>1</v>
      </c>
      <c r="AC159" s="58">
        <f>SUM(X159:AB159)</f>
        <v>5</v>
      </c>
      <c r="AD159" s="58">
        <f t="shared" ca="1" si="156"/>
        <v>0</v>
      </c>
      <c r="AE159" s="58">
        <f t="shared" si="157"/>
        <v>0</v>
      </c>
      <c r="AF159" s="58" t="str">
        <f>IF(G159="","0",VLOOKUP(G159,'登録データ（男）'!$R$4:$T$27,2,FALSE))</f>
        <v>0</v>
      </c>
      <c r="AG159" s="58" t="str">
        <f t="shared" si="158"/>
        <v>00</v>
      </c>
      <c r="AH159" s="58" t="str">
        <f>IF(G159="","0",IF(OR(RIGHT(G159,1)="m",RIGHT(G159,1)="H",RIGHT(G159,1)="W",RIGHT(G159,1)="C",RIGHT(G159,1)="〉"),1,2))</f>
        <v>0</v>
      </c>
      <c r="AI159" s="58" t="str">
        <f t="shared" si="159"/>
        <v>000000</v>
      </c>
      <c r="AJ159" s="58" t="str">
        <f t="shared" ca="1" si="160"/>
        <v/>
      </c>
      <c r="AK159" s="58">
        <f t="shared" si="165"/>
        <v>0</v>
      </c>
      <c r="AL159" s="58" t="str">
        <f>IF(G159="","0",VALUE(VLOOKUP(G159,'登録データ（男）'!$R$4:$T$31,3,FALSE)))</f>
        <v>0</v>
      </c>
      <c r="AM159" s="58">
        <f t="shared" si="161"/>
        <v>0</v>
      </c>
      <c r="AN159" s="58">
        <f t="shared" si="162"/>
        <v>0</v>
      </c>
      <c r="AO159" s="11" t="str">
        <f ca="1">IF(OFFSET(B159,-MOD(ROW(B159),3),0)&lt;&gt;"",IF(RIGHT(G159,1)=")",VALUE(VLOOKUP(OFFSET(B159,-MOD(ROW(B159),3),0),'登録データ（男）'!A144:J1462,8,FALSE)),"0"),"0")</f>
        <v>0</v>
      </c>
      <c r="AP159" s="58">
        <f t="shared" ca="1" si="166"/>
        <v>0</v>
      </c>
      <c r="AQ159" s="58" t="str">
        <f t="shared" ref="AQ159" si="181">IF(AR159="","",RANK(AR159,$AR$18:$AR$467,1))</f>
        <v/>
      </c>
      <c r="AR159" s="58" t="str">
        <f>IF(R159="","",B159)</f>
        <v/>
      </c>
      <c r="AS159" s="58" t="str">
        <f t="shared" ref="AS159" si="182">IF(AT159="","",RANK(AT159,$AT$18:$AT$467,1))</f>
        <v/>
      </c>
      <c r="AT159" s="58" t="str">
        <f>IF(S159="","",B159)</f>
        <v/>
      </c>
      <c r="AU159" s="58" t="str">
        <f t="shared" ref="AU159" si="183">IF(AV159="","",RANK(AV159,$AV$18:$AV$467,1))</f>
        <v/>
      </c>
      <c r="AV159" s="58" t="str">
        <f>IF(OR(G159="十種競技",G160="十種競技",G161="十種競技"),B159,"")</f>
        <v/>
      </c>
      <c r="AW159" s="58"/>
      <c r="AX159" s="58">
        <f>B159</f>
        <v>0</v>
      </c>
      <c r="AY159" s="108">
        <f>B462</f>
        <v>0</v>
      </c>
      <c r="AZ159" s="58"/>
      <c r="BA159" s="58">
        <f t="shared" si="149"/>
        <v>0</v>
      </c>
      <c r="BD159" s="58" t="str">
        <f>IF(B159="","",VLOOKUP(B159,'登録データ（男）'!$A$3:$L$1202,8))</f>
        <v/>
      </c>
      <c r="BE159" s="58" t="str">
        <f>IF(B159="","",VLOOKUP(B159,'登録データ（男）'!$A$3:$L$1202,11))</f>
        <v/>
      </c>
      <c r="BF159" s="58" t="str">
        <f t="shared" si="163"/>
        <v/>
      </c>
      <c r="BI159" s="58">
        <f t="shared" si="164"/>
        <v>0</v>
      </c>
    </row>
    <row r="160" spans="1:61" ht="16.5" customHeight="1">
      <c r="A160" s="250"/>
      <c r="B160" s="288"/>
      <c r="C160" s="291"/>
      <c r="D160" s="291"/>
      <c r="E160" s="109"/>
      <c r="F160" s="58" t="s">
        <v>122</v>
      </c>
      <c r="G160" s="103"/>
      <c r="H160" s="109"/>
      <c r="I160" s="102"/>
      <c r="J160" s="61" t="str">
        <f t="shared" si="170"/>
        <v/>
      </c>
      <c r="K160" s="101"/>
      <c r="L160" s="61" t="str">
        <f t="shared" si="171"/>
        <v/>
      </c>
      <c r="M160" s="101"/>
      <c r="N160" s="101"/>
      <c r="O160" s="275"/>
      <c r="P160" s="276"/>
      <c r="Q160" s="276"/>
      <c r="R160" s="260"/>
      <c r="S160" s="255"/>
      <c r="V160" s="60"/>
      <c r="W160" s="58"/>
      <c r="X160" s="58"/>
      <c r="Y160" s="58"/>
      <c r="Z160" s="58"/>
      <c r="AA160" s="58"/>
      <c r="AB160" s="58"/>
      <c r="AC160" s="58"/>
      <c r="AD160" s="58">
        <f t="shared" ca="1" si="156"/>
        <v>0</v>
      </c>
      <c r="AE160" s="58">
        <f t="shared" si="157"/>
        <v>0</v>
      </c>
      <c r="AF160" s="58" t="str">
        <f>IF(G160="","0",VLOOKUP(G160,'登録データ（男）'!$R$4:$T$27,2,FALSE))</f>
        <v>0</v>
      </c>
      <c r="AG160" s="58" t="str">
        <f t="shared" si="158"/>
        <v>00</v>
      </c>
      <c r="AH160" s="58" t="str">
        <f>IF(G160="","0",IF(OR(RIGHT(G160,1)="m",RIGHT(G160,1)="H",RIGHT(G160,1)="W",RIGHT(G160,1)="C"),1,2))</f>
        <v>0</v>
      </c>
      <c r="AI160" s="58" t="str">
        <f t="shared" si="159"/>
        <v>000000</v>
      </c>
      <c r="AJ160" s="58" t="str">
        <f t="shared" ca="1" si="160"/>
        <v/>
      </c>
      <c r="AK160" s="58">
        <f t="shared" si="165"/>
        <v>0</v>
      </c>
      <c r="AL160" s="58" t="str">
        <f>IF(G160="","0",VALUE(VLOOKUP(G160,'登録データ（男）'!$R$4:$T$31,3,FALSE)))</f>
        <v>0</v>
      </c>
      <c r="AM160" s="58">
        <f t="shared" si="161"/>
        <v>0</v>
      </c>
      <c r="AN160" s="58">
        <f t="shared" si="162"/>
        <v>0</v>
      </c>
      <c r="AO160" s="11" t="str">
        <f ca="1">IF(OFFSET(B160,-MOD(ROW(B160),3),0)&lt;&gt;"",IF(RIGHT(G160,1)=")",VALUE(VLOOKUP(OFFSET(B160,-MOD(ROW(B160),3),0),'登録データ（男）'!A145:J1463,8,FALSE)),"0"),"0")</f>
        <v>0</v>
      </c>
      <c r="AP160" s="58">
        <f t="shared" ca="1" si="166"/>
        <v>0</v>
      </c>
      <c r="AQ160" s="58"/>
      <c r="AR160" s="58"/>
      <c r="AS160" s="58"/>
      <c r="AT160" s="58"/>
      <c r="AU160" s="58"/>
      <c r="AV160" s="58"/>
      <c r="AW160" s="58"/>
      <c r="AX160" s="58"/>
      <c r="AY160" s="108">
        <f>B465</f>
        <v>0</v>
      </c>
      <c r="AZ160" s="58"/>
      <c r="BA160" s="58">
        <f t="shared" si="149"/>
        <v>0</v>
      </c>
      <c r="BD160" s="58" t="str">
        <f>IF(B160="","",VLOOKUP(B160,'登録データ（男）'!$A$3:$L$1202,8))</f>
        <v/>
      </c>
      <c r="BE160" s="58" t="str">
        <f>IF(B160="","",VLOOKUP(B160,'登録データ（男）'!$A$3:$L$1202,11))</f>
        <v/>
      </c>
      <c r="BF160" s="58" t="str">
        <f t="shared" si="163"/>
        <v/>
      </c>
      <c r="BI160" s="58">
        <f t="shared" si="164"/>
        <v>0</v>
      </c>
    </row>
    <row r="161" spans="1:61" ht="18.75" customHeight="1" thickBot="1">
      <c r="A161" s="258"/>
      <c r="B161" s="289"/>
      <c r="C161" s="292"/>
      <c r="D161" s="292"/>
      <c r="E161" s="148" t="s">
        <v>460</v>
      </c>
      <c r="F161" s="73" t="s">
        <v>123</v>
      </c>
      <c r="G161" s="103"/>
      <c r="H161" s="175"/>
      <c r="I161" s="100"/>
      <c r="J161" s="64" t="str">
        <f t="shared" si="170"/>
        <v/>
      </c>
      <c r="K161" s="100"/>
      <c r="L161" s="64" t="str">
        <f t="shared" si="171"/>
        <v/>
      </c>
      <c r="M161" s="100"/>
      <c r="N161" s="98"/>
      <c r="O161" s="271"/>
      <c r="P161" s="272"/>
      <c r="Q161" s="272"/>
      <c r="R161" s="261"/>
      <c r="S161" s="256"/>
      <c r="V161" s="60"/>
      <c r="W161" s="58"/>
      <c r="X161" s="58"/>
      <c r="Y161" s="58"/>
      <c r="Z161" s="58"/>
      <c r="AA161" s="58"/>
      <c r="AB161" s="58"/>
      <c r="AC161" s="58"/>
      <c r="AD161" s="58">
        <f t="shared" ca="1" si="156"/>
        <v>0</v>
      </c>
      <c r="AE161" s="58">
        <f t="shared" si="157"/>
        <v>0</v>
      </c>
      <c r="AF161" s="58" t="str">
        <f>IF(G161="","0",VLOOKUP(G161,'登録データ（男）'!$R$4:$T$27,2,FALSE))</f>
        <v>0</v>
      </c>
      <c r="AG161" s="58" t="str">
        <f t="shared" si="158"/>
        <v>00</v>
      </c>
      <c r="AH161" s="58" t="str">
        <f>IF(G161="","0",IF(OR(RIGHT(G161,1)="m",RIGHT(G161,1)="H",RIGHT(G161,1)="W",RIGHT(G161,1)="C"),1,2))</f>
        <v>0</v>
      </c>
      <c r="AI161" s="58" t="str">
        <f t="shared" si="159"/>
        <v>000000</v>
      </c>
      <c r="AJ161" s="58" t="str">
        <f t="shared" ca="1" si="160"/>
        <v/>
      </c>
      <c r="AK161" s="58">
        <f t="shared" si="165"/>
        <v>0</v>
      </c>
      <c r="AL161" s="58" t="str">
        <f>IF(G161="","0",VALUE(VLOOKUP(G161,'登録データ（男）'!$R$4:$T$31,3,FALSE)))</f>
        <v>0</v>
      </c>
      <c r="AM161" s="58">
        <f t="shared" si="161"/>
        <v>0</v>
      </c>
      <c r="AN161" s="58">
        <f t="shared" si="162"/>
        <v>0</v>
      </c>
      <c r="AO161" s="11" t="str">
        <f ca="1">IF(OFFSET(B161,-MOD(ROW(B161),3),0)&lt;&gt;"",IF(RIGHT(G161,1)=")",VALUE(VLOOKUP(OFFSET(B161,-MOD(ROW(B161),3),0),'登録データ（男）'!A146:J1464,8,FALSE)),"0"),"0")</f>
        <v>0</v>
      </c>
      <c r="AP161" s="58">
        <f t="shared" ca="1" si="166"/>
        <v>0</v>
      </c>
      <c r="AQ161" s="58"/>
      <c r="AR161" s="58"/>
      <c r="AS161" s="58"/>
      <c r="AT161" s="58"/>
      <c r="AU161" s="58"/>
      <c r="AV161" s="58"/>
      <c r="AW161" s="58"/>
      <c r="AX161" s="58"/>
      <c r="BD161" s="58" t="str">
        <f>IF(B161="","",VLOOKUP(B161,'登録データ（男）'!$A$3:$L$1202,8))</f>
        <v/>
      </c>
      <c r="BE161" s="58" t="str">
        <f>IF(B161="","",VLOOKUP(B161,'登録データ（男）'!$A$3:$L$1202,11))</f>
        <v/>
      </c>
      <c r="BF161" s="58" t="str">
        <f t="shared" si="163"/>
        <v/>
      </c>
      <c r="BI161" s="58">
        <f t="shared" si="164"/>
        <v>0</v>
      </c>
    </row>
    <row r="162" spans="1:61" ht="15.75" customHeight="1" thickTop="1">
      <c r="A162" s="257">
        <v>49</v>
      </c>
      <c r="B162" s="287"/>
      <c r="C162" s="290" t="str">
        <f>IF(B162="","",VLOOKUP(B162,'登録データ（男）'!$A$3:$W$2000,2,FALSE))</f>
        <v/>
      </c>
      <c r="D162" s="290" t="str">
        <f>IF(B162="","",VLOOKUP(B162,'登録データ（男）'!$A$3:$W$2000,3,FALSE))</f>
        <v/>
      </c>
      <c r="E162" s="58" t="str">
        <f>IF(B162="","",VLOOKUP(B162,'登録データ（男）'!$A$3:$W$2000,7,FALSE))</f>
        <v/>
      </c>
      <c r="F162" s="72" t="s">
        <v>121</v>
      </c>
      <c r="G162" s="95"/>
      <c r="H162" s="176"/>
      <c r="I162" s="97"/>
      <c r="J162" s="99" t="str">
        <f t="shared" si="170"/>
        <v/>
      </c>
      <c r="K162" s="97"/>
      <c r="L162" s="99" t="str">
        <f t="shared" si="171"/>
        <v/>
      </c>
      <c r="M162" s="97"/>
      <c r="N162" s="96"/>
      <c r="O162" s="273"/>
      <c r="P162" s="274"/>
      <c r="Q162" s="274"/>
      <c r="R162" s="259"/>
      <c r="S162" s="254"/>
      <c r="V162" s="60"/>
      <c r="W162" s="58">
        <f>IF(B162="",0,IF(VLOOKUP(B162,'登録データ（男）'!$A$3:$AT$1687,29,FALSE)=1,0,1))</f>
        <v>0</v>
      </c>
      <c r="X162" s="58">
        <f>IF(B162="",1,0)</f>
        <v>1</v>
      </c>
      <c r="Y162" s="58">
        <f>IF(C162="",1,0)</f>
        <v>1</v>
      </c>
      <c r="Z162" s="58">
        <f>IF(D162="",1,0)</f>
        <v>1</v>
      </c>
      <c r="AA162" s="58">
        <f>IF(E162="",1,0)</f>
        <v>1</v>
      </c>
      <c r="AB162" s="58">
        <f>IF(E163="",1,0)</f>
        <v>1</v>
      </c>
      <c r="AC162" s="58">
        <f>SUM(X162:AB162)</f>
        <v>5</v>
      </c>
      <c r="AD162" s="58">
        <f t="shared" ca="1" si="156"/>
        <v>0</v>
      </c>
      <c r="AE162" s="58">
        <f t="shared" si="157"/>
        <v>0</v>
      </c>
      <c r="AF162" s="58" t="str">
        <f>IF(G162="","0",VLOOKUP(G162,'登録データ（男）'!$R$4:$T$27,2,FALSE))</f>
        <v>0</v>
      </c>
      <c r="AG162" s="58" t="str">
        <f t="shared" si="158"/>
        <v>00</v>
      </c>
      <c r="AH162" s="58" t="str">
        <f>IF(G162="","0",IF(OR(RIGHT(G162,1)="m",RIGHT(G162,1)="H",RIGHT(G162,1)="W",RIGHT(G162,1)="C",RIGHT(G162,1)="〉"),1,2))</f>
        <v>0</v>
      </c>
      <c r="AI162" s="58" t="str">
        <f t="shared" si="159"/>
        <v>000000</v>
      </c>
      <c r="AJ162" s="58" t="str">
        <f t="shared" ca="1" si="160"/>
        <v/>
      </c>
      <c r="AK162" s="58">
        <f t="shared" si="165"/>
        <v>0</v>
      </c>
      <c r="AL162" s="58" t="str">
        <f>IF(G162="","0",VALUE(VLOOKUP(G162,'登録データ（男）'!$R$4:$T$31,3,FALSE)))</f>
        <v>0</v>
      </c>
      <c r="AM162" s="58">
        <f t="shared" si="161"/>
        <v>0</v>
      </c>
      <c r="AN162" s="58">
        <f t="shared" si="162"/>
        <v>0</v>
      </c>
      <c r="AO162" s="11" t="str">
        <f ca="1">IF(OFFSET(B162,-MOD(ROW(B162),3),0)&lt;&gt;"",IF(RIGHT(G162,1)=")",VALUE(VLOOKUP(OFFSET(B162,-MOD(ROW(B162),3),0),'登録データ（男）'!A147:J1465,8,FALSE)),"0"),"0")</f>
        <v>0</v>
      </c>
      <c r="AP162" s="58">
        <f t="shared" ca="1" si="166"/>
        <v>0</v>
      </c>
      <c r="AQ162" s="58" t="str">
        <f t="shared" ref="AQ162" si="184">IF(AR162="","",RANK(AR162,$AR$18:$AR$467,1))</f>
        <v/>
      </c>
      <c r="AR162" s="58" t="str">
        <f>IF(R162="","",B162)</f>
        <v/>
      </c>
      <c r="AS162" s="58" t="str">
        <f t="shared" ref="AS162" si="185">IF(AT162="","",RANK(AT162,$AT$18:$AT$467,1))</f>
        <v/>
      </c>
      <c r="AT162" s="58" t="str">
        <f>IF(S162="","",B162)</f>
        <v/>
      </c>
      <c r="AU162" s="58" t="str">
        <f t="shared" ref="AU162" si="186">IF(AV162="","",RANK(AV162,$AV$18:$AV$467,1))</f>
        <v/>
      </c>
      <c r="AV162" s="58" t="str">
        <f>IF(OR(G162="十種競技",G163="十種競技",G164="十種競技"),B162,"")</f>
        <v/>
      </c>
      <c r="AW162" s="58"/>
      <c r="AX162" s="58">
        <f>B162</f>
        <v>0</v>
      </c>
      <c r="BD162" s="58" t="str">
        <f>IF(B162="","",VLOOKUP(B162,'登録データ（男）'!$A$3:$L$1202,8))</f>
        <v/>
      </c>
      <c r="BE162" s="58" t="str">
        <f>IF(B162="","",VLOOKUP(B162,'登録データ（男）'!$A$3:$L$1202,11))</f>
        <v/>
      </c>
      <c r="BF162" s="58" t="str">
        <f t="shared" si="163"/>
        <v/>
      </c>
      <c r="BI162" s="58">
        <f t="shared" si="164"/>
        <v>0</v>
      </c>
    </row>
    <row r="163" spans="1:61" ht="15.75" customHeight="1">
      <c r="A163" s="250"/>
      <c r="B163" s="288"/>
      <c r="C163" s="291"/>
      <c r="D163" s="291"/>
      <c r="E163" s="109"/>
      <c r="F163" s="58" t="s">
        <v>122</v>
      </c>
      <c r="G163" s="103"/>
      <c r="H163" s="109"/>
      <c r="I163" s="102"/>
      <c r="J163" s="61" t="str">
        <f t="shared" si="170"/>
        <v/>
      </c>
      <c r="K163" s="101"/>
      <c r="L163" s="61" t="str">
        <f t="shared" si="171"/>
        <v/>
      </c>
      <c r="M163" s="101"/>
      <c r="N163" s="101"/>
      <c r="O163" s="275"/>
      <c r="P163" s="276"/>
      <c r="Q163" s="276"/>
      <c r="R163" s="260"/>
      <c r="S163" s="255"/>
      <c r="V163" s="60"/>
      <c r="W163" s="58"/>
      <c r="X163" s="58"/>
      <c r="Y163" s="58"/>
      <c r="Z163" s="58"/>
      <c r="AA163" s="58"/>
      <c r="AB163" s="58"/>
      <c r="AC163" s="58"/>
      <c r="AD163" s="58">
        <f t="shared" ca="1" si="156"/>
        <v>0</v>
      </c>
      <c r="AE163" s="58">
        <f t="shared" si="157"/>
        <v>0</v>
      </c>
      <c r="AF163" s="58" t="str">
        <f>IF(G163="","0",VLOOKUP(G163,'登録データ（男）'!$R$4:$T$27,2,FALSE))</f>
        <v>0</v>
      </c>
      <c r="AG163" s="58" t="str">
        <f t="shared" si="158"/>
        <v>00</v>
      </c>
      <c r="AH163" s="58" t="str">
        <f>IF(G163="","0",IF(OR(RIGHT(G163,1)="m",RIGHT(G163,1)="H",RIGHT(G163,1)="W",RIGHT(G163,1)="C"),1,2))</f>
        <v>0</v>
      </c>
      <c r="AI163" s="58" t="str">
        <f t="shared" si="159"/>
        <v>000000</v>
      </c>
      <c r="AJ163" s="58" t="str">
        <f t="shared" ca="1" si="160"/>
        <v/>
      </c>
      <c r="AK163" s="58">
        <f t="shared" si="165"/>
        <v>0</v>
      </c>
      <c r="AL163" s="58" t="str">
        <f>IF(G163="","0",VALUE(VLOOKUP(G163,'登録データ（男）'!$R$4:$T$31,3,FALSE)))</f>
        <v>0</v>
      </c>
      <c r="AM163" s="58">
        <f t="shared" si="161"/>
        <v>0</v>
      </c>
      <c r="AN163" s="58">
        <f t="shared" si="162"/>
        <v>0</v>
      </c>
      <c r="AO163" s="11" t="str">
        <f ca="1">IF(OFFSET(B163,-MOD(ROW(B163),3),0)&lt;&gt;"",IF(RIGHT(G163,1)=")",VALUE(VLOOKUP(OFFSET(B163,-MOD(ROW(B163),3),0),'登録データ（男）'!A148:J1466,8,FALSE)),"0"),"0")</f>
        <v>0</v>
      </c>
      <c r="AP163" s="58">
        <f t="shared" ca="1" si="166"/>
        <v>0</v>
      </c>
      <c r="AQ163" s="58"/>
      <c r="AR163" s="58"/>
      <c r="AS163" s="58"/>
      <c r="AT163" s="58"/>
      <c r="AU163" s="58"/>
      <c r="AV163" s="58"/>
      <c r="AW163" s="58"/>
      <c r="AX163" s="58"/>
      <c r="BD163" s="58" t="str">
        <f>IF(B163="","",VLOOKUP(B163,'登録データ（男）'!$A$3:$L$1202,8))</f>
        <v/>
      </c>
      <c r="BE163" s="58" t="str">
        <f>IF(B163="","",VLOOKUP(B163,'登録データ（男）'!$A$3:$L$1202,11))</f>
        <v/>
      </c>
      <c r="BF163" s="58" t="str">
        <f t="shared" si="163"/>
        <v/>
      </c>
      <c r="BI163" s="58">
        <f t="shared" si="164"/>
        <v>0</v>
      </c>
    </row>
    <row r="164" spans="1:61" ht="18.75" customHeight="1" thickBot="1">
      <c r="A164" s="258"/>
      <c r="B164" s="289"/>
      <c r="C164" s="292"/>
      <c r="D164" s="292"/>
      <c r="E164" s="148" t="s">
        <v>460</v>
      </c>
      <c r="F164" s="73" t="s">
        <v>123</v>
      </c>
      <c r="G164" s="103"/>
      <c r="H164" s="175"/>
      <c r="I164" s="100"/>
      <c r="J164" s="64" t="str">
        <f t="shared" si="170"/>
        <v/>
      </c>
      <c r="K164" s="100"/>
      <c r="L164" s="64" t="str">
        <f t="shared" si="171"/>
        <v/>
      </c>
      <c r="M164" s="100"/>
      <c r="N164" s="98"/>
      <c r="O164" s="271"/>
      <c r="P164" s="272"/>
      <c r="Q164" s="272"/>
      <c r="R164" s="261"/>
      <c r="S164" s="256"/>
      <c r="V164" s="60"/>
      <c r="W164" s="58"/>
      <c r="X164" s="58"/>
      <c r="Y164" s="58"/>
      <c r="Z164" s="58"/>
      <c r="AA164" s="58"/>
      <c r="AB164" s="58"/>
      <c r="AC164" s="58"/>
      <c r="AD164" s="58">
        <f t="shared" ca="1" si="156"/>
        <v>0</v>
      </c>
      <c r="AE164" s="58">
        <f t="shared" si="157"/>
        <v>0</v>
      </c>
      <c r="AF164" s="58" t="str">
        <f>IF(G164="","0",VLOOKUP(G164,'登録データ（男）'!$R$4:$T$27,2,FALSE))</f>
        <v>0</v>
      </c>
      <c r="AG164" s="58" t="str">
        <f t="shared" si="158"/>
        <v>00</v>
      </c>
      <c r="AH164" s="58" t="str">
        <f>IF(G164="","0",IF(OR(RIGHT(G164,1)="m",RIGHT(G164,1)="H",RIGHT(G164,1)="W",RIGHT(G164,1)="C"),1,2))</f>
        <v>0</v>
      </c>
      <c r="AI164" s="58" t="str">
        <f t="shared" si="159"/>
        <v>000000</v>
      </c>
      <c r="AJ164" s="58" t="str">
        <f t="shared" ca="1" si="160"/>
        <v/>
      </c>
      <c r="AK164" s="58">
        <f t="shared" si="165"/>
        <v>0</v>
      </c>
      <c r="AL164" s="58" t="str">
        <f>IF(G164="","0",VALUE(VLOOKUP(G164,'登録データ（男）'!$R$4:$T$31,3,FALSE)))</f>
        <v>0</v>
      </c>
      <c r="AM164" s="58">
        <f t="shared" si="161"/>
        <v>0</v>
      </c>
      <c r="AN164" s="58">
        <f t="shared" si="162"/>
        <v>0</v>
      </c>
      <c r="AO164" s="11" t="str">
        <f ca="1">IF(OFFSET(B164,-MOD(ROW(B164),3),0)&lt;&gt;"",IF(RIGHT(G164,1)=")",VALUE(VLOOKUP(OFFSET(B164,-MOD(ROW(B164),3),0),'登録データ（男）'!A149:J1467,8,FALSE)),"0"),"0")</f>
        <v>0</v>
      </c>
      <c r="AP164" s="58">
        <f t="shared" ca="1" si="166"/>
        <v>0</v>
      </c>
      <c r="AQ164" s="58"/>
      <c r="AR164" s="58"/>
      <c r="AS164" s="58"/>
      <c r="AT164" s="58"/>
      <c r="AU164" s="58"/>
      <c r="AV164" s="58"/>
      <c r="AW164" s="58"/>
      <c r="AX164" s="58"/>
      <c r="BD164" s="58" t="str">
        <f>IF(B164="","",VLOOKUP(B164,'登録データ（男）'!$A$3:$L$1202,8))</f>
        <v/>
      </c>
      <c r="BE164" s="58" t="str">
        <f>IF(B164="","",VLOOKUP(B164,'登録データ（男）'!$A$3:$L$1202,11))</f>
        <v/>
      </c>
      <c r="BF164" s="58" t="str">
        <f t="shared" si="163"/>
        <v/>
      </c>
      <c r="BI164" s="58">
        <f t="shared" si="164"/>
        <v>0</v>
      </c>
    </row>
    <row r="165" spans="1:61" ht="18.75" customHeight="1" thickTop="1">
      <c r="A165" s="257">
        <v>50</v>
      </c>
      <c r="B165" s="287"/>
      <c r="C165" s="290" t="str">
        <f>IF(B165="","",VLOOKUP(B165,'登録データ（男）'!$A$3:$W$2000,2,FALSE))</f>
        <v/>
      </c>
      <c r="D165" s="290" t="str">
        <f>IF(B165="","",VLOOKUP(B165,'登録データ（男）'!$A$3:$W$2000,3,FALSE))</f>
        <v/>
      </c>
      <c r="E165" s="58" t="str">
        <f>IF(B165="","",VLOOKUP(B165,'登録データ（男）'!$A$3:$W$2000,7,FALSE))</f>
        <v/>
      </c>
      <c r="F165" s="72" t="s">
        <v>121</v>
      </c>
      <c r="G165" s="95"/>
      <c r="H165" s="176"/>
      <c r="I165" s="97"/>
      <c r="J165" s="99" t="str">
        <f t="shared" si="170"/>
        <v/>
      </c>
      <c r="K165" s="97"/>
      <c r="L165" s="99" t="str">
        <f t="shared" si="171"/>
        <v/>
      </c>
      <c r="M165" s="97"/>
      <c r="N165" s="96"/>
      <c r="O165" s="273"/>
      <c r="P165" s="274"/>
      <c r="Q165" s="274"/>
      <c r="R165" s="259"/>
      <c r="S165" s="254"/>
      <c r="V165" s="60"/>
      <c r="W165" s="58">
        <f>IF(B165="",0,IF(VLOOKUP(B165,'登録データ（男）'!$A$3:$AT$1687,29,FALSE)=1,0,1))</f>
        <v>0</v>
      </c>
      <c r="X165" s="58">
        <f>IF(B165="",1,0)</f>
        <v>1</v>
      </c>
      <c r="Y165" s="58">
        <f>IF(C165="",1,0)</f>
        <v>1</v>
      </c>
      <c r="Z165" s="58">
        <f>IF(D165="",1,0)</f>
        <v>1</v>
      </c>
      <c r="AA165" s="58">
        <f>IF(E165="",1,0)</f>
        <v>1</v>
      </c>
      <c r="AB165" s="58">
        <f>IF(E166="",1,0)</f>
        <v>1</v>
      </c>
      <c r="AC165" s="58">
        <f>SUM(X165:AB165)</f>
        <v>5</v>
      </c>
      <c r="AD165" s="58">
        <f t="shared" ca="1" si="156"/>
        <v>0</v>
      </c>
      <c r="AE165" s="58">
        <f t="shared" si="157"/>
        <v>0</v>
      </c>
      <c r="AF165" s="58" t="str">
        <f>IF(G165="","0",VLOOKUP(G165,'登録データ（男）'!$R$4:$T$27,2,FALSE))</f>
        <v>0</v>
      </c>
      <c r="AG165" s="58" t="str">
        <f t="shared" si="158"/>
        <v>00</v>
      </c>
      <c r="AH165" s="58" t="str">
        <f>IF(G165="","0",IF(OR(RIGHT(G165,1)="m",RIGHT(G165,1)="H",RIGHT(G165,1)="W",RIGHT(G165,1)="C",RIGHT(G165,1)="〉"),1,2))</f>
        <v>0</v>
      </c>
      <c r="AI165" s="58" t="str">
        <f t="shared" si="159"/>
        <v>000000</v>
      </c>
      <c r="AJ165" s="58" t="str">
        <f t="shared" ca="1" si="160"/>
        <v/>
      </c>
      <c r="AK165" s="58">
        <f t="shared" si="165"/>
        <v>0</v>
      </c>
      <c r="AL165" s="58" t="str">
        <f>IF(G165="","0",VALUE(VLOOKUP(G165,'登録データ（男）'!$R$4:$T$31,3,FALSE)))</f>
        <v>0</v>
      </c>
      <c r="AM165" s="58">
        <f t="shared" si="161"/>
        <v>0</v>
      </c>
      <c r="AN165" s="58">
        <f t="shared" si="162"/>
        <v>0</v>
      </c>
      <c r="AO165" s="11" t="str">
        <f ca="1">IF(OFFSET(B165,-MOD(ROW(B165),3),0)&lt;&gt;"",IF(RIGHT(G165,1)=")",VALUE(VLOOKUP(OFFSET(B165,-MOD(ROW(B165),3),0),'登録データ（男）'!A150:J1468,8,FALSE)),"0"),"0")</f>
        <v>0</v>
      </c>
      <c r="AP165" s="58">
        <f t="shared" ca="1" si="166"/>
        <v>0</v>
      </c>
      <c r="AQ165" s="58" t="str">
        <f t="shared" ref="AQ165" si="187">IF(AR165="","",RANK(AR165,$AR$18:$AR$467,1))</f>
        <v/>
      </c>
      <c r="AR165" s="58" t="str">
        <f>IF(R165="","",B165)</f>
        <v/>
      </c>
      <c r="AS165" s="58" t="str">
        <f t="shared" ref="AS165" si="188">IF(AT165="","",RANK(AT165,$AT$18:$AT$467,1))</f>
        <v/>
      </c>
      <c r="AT165" s="58" t="str">
        <f>IF(S165="","",B165)</f>
        <v/>
      </c>
      <c r="AU165" s="58" t="str">
        <f t="shared" ref="AU165" si="189">IF(AV165="","",RANK(AV165,$AV$18:$AV$467,1))</f>
        <v/>
      </c>
      <c r="AV165" s="58" t="str">
        <f>IF(OR(G165="十種競技",G166="十種競技",G167="十種競技"),B165,"")</f>
        <v/>
      </c>
      <c r="AW165" s="58"/>
      <c r="AX165" s="58">
        <f>B165</f>
        <v>0</v>
      </c>
      <c r="BD165" s="58" t="str">
        <f>IF(B165="","",VLOOKUP(B165,'登録データ（男）'!$A$3:$L$1202,8))</f>
        <v/>
      </c>
      <c r="BE165" s="58" t="str">
        <f>IF(B165="","",VLOOKUP(B165,'登録データ（男）'!$A$3:$L$1202,11))</f>
        <v/>
      </c>
      <c r="BF165" s="58" t="str">
        <f t="shared" si="163"/>
        <v/>
      </c>
      <c r="BI165" s="58">
        <f t="shared" si="164"/>
        <v>0</v>
      </c>
    </row>
    <row r="166" spans="1:61" ht="16.5" customHeight="1">
      <c r="A166" s="250"/>
      <c r="B166" s="288"/>
      <c r="C166" s="291"/>
      <c r="D166" s="291"/>
      <c r="E166" s="109"/>
      <c r="F166" s="58" t="s">
        <v>122</v>
      </c>
      <c r="G166" s="103"/>
      <c r="H166" s="109"/>
      <c r="I166" s="102"/>
      <c r="J166" s="61" t="str">
        <f t="shared" si="170"/>
        <v/>
      </c>
      <c r="K166" s="101"/>
      <c r="L166" s="61" t="str">
        <f t="shared" si="171"/>
        <v/>
      </c>
      <c r="M166" s="101"/>
      <c r="N166" s="101"/>
      <c r="O166" s="275"/>
      <c r="P166" s="276"/>
      <c r="Q166" s="276"/>
      <c r="R166" s="260"/>
      <c r="S166" s="255"/>
      <c r="V166" s="60"/>
      <c r="W166" s="58"/>
      <c r="X166" s="58"/>
      <c r="Y166" s="58"/>
      <c r="Z166" s="58"/>
      <c r="AA166" s="58"/>
      <c r="AB166" s="58"/>
      <c r="AC166" s="58"/>
      <c r="AD166" s="58">
        <f t="shared" ca="1" si="156"/>
        <v>0</v>
      </c>
      <c r="AE166" s="58">
        <f t="shared" si="157"/>
        <v>0</v>
      </c>
      <c r="AF166" s="58" t="str">
        <f>IF(G166="","0",VLOOKUP(G166,'登録データ（男）'!$R$4:$T$27,2,FALSE))</f>
        <v>0</v>
      </c>
      <c r="AG166" s="58" t="str">
        <f t="shared" si="158"/>
        <v>00</v>
      </c>
      <c r="AH166" s="58" t="str">
        <f>IF(G166="","0",IF(OR(RIGHT(G166,1)="m",RIGHT(G166,1)="H",RIGHT(G166,1)="W",RIGHT(G166,1)="C"),1,2))</f>
        <v>0</v>
      </c>
      <c r="AI166" s="58" t="str">
        <f t="shared" si="159"/>
        <v>000000</v>
      </c>
      <c r="AJ166" s="58" t="str">
        <f t="shared" ca="1" si="160"/>
        <v/>
      </c>
      <c r="AK166" s="58">
        <f t="shared" si="165"/>
        <v>0</v>
      </c>
      <c r="AL166" s="58" t="str">
        <f>IF(G166="","0",VALUE(VLOOKUP(G166,'登録データ（男）'!$R$4:$T$31,3,FALSE)))</f>
        <v>0</v>
      </c>
      <c r="AM166" s="58">
        <f t="shared" si="161"/>
        <v>0</v>
      </c>
      <c r="AN166" s="58">
        <f t="shared" si="162"/>
        <v>0</v>
      </c>
      <c r="AO166" s="11" t="str">
        <f ca="1">IF(OFFSET(B166,-MOD(ROW(B166),3),0)&lt;&gt;"",IF(RIGHT(G166,1)=")",VALUE(VLOOKUP(OFFSET(B166,-MOD(ROW(B166),3),0),'登録データ（男）'!A151:J1469,8,FALSE)),"0"),"0")</f>
        <v>0</v>
      </c>
      <c r="AP166" s="58">
        <f t="shared" ca="1" si="166"/>
        <v>0</v>
      </c>
      <c r="AQ166" s="58"/>
      <c r="AR166" s="58"/>
      <c r="AS166" s="58"/>
      <c r="AT166" s="58"/>
      <c r="AU166" s="58"/>
      <c r="AV166" s="58"/>
      <c r="AW166" s="58"/>
      <c r="AX166" s="58"/>
      <c r="BD166" s="58" t="str">
        <f>IF(B166="","",VLOOKUP(B166,'登録データ（男）'!$A$3:$L$1202,8))</f>
        <v/>
      </c>
      <c r="BE166" s="58" t="str">
        <f>IF(B166="","",VLOOKUP(B166,'登録データ（男）'!$A$3:$L$1202,11))</f>
        <v/>
      </c>
      <c r="BF166" s="58" t="str">
        <f t="shared" si="163"/>
        <v/>
      </c>
      <c r="BI166" s="58">
        <f t="shared" si="164"/>
        <v>0</v>
      </c>
    </row>
    <row r="167" spans="1:61" ht="18" customHeight="1" thickBot="1">
      <c r="A167" s="258"/>
      <c r="B167" s="289"/>
      <c r="C167" s="292"/>
      <c r="D167" s="292"/>
      <c r="E167" s="148" t="s">
        <v>460</v>
      </c>
      <c r="F167" s="73" t="s">
        <v>123</v>
      </c>
      <c r="G167" s="103"/>
      <c r="H167" s="175"/>
      <c r="I167" s="100"/>
      <c r="J167" s="64" t="str">
        <f t="shared" si="170"/>
        <v/>
      </c>
      <c r="K167" s="100"/>
      <c r="L167" s="64" t="str">
        <f t="shared" si="171"/>
        <v/>
      </c>
      <c r="M167" s="100"/>
      <c r="N167" s="98"/>
      <c r="O167" s="271"/>
      <c r="P167" s="272"/>
      <c r="Q167" s="272"/>
      <c r="R167" s="261"/>
      <c r="S167" s="256"/>
      <c r="V167" s="60"/>
      <c r="W167" s="58"/>
      <c r="X167" s="58"/>
      <c r="Y167" s="58"/>
      <c r="Z167" s="58"/>
      <c r="AA167" s="58"/>
      <c r="AB167" s="58"/>
      <c r="AC167" s="58"/>
      <c r="AD167" s="58">
        <f t="shared" ca="1" si="156"/>
        <v>0</v>
      </c>
      <c r="AE167" s="58">
        <f t="shared" si="157"/>
        <v>0</v>
      </c>
      <c r="AF167" s="58" t="str">
        <f>IF(G167="","0",VLOOKUP(G167,'登録データ（男）'!$R$4:$T$27,2,FALSE))</f>
        <v>0</v>
      </c>
      <c r="AG167" s="58" t="str">
        <f t="shared" si="158"/>
        <v>00</v>
      </c>
      <c r="AH167" s="58" t="str">
        <f>IF(G167="","0",IF(OR(RIGHT(G167,1)="m",RIGHT(G167,1)="H",RIGHT(G167,1)="W",RIGHT(G167,1)="C"),1,2))</f>
        <v>0</v>
      </c>
      <c r="AI167" s="58" t="str">
        <f t="shared" si="159"/>
        <v>000000</v>
      </c>
      <c r="AJ167" s="58" t="str">
        <f t="shared" ca="1" si="160"/>
        <v/>
      </c>
      <c r="AK167" s="58">
        <f t="shared" si="165"/>
        <v>0</v>
      </c>
      <c r="AL167" s="58" t="str">
        <f>IF(G167="","0",VALUE(VLOOKUP(G167,'登録データ（男）'!$R$4:$T$31,3,FALSE)))</f>
        <v>0</v>
      </c>
      <c r="AM167" s="58">
        <f t="shared" si="161"/>
        <v>0</v>
      </c>
      <c r="AN167" s="58">
        <f t="shared" si="162"/>
        <v>0</v>
      </c>
      <c r="AO167" s="11" t="str">
        <f ca="1">IF(OFFSET(B167,-MOD(ROW(B167),3),0)&lt;&gt;"",IF(RIGHT(G167,1)=")",VALUE(VLOOKUP(OFFSET(B167,-MOD(ROW(B167),3),0),'登録データ（男）'!A152:J1470,8,FALSE)),"0"),"0")</f>
        <v>0</v>
      </c>
      <c r="AP167" s="58">
        <f t="shared" ca="1" si="166"/>
        <v>0</v>
      </c>
      <c r="AQ167" s="58"/>
      <c r="AR167" s="58"/>
      <c r="AS167" s="58"/>
      <c r="AT167" s="58"/>
      <c r="AU167" s="58"/>
      <c r="AV167" s="58"/>
      <c r="AW167" s="58"/>
      <c r="AX167" s="58"/>
      <c r="BD167" s="58" t="str">
        <f>IF(B167="","",VLOOKUP(B167,'登録データ（男）'!$A$3:$L$1202,8))</f>
        <v/>
      </c>
      <c r="BE167" s="58" t="str">
        <f>IF(B167="","",VLOOKUP(B167,'登録データ（男）'!$A$3:$L$1202,11))</f>
        <v/>
      </c>
      <c r="BF167" s="58" t="str">
        <f t="shared" si="163"/>
        <v/>
      </c>
      <c r="BI167" s="58">
        <f t="shared" si="164"/>
        <v>0</v>
      </c>
    </row>
    <row r="168" spans="1:61" ht="18.75" customHeight="1" thickTop="1">
      <c r="A168" s="257">
        <v>51</v>
      </c>
      <c r="B168" s="287"/>
      <c r="C168" s="290" t="str">
        <f>IF(B168="","",VLOOKUP(B168,'登録データ（男）'!$A$3:$W$2000,2,FALSE))</f>
        <v/>
      </c>
      <c r="D168" s="290" t="str">
        <f>IF(B168="","",VLOOKUP(B168,'登録データ（男）'!$A$3:$W$2000,3,FALSE))</f>
        <v/>
      </c>
      <c r="E168" s="58" t="str">
        <f>IF(B168="","",VLOOKUP(B168,'登録データ（男）'!$A$3:$W$2000,7,FALSE))</f>
        <v/>
      </c>
      <c r="F168" s="72" t="s">
        <v>121</v>
      </c>
      <c r="G168" s="95"/>
      <c r="H168" s="176"/>
      <c r="I168" s="97"/>
      <c r="J168" s="99" t="str">
        <f t="shared" si="170"/>
        <v/>
      </c>
      <c r="K168" s="97"/>
      <c r="L168" s="99" t="str">
        <f t="shared" si="171"/>
        <v/>
      </c>
      <c r="M168" s="97"/>
      <c r="N168" s="96"/>
      <c r="O168" s="273"/>
      <c r="P168" s="274"/>
      <c r="Q168" s="274"/>
      <c r="R168" s="259"/>
      <c r="S168" s="254"/>
      <c r="V168" s="60"/>
      <c r="W168" s="58">
        <f>IF(B168="",0,IF(VLOOKUP(B168,'登録データ（男）'!$A$3:$AT$1687,29,FALSE)=1,0,1))</f>
        <v>0</v>
      </c>
      <c r="X168" s="58">
        <f>IF(B168="",1,0)</f>
        <v>1</v>
      </c>
      <c r="Y168" s="58">
        <f>IF(C168="",1,0)</f>
        <v>1</v>
      </c>
      <c r="Z168" s="58">
        <f>IF(D168="",1,0)</f>
        <v>1</v>
      </c>
      <c r="AA168" s="58">
        <f>IF(E168="",1,0)</f>
        <v>1</v>
      </c>
      <c r="AB168" s="58">
        <f>IF(E169="",1,0)</f>
        <v>1</v>
      </c>
      <c r="AC168" s="58">
        <f>SUM(X168:AB168)</f>
        <v>5</v>
      </c>
      <c r="AD168" s="58">
        <f t="shared" ca="1" si="156"/>
        <v>0</v>
      </c>
      <c r="AE168" s="58">
        <f t="shared" si="157"/>
        <v>0</v>
      </c>
      <c r="AF168" s="58" t="str">
        <f>IF(G168="","0",VLOOKUP(G168,'登録データ（男）'!$R$4:$T$27,2,FALSE))</f>
        <v>0</v>
      </c>
      <c r="AG168" s="58" t="str">
        <f t="shared" si="158"/>
        <v>00</v>
      </c>
      <c r="AH168" s="58" t="str">
        <f>IF(G168="","0",IF(OR(RIGHT(G168,1)="m",RIGHT(G168,1)="H",RIGHT(G168,1)="W",RIGHT(G168,1)="C",RIGHT(G168,1)="〉"),1,2))</f>
        <v>0</v>
      </c>
      <c r="AI168" s="58" t="str">
        <f t="shared" si="159"/>
        <v>000000</v>
      </c>
      <c r="AJ168" s="58" t="str">
        <f t="shared" ca="1" si="160"/>
        <v/>
      </c>
      <c r="AK168" s="58">
        <f t="shared" si="165"/>
        <v>0</v>
      </c>
      <c r="AL168" s="58" t="str">
        <f>IF(G168="","0",VALUE(VLOOKUP(G168,'登録データ（男）'!$R$4:$T$31,3,FALSE)))</f>
        <v>0</v>
      </c>
      <c r="AM168" s="58">
        <f t="shared" si="161"/>
        <v>0</v>
      </c>
      <c r="AN168" s="58">
        <f t="shared" si="162"/>
        <v>0</v>
      </c>
      <c r="AO168" s="11" t="str">
        <f ca="1">IF(OFFSET(B168,-MOD(ROW(B168),3),0)&lt;&gt;"",IF(RIGHT(G168,1)=")",VALUE(VLOOKUP(OFFSET(B168,-MOD(ROW(B168),3),0),'登録データ（男）'!A153:J1471,8,FALSE)),"0"),"0")</f>
        <v>0</v>
      </c>
      <c r="AP168" s="58">
        <f t="shared" ca="1" si="166"/>
        <v>0</v>
      </c>
      <c r="AQ168" s="58" t="str">
        <f t="shared" ref="AQ168" si="190">IF(AR168="","",RANK(AR168,$AR$18:$AR$467,1))</f>
        <v/>
      </c>
      <c r="AR168" s="58" t="str">
        <f>IF(R168="","",B168)</f>
        <v/>
      </c>
      <c r="AS168" s="58" t="str">
        <f t="shared" ref="AS168" si="191">IF(AT168="","",RANK(AT168,$AT$18:$AT$467,1))</f>
        <v/>
      </c>
      <c r="AT168" s="58" t="str">
        <f>IF(S168="","",B168)</f>
        <v/>
      </c>
      <c r="AU168" s="58" t="str">
        <f t="shared" ref="AU168" si="192">IF(AV168="","",RANK(AV168,$AV$18:$AV$467,1))</f>
        <v/>
      </c>
      <c r="AV168" s="58" t="str">
        <f>IF(OR(G168="十種競技",G169="十種競技",G170="十種競技"),B168,"")</f>
        <v/>
      </c>
      <c r="AW168" s="58"/>
      <c r="AX168" s="58">
        <f>B168</f>
        <v>0</v>
      </c>
      <c r="BD168" s="58" t="str">
        <f>IF(B168="","",VLOOKUP(B168,'登録データ（男）'!$A$3:$L$1202,8))</f>
        <v/>
      </c>
      <c r="BE168" s="58" t="str">
        <f>IF(B168="","",VLOOKUP(B168,'登録データ（男）'!$A$3:$L$1202,11))</f>
        <v/>
      </c>
      <c r="BF168" s="58" t="str">
        <f t="shared" si="163"/>
        <v/>
      </c>
      <c r="BI168" s="58">
        <f t="shared" si="164"/>
        <v>0</v>
      </c>
    </row>
    <row r="169" spans="1:61" ht="18.75" customHeight="1">
      <c r="A169" s="250"/>
      <c r="B169" s="288"/>
      <c r="C169" s="291"/>
      <c r="D169" s="291"/>
      <c r="E169" s="109"/>
      <c r="F169" s="58" t="s">
        <v>122</v>
      </c>
      <c r="G169" s="103"/>
      <c r="H169" s="109"/>
      <c r="I169" s="102"/>
      <c r="J169" s="61" t="str">
        <f t="shared" si="170"/>
        <v/>
      </c>
      <c r="K169" s="101"/>
      <c r="L169" s="61" t="str">
        <f t="shared" si="171"/>
        <v/>
      </c>
      <c r="M169" s="101"/>
      <c r="N169" s="101"/>
      <c r="O169" s="275"/>
      <c r="P169" s="276"/>
      <c r="Q169" s="276"/>
      <c r="R169" s="260"/>
      <c r="S169" s="255"/>
      <c r="V169" s="60"/>
      <c r="W169" s="58"/>
      <c r="X169" s="58"/>
      <c r="Y169" s="58"/>
      <c r="Z169" s="58"/>
      <c r="AA169" s="58"/>
      <c r="AB169" s="58"/>
      <c r="AC169" s="58"/>
      <c r="AD169" s="58">
        <f t="shared" ca="1" si="156"/>
        <v>0</v>
      </c>
      <c r="AE169" s="58">
        <f t="shared" si="157"/>
        <v>0</v>
      </c>
      <c r="AF169" s="58" t="str">
        <f>IF(G169="","0",VLOOKUP(G169,'登録データ（男）'!$R$4:$T$27,2,FALSE))</f>
        <v>0</v>
      </c>
      <c r="AG169" s="58" t="str">
        <f t="shared" si="158"/>
        <v>00</v>
      </c>
      <c r="AH169" s="58" t="str">
        <f>IF(G169="","0",IF(OR(RIGHT(G169,1)="m",RIGHT(G169,1)="H",RIGHT(G169,1)="W",RIGHT(G169,1)="C"),1,2))</f>
        <v>0</v>
      </c>
      <c r="AI169" s="58" t="str">
        <f t="shared" si="159"/>
        <v>000000</v>
      </c>
      <c r="AJ169" s="58" t="str">
        <f t="shared" ca="1" si="160"/>
        <v/>
      </c>
      <c r="AK169" s="58">
        <f t="shared" si="165"/>
        <v>0</v>
      </c>
      <c r="AL169" s="58" t="str">
        <f>IF(G169="","0",VALUE(VLOOKUP(G169,'登録データ（男）'!$R$4:$T$31,3,FALSE)))</f>
        <v>0</v>
      </c>
      <c r="AM169" s="58">
        <f t="shared" si="161"/>
        <v>0</v>
      </c>
      <c r="AN169" s="58">
        <f t="shared" si="162"/>
        <v>0</v>
      </c>
      <c r="AO169" s="11" t="str">
        <f ca="1">IF(OFFSET(B169,-MOD(ROW(B169),3),0)&lt;&gt;"",IF(RIGHT(G169,1)=")",VALUE(VLOOKUP(OFFSET(B169,-MOD(ROW(B169),3),0),'登録データ（男）'!A154:J1472,8,FALSE)),"0"),"0")</f>
        <v>0</v>
      </c>
      <c r="AP169" s="58">
        <f t="shared" ca="1" si="166"/>
        <v>0</v>
      </c>
      <c r="AQ169" s="58"/>
      <c r="AR169" s="58"/>
      <c r="AS169" s="58"/>
      <c r="AT169" s="58"/>
      <c r="AU169" s="58"/>
      <c r="AV169" s="58"/>
      <c r="AW169" s="58"/>
      <c r="AX169" s="58"/>
      <c r="BD169" s="58" t="str">
        <f>IF(B169="","",VLOOKUP(B169,'登録データ（男）'!$A$3:$L$1202,8))</f>
        <v/>
      </c>
      <c r="BE169" s="58" t="str">
        <f>IF(B169="","",VLOOKUP(B169,'登録データ（男）'!$A$3:$L$1202,11))</f>
        <v/>
      </c>
      <c r="BF169" s="58" t="str">
        <f t="shared" si="163"/>
        <v/>
      </c>
      <c r="BI169" s="58">
        <f t="shared" si="164"/>
        <v>0</v>
      </c>
    </row>
    <row r="170" spans="1:61" ht="18.75" customHeight="1" thickBot="1">
      <c r="A170" s="258"/>
      <c r="B170" s="289"/>
      <c r="C170" s="292"/>
      <c r="D170" s="292"/>
      <c r="E170" s="148" t="s">
        <v>460</v>
      </c>
      <c r="F170" s="73" t="s">
        <v>123</v>
      </c>
      <c r="G170" s="103"/>
      <c r="H170" s="175"/>
      <c r="I170" s="100"/>
      <c r="J170" s="64" t="str">
        <f t="shared" si="170"/>
        <v/>
      </c>
      <c r="K170" s="100"/>
      <c r="L170" s="64" t="str">
        <f t="shared" si="171"/>
        <v/>
      </c>
      <c r="M170" s="100"/>
      <c r="N170" s="98"/>
      <c r="O170" s="271"/>
      <c r="P170" s="272"/>
      <c r="Q170" s="272"/>
      <c r="R170" s="261"/>
      <c r="S170" s="256"/>
      <c r="V170" s="60"/>
      <c r="W170" s="58"/>
      <c r="X170" s="58"/>
      <c r="Y170" s="58"/>
      <c r="Z170" s="58"/>
      <c r="AA170" s="58"/>
      <c r="AB170" s="58"/>
      <c r="AC170" s="58"/>
      <c r="AD170" s="58">
        <f t="shared" ca="1" si="156"/>
        <v>0</v>
      </c>
      <c r="AE170" s="58">
        <f t="shared" si="157"/>
        <v>0</v>
      </c>
      <c r="AF170" s="58" t="str">
        <f>IF(G170="","0",VLOOKUP(G170,'登録データ（男）'!$R$4:$T$27,2,FALSE))</f>
        <v>0</v>
      </c>
      <c r="AG170" s="58" t="str">
        <f t="shared" si="158"/>
        <v>00</v>
      </c>
      <c r="AH170" s="58" t="str">
        <f>IF(G170="","0",IF(OR(RIGHT(G170,1)="m",RIGHT(G170,1)="H",RIGHT(G170,1)="W",RIGHT(G170,1)="C"),1,2))</f>
        <v>0</v>
      </c>
      <c r="AI170" s="58" t="str">
        <f t="shared" si="159"/>
        <v>000000</v>
      </c>
      <c r="AJ170" s="58" t="str">
        <f t="shared" ca="1" si="160"/>
        <v/>
      </c>
      <c r="AK170" s="58">
        <f t="shared" si="165"/>
        <v>0</v>
      </c>
      <c r="AL170" s="58" t="str">
        <f>IF(G170="","0",VALUE(VLOOKUP(G170,'登録データ（男）'!$R$4:$T$31,3,FALSE)))</f>
        <v>0</v>
      </c>
      <c r="AM170" s="58">
        <f t="shared" si="161"/>
        <v>0</v>
      </c>
      <c r="AN170" s="58">
        <f t="shared" si="162"/>
        <v>0</v>
      </c>
      <c r="AO170" s="11" t="str">
        <f ca="1">IF(OFFSET(B170,-MOD(ROW(B170),3),0)&lt;&gt;"",IF(RIGHT(G170,1)=")",VALUE(VLOOKUP(OFFSET(B170,-MOD(ROW(B170),3),0),'登録データ（男）'!A155:J1473,8,FALSE)),"0"),"0")</f>
        <v>0</v>
      </c>
      <c r="AP170" s="58">
        <f t="shared" ca="1" si="166"/>
        <v>0</v>
      </c>
      <c r="AQ170" s="58"/>
      <c r="AR170" s="58"/>
      <c r="AS170" s="58"/>
      <c r="AT170" s="58"/>
      <c r="AU170" s="58"/>
      <c r="AV170" s="58"/>
      <c r="AW170" s="58"/>
      <c r="AX170" s="58"/>
      <c r="BD170" s="58" t="str">
        <f>IF(B170="","",VLOOKUP(B170,'登録データ（男）'!$A$3:$L$1202,8))</f>
        <v/>
      </c>
      <c r="BE170" s="58" t="str">
        <f>IF(B170="","",VLOOKUP(B170,'登録データ（男）'!$A$3:$L$1202,11))</f>
        <v/>
      </c>
      <c r="BF170" s="58" t="str">
        <f t="shared" si="163"/>
        <v/>
      </c>
      <c r="BI170" s="58">
        <f t="shared" si="164"/>
        <v>0</v>
      </c>
    </row>
    <row r="171" spans="1:61" ht="18.75" customHeight="1" thickTop="1">
      <c r="A171" s="257">
        <v>52</v>
      </c>
      <c r="B171" s="287"/>
      <c r="C171" s="290" t="str">
        <f>IF(B171="","",VLOOKUP(B171,'登録データ（男）'!$A$3:$W$2000,2,FALSE))</f>
        <v/>
      </c>
      <c r="D171" s="290" t="str">
        <f>IF(B171="","",VLOOKUP(B171,'登録データ（男）'!$A$3:$W$2000,3,FALSE))</f>
        <v/>
      </c>
      <c r="E171" s="58" t="str">
        <f>IF(B171="","",VLOOKUP(B171,'登録データ（男）'!$A$3:$W$2000,7,FALSE))</f>
        <v/>
      </c>
      <c r="F171" s="72" t="s">
        <v>121</v>
      </c>
      <c r="G171" s="95"/>
      <c r="H171" s="176"/>
      <c r="I171" s="97"/>
      <c r="J171" s="99" t="str">
        <f t="shared" si="170"/>
        <v/>
      </c>
      <c r="K171" s="97"/>
      <c r="L171" s="99" t="str">
        <f t="shared" si="171"/>
        <v/>
      </c>
      <c r="M171" s="97"/>
      <c r="N171" s="96"/>
      <c r="O171" s="273"/>
      <c r="P171" s="274"/>
      <c r="Q171" s="274"/>
      <c r="R171" s="259"/>
      <c r="S171" s="254"/>
      <c r="V171" s="60"/>
      <c r="W171" s="58">
        <f>IF(B171="",0,IF(VLOOKUP(B171,'登録データ（男）'!$A$3:$AT$1687,29,FALSE)=1,0,1))</f>
        <v>0</v>
      </c>
      <c r="X171" s="58">
        <f>IF(B171="",1,0)</f>
        <v>1</v>
      </c>
      <c r="Y171" s="58">
        <f>IF(C171="",1,0)</f>
        <v>1</v>
      </c>
      <c r="Z171" s="58">
        <f>IF(D171="",1,0)</f>
        <v>1</v>
      </c>
      <c r="AA171" s="58">
        <f>IF(E171="",1,0)</f>
        <v>1</v>
      </c>
      <c r="AB171" s="58">
        <f>IF(E172="",1,0)</f>
        <v>1</v>
      </c>
      <c r="AC171" s="58">
        <f>SUM(X171:AB171)</f>
        <v>5</v>
      </c>
      <c r="AD171" s="58">
        <f t="shared" ca="1" si="156"/>
        <v>0</v>
      </c>
      <c r="AE171" s="58">
        <f t="shared" si="157"/>
        <v>0</v>
      </c>
      <c r="AF171" s="58" t="str">
        <f>IF(G171="","0",VLOOKUP(G171,'登録データ（男）'!$R$4:$T$27,2,FALSE))</f>
        <v>0</v>
      </c>
      <c r="AG171" s="58" t="str">
        <f t="shared" si="158"/>
        <v>00</v>
      </c>
      <c r="AH171" s="58" t="str">
        <f>IF(G171="","0",IF(OR(RIGHT(G171,1)="m",RIGHT(G171,1)="H",RIGHT(G171,1)="W",RIGHT(G171,1)="C",RIGHT(G171,1)="〉"),1,2))</f>
        <v>0</v>
      </c>
      <c r="AI171" s="58" t="str">
        <f t="shared" si="159"/>
        <v>000000</v>
      </c>
      <c r="AJ171" s="58" t="str">
        <f t="shared" ca="1" si="160"/>
        <v/>
      </c>
      <c r="AK171" s="58">
        <f t="shared" si="165"/>
        <v>0</v>
      </c>
      <c r="AL171" s="58" t="str">
        <f>IF(G171="","0",VALUE(VLOOKUP(G171,'登録データ（男）'!$R$4:$T$31,3,FALSE)))</f>
        <v>0</v>
      </c>
      <c r="AM171" s="58">
        <f t="shared" si="161"/>
        <v>0</v>
      </c>
      <c r="AN171" s="58">
        <f t="shared" si="162"/>
        <v>0</v>
      </c>
      <c r="AO171" s="11" t="str">
        <f ca="1">IF(OFFSET(B171,-MOD(ROW(B171),3),0)&lt;&gt;"",IF(RIGHT(G171,1)=")",VALUE(VLOOKUP(OFFSET(B171,-MOD(ROW(B171),3),0),'登録データ（男）'!A156:J1474,8,FALSE)),"0"),"0")</f>
        <v>0</v>
      </c>
      <c r="AP171" s="58">
        <f t="shared" ca="1" si="166"/>
        <v>0</v>
      </c>
      <c r="AQ171" s="58" t="str">
        <f t="shared" ref="AQ171" si="193">IF(AR171="","",RANK(AR171,$AR$18:$AR$467,1))</f>
        <v/>
      </c>
      <c r="AR171" s="58" t="str">
        <f>IF(R171="","",B171)</f>
        <v/>
      </c>
      <c r="AS171" s="58" t="str">
        <f t="shared" ref="AS171" si="194">IF(AT171="","",RANK(AT171,$AT$18:$AT$467,1))</f>
        <v/>
      </c>
      <c r="AT171" s="58" t="str">
        <f>IF(S171="","",B171)</f>
        <v/>
      </c>
      <c r="AU171" s="58" t="str">
        <f t="shared" ref="AU171" si="195">IF(AV171="","",RANK(AV171,$AV$18:$AV$467,1))</f>
        <v/>
      </c>
      <c r="AV171" s="58" t="str">
        <f>IF(OR(G171="十種競技",G172="十種競技",G173="十種競技"),B171,"")</f>
        <v/>
      </c>
      <c r="AW171" s="58"/>
      <c r="AX171" s="58">
        <f>B171</f>
        <v>0</v>
      </c>
      <c r="BD171" s="58" t="str">
        <f>IF(B171="","",VLOOKUP(B171,'登録データ（男）'!$A$3:$L$1202,8))</f>
        <v/>
      </c>
      <c r="BE171" s="58" t="str">
        <f>IF(B171="","",VLOOKUP(B171,'登録データ（男）'!$A$3:$L$1202,11))</f>
        <v/>
      </c>
      <c r="BF171" s="58" t="str">
        <f t="shared" si="163"/>
        <v/>
      </c>
      <c r="BI171" s="58">
        <f t="shared" si="164"/>
        <v>0</v>
      </c>
    </row>
    <row r="172" spans="1:61" ht="18.75" customHeight="1">
      <c r="A172" s="250"/>
      <c r="B172" s="288"/>
      <c r="C172" s="291"/>
      <c r="D172" s="291"/>
      <c r="E172" s="109"/>
      <c r="F172" s="58" t="s">
        <v>122</v>
      </c>
      <c r="G172" s="103"/>
      <c r="H172" s="109"/>
      <c r="I172" s="102"/>
      <c r="J172" s="61" t="str">
        <f t="shared" si="170"/>
        <v/>
      </c>
      <c r="K172" s="101"/>
      <c r="L172" s="61" t="str">
        <f t="shared" si="171"/>
        <v/>
      </c>
      <c r="M172" s="101"/>
      <c r="N172" s="101"/>
      <c r="O172" s="275"/>
      <c r="P172" s="276"/>
      <c r="Q172" s="276"/>
      <c r="R172" s="260"/>
      <c r="S172" s="255"/>
      <c r="V172" s="60"/>
      <c r="W172" s="58"/>
      <c r="X172" s="58"/>
      <c r="Y172" s="58"/>
      <c r="Z172" s="58"/>
      <c r="AA172" s="58"/>
      <c r="AB172" s="58"/>
      <c r="AC172" s="58"/>
      <c r="AD172" s="58">
        <f t="shared" ca="1" si="156"/>
        <v>0</v>
      </c>
      <c r="AE172" s="58">
        <f t="shared" si="157"/>
        <v>0</v>
      </c>
      <c r="AF172" s="58" t="str">
        <f>IF(G172="","0",VLOOKUP(G172,'登録データ（男）'!$R$4:$T$27,2,FALSE))</f>
        <v>0</v>
      </c>
      <c r="AG172" s="58" t="str">
        <f t="shared" si="158"/>
        <v>00</v>
      </c>
      <c r="AH172" s="58" t="str">
        <f>IF(G172="","0",IF(OR(RIGHT(G172,1)="m",RIGHT(G172,1)="H",RIGHT(G172,1)="W",RIGHT(G172,1)="C"),1,2))</f>
        <v>0</v>
      </c>
      <c r="AI172" s="58" t="str">
        <f t="shared" si="159"/>
        <v>000000</v>
      </c>
      <c r="AJ172" s="58" t="str">
        <f t="shared" ca="1" si="160"/>
        <v/>
      </c>
      <c r="AK172" s="58">
        <f t="shared" si="165"/>
        <v>0</v>
      </c>
      <c r="AL172" s="58" t="str">
        <f>IF(G172="","0",VALUE(VLOOKUP(G172,'登録データ（男）'!$R$4:$T$31,3,FALSE)))</f>
        <v>0</v>
      </c>
      <c r="AM172" s="58">
        <f t="shared" si="161"/>
        <v>0</v>
      </c>
      <c r="AN172" s="58">
        <f t="shared" si="162"/>
        <v>0</v>
      </c>
      <c r="AO172" s="11" t="str">
        <f ca="1">IF(OFFSET(B172,-MOD(ROW(B172),3),0)&lt;&gt;"",IF(RIGHT(G172,1)=")",VALUE(VLOOKUP(OFFSET(B172,-MOD(ROW(B172),3),0),'登録データ（男）'!A157:J1475,8,FALSE)),"0"),"0")</f>
        <v>0</v>
      </c>
      <c r="AP172" s="58">
        <f t="shared" ca="1" si="166"/>
        <v>0</v>
      </c>
      <c r="AQ172" s="58"/>
      <c r="AR172" s="58"/>
      <c r="AS172" s="58"/>
      <c r="AT172" s="58"/>
      <c r="AU172" s="58"/>
      <c r="AV172" s="58"/>
      <c r="AW172" s="58"/>
      <c r="AX172" s="58"/>
      <c r="BD172" s="58" t="str">
        <f>IF(B172="","",VLOOKUP(B172,'登録データ（男）'!$A$3:$L$1202,8))</f>
        <v/>
      </c>
      <c r="BE172" s="58" t="str">
        <f>IF(B172="","",VLOOKUP(B172,'登録データ（男）'!$A$3:$L$1202,11))</f>
        <v/>
      </c>
      <c r="BF172" s="58" t="str">
        <f t="shared" si="163"/>
        <v/>
      </c>
      <c r="BI172" s="58">
        <f t="shared" si="164"/>
        <v>0</v>
      </c>
    </row>
    <row r="173" spans="1:61" ht="18.75" customHeight="1" thickBot="1">
      <c r="A173" s="258"/>
      <c r="B173" s="289"/>
      <c r="C173" s="292"/>
      <c r="D173" s="292"/>
      <c r="E173" s="148" t="s">
        <v>460</v>
      </c>
      <c r="F173" s="73" t="s">
        <v>123</v>
      </c>
      <c r="G173" s="103"/>
      <c r="H173" s="175"/>
      <c r="I173" s="100"/>
      <c r="J173" s="64" t="str">
        <f t="shared" si="170"/>
        <v/>
      </c>
      <c r="K173" s="100"/>
      <c r="L173" s="64" t="str">
        <f t="shared" si="171"/>
        <v/>
      </c>
      <c r="M173" s="100"/>
      <c r="N173" s="98"/>
      <c r="O173" s="271"/>
      <c r="P173" s="272"/>
      <c r="Q173" s="272"/>
      <c r="R173" s="261"/>
      <c r="S173" s="256"/>
      <c r="V173" s="60"/>
      <c r="W173" s="58"/>
      <c r="X173" s="58"/>
      <c r="Y173" s="58"/>
      <c r="Z173" s="58"/>
      <c r="AA173" s="58"/>
      <c r="AB173" s="58"/>
      <c r="AC173" s="58"/>
      <c r="AD173" s="58">
        <f t="shared" ca="1" si="156"/>
        <v>0</v>
      </c>
      <c r="AE173" s="58">
        <f t="shared" si="157"/>
        <v>0</v>
      </c>
      <c r="AF173" s="58" t="str">
        <f>IF(G173="","0",VLOOKUP(G173,'登録データ（男）'!$R$4:$T$27,2,FALSE))</f>
        <v>0</v>
      </c>
      <c r="AG173" s="58" t="str">
        <f t="shared" si="158"/>
        <v>00</v>
      </c>
      <c r="AH173" s="58" t="str">
        <f>IF(G173="","0",IF(OR(RIGHT(G173,1)="m",RIGHT(G173,1)="H",RIGHT(G173,1)="W",RIGHT(G173,1)="C"),1,2))</f>
        <v>0</v>
      </c>
      <c r="AI173" s="58" t="str">
        <f t="shared" si="159"/>
        <v>000000</v>
      </c>
      <c r="AJ173" s="58" t="str">
        <f t="shared" ca="1" si="160"/>
        <v/>
      </c>
      <c r="AK173" s="58">
        <f t="shared" si="165"/>
        <v>0</v>
      </c>
      <c r="AL173" s="58" t="str">
        <f>IF(G173="","0",VALUE(VLOOKUP(G173,'登録データ（男）'!$R$4:$T$31,3,FALSE)))</f>
        <v>0</v>
      </c>
      <c r="AM173" s="58">
        <f t="shared" si="161"/>
        <v>0</v>
      </c>
      <c r="AN173" s="58">
        <f t="shared" si="162"/>
        <v>0</v>
      </c>
      <c r="AO173" s="11" t="str">
        <f ca="1">IF(OFFSET(B173,-MOD(ROW(B173),3),0)&lt;&gt;"",IF(RIGHT(G173,1)=")",VALUE(VLOOKUP(OFFSET(B173,-MOD(ROW(B173),3),0),'登録データ（男）'!A158:J1476,8,FALSE)),"0"),"0")</f>
        <v>0</v>
      </c>
      <c r="AP173" s="58">
        <f t="shared" ca="1" si="166"/>
        <v>0</v>
      </c>
      <c r="AQ173" s="58"/>
      <c r="AR173" s="58"/>
      <c r="AS173" s="58"/>
      <c r="AT173" s="58"/>
      <c r="AU173" s="58"/>
      <c r="AV173" s="58"/>
      <c r="AW173" s="58"/>
      <c r="AX173" s="58"/>
      <c r="BD173" s="58" t="str">
        <f>IF(B173="","",VLOOKUP(B173,'登録データ（男）'!$A$3:$L$1202,8))</f>
        <v/>
      </c>
      <c r="BE173" s="58" t="str">
        <f>IF(B173="","",VLOOKUP(B173,'登録データ（男）'!$A$3:$L$1202,11))</f>
        <v/>
      </c>
      <c r="BF173" s="58" t="str">
        <f t="shared" si="163"/>
        <v/>
      </c>
      <c r="BI173" s="58">
        <f t="shared" si="164"/>
        <v>0</v>
      </c>
    </row>
    <row r="174" spans="1:61" ht="18.75" customHeight="1" thickTop="1">
      <c r="A174" s="257">
        <v>53</v>
      </c>
      <c r="B174" s="287"/>
      <c r="C174" s="290" t="str">
        <f>IF(B174="","",VLOOKUP(B174,'登録データ（男）'!$A$3:$W$2000,2,FALSE))</f>
        <v/>
      </c>
      <c r="D174" s="290" t="str">
        <f>IF(B174="","",VLOOKUP(B174,'登録データ（男）'!$A$3:$W$2000,3,FALSE))</f>
        <v/>
      </c>
      <c r="E174" s="58" t="str">
        <f>IF(B174="","",VLOOKUP(B174,'登録データ（男）'!$A$3:$W$2000,7,FALSE))</f>
        <v/>
      </c>
      <c r="F174" s="72" t="s">
        <v>121</v>
      </c>
      <c r="G174" s="95"/>
      <c r="H174" s="176"/>
      <c r="I174" s="97"/>
      <c r="J174" s="99" t="str">
        <f t="shared" si="170"/>
        <v/>
      </c>
      <c r="K174" s="97"/>
      <c r="L174" s="99" t="str">
        <f t="shared" si="171"/>
        <v/>
      </c>
      <c r="M174" s="97"/>
      <c r="N174" s="96"/>
      <c r="O174" s="273"/>
      <c r="P174" s="274"/>
      <c r="Q174" s="274"/>
      <c r="R174" s="259"/>
      <c r="S174" s="254"/>
      <c r="V174" s="60"/>
      <c r="W174" s="58">
        <f>IF(B174="",0,IF(VLOOKUP(B174,'登録データ（男）'!$A$3:$AT$1687,29,FALSE)=1,0,1))</f>
        <v>0</v>
      </c>
      <c r="X174" s="58">
        <f>IF(B174="",1,0)</f>
        <v>1</v>
      </c>
      <c r="Y174" s="58">
        <f>IF(C174="",1,0)</f>
        <v>1</v>
      </c>
      <c r="Z174" s="58">
        <f>IF(D174="",1,0)</f>
        <v>1</v>
      </c>
      <c r="AA174" s="58">
        <f>IF(E174="",1,0)</f>
        <v>1</v>
      </c>
      <c r="AB174" s="58">
        <f>IF(E175="",1,0)</f>
        <v>1</v>
      </c>
      <c r="AC174" s="58">
        <f>SUM(X174:AB174)</f>
        <v>5</v>
      </c>
      <c r="AD174" s="58">
        <f t="shared" ca="1" si="156"/>
        <v>0</v>
      </c>
      <c r="AE174" s="58">
        <f t="shared" si="157"/>
        <v>0</v>
      </c>
      <c r="AF174" s="58" t="str">
        <f>IF(G174="","0",VLOOKUP(G174,'登録データ（男）'!$R$4:$T$27,2,FALSE))</f>
        <v>0</v>
      </c>
      <c r="AG174" s="58" t="str">
        <f t="shared" si="158"/>
        <v>00</v>
      </c>
      <c r="AH174" s="58" t="str">
        <f>IF(G174="","0",IF(OR(RIGHT(G174,1)="m",RIGHT(G174,1)="H",RIGHT(G174,1)="W",RIGHT(G174,1)="C",RIGHT(G174,1)="〉"),1,2))</f>
        <v>0</v>
      </c>
      <c r="AI174" s="58" t="str">
        <f t="shared" si="159"/>
        <v>000000</v>
      </c>
      <c r="AJ174" s="58" t="str">
        <f t="shared" ca="1" si="160"/>
        <v/>
      </c>
      <c r="AK174" s="58">
        <f t="shared" si="165"/>
        <v>0</v>
      </c>
      <c r="AL174" s="58" t="str">
        <f>IF(G174="","0",VALUE(VLOOKUP(G174,'登録データ（男）'!$R$4:$T$31,3,FALSE)))</f>
        <v>0</v>
      </c>
      <c r="AM174" s="58">
        <f t="shared" si="161"/>
        <v>0</v>
      </c>
      <c r="AN174" s="58">
        <f t="shared" si="162"/>
        <v>0</v>
      </c>
      <c r="AO174" s="11" t="str">
        <f ca="1">IF(OFFSET(B174,-MOD(ROW(B174),3),0)&lt;&gt;"",IF(RIGHT(G174,1)=")",VALUE(VLOOKUP(OFFSET(B174,-MOD(ROW(B174),3),0),'登録データ（男）'!A159:J1477,8,FALSE)),"0"),"0")</f>
        <v>0</v>
      </c>
      <c r="AP174" s="58">
        <f t="shared" ca="1" si="166"/>
        <v>0</v>
      </c>
      <c r="AQ174" s="58" t="str">
        <f t="shared" ref="AQ174" si="196">IF(AR174="","",RANK(AR174,$AR$18:$AR$467,1))</f>
        <v/>
      </c>
      <c r="AR174" s="58" t="str">
        <f>IF(R174="","",B174)</f>
        <v/>
      </c>
      <c r="AS174" s="58" t="str">
        <f t="shared" ref="AS174" si="197">IF(AT174="","",RANK(AT174,$AT$18:$AT$467,1))</f>
        <v/>
      </c>
      <c r="AT174" s="58" t="str">
        <f>IF(S174="","",B174)</f>
        <v/>
      </c>
      <c r="AU174" s="58" t="str">
        <f t="shared" ref="AU174" si="198">IF(AV174="","",RANK(AV174,$AV$18:$AV$467,1))</f>
        <v/>
      </c>
      <c r="AV174" s="58" t="str">
        <f>IF(OR(G174="十種競技",G175="十種競技",G176="十種競技"),B174,"")</f>
        <v/>
      </c>
      <c r="AW174" s="58"/>
      <c r="AX174" s="58">
        <f>B174</f>
        <v>0</v>
      </c>
      <c r="BD174" s="58" t="str">
        <f>IF(B174="","",VLOOKUP(B174,'登録データ（男）'!$A$3:$L$1202,8))</f>
        <v/>
      </c>
      <c r="BE174" s="58" t="str">
        <f>IF(B174="","",VLOOKUP(B174,'登録データ（男）'!$A$3:$L$1202,11))</f>
        <v/>
      </c>
      <c r="BF174" s="58" t="str">
        <f t="shared" si="163"/>
        <v/>
      </c>
      <c r="BI174" s="58">
        <f t="shared" si="164"/>
        <v>0</v>
      </c>
    </row>
    <row r="175" spans="1:61" ht="18.75" customHeight="1">
      <c r="A175" s="250"/>
      <c r="B175" s="288"/>
      <c r="C175" s="291"/>
      <c r="D175" s="291"/>
      <c r="E175" s="109"/>
      <c r="F175" s="58" t="s">
        <v>122</v>
      </c>
      <c r="G175" s="103"/>
      <c r="H175" s="109"/>
      <c r="I175" s="102"/>
      <c r="J175" s="61" t="str">
        <f t="shared" si="170"/>
        <v/>
      </c>
      <c r="K175" s="101"/>
      <c r="L175" s="61" t="str">
        <f t="shared" si="171"/>
        <v/>
      </c>
      <c r="M175" s="101"/>
      <c r="N175" s="101"/>
      <c r="O175" s="275"/>
      <c r="P175" s="276"/>
      <c r="Q175" s="276"/>
      <c r="R175" s="260"/>
      <c r="S175" s="255"/>
      <c r="V175" s="60"/>
      <c r="W175" s="58"/>
      <c r="X175" s="58"/>
      <c r="Y175" s="58"/>
      <c r="Z175" s="58"/>
      <c r="AA175" s="58"/>
      <c r="AB175" s="58"/>
      <c r="AC175" s="58"/>
      <c r="AD175" s="58">
        <f t="shared" ca="1" si="156"/>
        <v>0</v>
      </c>
      <c r="AE175" s="58">
        <f t="shared" si="157"/>
        <v>0</v>
      </c>
      <c r="AF175" s="58" t="str">
        <f>IF(G175="","0",VLOOKUP(G175,'登録データ（男）'!$R$4:$T$27,2,FALSE))</f>
        <v>0</v>
      </c>
      <c r="AG175" s="58" t="str">
        <f t="shared" si="158"/>
        <v>00</v>
      </c>
      <c r="AH175" s="58" t="str">
        <f>IF(G175="","0",IF(OR(RIGHT(G175,1)="m",RIGHT(G175,1)="H",RIGHT(G175,1)="W",RIGHT(G175,1)="C"),1,2))</f>
        <v>0</v>
      </c>
      <c r="AI175" s="58" t="str">
        <f t="shared" si="159"/>
        <v>000000</v>
      </c>
      <c r="AJ175" s="58" t="str">
        <f t="shared" ca="1" si="160"/>
        <v/>
      </c>
      <c r="AK175" s="58">
        <f t="shared" si="165"/>
        <v>0</v>
      </c>
      <c r="AL175" s="58" t="str">
        <f>IF(G175="","0",VALUE(VLOOKUP(G175,'登録データ（男）'!$R$4:$T$31,3,FALSE)))</f>
        <v>0</v>
      </c>
      <c r="AM175" s="58">
        <f t="shared" si="161"/>
        <v>0</v>
      </c>
      <c r="AN175" s="58">
        <f t="shared" si="162"/>
        <v>0</v>
      </c>
      <c r="AO175" s="11" t="str">
        <f ca="1">IF(OFFSET(B175,-MOD(ROW(B175),3),0)&lt;&gt;"",IF(RIGHT(G175,1)=")",VALUE(VLOOKUP(OFFSET(B175,-MOD(ROW(B175),3),0),'登録データ（男）'!A160:J1478,8,FALSE)),"0"),"0")</f>
        <v>0</v>
      </c>
      <c r="AP175" s="58">
        <f t="shared" ca="1" si="166"/>
        <v>0</v>
      </c>
      <c r="AQ175" s="58"/>
      <c r="AR175" s="58"/>
      <c r="AS175" s="58"/>
      <c r="AT175" s="58"/>
      <c r="AU175" s="58"/>
      <c r="AV175" s="58"/>
      <c r="AW175" s="58"/>
      <c r="AX175" s="58"/>
      <c r="BD175" s="58" t="str">
        <f>IF(B175="","",VLOOKUP(B175,'登録データ（男）'!$A$3:$L$1202,8))</f>
        <v/>
      </c>
      <c r="BE175" s="58" t="str">
        <f>IF(B175="","",VLOOKUP(B175,'登録データ（男）'!$A$3:$L$1202,11))</f>
        <v/>
      </c>
      <c r="BF175" s="58" t="str">
        <f t="shared" si="163"/>
        <v/>
      </c>
      <c r="BI175" s="58">
        <f t="shared" si="164"/>
        <v>0</v>
      </c>
    </row>
    <row r="176" spans="1:61" ht="18.75" customHeight="1" thickBot="1">
      <c r="A176" s="258"/>
      <c r="B176" s="289"/>
      <c r="C176" s="292"/>
      <c r="D176" s="292"/>
      <c r="E176" s="148" t="s">
        <v>460</v>
      </c>
      <c r="F176" s="73" t="s">
        <v>123</v>
      </c>
      <c r="G176" s="103"/>
      <c r="H176" s="175"/>
      <c r="I176" s="100"/>
      <c r="J176" s="64" t="str">
        <f t="shared" si="170"/>
        <v/>
      </c>
      <c r="K176" s="100"/>
      <c r="L176" s="64" t="str">
        <f t="shared" si="171"/>
        <v/>
      </c>
      <c r="M176" s="100"/>
      <c r="N176" s="98"/>
      <c r="O176" s="271"/>
      <c r="P176" s="272"/>
      <c r="Q176" s="272"/>
      <c r="R176" s="261"/>
      <c r="S176" s="256"/>
      <c r="V176" s="60"/>
      <c r="W176" s="58"/>
      <c r="X176" s="58"/>
      <c r="Y176" s="58"/>
      <c r="Z176" s="58"/>
      <c r="AA176" s="58"/>
      <c r="AB176" s="58"/>
      <c r="AC176" s="58"/>
      <c r="AD176" s="58">
        <f t="shared" ca="1" si="156"/>
        <v>0</v>
      </c>
      <c r="AE176" s="58">
        <f t="shared" si="157"/>
        <v>0</v>
      </c>
      <c r="AF176" s="58" t="str">
        <f>IF(G176="","0",VLOOKUP(G176,'登録データ（男）'!$R$4:$T$27,2,FALSE))</f>
        <v>0</v>
      </c>
      <c r="AG176" s="58" t="str">
        <f t="shared" si="158"/>
        <v>00</v>
      </c>
      <c r="AH176" s="58" t="str">
        <f>IF(G176="","0",IF(OR(RIGHT(G176,1)="m",RIGHT(G176,1)="H",RIGHT(G176,1)="W",RIGHT(G176,1)="C"),1,2))</f>
        <v>0</v>
      </c>
      <c r="AI176" s="58" t="str">
        <f t="shared" si="159"/>
        <v>000000</v>
      </c>
      <c r="AJ176" s="58" t="str">
        <f t="shared" ca="1" si="160"/>
        <v/>
      </c>
      <c r="AK176" s="58">
        <f t="shared" si="165"/>
        <v>0</v>
      </c>
      <c r="AL176" s="58" t="str">
        <f>IF(G176="","0",VALUE(VLOOKUP(G176,'登録データ（男）'!$R$4:$T$31,3,FALSE)))</f>
        <v>0</v>
      </c>
      <c r="AM176" s="58">
        <f t="shared" si="161"/>
        <v>0</v>
      </c>
      <c r="AN176" s="58">
        <f t="shared" si="162"/>
        <v>0</v>
      </c>
      <c r="AO176" s="11" t="str">
        <f ca="1">IF(OFFSET(B176,-MOD(ROW(B176),3),0)&lt;&gt;"",IF(RIGHT(G176,1)=")",VALUE(VLOOKUP(OFFSET(B176,-MOD(ROW(B176),3),0),'登録データ（男）'!A161:J1479,8,FALSE)),"0"),"0")</f>
        <v>0</v>
      </c>
      <c r="AP176" s="58">
        <f t="shared" ca="1" si="166"/>
        <v>0</v>
      </c>
      <c r="AQ176" s="58"/>
      <c r="AR176" s="58"/>
      <c r="AS176" s="58"/>
      <c r="AT176" s="58"/>
      <c r="AU176" s="58"/>
      <c r="AV176" s="58"/>
      <c r="AW176" s="58"/>
      <c r="AX176" s="58"/>
      <c r="BD176" s="58" t="str">
        <f>IF(B176="","",VLOOKUP(B176,'登録データ（男）'!$A$3:$L$1202,8))</f>
        <v/>
      </c>
      <c r="BE176" s="58" t="str">
        <f>IF(B176="","",VLOOKUP(B176,'登録データ（男）'!$A$3:$L$1202,11))</f>
        <v/>
      </c>
      <c r="BF176" s="58" t="str">
        <f t="shared" si="163"/>
        <v/>
      </c>
      <c r="BI176" s="58">
        <f t="shared" si="164"/>
        <v>0</v>
      </c>
    </row>
    <row r="177" spans="1:61" ht="18.75" customHeight="1" thickTop="1">
      <c r="A177" s="257">
        <v>54</v>
      </c>
      <c r="B177" s="287"/>
      <c r="C177" s="290" t="str">
        <f>IF(B177="","",VLOOKUP(B177,'登録データ（男）'!$A$3:$W$2000,2,FALSE))</f>
        <v/>
      </c>
      <c r="D177" s="290" t="str">
        <f>IF(B177="","",VLOOKUP(B177,'登録データ（男）'!$A$3:$W$2000,3,FALSE))</f>
        <v/>
      </c>
      <c r="E177" s="58" t="str">
        <f>IF(B177="","",VLOOKUP(B177,'登録データ（男）'!$A$3:$W$2000,7,FALSE))</f>
        <v/>
      </c>
      <c r="F177" s="72" t="s">
        <v>121</v>
      </c>
      <c r="G177" s="95"/>
      <c r="H177" s="176"/>
      <c r="I177" s="97"/>
      <c r="J177" s="99" t="str">
        <f t="shared" si="170"/>
        <v/>
      </c>
      <c r="K177" s="97"/>
      <c r="L177" s="99" t="str">
        <f t="shared" si="171"/>
        <v/>
      </c>
      <c r="M177" s="97"/>
      <c r="N177" s="96"/>
      <c r="O177" s="273"/>
      <c r="P177" s="274"/>
      <c r="Q177" s="274"/>
      <c r="R177" s="259"/>
      <c r="S177" s="254"/>
      <c r="V177" s="60"/>
      <c r="W177" s="58">
        <f>IF(B177="",0,IF(VLOOKUP(B177,'登録データ（男）'!$A$3:$AT$1687,29,FALSE)=1,0,1))</f>
        <v>0</v>
      </c>
      <c r="X177" s="58">
        <f>IF(B177="",1,0)</f>
        <v>1</v>
      </c>
      <c r="Y177" s="58">
        <f>IF(C177="",1,0)</f>
        <v>1</v>
      </c>
      <c r="Z177" s="58">
        <f>IF(D177="",1,0)</f>
        <v>1</v>
      </c>
      <c r="AA177" s="58">
        <f>IF(E177="",1,0)</f>
        <v>1</v>
      </c>
      <c r="AB177" s="58">
        <f>IF(E178="",1,0)</f>
        <v>1</v>
      </c>
      <c r="AC177" s="58">
        <f>SUM(X177:AB177)</f>
        <v>5</v>
      </c>
      <c r="AD177" s="58">
        <f t="shared" ca="1" si="156"/>
        <v>0</v>
      </c>
      <c r="AE177" s="58">
        <f t="shared" si="157"/>
        <v>0</v>
      </c>
      <c r="AF177" s="58" t="str">
        <f>IF(G177="","0",VLOOKUP(G177,'登録データ（男）'!$R$4:$T$27,2,FALSE))</f>
        <v>0</v>
      </c>
      <c r="AG177" s="58" t="str">
        <f t="shared" si="158"/>
        <v>00</v>
      </c>
      <c r="AH177" s="58" t="str">
        <f>IF(G177="","0",IF(OR(RIGHT(G177,1)="m",RIGHT(G177,1)="H",RIGHT(G177,1)="W",RIGHT(G177,1)="C",RIGHT(G177,1)="〉"),1,2))</f>
        <v>0</v>
      </c>
      <c r="AI177" s="58" t="str">
        <f t="shared" si="159"/>
        <v>000000</v>
      </c>
      <c r="AJ177" s="58" t="str">
        <f t="shared" ca="1" si="160"/>
        <v/>
      </c>
      <c r="AK177" s="58">
        <f t="shared" si="165"/>
        <v>0</v>
      </c>
      <c r="AL177" s="58" t="str">
        <f>IF(G177="","0",VALUE(VLOOKUP(G177,'登録データ（男）'!$R$4:$T$31,3,FALSE)))</f>
        <v>0</v>
      </c>
      <c r="AM177" s="58">
        <f t="shared" si="161"/>
        <v>0</v>
      </c>
      <c r="AN177" s="58">
        <f t="shared" si="162"/>
        <v>0</v>
      </c>
      <c r="AO177" s="11" t="str">
        <f ca="1">IF(OFFSET(B177,-MOD(ROW(B177),3),0)&lt;&gt;"",IF(RIGHT(G177,1)=")",VALUE(VLOOKUP(OFFSET(B177,-MOD(ROW(B177),3),0),'登録データ（男）'!A162:J1480,8,FALSE)),"0"),"0")</f>
        <v>0</v>
      </c>
      <c r="AP177" s="58">
        <f t="shared" ca="1" si="166"/>
        <v>0</v>
      </c>
      <c r="AQ177" s="58" t="str">
        <f t="shared" ref="AQ177" si="199">IF(AR177="","",RANK(AR177,$AR$18:$AR$467,1))</f>
        <v/>
      </c>
      <c r="AR177" s="58" t="str">
        <f>IF(R177="","",B177)</f>
        <v/>
      </c>
      <c r="AS177" s="58" t="str">
        <f t="shared" ref="AS177" si="200">IF(AT177="","",RANK(AT177,$AT$18:$AT$467,1))</f>
        <v/>
      </c>
      <c r="AT177" s="58" t="str">
        <f>IF(S177="","",B177)</f>
        <v/>
      </c>
      <c r="AU177" s="58" t="str">
        <f t="shared" ref="AU177" si="201">IF(AV177="","",RANK(AV177,$AV$18:$AV$467,1))</f>
        <v/>
      </c>
      <c r="AV177" s="58" t="str">
        <f>IF(OR(G177="十種競技",G178="十種競技",G179="十種競技"),B177,"")</f>
        <v/>
      </c>
      <c r="AW177" s="58"/>
      <c r="AX177" s="58">
        <f>B177</f>
        <v>0</v>
      </c>
      <c r="BD177" s="58" t="str">
        <f>IF(B177="","",VLOOKUP(B177,'登録データ（男）'!$A$3:$L$1202,8))</f>
        <v/>
      </c>
      <c r="BE177" s="58" t="str">
        <f>IF(B177="","",VLOOKUP(B177,'登録データ（男）'!$A$3:$L$1202,11))</f>
        <v/>
      </c>
      <c r="BF177" s="58" t="str">
        <f t="shared" si="163"/>
        <v/>
      </c>
      <c r="BI177" s="58">
        <f t="shared" si="164"/>
        <v>0</v>
      </c>
    </row>
    <row r="178" spans="1:61" ht="18.75" customHeight="1">
      <c r="A178" s="250"/>
      <c r="B178" s="288"/>
      <c r="C178" s="291"/>
      <c r="D178" s="291"/>
      <c r="E178" s="109"/>
      <c r="F178" s="58" t="s">
        <v>122</v>
      </c>
      <c r="G178" s="103"/>
      <c r="H178" s="109"/>
      <c r="I178" s="102"/>
      <c r="J178" s="61" t="str">
        <f t="shared" si="170"/>
        <v/>
      </c>
      <c r="K178" s="101"/>
      <c r="L178" s="61" t="str">
        <f t="shared" si="171"/>
        <v/>
      </c>
      <c r="M178" s="101"/>
      <c r="N178" s="101"/>
      <c r="O178" s="275"/>
      <c r="P178" s="276"/>
      <c r="Q178" s="276"/>
      <c r="R178" s="260"/>
      <c r="S178" s="255"/>
      <c r="V178" s="60"/>
      <c r="W178" s="58"/>
      <c r="X178" s="58"/>
      <c r="Y178" s="58"/>
      <c r="Z178" s="58"/>
      <c r="AA178" s="58"/>
      <c r="AB178" s="58"/>
      <c r="AC178" s="58"/>
      <c r="AD178" s="58">
        <f t="shared" ca="1" si="156"/>
        <v>0</v>
      </c>
      <c r="AE178" s="58">
        <f t="shared" si="157"/>
        <v>0</v>
      </c>
      <c r="AF178" s="58" t="str">
        <f>IF(G178="","0",VLOOKUP(G178,'登録データ（男）'!$R$4:$T$27,2,FALSE))</f>
        <v>0</v>
      </c>
      <c r="AG178" s="58" t="str">
        <f t="shared" si="158"/>
        <v>00</v>
      </c>
      <c r="AH178" s="58" t="str">
        <f>IF(G178="","0",IF(OR(RIGHT(G178,1)="m",RIGHT(G178,1)="H",RIGHT(G178,1)="W",RIGHT(G178,1)="C"),1,2))</f>
        <v>0</v>
      </c>
      <c r="AI178" s="58" t="str">
        <f t="shared" si="159"/>
        <v>000000</v>
      </c>
      <c r="AJ178" s="58" t="str">
        <f t="shared" ca="1" si="160"/>
        <v/>
      </c>
      <c r="AK178" s="58">
        <f t="shared" si="165"/>
        <v>0</v>
      </c>
      <c r="AL178" s="58" t="str">
        <f>IF(G178="","0",VALUE(VLOOKUP(G178,'登録データ（男）'!$R$4:$T$31,3,FALSE)))</f>
        <v>0</v>
      </c>
      <c r="AM178" s="58">
        <f t="shared" si="161"/>
        <v>0</v>
      </c>
      <c r="AN178" s="58">
        <f t="shared" si="162"/>
        <v>0</v>
      </c>
      <c r="AO178" s="11" t="str">
        <f ca="1">IF(OFFSET(B178,-MOD(ROW(B178),3),0)&lt;&gt;"",IF(RIGHT(G178,1)=")",VALUE(VLOOKUP(OFFSET(B178,-MOD(ROW(B178),3),0),'登録データ（男）'!A163:J1481,8,FALSE)),"0"),"0")</f>
        <v>0</v>
      </c>
      <c r="AP178" s="58">
        <f t="shared" ca="1" si="166"/>
        <v>0</v>
      </c>
      <c r="AQ178" s="58"/>
      <c r="AR178" s="58"/>
      <c r="AS178" s="58"/>
      <c r="AT178" s="58"/>
      <c r="AU178" s="58"/>
      <c r="AV178" s="58"/>
      <c r="AW178" s="58"/>
      <c r="AX178" s="58"/>
      <c r="BD178" s="58" t="str">
        <f>IF(B178="","",VLOOKUP(B178,'登録データ（男）'!$A$3:$L$1202,8))</f>
        <v/>
      </c>
      <c r="BE178" s="58" t="str">
        <f>IF(B178="","",VLOOKUP(B178,'登録データ（男）'!$A$3:$L$1202,11))</f>
        <v/>
      </c>
      <c r="BF178" s="58" t="str">
        <f t="shared" si="163"/>
        <v/>
      </c>
      <c r="BI178" s="58">
        <f t="shared" si="164"/>
        <v>0</v>
      </c>
    </row>
    <row r="179" spans="1:61" ht="18.75" customHeight="1" thickBot="1">
      <c r="A179" s="258"/>
      <c r="B179" s="289"/>
      <c r="C179" s="292"/>
      <c r="D179" s="292"/>
      <c r="E179" s="148" t="s">
        <v>460</v>
      </c>
      <c r="F179" s="73" t="s">
        <v>123</v>
      </c>
      <c r="G179" s="103"/>
      <c r="H179" s="175"/>
      <c r="I179" s="100"/>
      <c r="J179" s="64" t="str">
        <f t="shared" si="170"/>
        <v/>
      </c>
      <c r="K179" s="100"/>
      <c r="L179" s="64" t="str">
        <f t="shared" si="171"/>
        <v/>
      </c>
      <c r="M179" s="100"/>
      <c r="N179" s="98"/>
      <c r="O179" s="271"/>
      <c r="P179" s="272"/>
      <c r="Q179" s="272"/>
      <c r="R179" s="261"/>
      <c r="S179" s="256"/>
      <c r="V179" s="60"/>
      <c r="W179" s="58"/>
      <c r="X179" s="58"/>
      <c r="Y179" s="58"/>
      <c r="Z179" s="58"/>
      <c r="AA179" s="58"/>
      <c r="AB179" s="58"/>
      <c r="AC179" s="58"/>
      <c r="AD179" s="58">
        <f t="shared" ca="1" si="156"/>
        <v>0</v>
      </c>
      <c r="AE179" s="58">
        <f t="shared" si="157"/>
        <v>0</v>
      </c>
      <c r="AF179" s="58" t="str">
        <f>IF(G179="","0",VLOOKUP(G179,'登録データ（男）'!$R$4:$T$27,2,FALSE))</f>
        <v>0</v>
      </c>
      <c r="AG179" s="58" t="str">
        <f t="shared" si="158"/>
        <v>00</v>
      </c>
      <c r="AH179" s="58" t="str">
        <f>IF(G179="","0",IF(OR(RIGHT(G179,1)="m",RIGHT(G179,1)="H",RIGHT(G179,1)="W",RIGHT(G179,1)="C"),1,2))</f>
        <v>0</v>
      </c>
      <c r="AI179" s="58" t="str">
        <f t="shared" si="159"/>
        <v>000000</v>
      </c>
      <c r="AJ179" s="58" t="str">
        <f t="shared" ca="1" si="160"/>
        <v/>
      </c>
      <c r="AK179" s="58">
        <f t="shared" si="165"/>
        <v>0</v>
      </c>
      <c r="AL179" s="58" t="str">
        <f>IF(G179="","0",VALUE(VLOOKUP(G179,'登録データ（男）'!$R$4:$T$31,3,FALSE)))</f>
        <v>0</v>
      </c>
      <c r="AM179" s="58">
        <f t="shared" si="161"/>
        <v>0</v>
      </c>
      <c r="AN179" s="58">
        <f t="shared" si="162"/>
        <v>0</v>
      </c>
      <c r="AO179" s="11" t="str">
        <f ca="1">IF(OFFSET(B179,-MOD(ROW(B179),3),0)&lt;&gt;"",IF(RIGHT(G179,1)=")",VALUE(VLOOKUP(OFFSET(B179,-MOD(ROW(B179),3),0),'登録データ（男）'!A164:J1482,8,FALSE)),"0"),"0")</f>
        <v>0</v>
      </c>
      <c r="AP179" s="58">
        <f t="shared" ca="1" si="166"/>
        <v>0</v>
      </c>
      <c r="AQ179" s="58"/>
      <c r="AR179" s="58"/>
      <c r="AS179" s="58"/>
      <c r="AT179" s="58"/>
      <c r="AU179" s="58"/>
      <c r="AV179" s="58"/>
      <c r="AW179" s="58"/>
      <c r="AX179" s="58"/>
      <c r="BD179" s="58" t="str">
        <f>IF(B179="","",VLOOKUP(B179,'登録データ（男）'!$A$3:$L$1202,8))</f>
        <v/>
      </c>
      <c r="BE179" s="58" t="str">
        <f>IF(B179="","",VLOOKUP(B179,'登録データ（男）'!$A$3:$L$1202,11))</f>
        <v/>
      </c>
      <c r="BF179" s="58" t="str">
        <f t="shared" si="163"/>
        <v/>
      </c>
      <c r="BI179" s="58">
        <f t="shared" si="164"/>
        <v>0</v>
      </c>
    </row>
    <row r="180" spans="1:61" ht="18.75" customHeight="1" thickTop="1">
      <c r="A180" s="257">
        <v>55</v>
      </c>
      <c r="B180" s="287"/>
      <c r="C180" s="290" t="str">
        <f>IF(B180="","",VLOOKUP(B180,'登録データ（男）'!$A$3:$W$2000,2,FALSE))</f>
        <v/>
      </c>
      <c r="D180" s="290" t="str">
        <f>IF(B180="","",VLOOKUP(B180,'登録データ（男）'!$A$3:$W$2000,3,FALSE))</f>
        <v/>
      </c>
      <c r="E180" s="58" t="str">
        <f>IF(B180="","",VLOOKUP(B180,'登録データ（男）'!$A$3:$W$2000,7,FALSE))</f>
        <v/>
      </c>
      <c r="F180" s="72" t="s">
        <v>121</v>
      </c>
      <c r="G180" s="95"/>
      <c r="H180" s="176"/>
      <c r="I180" s="97"/>
      <c r="J180" s="99" t="str">
        <f t="shared" si="170"/>
        <v/>
      </c>
      <c r="K180" s="97"/>
      <c r="L180" s="99" t="str">
        <f t="shared" si="171"/>
        <v/>
      </c>
      <c r="M180" s="97"/>
      <c r="N180" s="96"/>
      <c r="O180" s="273"/>
      <c r="P180" s="274"/>
      <c r="Q180" s="274"/>
      <c r="R180" s="259"/>
      <c r="S180" s="254"/>
      <c r="V180" s="60"/>
      <c r="W180" s="58">
        <f>IF(B180="",0,IF(VLOOKUP(B180,'登録データ（男）'!$A$3:$AT$1687,29,FALSE)=1,0,1))</f>
        <v>0</v>
      </c>
      <c r="X180" s="58">
        <f>IF(B180="",1,0)</f>
        <v>1</v>
      </c>
      <c r="Y180" s="58">
        <f>IF(C180="",1,0)</f>
        <v>1</v>
      </c>
      <c r="Z180" s="58">
        <f>IF(D180="",1,0)</f>
        <v>1</v>
      </c>
      <c r="AA180" s="58">
        <f>IF(E180="",1,0)</f>
        <v>1</v>
      </c>
      <c r="AB180" s="58">
        <f>IF(E181="",1,0)</f>
        <v>1</v>
      </c>
      <c r="AC180" s="58">
        <f>SUM(X180:AB180)</f>
        <v>5</v>
      </c>
      <c r="AD180" s="58">
        <f t="shared" ca="1" si="156"/>
        <v>0</v>
      </c>
      <c r="AE180" s="58">
        <f t="shared" si="157"/>
        <v>0</v>
      </c>
      <c r="AF180" s="58" t="str">
        <f>IF(G180="","0",VLOOKUP(G180,'登録データ（男）'!$R$4:$T$27,2,FALSE))</f>
        <v>0</v>
      </c>
      <c r="AG180" s="58" t="str">
        <f t="shared" si="158"/>
        <v>00</v>
      </c>
      <c r="AH180" s="58" t="str">
        <f>IF(G180="","0",IF(OR(RIGHT(G180,1)="m",RIGHT(G180,1)="H",RIGHT(G180,1)="W",RIGHT(G180,1)="C",RIGHT(G180,1)="〉"),1,2))</f>
        <v>0</v>
      </c>
      <c r="AI180" s="58" t="str">
        <f t="shared" si="159"/>
        <v>000000</v>
      </c>
      <c r="AJ180" s="58" t="str">
        <f t="shared" ca="1" si="160"/>
        <v/>
      </c>
      <c r="AK180" s="58">
        <f t="shared" si="165"/>
        <v>0</v>
      </c>
      <c r="AL180" s="58" t="str">
        <f>IF(G180="","0",VALUE(VLOOKUP(G180,'登録データ（男）'!$R$4:$T$31,3,FALSE)))</f>
        <v>0</v>
      </c>
      <c r="AM180" s="58">
        <f t="shared" si="161"/>
        <v>0</v>
      </c>
      <c r="AN180" s="58">
        <f t="shared" si="162"/>
        <v>0</v>
      </c>
      <c r="AO180" s="11" t="str">
        <f ca="1">IF(OFFSET(B180,-MOD(ROW(B180),3),0)&lt;&gt;"",IF(RIGHT(G180,1)=")",VALUE(VLOOKUP(OFFSET(B180,-MOD(ROW(B180),3),0),'登録データ（男）'!A165:J1483,8,FALSE)),"0"),"0")</f>
        <v>0</v>
      </c>
      <c r="AP180" s="58">
        <f t="shared" ca="1" si="166"/>
        <v>0</v>
      </c>
      <c r="AQ180" s="58" t="str">
        <f t="shared" ref="AQ180" si="202">IF(AR180="","",RANK(AR180,$AR$18:$AR$467,1))</f>
        <v/>
      </c>
      <c r="AR180" s="58" t="str">
        <f>IF(R180="","",B180)</f>
        <v/>
      </c>
      <c r="AS180" s="58" t="str">
        <f t="shared" ref="AS180" si="203">IF(AT180="","",RANK(AT180,$AT$18:$AT$467,1))</f>
        <v/>
      </c>
      <c r="AT180" s="58" t="str">
        <f>IF(S180="","",B180)</f>
        <v/>
      </c>
      <c r="AU180" s="58" t="str">
        <f t="shared" ref="AU180" si="204">IF(AV180="","",RANK(AV180,$AV$18:$AV$467,1))</f>
        <v/>
      </c>
      <c r="AV180" s="58" t="str">
        <f>IF(OR(G180="十種競技",G181="十種競技",G182="十種競技"),B180,"")</f>
        <v/>
      </c>
      <c r="AW180" s="58"/>
      <c r="AX180" s="58">
        <f>B180</f>
        <v>0</v>
      </c>
      <c r="BD180" s="58" t="str">
        <f>IF(B180="","",VLOOKUP(B180,'登録データ（男）'!$A$3:$L$1202,8))</f>
        <v/>
      </c>
      <c r="BE180" s="58" t="str">
        <f>IF(B180="","",VLOOKUP(B180,'登録データ（男）'!$A$3:$L$1202,11))</f>
        <v/>
      </c>
      <c r="BF180" s="58" t="str">
        <f t="shared" si="163"/>
        <v/>
      </c>
      <c r="BI180" s="58">
        <f t="shared" si="164"/>
        <v>0</v>
      </c>
    </row>
    <row r="181" spans="1:61" ht="18.75" customHeight="1">
      <c r="A181" s="250"/>
      <c r="B181" s="288"/>
      <c r="C181" s="291"/>
      <c r="D181" s="291"/>
      <c r="E181" s="109"/>
      <c r="F181" s="58" t="s">
        <v>122</v>
      </c>
      <c r="G181" s="103"/>
      <c r="H181" s="109"/>
      <c r="I181" s="102"/>
      <c r="J181" s="61" t="str">
        <f t="shared" si="170"/>
        <v/>
      </c>
      <c r="K181" s="101"/>
      <c r="L181" s="61" t="str">
        <f t="shared" si="171"/>
        <v/>
      </c>
      <c r="M181" s="101"/>
      <c r="N181" s="101"/>
      <c r="O181" s="275"/>
      <c r="P181" s="276"/>
      <c r="Q181" s="276"/>
      <c r="R181" s="260"/>
      <c r="S181" s="255"/>
      <c r="V181" s="60"/>
      <c r="W181" s="58"/>
      <c r="X181" s="58"/>
      <c r="Y181" s="58"/>
      <c r="Z181" s="58"/>
      <c r="AA181" s="58"/>
      <c r="AB181" s="58"/>
      <c r="AC181" s="58"/>
      <c r="AD181" s="58">
        <f t="shared" ca="1" si="156"/>
        <v>0</v>
      </c>
      <c r="AE181" s="58">
        <f t="shared" si="157"/>
        <v>0</v>
      </c>
      <c r="AF181" s="58" t="str">
        <f>IF(G181="","0",VLOOKUP(G181,'登録データ（男）'!$R$4:$T$27,2,FALSE))</f>
        <v>0</v>
      </c>
      <c r="AG181" s="58" t="str">
        <f t="shared" si="158"/>
        <v>00</v>
      </c>
      <c r="AH181" s="58" t="str">
        <f>IF(G181="","0",IF(OR(RIGHT(G181,1)="m",RIGHT(G181,1)="H",RIGHT(G181,1)="W",RIGHT(G181,1)="C"),1,2))</f>
        <v>0</v>
      </c>
      <c r="AI181" s="58" t="str">
        <f t="shared" si="159"/>
        <v>000000</v>
      </c>
      <c r="AJ181" s="58" t="str">
        <f t="shared" ca="1" si="160"/>
        <v/>
      </c>
      <c r="AK181" s="58">
        <f t="shared" si="165"/>
        <v>0</v>
      </c>
      <c r="AL181" s="58" t="str">
        <f>IF(G181="","0",VALUE(VLOOKUP(G181,'登録データ（男）'!$R$4:$T$31,3,FALSE)))</f>
        <v>0</v>
      </c>
      <c r="AM181" s="58">
        <f t="shared" si="161"/>
        <v>0</v>
      </c>
      <c r="AN181" s="58">
        <f t="shared" si="162"/>
        <v>0</v>
      </c>
      <c r="AO181" s="11" t="str">
        <f ca="1">IF(OFFSET(B181,-MOD(ROW(B181),3),0)&lt;&gt;"",IF(RIGHT(G181,1)=")",VALUE(VLOOKUP(OFFSET(B181,-MOD(ROW(B181),3),0),'登録データ（男）'!A166:J1484,8,FALSE)),"0"),"0")</f>
        <v>0</v>
      </c>
      <c r="AP181" s="58">
        <f t="shared" ca="1" si="166"/>
        <v>0</v>
      </c>
      <c r="AQ181" s="58"/>
      <c r="AR181" s="58"/>
      <c r="AS181" s="58"/>
      <c r="AT181" s="58"/>
      <c r="AU181" s="58"/>
      <c r="AV181" s="58"/>
      <c r="AW181" s="58"/>
      <c r="AX181" s="58"/>
      <c r="BD181" s="58" t="str">
        <f>IF(B181="","",VLOOKUP(B181,'登録データ（男）'!$A$3:$L$1202,8))</f>
        <v/>
      </c>
      <c r="BE181" s="58" t="str">
        <f>IF(B181="","",VLOOKUP(B181,'登録データ（男）'!$A$3:$L$1202,11))</f>
        <v/>
      </c>
      <c r="BF181" s="58" t="str">
        <f t="shared" si="163"/>
        <v/>
      </c>
      <c r="BI181" s="58">
        <f t="shared" si="164"/>
        <v>0</v>
      </c>
    </row>
    <row r="182" spans="1:61" ht="18.75" customHeight="1" thickBot="1">
      <c r="A182" s="258"/>
      <c r="B182" s="289"/>
      <c r="C182" s="292"/>
      <c r="D182" s="292"/>
      <c r="E182" s="148" t="s">
        <v>460</v>
      </c>
      <c r="F182" s="73" t="s">
        <v>123</v>
      </c>
      <c r="G182" s="103"/>
      <c r="H182" s="175"/>
      <c r="I182" s="100"/>
      <c r="J182" s="64" t="str">
        <f t="shared" si="170"/>
        <v/>
      </c>
      <c r="K182" s="100"/>
      <c r="L182" s="64" t="str">
        <f t="shared" si="171"/>
        <v/>
      </c>
      <c r="M182" s="100"/>
      <c r="N182" s="98"/>
      <c r="O182" s="271"/>
      <c r="P182" s="272"/>
      <c r="Q182" s="272"/>
      <c r="R182" s="261"/>
      <c r="S182" s="256"/>
      <c r="V182" s="60"/>
      <c r="W182" s="58"/>
      <c r="X182" s="58"/>
      <c r="Y182" s="58"/>
      <c r="Z182" s="58"/>
      <c r="AA182" s="58"/>
      <c r="AB182" s="58"/>
      <c r="AC182" s="58"/>
      <c r="AD182" s="58">
        <f t="shared" ca="1" si="156"/>
        <v>0</v>
      </c>
      <c r="AE182" s="58">
        <f t="shared" si="157"/>
        <v>0</v>
      </c>
      <c r="AF182" s="58" t="str">
        <f>IF(G182="","0",VLOOKUP(G182,'登録データ（男）'!$R$4:$T$27,2,FALSE))</f>
        <v>0</v>
      </c>
      <c r="AG182" s="58" t="str">
        <f t="shared" si="158"/>
        <v>00</v>
      </c>
      <c r="AH182" s="58" t="str">
        <f>IF(G182="","0",IF(OR(RIGHT(G182,1)="m",RIGHT(G182,1)="H",RIGHT(G182,1)="W",RIGHT(G182,1)="C"),1,2))</f>
        <v>0</v>
      </c>
      <c r="AI182" s="58" t="str">
        <f t="shared" si="159"/>
        <v>000000</v>
      </c>
      <c r="AJ182" s="58" t="str">
        <f t="shared" ca="1" si="160"/>
        <v/>
      </c>
      <c r="AK182" s="58">
        <f t="shared" si="165"/>
        <v>0</v>
      </c>
      <c r="AL182" s="58" t="str">
        <f>IF(G182="","0",VALUE(VLOOKUP(G182,'登録データ（男）'!$R$4:$T$31,3,FALSE)))</f>
        <v>0</v>
      </c>
      <c r="AM182" s="58">
        <f t="shared" si="161"/>
        <v>0</v>
      </c>
      <c r="AN182" s="58">
        <f t="shared" si="162"/>
        <v>0</v>
      </c>
      <c r="AO182" s="11" t="str">
        <f ca="1">IF(OFFSET(B182,-MOD(ROW(B182),3),0)&lt;&gt;"",IF(RIGHT(G182,1)=")",VALUE(VLOOKUP(OFFSET(B182,-MOD(ROW(B182),3),0),'登録データ（男）'!A167:J1485,8,FALSE)),"0"),"0")</f>
        <v>0</v>
      </c>
      <c r="AP182" s="58">
        <f t="shared" ca="1" si="166"/>
        <v>0</v>
      </c>
      <c r="AQ182" s="58"/>
      <c r="AR182" s="58"/>
      <c r="AS182" s="58"/>
      <c r="AT182" s="58"/>
      <c r="AU182" s="58"/>
      <c r="AV182" s="58"/>
      <c r="AW182" s="58"/>
      <c r="AX182" s="58"/>
      <c r="BD182" s="58" t="str">
        <f>IF(B182="","",VLOOKUP(B182,'登録データ（男）'!$A$3:$L$1202,8))</f>
        <v/>
      </c>
      <c r="BE182" s="58" t="str">
        <f>IF(B182="","",VLOOKUP(B182,'登録データ（男）'!$A$3:$L$1202,11))</f>
        <v/>
      </c>
      <c r="BF182" s="58" t="str">
        <f t="shared" si="163"/>
        <v/>
      </c>
      <c r="BI182" s="58">
        <f t="shared" si="164"/>
        <v>0</v>
      </c>
    </row>
    <row r="183" spans="1:61" ht="18.75" customHeight="1" thickTop="1">
      <c r="A183" s="257">
        <v>56</v>
      </c>
      <c r="B183" s="287"/>
      <c r="C183" s="290" t="str">
        <f>IF(B183="","",VLOOKUP(B183,'登録データ（男）'!$A$3:$W$2000,2,FALSE))</f>
        <v/>
      </c>
      <c r="D183" s="290" t="str">
        <f>IF(B183="","",VLOOKUP(B183,'登録データ（男）'!$A$3:$W$2000,3,FALSE))</f>
        <v/>
      </c>
      <c r="E183" s="58" t="str">
        <f>IF(B183="","",VLOOKUP(B183,'登録データ（男）'!$A$3:$W$2000,7,FALSE))</f>
        <v/>
      </c>
      <c r="F183" s="72" t="s">
        <v>121</v>
      </c>
      <c r="G183" s="95"/>
      <c r="H183" s="176"/>
      <c r="I183" s="97"/>
      <c r="J183" s="99" t="str">
        <f t="shared" si="170"/>
        <v/>
      </c>
      <c r="K183" s="97"/>
      <c r="L183" s="99" t="str">
        <f t="shared" si="171"/>
        <v/>
      </c>
      <c r="M183" s="97"/>
      <c r="N183" s="96"/>
      <c r="O183" s="273"/>
      <c r="P183" s="274"/>
      <c r="Q183" s="274"/>
      <c r="R183" s="259"/>
      <c r="S183" s="254"/>
      <c r="V183" s="60"/>
      <c r="W183" s="58">
        <f>IF(B183="",0,IF(VLOOKUP(B183,'登録データ（男）'!$A$3:$AT$1687,29,FALSE)=1,0,1))</f>
        <v>0</v>
      </c>
      <c r="X183" s="58">
        <f>IF(B183="",1,0)</f>
        <v>1</v>
      </c>
      <c r="Y183" s="58">
        <f>IF(C183="",1,0)</f>
        <v>1</v>
      </c>
      <c r="Z183" s="58">
        <f>IF(D183="",1,0)</f>
        <v>1</v>
      </c>
      <c r="AA183" s="58">
        <f>IF(E183="",1,0)</f>
        <v>1</v>
      </c>
      <c r="AB183" s="58">
        <f>IF(E184="",1,0)</f>
        <v>1</v>
      </c>
      <c r="AC183" s="58">
        <f>SUM(X183:AB183)</f>
        <v>5</v>
      </c>
      <c r="AD183" s="58">
        <f t="shared" ca="1" si="156"/>
        <v>0</v>
      </c>
      <c r="AE183" s="58">
        <f t="shared" si="157"/>
        <v>0</v>
      </c>
      <c r="AF183" s="58" t="str">
        <f>IF(G183="","0",VLOOKUP(G183,'登録データ（男）'!$R$4:$T$27,2,FALSE))</f>
        <v>0</v>
      </c>
      <c r="AG183" s="58" t="str">
        <f t="shared" si="158"/>
        <v>00</v>
      </c>
      <c r="AH183" s="58" t="str">
        <f>IF(G183="","0",IF(OR(RIGHT(G183,1)="m",RIGHT(G183,1)="H",RIGHT(G183,1)="W",RIGHT(G183,1)="C",RIGHT(G183,1)="〉"),1,2))</f>
        <v>0</v>
      </c>
      <c r="AI183" s="58" t="str">
        <f t="shared" si="159"/>
        <v>000000</v>
      </c>
      <c r="AJ183" s="58" t="str">
        <f t="shared" ca="1" si="160"/>
        <v/>
      </c>
      <c r="AK183" s="58">
        <f t="shared" si="165"/>
        <v>0</v>
      </c>
      <c r="AL183" s="58" t="str">
        <f>IF(G183="","0",VALUE(VLOOKUP(G183,'登録データ（男）'!$R$4:$T$31,3,FALSE)))</f>
        <v>0</v>
      </c>
      <c r="AM183" s="58">
        <f t="shared" si="161"/>
        <v>0</v>
      </c>
      <c r="AN183" s="58">
        <f t="shared" si="162"/>
        <v>0</v>
      </c>
      <c r="AO183" s="11" t="str">
        <f ca="1">IF(OFFSET(B183,-MOD(ROW(B183),3),0)&lt;&gt;"",IF(RIGHT(G183,1)=")",VALUE(VLOOKUP(OFFSET(B183,-MOD(ROW(B183),3),0),'登録データ（男）'!A168:J1486,8,FALSE)),"0"),"0")</f>
        <v>0</v>
      </c>
      <c r="AP183" s="58">
        <f t="shared" ca="1" si="166"/>
        <v>0</v>
      </c>
      <c r="AQ183" s="58" t="str">
        <f t="shared" ref="AQ183" si="205">IF(AR183="","",RANK(AR183,$AR$18:$AR$467,1))</f>
        <v/>
      </c>
      <c r="AR183" s="58" t="str">
        <f>IF(R183="","",B183)</f>
        <v/>
      </c>
      <c r="AS183" s="58" t="str">
        <f t="shared" ref="AS183" si="206">IF(AT183="","",RANK(AT183,$AT$18:$AT$467,1))</f>
        <v/>
      </c>
      <c r="AT183" s="58" t="str">
        <f>IF(S183="","",B183)</f>
        <v/>
      </c>
      <c r="AU183" s="58" t="str">
        <f t="shared" ref="AU183" si="207">IF(AV183="","",RANK(AV183,$AV$18:$AV$467,1))</f>
        <v/>
      </c>
      <c r="AV183" s="58" t="str">
        <f>IF(OR(G183="十種競技",G184="十種競技",G185="十種競技"),B183,"")</f>
        <v/>
      </c>
      <c r="AW183" s="58"/>
      <c r="AX183" s="58">
        <f>B183</f>
        <v>0</v>
      </c>
      <c r="BD183" s="58" t="str">
        <f>IF(B183="","",VLOOKUP(B183,'登録データ（男）'!$A$3:$L$1202,8))</f>
        <v/>
      </c>
      <c r="BE183" s="58" t="str">
        <f>IF(B183="","",VLOOKUP(B183,'登録データ（男）'!$A$3:$L$1202,11))</f>
        <v/>
      </c>
      <c r="BF183" s="58" t="str">
        <f t="shared" si="163"/>
        <v/>
      </c>
      <c r="BI183" s="58">
        <f t="shared" si="164"/>
        <v>0</v>
      </c>
    </row>
    <row r="184" spans="1:61" ht="18.75" customHeight="1">
      <c r="A184" s="250"/>
      <c r="B184" s="288"/>
      <c r="C184" s="291"/>
      <c r="D184" s="291"/>
      <c r="E184" s="109"/>
      <c r="F184" s="58" t="s">
        <v>122</v>
      </c>
      <c r="G184" s="103"/>
      <c r="H184" s="109"/>
      <c r="I184" s="102"/>
      <c r="J184" s="61" t="str">
        <f t="shared" si="170"/>
        <v/>
      </c>
      <c r="K184" s="101"/>
      <c r="L184" s="61" t="str">
        <f t="shared" si="171"/>
        <v/>
      </c>
      <c r="M184" s="101"/>
      <c r="N184" s="101"/>
      <c r="O184" s="275"/>
      <c r="P184" s="276"/>
      <c r="Q184" s="276"/>
      <c r="R184" s="260"/>
      <c r="S184" s="255"/>
      <c r="V184" s="60"/>
      <c r="W184" s="58"/>
      <c r="X184" s="58"/>
      <c r="Y184" s="58"/>
      <c r="Z184" s="58"/>
      <c r="AA184" s="58"/>
      <c r="AB184" s="58"/>
      <c r="AC184" s="58"/>
      <c r="AD184" s="58">
        <f t="shared" ca="1" si="156"/>
        <v>0</v>
      </c>
      <c r="AE184" s="58">
        <f t="shared" si="157"/>
        <v>0</v>
      </c>
      <c r="AF184" s="58" t="str">
        <f>IF(G184="","0",VLOOKUP(G184,'登録データ（男）'!$R$4:$T$27,2,FALSE))</f>
        <v>0</v>
      </c>
      <c r="AG184" s="58" t="str">
        <f t="shared" si="158"/>
        <v>00</v>
      </c>
      <c r="AH184" s="58" t="str">
        <f>IF(G184="","0",IF(OR(RIGHT(G184,1)="m",RIGHT(G184,1)="H",RIGHT(G184,1)="W",RIGHT(G184,1)="C"),1,2))</f>
        <v>0</v>
      </c>
      <c r="AI184" s="58" t="str">
        <f t="shared" si="159"/>
        <v>000000</v>
      </c>
      <c r="AJ184" s="58" t="str">
        <f t="shared" ca="1" si="160"/>
        <v/>
      </c>
      <c r="AK184" s="58">
        <f t="shared" si="165"/>
        <v>0</v>
      </c>
      <c r="AL184" s="58" t="str">
        <f>IF(G184="","0",VALUE(VLOOKUP(G184,'登録データ（男）'!$R$4:$T$31,3,FALSE)))</f>
        <v>0</v>
      </c>
      <c r="AM184" s="58">
        <f t="shared" si="161"/>
        <v>0</v>
      </c>
      <c r="AN184" s="58">
        <f t="shared" si="162"/>
        <v>0</v>
      </c>
      <c r="AO184" s="11" t="str">
        <f ca="1">IF(OFFSET(B184,-MOD(ROW(B184),3),0)&lt;&gt;"",IF(RIGHT(G184,1)=")",VALUE(VLOOKUP(OFFSET(B184,-MOD(ROW(B184),3),0),'登録データ（男）'!A169:J1487,8,FALSE)),"0"),"0")</f>
        <v>0</v>
      </c>
      <c r="AP184" s="58">
        <f t="shared" ca="1" si="166"/>
        <v>0</v>
      </c>
      <c r="AQ184" s="58"/>
      <c r="AR184" s="58"/>
      <c r="AS184" s="58"/>
      <c r="AT184" s="58"/>
      <c r="AU184" s="58"/>
      <c r="AV184" s="58"/>
      <c r="AW184" s="58"/>
      <c r="AX184" s="58"/>
      <c r="BD184" s="58" t="str">
        <f>IF(B184="","",VLOOKUP(B184,'登録データ（男）'!$A$3:$L$1202,8))</f>
        <v/>
      </c>
      <c r="BE184" s="58" t="str">
        <f>IF(B184="","",VLOOKUP(B184,'登録データ（男）'!$A$3:$L$1202,11))</f>
        <v/>
      </c>
      <c r="BF184" s="58" t="str">
        <f t="shared" si="163"/>
        <v/>
      </c>
      <c r="BI184" s="58">
        <f t="shared" si="164"/>
        <v>0</v>
      </c>
    </row>
    <row r="185" spans="1:61" ht="18.75" customHeight="1" thickBot="1">
      <c r="A185" s="258"/>
      <c r="B185" s="289"/>
      <c r="C185" s="292"/>
      <c r="D185" s="292"/>
      <c r="E185" s="148" t="s">
        <v>460</v>
      </c>
      <c r="F185" s="73" t="s">
        <v>123</v>
      </c>
      <c r="G185" s="103"/>
      <c r="H185" s="175"/>
      <c r="I185" s="100"/>
      <c r="J185" s="64" t="str">
        <f t="shared" si="170"/>
        <v/>
      </c>
      <c r="K185" s="100"/>
      <c r="L185" s="64" t="str">
        <f t="shared" si="171"/>
        <v/>
      </c>
      <c r="M185" s="100"/>
      <c r="N185" s="98"/>
      <c r="O185" s="271"/>
      <c r="P185" s="272"/>
      <c r="Q185" s="272"/>
      <c r="R185" s="261"/>
      <c r="S185" s="256"/>
      <c r="V185" s="60"/>
      <c r="W185" s="58"/>
      <c r="X185" s="58"/>
      <c r="Y185" s="58"/>
      <c r="Z185" s="58"/>
      <c r="AA185" s="58"/>
      <c r="AB185" s="58"/>
      <c r="AC185" s="58"/>
      <c r="AD185" s="58">
        <f t="shared" ca="1" si="156"/>
        <v>0</v>
      </c>
      <c r="AE185" s="58">
        <f t="shared" si="157"/>
        <v>0</v>
      </c>
      <c r="AF185" s="58" t="str">
        <f>IF(G185="","0",VLOOKUP(G185,'登録データ（男）'!$R$4:$T$27,2,FALSE))</f>
        <v>0</v>
      </c>
      <c r="AG185" s="58" t="str">
        <f t="shared" si="158"/>
        <v>00</v>
      </c>
      <c r="AH185" s="58" t="str">
        <f>IF(G185="","0",IF(OR(RIGHT(G185,1)="m",RIGHT(G185,1)="H",RIGHT(G185,1)="W",RIGHT(G185,1)="C"),1,2))</f>
        <v>0</v>
      </c>
      <c r="AI185" s="58" t="str">
        <f t="shared" si="159"/>
        <v>000000</v>
      </c>
      <c r="AJ185" s="58" t="str">
        <f t="shared" ca="1" si="160"/>
        <v/>
      </c>
      <c r="AK185" s="58">
        <f t="shared" si="165"/>
        <v>0</v>
      </c>
      <c r="AL185" s="58" t="str">
        <f>IF(G185="","0",VALUE(VLOOKUP(G185,'登録データ（男）'!$R$4:$T$31,3,FALSE)))</f>
        <v>0</v>
      </c>
      <c r="AM185" s="58">
        <f t="shared" si="161"/>
        <v>0</v>
      </c>
      <c r="AN185" s="58">
        <f t="shared" si="162"/>
        <v>0</v>
      </c>
      <c r="AO185" s="11" t="str">
        <f ca="1">IF(OFFSET(B185,-MOD(ROW(B185),3),0)&lt;&gt;"",IF(RIGHT(G185,1)=")",VALUE(VLOOKUP(OFFSET(B185,-MOD(ROW(B185),3),0),'登録データ（男）'!A170:J1488,8,FALSE)),"0"),"0")</f>
        <v>0</v>
      </c>
      <c r="AP185" s="58">
        <f t="shared" ca="1" si="166"/>
        <v>0</v>
      </c>
      <c r="AQ185" s="58"/>
      <c r="AR185" s="58"/>
      <c r="AS185" s="58"/>
      <c r="AT185" s="58"/>
      <c r="AU185" s="58"/>
      <c r="AV185" s="58"/>
      <c r="AW185" s="58"/>
      <c r="AX185" s="58"/>
      <c r="BD185" s="58" t="str">
        <f>IF(B185="","",VLOOKUP(B185,'登録データ（男）'!$A$3:$L$1202,8))</f>
        <v/>
      </c>
      <c r="BE185" s="58" t="str">
        <f>IF(B185="","",VLOOKUP(B185,'登録データ（男）'!$A$3:$L$1202,11))</f>
        <v/>
      </c>
      <c r="BF185" s="58" t="str">
        <f t="shared" si="163"/>
        <v/>
      </c>
      <c r="BI185" s="58">
        <f t="shared" si="164"/>
        <v>0</v>
      </c>
    </row>
    <row r="186" spans="1:61" ht="18.75" customHeight="1" thickTop="1">
      <c r="A186" s="257">
        <v>57</v>
      </c>
      <c r="B186" s="287"/>
      <c r="C186" s="290" t="str">
        <f>IF(B186="","",VLOOKUP(B186,'登録データ（男）'!$A$3:$W$2000,2,FALSE))</f>
        <v/>
      </c>
      <c r="D186" s="290" t="str">
        <f>IF(B186="","",VLOOKUP(B186,'登録データ（男）'!$A$3:$W$2000,3,FALSE))</f>
        <v/>
      </c>
      <c r="E186" s="58" t="str">
        <f>IF(B186="","",VLOOKUP(B186,'登録データ（男）'!$A$3:$W$2000,7,FALSE))</f>
        <v/>
      </c>
      <c r="F186" s="72" t="s">
        <v>121</v>
      </c>
      <c r="G186" s="95"/>
      <c r="H186" s="176"/>
      <c r="I186" s="97"/>
      <c r="J186" s="99" t="str">
        <f t="shared" si="170"/>
        <v/>
      </c>
      <c r="K186" s="97"/>
      <c r="L186" s="99" t="str">
        <f t="shared" si="171"/>
        <v/>
      </c>
      <c r="M186" s="97"/>
      <c r="N186" s="96"/>
      <c r="O186" s="273"/>
      <c r="P186" s="274"/>
      <c r="Q186" s="274"/>
      <c r="R186" s="259"/>
      <c r="S186" s="254"/>
      <c r="V186" s="60"/>
      <c r="W186" s="58">
        <f>IF(B186="",0,IF(VLOOKUP(B186,'登録データ（男）'!$A$3:$AT$1687,29,FALSE)=1,0,1))</f>
        <v>0</v>
      </c>
      <c r="X186" s="58">
        <f>IF(B186="",1,0)</f>
        <v>1</v>
      </c>
      <c r="Y186" s="58">
        <f>IF(C186="",1,0)</f>
        <v>1</v>
      </c>
      <c r="Z186" s="58">
        <f>IF(D186="",1,0)</f>
        <v>1</v>
      </c>
      <c r="AA186" s="58">
        <f>IF(E186="",1,0)</f>
        <v>1</v>
      </c>
      <c r="AB186" s="58">
        <f>IF(E187="",1,0)</f>
        <v>1</v>
      </c>
      <c r="AC186" s="58">
        <f>SUM(X186:AB186)</f>
        <v>5</v>
      </c>
      <c r="AD186" s="58">
        <f t="shared" ca="1" si="156"/>
        <v>0</v>
      </c>
      <c r="AE186" s="58">
        <f t="shared" si="157"/>
        <v>0</v>
      </c>
      <c r="AF186" s="58" t="str">
        <f>IF(G186="","0",VLOOKUP(G186,'登録データ（男）'!$R$4:$T$27,2,FALSE))</f>
        <v>0</v>
      </c>
      <c r="AG186" s="58" t="str">
        <f t="shared" si="158"/>
        <v>00</v>
      </c>
      <c r="AH186" s="58" t="str">
        <f>IF(G186="","0",IF(OR(RIGHT(G186,1)="m",RIGHT(G186,1)="H",RIGHT(G186,1)="W",RIGHT(G186,1)="C",RIGHT(G186,1)="〉"),1,2))</f>
        <v>0</v>
      </c>
      <c r="AI186" s="58" t="str">
        <f t="shared" si="159"/>
        <v>000000</v>
      </c>
      <c r="AJ186" s="58" t="str">
        <f t="shared" ca="1" si="160"/>
        <v/>
      </c>
      <c r="AK186" s="58">
        <f t="shared" si="165"/>
        <v>0</v>
      </c>
      <c r="AL186" s="58" t="str">
        <f>IF(G186="","0",VALUE(VLOOKUP(G186,'登録データ（男）'!$R$4:$T$31,3,FALSE)))</f>
        <v>0</v>
      </c>
      <c r="AM186" s="58">
        <f t="shared" si="161"/>
        <v>0</v>
      </c>
      <c r="AN186" s="58">
        <f t="shared" si="162"/>
        <v>0</v>
      </c>
      <c r="AO186" s="11" t="str">
        <f ca="1">IF(OFFSET(B186,-MOD(ROW(B186),3),0)&lt;&gt;"",IF(RIGHT(G186,1)=")",VALUE(VLOOKUP(OFFSET(B186,-MOD(ROW(B186),3),0),'登録データ（男）'!A171:J1489,8,FALSE)),"0"),"0")</f>
        <v>0</v>
      </c>
      <c r="AP186" s="58">
        <f t="shared" ca="1" si="166"/>
        <v>0</v>
      </c>
      <c r="AQ186" s="58" t="str">
        <f t="shared" ref="AQ186" si="208">IF(AR186="","",RANK(AR186,$AR$18:$AR$467,1))</f>
        <v/>
      </c>
      <c r="AR186" s="58" t="str">
        <f>IF(R186="","",B186)</f>
        <v/>
      </c>
      <c r="AS186" s="58" t="str">
        <f t="shared" ref="AS186" si="209">IF(AT186="","",RANK(AT186,$AT$18:$AT$467,1))</f>
        <v/>
      </c>
      <c r="AT186" s="58" t="str">
        <f>IF(S186="","",B186)</f>
        <v/>
      </c>
      <c r="AU186" s="58" t="str">
        <f t="shared" ref="AU186" si="210">IF(AV186="","",RANK(AV186,$AV$18:$AV$467,1))</f>
        <v/>
      </c>
      <c r="AV186" s="58" t="str">
        <f>IF(OR(G186="十種競技",G187="十種競技",G188="十種競技"),B186,"")</f>
        <v/>
      </c>
      <c r="AW186" s="58"/>
      <c r="AX186" s="58">
        <f>B186</f>
        <v>0</v>
      </c>
      <c r="BD186" s="58" t="str">
        <f>IF(B186="","",VLOOKUP(B186,'登録データ（男）'!$A$3:$L$1202,8))</f>
        <v/>
      </c>
      <c r="BE186" s="58" t="str">
        <f>IF(B186="","",VLOOKUP(B186,'登録データ（男）'!$A$3:$L$1202,11))</f>
        <v/>
      </c>
      <c r="BF186" s="58" t="str">
        <f t="shared" si="163"/>
        <v/>
      </c>
      <c r="BI186" s="58">
        <f t="shared" si="164"/>
        <v>0</v>
      </c>
    </row>
    <row r="187" spans="1:61" ht="18.75" customHeight="1">
      <c r="A187" s="250"/>
      <c r="B187" s="288"/>
      <c r="C187" s="291"/>
      <c r="D187" s="291"/>
      <c r="E187" s="109"/>
      <c r="F187" s="58" t="s">
        <v>122</v>
      </c>
      <c r="G187" s="103"/>
      <c r="H187" s="109"/>
      <c r="I187" s="102"/>
      <c r="J187" s="61" t="str">
        <f t="shared" si="170"/>
        <v/>
      </c>
      <c r="K187" s="101"/>
      <c r="L187" s="61" t="str">
        <f t="shared" si="171"/>
        <v/>
      </c>
      <c r="M187" s="101"/>
      <c r="N187" s="101"/>
      <c r="O187" s="275"/>
      <c r="P187" s="276"/>
      <c r="Q187" s="276"/>
      <c r="R187" s="260"/>
      <c r="S187" s="255"/>
      <c r="V187" s="60"/>
      <c r="W187" s="58"/>
      <c r="X187" s="58"/>
      <c r="Y187" s="58"/>
      <c r="Z187" s="58"/>
      <c r="AA187" s="58"/>
      <c r="AB187" s="58"/>
      <c r="AC187" s="58"/>
      <c r="AD187" s="58">
        <f t="shared" ca="1" si="156"/>
        <v>0</v>
      </c>
      <c r="AE187" s="58">
        <f t="shared" si="157"/>
        <v>0</v>
      </c>
      <c r="AF187" s="58" t="str">
        <f>IF(G187="","0",VLOOKUP(G187,'登録データ（男）'!$R$4:$T$27,2,FALSE))</f>
        <v>0</v>
      </c>
      <c r="AG187" s="58" t="str">
        <f t="shared" si="158"/>
        <v>00</v>
      </c>
      <c r="AH187" s="58" t="str">
        <f>IF(G187="","0",IF(OR(RIGHT(G187,1)="m",RIGHT(G187,1)="H",RIGHT(G187,1)="W",RIGHT(G187,1)="C"),1,2))</f>
        <v>0</v>
      </c>
      <c r="AI187" s="58" t="str">
        <f t="shared" si="159"/>
        <v>000000</v>
      </c>
      <c r="AJ187" s="58" t="str">
        <f t="shared" ca="1" si="160"/>
        <v/>
      </c>
      <c r="AK187" s="58">
        <f t="shared" si="165"/>
        <v>0</v>
      </c>
      <c r="AL187" s="58" t="str">
        <f>IF(G187="","0",VALUE(VLOOKUP(G187,'登録データ（男）'!$R$4:$T$31,3,FALSE)))</f>
        <v>0</v>
      </c>
      <c r="AM187" s="58">
        <f t="shared" si="161"/>
        <v>0</v>
      </c>
      <c r="AN187" s="58">
        <f t="shared" si="162"/>
        <v>0</v>
      </c>
      <c r="AO187" s="11" t="str">
        <f ca="1">IF(OFFSET(B187,-MOD(ROW(B187),3),0)&lt;&gt;"",IF(RIGHT(G187,1)=")",VALUE(VLOOKUP(OFFSET(B187,-MOD(ROW(B187),3),0),'登録データ（男）'!A172:J1490,8,FALSE)),"0"),"0")</f>
        <v>0</v>
      </c>
      <c r="AP187" s="58">
        <f t="shared" ca="1" si="166"/>
        <v>0</v>
      </c>
      <c r="AQ187" s="58"/>
      <c r="AR187" s="58"/>
      <c r="AS187" s="58"/>
      <c r="AT187" s="58"/>
      <c r="AU187" s="58"/>
      <c r="AV187" s="58"/>
      <c r="AW187" s="58"/>
      <c r="AX187" s="58"/>
      <c r="BD187" s="58" t="str">
        <f>IF(B187="","",VLOOKUP(B187,'登録データ（男）'!$A$3:$L$1202,8))</f>
        <v/>
      </c>
      <c r="BE187" s="58" t="str">
        <f>IF(B187="","",VLOOKUP(B187,'登録データ（男）'!$A$3:$L$1202,11))</f>
        <v/>
      </c>
      <c r="BF187" s="58" t="str">
        <f t="shared" si="163"/>
        <v/>
      </c>
      <c r="BI187" s="58">
        <f t="shared" si="164"/>
        <v>0</v>
      </c>
    </row>
    <row r="188" spans="1:61" ht="18.75" customHeight="1" thickBot="1">
      <c r="A188" s="258"/>
      <c r="B188" s="289"/>
      <c r="C188" s="292"/>
      <c r="D188" s="292"/>
      <c r="E188" s="148" t="s">
        <v>460</v>
      </c>
      <c r="F188" s="73" t="s">
        <v>123</v>
      </c>
      <c r="G188" s="103"/>
      <c r="H188" s="175"/>
      <c r="I188" s="100"/>
      <c r="J188" s="64" t="str">
        <f t="shared" si="170"/>
        <v/>
      </c>
      <c r="K188" s="100"/>
      <c r="L188" s="64" t="str">
        <f t="shared" si="171"/>
        <v/>
      </c>
      <c r="M188" s="100"/>
      <c r="N188" s="98"/>
      <c r="O188" s="271"/>
      <c r="P188" s="272"/>
      <c r="Q188" s="272"/>
      <c r="R188" s="261"/>
      <c r="S188" s="256"/>
      <c r="V188" s="60"/>
      <c r="W188" s="58"/>
      <c r="X188" s="58"/>
      <c r="Y188" s="58"/>
      <c r="Z188" s="58"/>
      <c r="AA188" s="58"/>
      <c r="AB188" s="58"/>
      <c r="AC188" s="58"/>
      <c r="AD188" s="58">
        <f t="shared" ca="1" si="156"/>
        <v>0</v>
      </c>
      <c r="AE188" s="58">
        <f t="shared" si="157"/>
        <v>0</v>
      </c>
      <c r="AF188" s="58" t="str">
        <f>IF(G188="","0",VLOOKUP(G188,'登録データ（男）'!$R$4:$T$27,2,FALSE))</f>
        <v>0</v>
      </c>
      <c r="AG188" s="58" t="str">
        <f t="shared" si="158"/>
        <v>00</v>
      </c>
      <c r="AH188" s="58" t="str">
        <f>IF(G188="","0",IF(OR(RIGHT(G188,1)="m",RIGHT(G188,1)="H",RIGHT(G188,1)="W",RIGHT(G188,1)="C"),1,2))</f>
        <v>0</v>
      </c>
      <c r="AI188" s="58" t="str">
        <f t="shared" si="159"/>
        <v>000000</v>
      </c>
      <c r="AJ188" s="58" t="str">
        <f t="shared" ca="1" si="160"/>
        <v/>
      </c>
      <c r="AK188" s="58">
        <f t="shared" si="165"/>
        <v>0</v>
      </c>
      <c r="AL188" s="58" t="str">
        <f>IF(G188="","0",VALUE(VLOOKUP(G188,'登録データ（男）'!$R$4:$T$31,3,FALSE)))</f>
        <v>0</v>
      </c>
      <c r="AM188" s="58">
        <f t="shared" si="161"/>
        <v>0</v>
      </c>
      <c r="AN188" s="58">
        <f t="shared" si="162"/>
        <v>0</v>
      </c>
      <c r="AO188" s="11" t="str">
        <f ca="1">IF(OFFSET(B188,-MOD(ROW(B188),3),0)&lt;&gt;"",IF(RIGHT(G188,1)=")",VALUE(VLOOKUP(OFFSET(B188,-MOD(ROW(B188),3),0),'登録データ（男）'!A173:J1491,8,FALSE)),"0"),"0")</f>
        <v>0</v>
      </c>
      <c r="AP188" s="58">
        <f t="shared" ca="1" si="166"/>
        <v>0</v>
      </c>
      <c r="AQ188" s="58"/>
      <c r="AR188" s="58"/>
      <c r="AS188" s="58"/>
      <c r="AT188" s="58"/>
      <c r="AU188" s="58"/>
      <c r="AV188" s="58"/>
      <c r="AW188" s="58"/>
      <c r="AX188" s="58"/>
      <c r="BD188" s="58" t="str">
        <f>IF(B188="","",VLOOKUP(B188,'登録データ（男）'!$A$3:$L$1202,8))</f>
        <v/>
      </c>
      <c r="BE188" s="58" t="str">
        <f>IF(B188="","",VLOOKUP(B188,'登録データ（男）'!$A$3:$L$1202,11))</f>
        <v/>
      </c>
      <c r="BF188" s="58" t="str">
        <f t="shared" si="163"/>
        <v/>
      </c>
      <c r="BI188" s="58">
        <f t="shared" si="164"/>
        <v>0</v>
      </c>
    </row>
    <row r="189" spans="1:61" ht="18.75" customHeight="1" thickTop="1">
      <c r="A189" s="257">
        <v>58</v>
      </c>
      <c r="B189" s="287"/>
      <c r="C189" s="290" t="str">
        <f>IF(B189="","",VLOOKUP(B189,'登録データ（男）'!$A$3:$W$2000,2,FALSE))</f>
        <v/>
      </c>
      <c r="D189" s="290" t="str">
        <f>IF(B189="","",VLOOKUP(B189,'登録データ（男）'!$A$3:$W$2000,3,FALSE))</f>
        <v/>
      </c>
      <c r="E189" s="58" t="str">
        <f>IF(B189="","",VLOOKUP(B189,'登録データ（男）'!$A$3:$W$2000,7,FALSE))</f>
        <v/>
      </c>
      <c r="F189" s="72" t="s">
        <v>121</v>
      </c>
      <c r="G189" s="95"/>
      <c r="H189" s="176"/>
      <c r="I189" s="97"/>
      <c r="J189" s="99" t="str">
        <f t="shared" si="170"/>
        <v/>
      </c>
      <c r="K189" s="97"/>
      <c r="L189" s="99" t="str">
        <f t="shared" si="171"/>
        <v/>
      </c>
      <c r="M189" s="97"/>
      <c r="N189" s="96"/>
      <c r="O189" s="273"/>
      <c r="P189" s="274"/>
      <c r="Q189" s="274"/>
      <c r="R189" s="259"/>
      <c r="S189" s="254"/>
      <c r="V189" s="60"/>
      <c r="W189" s="58">
        <f>IF(B189="",0,IF(VLOOKUP(B189,'登録データ（男）'!$A$3:$AT$1687,29,FALSE)=1,0,1))</f>
        <v>0</v>
      </c>
      <c r="X189" s="58">
        <f>IF(B189="",1,0)</f>
        <v>1</v>
      </c>
      <c r="Y189" s="58">
        <f>IF(C189="",1,0)</f>
        <v>1</v>
      </c>
      <c r="Z189" s="58">
        <f>IF(D189="",1,0)</f>
        <v>1</v>
      </c>
      <c r="AA189" s="58">
        <f>IF(E189="",1,0)</f>
        <v>1</v>
      </c>
      <c r="AB189" s="58">
        <f>IF(E190="",1,0)</f>
        <v>1</v>
      </c>
      <c r="AC189" s="58">
        <f>SUM(X189:AB189)</f>
        <v>5</v>
      </c>
      <c r="AD189" s="58">
        <f t="shared" ca="1" si="156"/>
        <v>0</v>
      </c>
      <c r="AE189" s="58">
        <f t="shared" si="157"/>
        <v>0</v>
      </c>
      <c r="AF189" s="58" t="str">
        <f>IF(G189="","0",VLOOKUP(G189,'登録データ（男）'!$R$4:$T$27,2,FALSE))</f>
        <v>0</v>
      </c>
      <c r="AG189" s="58" t="str">
        <f t="shared" si="158"/>
        <v>00</v>
      </c>
      <c r="AH189" s="58" t="str">
        <f>IF(G189="","0",IF(OR(RIGHT(G189,1)="m",RIGHT(G189,1)="H",RIGHT(G189,1)="W",RIGHT(G189,1)="C",RIGHT(G189,1)="〉"),1,2))</f>
        <v>0</v>
      </c>
      <c r="AI189" s="58" t="str">
        <f t="shared" si="159"/>
        <v>000000</v>
      </c>
      <c r="AJ189" s="58" t="str">
        <f t="shared" ca="1" si="160"/>
        <v/>
      </c>
      <c r="AK189" s="58">
        <f t="shared" si="165"/>
        <v>0</v>
      </c>
      <c r="AL189" s="58" t="str">
        <f>IF(G189="","0",VALUE(VLOOKUP(G189,'登録データ（男）'!$R$4:$T$31,3,FALSE)))</f>
        <v>0</v>
      </c>
      <c r="AM189" s="58">
        <f t="shared" si="161"/>
        <v>0</v>
      </c>
      <c r="AN189" s="58">
        <f t="shared" si="162"/>
        <v>0</v>
      </c>
      <c r="AO189" s="11" t="str">
        <f ca="1">IF(OFFSET(B189,-MOD(ROW(B189),3),0)&lt;&gt;"",IF(RIGHT(G189,1)=")",VALUE(VLOOKUP(OFFSET(B189,-MOD(ROW(B189),3),0),'登録データ（男）'!A174:J1492,8,FALSE)),"0"),"0")</f>
        <v>0</v>
      </c>
      <c r="AP189" s="58">
        <f t="shared" ca="1" si="166"/>
        <v>0</v>
      </c>
      <c r="AQ189" s="58" t="str">
        <f t="shared" ref="AQ189" si="211">IF(AR189="","",RANK(AR189,$AR$18:$AR$467,1))</f>
        <v/>
      </c>
      <c r="AR189" s="58" t="str">
        <f>IF(R189="","",B189)</f>
        <v/>
      </c>
      <c r="AS189" s="58" t="str">
        <f t="shared" ref="AS189" si="212">IF(AT189="","",RANK(AT189,$AT$18:$AT$467,1))</f>
        <v/>
      </c>
      <c r="AT189" s="58" t="str">
        <f>IF(S189="","",B189)</f>
        <v/>
      </c>
      <c r="AU189" s="58" t="str">
        <f t="shared" ref="AU189" si="213">IF(AV189="","",RANK(AV189,$AV$18:$AV$467,1))</f>
        <v/>
      </c>
      <c r="AV189" s="58" t="str">
        <f>IF(OR(G189="十種競技",G190="十種競技",G191="十種競技"),B189,"")</f>
        <v/>
      </c>
      <c r="AW189" s="58"/>
      <c r="AX189" s="58">
        <f>B189</f>
        <v>0</v>
      </c>
      <c r="BD189" s="58" t="str">
        <f>IF(B189="","",VLOOKUP(B189,'登録データ（男）'!$A$3:$L$1202,8))</f>
        <v/>
      </c>
      <c r="BE189" s="58" t="str">
        <f>IF(B189="","",VLOOKUP(B189,'登録データ（男）'!$A$3:$L$1202,11))</f>
        <v/>
      </c>
      <c r="BF189" s="58" t="str">
        <f t="shared" si="163"/>
        <v/>
      </c>
      <c r="BI189" s="58">
        <f t="shared" si="164"/>
        <v>0</v>
      </c>
    </row>
    <row r="190" spans="1:61" ht="18.75" customHeight="1">
      <c r="A190" s="250"/>
      <c r="B190" s="288"/>
      <c r="C190" s="291"/>
      <c r="D190" s="291"/>
      <c r="E190" s="109"/>
      <c r="F190" s="58" t="s">
        <v>122</v>
      </c>
      <c r="G190" s="103"/>
      <c r="H190" s="109"/>
      <c r="I190" s="102"/>
      <c r="J190" s="61" t="str">
        <f t="shared" si="170"/>
        <v/>
      </c>
      <c r="K190" s="101"/>
      <c r="L190" s="61" t="str">
        <f t="shared" si="171"/>
        <v/>
      </c>
      <c r="M190" s="101"/>
      <c r="N190" s="101"/>
      <c r="O190" s="275"/>
      <c r="P190" s="276"/>
      <c r="Q190" s="276"/>
      <c r="R190" s="260"/>
      <c r="S190" s="255"/>
      <c r="V190" s="60"/>
      <c r="W190" s="58"/>
      <c r="X190" s="58"/>
      <c r="Y190" s="58"/>
      <c r="Z190" s="58"/>
      <c r="AA190" s="58"/>
      <c r="AB190" s="58"/>
      <c r="AC190" s="58"/>
      <c r="AD190" s="58">
        <f t="shared" ca="1" si="156"/>
        <v>0</v>
      </c>
      <c r="AE190" s="58">
        <f t="shared" si="157"/>
        <v>0</v>
      </c>
      <c r="AF190" s="58" t="str">
        <f>IF(G190="","0",VLOOKUP(G190,'登録データ（男）'!$R$4:$T$27,2,FALSE))</f>
        <v>0</v>
      </c>
      <c r="AG190" s="58" t="str">
        <f t="shared" si="158"/>
        <v>00</v>
      </c>
      <c r="AH190" s="58" t="str">
        <f>IF(G190="","0",IF(OR(RIGHT(G190,1)="m",RIGHT(G190,1)="H",RIGHT(G190,1)="W",RIGHT(G190,1)="C"),1,2))</f>
        <v>0</v>
      </c>
      <c r="AI190" s="58" t="str">
        <f t="shared" si="159"/>
        <v>000000</v>
      </c>
      <c r="AJ190" s="58" t="str">
        <f t="shared" ca="1" si="160"/>
        <v/>
      </c>
      <c r="AK190" s="58">
        <f t="shared" si="165"/>
        <v>0</v>
      </c>
      <c r="AL190" s="58" t="str">
        <f>IF(G190="","0",VALUE(VLOOKUP(G190,'登録データ（男）'!$R$4:$T$31,3,FALSE)))</f>
        <v>0</v>
      </c>
      <c r="AM190" s="58">
        <f t="shared" si="161"/>
        <v>0</v>
      </c>
      <c r="AN190" s="58">
        <f t="shared" si="162"/>
        <v>0</v>
      </c>
      <c r="AO190" s="11" t="str">
        <f ca="1">IF(OFFSET(B190,-MOD(ROW(B190),3),0)&lt;&gt;"",IF(RIGHT(G190,1)=")",VALUE(VLOOKUP(OFFSET(B190,-MOD(ROW(B190),3),0),'登録データ（男）'!A175:J1493,8,FALSE)),"0"),"0")</f>
        <v>0</v>
      </c>
      <c r="AP190" s="58">
        <f t="shared" ca="1" si="166"/>
        <v>0</v>
      </c>
      <c r="AQ190" s="58"/>
      <c r="AR190" s="58"/>
      <c r="AS190" s="58"/>
      <c r="AT190" s="58"/>
      <c r="AU190" s="58"/>
      <c r="AV190" s="58"/>
      <c r="AW190" s="58"/>
      <c r="AX190" s="58"/>
      <c r="BD190" s="58" t="str">
        <f>IF(B190="","",VLOOKUP(B190,'登録データ（男）'!$A$3:$L$1202,8))</f>
        <v/>
      </c>
      <c r="BE190" s="58" t="str">
        <f>IF(B190="","",VLOOKUP(B190,'登録データ（男）'!$A$3:$L$1202,11))</f>
        <v/>
      </c>
      <c r="BF190" s="58" t="str">
        <f t="shared" si="163"/>
        <v/>
      </c>
      <c r="BI190" s="58">
        <f t="shared" si="164"/>
        <v>0</v>
      </c>
    </row>
    <row r="191" spans="1:61" ht="18.75" customHeight="1" thickBot="1">
      <c r="A191" s="258"/>
      <c r="B191" s="289"/>
      <c r="C191" s="292"/>
      <c r="D191" s="292"/>
      <c r="E191" s="148" t="s">
        <v>460</v>
      </c>
      <c r="F191" s="73" t="s">
        <v>123</v>
      </c>
      <c r="G191" s="103"/>
      <c r="H191" s="175"/>
      <c r="I191" s="100"/>
      <c r="J191" s="64" t="str">
        <f t="shared" si="170"/>
        <v/>
      </c>
      <c r="K191" s="100"/>
      <c r="L191" s="64" t="str">
        <f t="shared" si="171"/>
        <v/>
      </c>
      <c r="M191" s="100"/>
      <c r="N191" s="98"/>
      <c r="O191" s="271"/>
      <c r="P191" s="272"/>
      <c r="Q191" s="272"/>
      <c r="R191" s="261"/>
      <c r="S191" s="256"/>
      <c r="V191" s="60"/>
      <c r="W191" s="58"/>
      <c r="X191" s="58"/>
      <c r="Y191" s="58"/>
      <c r="Z191" s="58"/>
      <c r="AA191" s="58"/>
      <c r="AB191" s="58"/>
      <c r="AC191" s="58"/>
      <c r="AD191" s="58">
        <f t="shared" ca="1" si="156"/>
        <v>0</v>
      </c>
      <c r="AE191" s="58">
        <f t="shared" si="157"/>
        <v>0</v>
      </c>
      <c r="AF191" s="58" t="str">
        <f>IF(G191="","0",VLOOKUP(G191,'登録データ（男）'!$R$4:$T$27,2,FALSE))</f>
        <v>0</v>
      </c>
      <c r="AG191" s="58" t="str">
        <f t="shared" si="158"/>
        <v>00</v>
      </c>
      <c r="AH191" s="58" t="str">
        <f>IF(G191="","0",IF(OR(RIGHT(G191,1)="m",RIGHT(G191,1)="H",RIGHT(G191,1)="W",RIGHT(G191,1)="C"),1,2))</f>
        <v>0</v>
      </c>
      <c r="AI191" s="58" t="str">
        <f t="shared" si="159"/>
        <v>000000</v>
      </c>
      <c r="AJ191" s="58" t="str">
        <f t="shared" ca="1" si="160"/>
        <v/>
      </c>
      <c r="AK191" s="58">
        <f t="shared" si="165"/>
        <v>0</v>
      </c>
      <c r="AL191" s="58" t="str">
        <f>IF(G191="","0",VALUE(VLOOKUP(G191,'登録データ（男）'!$R$4:$T$31,3,FALSE)))</f>
        <v>0</v>
      </c>
      <c r="AM191" s="58">
        <f t="shared" si="161"/>
        <v>0</v>
      </c>
      <c r="AN191" s="58">
        <f t="shared" si="162"/>
        <v>0</v>
      </c>
      <c r="AO191" s="11" t="str">
        <f ca="1">IF(OFFSET(B191,-MOD(ROW(B191),3),0)&lt;&gt;"",IF(RIGHT(G191,1)=")",VALUE(VLOOKUP(OFFSET(B191,-MOD(ROW(B191),3),0),'登録データ（男）'!A176:J1494,8,FALSE)),"0"),"0")</f>
        <v>0</v>
      </c>
      <c r="AP191" s="58">
        <f t="shared" ca="1" si="166"/>
        <v>0</v>
      </c>
      <c r="AQ191" s="58"/>
      <c r="AR191" s="58"/>
      <c r="AS191" s="58"/>
      <c r="AT191" s="58"/>
      <c r="AU191" s="58"/>
      <c r="AV191" s="58"/>
      <c r="AW191" s="58"/>
      <c r="AX191" s="58"/>
      <c r="BD191" s="58" t="str">
        <f>IF(B191="","",VLOOKUP(B191,'登録データ（男）'!$A$3:$L$1202,8))</f>
        <v/>
      </c>
      <c r="BE191" s="58" t="str">
        <f>IF(B191="","",VLOOKUP(B191,'登録データ（男）'!$A$3:$L$1202,11))</f>
        <v/>
      </c>
      <c r="BF191" s="58" t="str">
        <f t="shared" si="163"/>
        <v/>
      </c>
      <c r="BI191" s="58">
        <f t="shared" si="164"/>
        <v>0</v>
      </c>
    </row>
    <row r="192" spans="1:61" ht="18.75" customHeight="1" thickTop="1">
      <c r="A192" s="257">
        <v>59</v>
      </c>
      <c r="B192" s="287"/>
      <c r="C192" s="290" t="str">
        <f>IF(B192="","",VLOOKUP(B192,'登録データ（男）'!$A$3:$W$2000,2,FALSE))</f>
        <v/>
      </c>
      <c r="D192" s="290" t="str">
        <f>IF(B192="","",VLOOKUP(B192,'登録データ（男）'!$A$3:$W$2000,3,FALSE))</f>
        <v/>
      </c>
      <c r="E192" s="58" t="str">
        <f>IF(B192="","",VLOOKUP(B192,'登録データ（男）'!$A$3:$W$2000,7,FALSE))</f>
        <v/>
      </c>
      <c r="F192" s="72" t="s">
        <v>121</v>
      </c>
      <c r="G192" s="95"/>
      <c r="H192" s="176"/>
      <c r="I192" s="97"/>
      <c r="J192" s="99" t="str">
        <f t="shared" si="170"/>
        <v/>
      </c>
      <c r="K192" s="97"/>
      <c r="L192" s="99" t="str">
        <f t="shared" si="171"/>
        <v/>
      </c>
      <c r="M192" s="97"/>
      <c r="N192" s="96"/>
      <c r="O192" s="273"/>
      <c r="P192" s="274"/>
      <c r="Q192" s="274"/>
      <c r="R192" s="259"/>
      <c r="S192" s="254"/>
      <c r="V192" s="60"/>
      <c r="W192" s="58">
        <f>IF(B192="",0,IF(VLOOKUP(B192,'登録データ（男）'!$A$3:$AT$1687,29,FALSE)=1,0,1))</f>
        <v>0</v>
      </c>
      <c r="X192" s="58">
        <f>IF(B192="",1,0)</f>
        <v>1</v>
      </c>
      <c r="Y192" s="58">
        <f>IF(C192="",1,0)</f>
        <v>1</v>
      </c>
      <c r="Z192" s="58">
        <f>IF(D192="",1,0)</f>
        <v>1</v>
      </c>
      <c r="AA192" s="58">
        <f>IF(E192="",1,0)</f>
        <v>1</v>
      </c>
      <c r="AB192" s="58">
        <f>IF(E193="",1,0)</f>
        <v>1</v>
      </c>
      <c r="AC192" s="58">
        <f>SUM(X192:AB192)</f>
        <v>5</v>
      </c>
      <c r="AD192" s="58">
        <f t="shared" ca="1" si="156"/>
        <v>0</v>
      </c>
      <c r="AE192" s="58">
        <f t="shared" si="157"/>
        <v>0</v>
      </c>
      <c r="AF192" s="58" t="str">
        <f>IF(G192="","0",VLOOKUP(G192,'登録データ（男）'!$R$4:$T$27,2,FALSE))</f>
        <v>0</v>
      </c>
      <c r="AG192" s="58" t="str">
        <f t="shared" si="158"/>
        <v>00</v>
      </c>
      <c r="AH192" s="58" t="str">
        <f>IF(G192="","0",IF(OR(RIGHT(G192,1)="m",RIGHT(G192,1)="H",RIGHT(G192,1)="W",RIGHT(G192,1)="C",RIGHT(G192,1)="〉"),1,2))</f>
        <v>0</v>
      </c>
      <c r="AI192" s="58" t="str">
        <f t="shared" si="159"/>
        <v>000000</v>
      </c>
      <c r="AJ192" s="58" t="str">
        <f t="shared" ca="1" si="160"/>
        <v/>
      </c>
      <c r="AK192" s="58">
        <f t="shared" si="165"/>
        <v>0</v>
      </c>
      <c r="AL192" s="58" t="str">
        <f>IF(G192="","0",VALUE(VLOOKUP(G192,'登録データ（男）'!$R$4:$T$31,3,FALSE)))</f>
        <v>0</v>
      </c>
      <c r="AM192" s="58">
        <f t="shared" si="161"/>
        <v>0</v>
      </c>
      <c r="AN192" s="58">
        <f t="shared" si="162"/>
        <v>0</v>
      </c>
      <c r="AO192" s="11" t="str">
        <f ca="1">IF(OFFSET(B192,-MOD(ROW(B192),3),0)&lt;&gt;"",IF(RIGHT(G192,1)=")",VALUE(VLOOKUP(OFFSET(B192,-MOD(ROW(B192),3),0),'登録データ（男）'!A177:J1495,8,FALSE)),"0"),"0")</f>
        <v>0</v>
      </c>
      <c r="AP192" s="58">
        <f t="shared" ca="1" si="166"/>
        <v>0</v>
      </c>
      <c r="AQ192" s="58" t="str">
        <f t="shared" ref="AQ192" si="214">IF(AR192="","",RANK(AR192,$AR$18:$AR$467,1))</f>
        <v/>
      </c>
      <c r="AR192" s="58" t="str">
        <f>IF(R192="","",B192)</f>
        <v/>
      </c>
      <c r="AS192" s="58" t="str">
        <f t="shared" ref="AS192" si="215">IF(AT192="","",RANK(AT192,$AT$18:$AT$467,1))</f>
        <v/>
      </c>
      <c r="AT192" s="58" t="str">
        <f>IF(S192="","",B192)</f>
        <v/>
      </c>
      <c r="AU192" s="58" t="str">
        <f t="shared" ref="AU192" si="216">IF(AV192="","",RANK(AV192,$AV$18:$AV$467,1))</f>
        <v/>
      </c>
      <c r="AV192" s="58" t="str">
        <f>IF(OR(G192="十種競技",G193="十種競技",G194="十種競技"),B192,"")</f>
        <v/>
      </c>
      <c r="AW192" s="58"/>
      <c r="AX192" s="58">
        <f>B192</f>
        <v>0</v>
      </c>
      <c r="BD192" s="58" t="str">
        <f>IF(B192="","",VLOOKUP(B192,'登録データ（男）'!$A$3:$L$1202,8))</f>
        <v/>
      </c>
      <c r="BE192" s="58" t="str">
        <f>IF(B192="","",VLOOKUP(B192,'登録データ（男）'!$A$3:$L$1202,11))</f>
        <v/>
      </c>
      <c r="BF192" s="58" t="str">
        <f t="shared" si="163"/>
        <v/>
      </c>
      <c r="BI192" s="58">
        <f t="shared" si="164"/>
        <v>0</v>
      </c>
    </row>
    <row r="193" spans="1:61" ht="18.75" customHeight="1">
      <c r="A193" s="250"/>
      <c r="B193" s="288"/>
      <c r="C193" s="291"/>
      <c r="D193" s="291"/>
      <c r="E193" s="109"/>
      <c r="F193" s="58" t="s">
        <v>122</v>
      </c>
      <c r="G193" s="103"/>
      <c r="H193" s="109"/>
      <c r="I193" s="102"/>
      <c r="J193" s="61" t="str">
        <f t="shared" si="170"/>
        <v/>
      </c>
      <c r="K193" s="101"/>
      <c r="L193" s="61" t="str">
        <f t="shared" si="171"/>
        <v/>
      </c>
      <c r="M193" s="101"/>
      <c r="N193" s="101"/>
      <c r="O193" s="275"/>
      <c r="P193" s="276"/>
      <c r="Q193" s="276"/>
      <c r="R193" s="260"/>
      <c r="S193" s="255"/>
      <c r="V193" s="60"/>
      <c r="W193" s="58"/>
      <c r="X193" s="58"/>
      <c r="Y193" s="58"/>
      <c r="Z193" s="58"/>
      <c r="AA193" s="58"/>
      <c r="AB193" s="58"/>
      <c r="AC193" s="58"/>
      <c r="AD193" s="58">
        <f t="shared" ca="1" si="156"/>
        <v>0</v>
      </c>
      <c r="AE193" s="58">
        <f t="shared" si="157"/>
        <v>0</v>
      </c>
      <c r="AF193" s="58" t="str">
        <f>IF(G193="","0",VLOOKUP(G193,'登録データ（男）'!$R$4:$T$27,2,FALSE))</f>
        <v>0</v>
      </c>
      <c r="AG193" s="58" t="str">
        <f t="shared" si="158"/>
        <v>00</v>
      </c>
      <c r="AH193" s="58" t="str">
        <f>IF(G193="","0",IF(OR(RIGHT(G193,1)="m",RIGHT(G193,1)="H",RIGHT(G193,1)="W",RIGHT(G193,1)="C"),1,2))</f>
        <v>0</v>
      </c>
      <c r="AI193" s="58" t="str">
        <f t="shared" si="159"/>
        <v>000000</v>
      </c>
      <c r="AJ193" s="58" t="str">
        <f t="shared" ca="1" si="160"/>
        <v/>
      </c>
      <c r="AK193" s="58">
        <f t="shared" si="165"/>
        <v>0</v>
      </c>
      <c r="AL193" s="58" t="str">
        <f>IF(G193="","0",VALUE(VLOOKUP(G193,'登録データ（男）'!$R$4:$T$31,3,FALSE)))</f>
        <v>0</v>
      </c>
      <c r="AM193" s="58">
        <f t="shared" si="161"/>
        <v>0</v>
      </c>
      <c r="AN193" s="58">
        <f t="shared" si="162"/>
        <v>0</v>
      </c>
      <c r="AO193" s="11" t="str">
        <f ca="1">IF(OFFSET(B193,-MOD(ROW(B193),3),0)&lt;&gt;"",IF(RIGHT(G193,1)=")",VALUE(VLOOKUP(OFFSET(B193,-MOD(ROW(B193),3),0),'登録データ（男）'!A178:J1496,8,FALSE)),"0"),"0")</f>
        <v>0</v>
      </c>
      <c r="AP193" s="58">
        <f t="shared" ca="1" si="166"/>
        <v>0</v>
      </c>
      <c r="AQ193" s="58"/>
      <c r="AR193" s="58"/>
      <c r="AS193" s="58"/>
      <c r="AT193" s="58"/>
      <c r="AU193" s="58"/>
      <c r="AV193" s="58"/>
      <c r="AW193" s="58"/>
      <c r="AX193" s="58"/>
      <c r="BD193" s="58" t="str">
        <f>IF(B193="","",VLOOKUP(B193,'登録データ（男）'!$A$3:$L$1202,8))</f>
        <v/>
      </c>
      <c r="BE193" s="58" t="str">
        <f>IF(B193="","",VLOOKUP(B193,'登録データ（男）'!$A$3:$L$1202,11))</f>
        <v/>
      </c>
      <c r="BF193" s="58" t="str">
        <f t="shared" si="163"/>
        <v/>
      </c>
      <c r="BI193" s="58">
        <f t="shared" si="164"/>
        <v>0</v>
      </c>
    </row>
    <row r="194" spans="1:61" ht="18.75" customHeight="1" thickBot="1">
      <c r="A194" s="258"/>
      <c r="B194" s="289"/>
      <c r="C194" s="292"/>
      <c r="D194" s="292"/>
      <c r="E194" s="148" t="s">
        <v>460</v>
      </c>
      <c r="F194" s="73" t="s">
        <v>123</v>
      </c>
      <c r="G194" s="103"/>
      <c r="H194" s="175"/>
      <c r="I194" s="100"/>
      <c r="J194" s="64" t="str">
        <f t="shared" si="170"/>
        <v/>
      </c>
      <c r="K194" s="100"/>
      <c r="L194" s="64" t="str">
        <f t="shared" si="171"/>
        <v/>
      </c>
      <c r="M194" s="100"/>
      <c r="N194" s="98"/>
      <c r="O194" s="271"/>
      <c r="P194" s="272"/>
      <c r="Q194" s="272"/>
      <c r="R194" s="261"/>
      <c r="S194" s="256"/>
      <c r="V194" s="60"/>
      <c r="W194" s="58"/>
      <c r="X194" s="58"/>
      <c r="Y194" s="58"/>
      <c r="Z194" s="58"/>
      <c r="AA194" s="58"/>
      <c r="AB194" s="58"/>
      <c r="AC194" s="58"/>
      <c r="AD194" s="58">
        <f t="shared" ca="1" si="156"/>
        <v>0</v>
      </c>
      <c r="AE194" s="58">
        <f t="shared" si="157"/>
        <v>0</v>
      </c>
      <c r="AF194" s="58" t="str">
        <f>IF(G194="","0",VLOOKUP(G194,'登録データ（男）'!$R$4:$T$27,2,FALSE))</f>
        <v>0</v>
      </c>
      <c r="AG194" s="58" t="str">
        <f t="shared" si="158"/>
        <v>00</v>
      </c>
      <c r="AH194" s="58" t="str">
        <f>IF(G194="","0",IF(OR(RIGHT(G194,1)="m",RIGHT(G194,1)="H",RIGHT(G194,1)="W",RIGHT(G194,1)="C"),1,2))</f>
        <v>0</v>
      </c>
      <c r="AI194" s="58" t="str">
        <f t="shared" si="159"/>
        <v>000000</v>
      </c>
      <c r="AJ194" s="58" t="str">
        <f t="shared" ca="1" si="160"/>
        <v/>
      </c>
      <c r="AK194" s="58">
        <f t="shared" si="165"/>
        <v>0</v>
      </c>
      <c r="AL194" s="58" t="str">
        <f>IF(G194="","0",VALUE(VLOOKUP(G194,'登録データ（男）'!$R$4:$T$31,3,FALSE)))</f>
        <v>0</v>
      </c>
      <c r="AM194" s="58">
        <f t="shared" si="161"/>
        <v>0</v>
      </c>
      <c r="AN194" s="58">
        <f t="shared" si="162"/>
        <v>0</v>
      </c>
      <c r="AO194" s="11" t="str">
        <f ca="1">IF(OFFSET(B194,-MOD(ROW(B194),3),0)&lt;&gt;"",IF(RIGHT(G194,1)=")",VALUE(VLOOKUP(OFFSET(B194,-MOD(ROW(B194),3),0),'登録データ（男）'!A179:J1497,8,FALSE)),"0"),"0")</f>
        <v>0</v>
      </c>
      <c r="AP194" s="58">
        <f t="shared" ca="1" si="166"/>
        <v>0</v>
      </c>
      <c r="AQ194" s="58"/>
      <c r="AR194" s="58"/>
      <c r="AS194" s="58"/>
      <c r="AT194" s="58"/>
      <c r="AU194" s="58"/>
      <c r="AV194" s="58"/>
      <c r="AW194" s="58"/>
      <c r="AX194" s="58"/>
      <c r="BD194" s="58" t="str">
        <f>IF(B194="","",VLOOKUP(B194,'登録データ（男）'!$A$3:$L$1202,8))</f>
        <v/>
      </c>
      <c r="BE194" s="58" t="str">
        <f>IF(B194="","",VLOOKUP(B194,'登録データ（男）'!$A$3:$L$1202,11))</f>
        <v/>
      </c>
      <c r="BF194" s="58" t="str">
        <f t="shared" si="163"/>
        <v/>
      </c>
      <c r="BI194" s="58">
        <f t="shared" si="164"/>
        <v>0</v>
      </c>
    </row>
    <row r="195" spans="1:61" ht="18.75" customHeight="1" thickTop="1">
      <c r="A195" s="257">
        <v>60</v>
      </c>
      <c r="B195" s="287"/>
      <c r="C195" s="290" t="str">
        <f>IF(B195="","",VLOOKUP(B195,'登録データ（男）'!$A$3:$W$2000,2,FALSE))</f>
        <v/>
      </c>
      <c r="D195" s="290" t="str">
        <f>IF(B195="","",VLOOKUP(B195,'登録データ（男）'!$A$3:$W$2000,3,FALSE))</f>
        <v/>
      </c>
      <c r="E195" s="58" t="str">
        <f>IF(B195="","",VLOOKUP(B195,'登録データ（男）'!$A$3:$W$2000,7,FALSE))</f>
        <v/>
      </c>
      <c r="F195" s="72" t="s">
        <v>121</v>
      </c>
      <c r="G195" s="95"/>
      <c r="H195" s="176"/>
      <c r="I195" s="97"/>
      <c r="J195" s="99" t="str">
        <f t="shared" si="170"/>
        <v/>
      </c>
      <c r="K195" s="97"/>
      <c r="L195" s="99" t="str">
        <f t="shared" si="171"/>
        <v/>
      </c>
      <c r="M195" s="97"/>
      <c r="N195" s="96"/>
      <c r="O195" s="273"/>
      <c r="P195" s="274"/>
      <c r="Q195" s="274"/>
      <c r="R195" s="259"/>
      <c r="S195" s="254"/>
      <c r="V195" s="60"/>
      <c r="W195" s="58">
        <f>IF(B195="",0,IF(VLOOKUP(B195,'登録データ（男）'!$A$3:$AT$1687,29,FALSE)=1,0,1))</f>
        <v>0</v>
      </c>
      <c r="X195" s="58">
        <f>IF(B195="",1,0)</f>
        <v>1</v>
      </c>
      <c r="Y195" s="58">
        <f>IF(C195="",1,0)</f>
        <v>1</v>
      </c>
      <c r="Z195" s="58">
        <f>IF(D195="",1,0)</f>
        <v>1</v>
      </c>
      <c r="AA195" s="58">
        <f>IF(E195="",1,0)</f>
        <v>1</v>
      </c>
      <c r="AB195" s="58">
        <f>IF(E196="",1,0)</f>
        <v>1</v>
      </c>
      <c r="AC195" s="58">
        <f>SUM(X195:AB195)</f>
        <v>5</v>
      </c>
      <c r="AD195" s="58">
        <f t="shared" ca="1" si="156"/>
        <v>0</v>
      </c>
      <c r="AE195" s="58">
        <f t="shared" si="157"/>
        <v>0</v>
      </c>
      <c r="AF195" s="58" t="str">
        <f>IF(G195="","0",VLOOKUP(G195,'登録データ（男）'!$R$4:$T$27,2,FALSE))</f>
        <v>0</v>
      </c>
      <c r="AG195" s="58" t="str">
        <f t="shared" si="158"/>
        <v>00</v>
      </c>
      <c r="AH195" s="58" t="str">
        <f>IF(G195="","0",IF(OR(RIGHT(G195,1)="m",RIGHT(G195,1)="H",RIGHT(G195,1)="W",RIGHT(G195,1)="C",RIGHT(G195,1)="〉"),1,2))</f>
        <v>0</v>
      </c>
      <c r="AI195" s="58" t="str">
        <f t="shared" si="159"/>
        <v>000000</v>
      </c>
      <c r="AJ195" s="58" t="str">
        <f t="shared" ca="1" si="160"/>
        <v/>
      </c>
      <c r="AK195" s="58">
        <f t="shared" si="165"/>
        <v>0</v>
      </c>
      <c r="AL195" s="58" t="str">
        <f>IF(G195="","0",VALUE(VLOOKUP(G195,'登録データ（男）'!$R$4:$T$31,3,FALSE)))</f>
        <v>0</v>
      </c>
      <c r="AM195" s="58">
        <f t="shared" si="161"/>
        <v>0</v>
      </c>
      <c r="AN195" s="58">
        <f t="shared" si="162"/>
        <v>0</v>
      </c>
      <c r="AO195" s="11" t="str">
        <f ca="1">IF(OFFSET(B195,-MOD(ROW(B195),3),0)&lt;&gt;"",IF(RIGHT(G195,1)=")",VALUE(VLOOKUP(OFFSET(B195,-MOD(ROW(B195),3),0),'登録データ（男）'!A180:J1498,8,FALSE)),"0"),"0")</f>
        <v>0</v>
      </c>
      <c r="AP195" s="58">
        <f t="shared" ca="1" si="166"/>
        <v>0</v>
      </c>
      <c r="AQ195" s="58" t="str">
        <f t="shared" ref="AQ195" si="217">IF(AR195="","",RANK(AR195,$AR$18:$AR$467,1))</f>
        <v/>
      </c>
      <c r="AR195" s="58" t="str">
        <f>IF(R195="","",B195)</f>
        <v/>
      </c>
      <c r="AS195" s="58" t="str">
        <f t="shared" ref="AS195" si="218">IF(AT195="","",RANK(AT195,$AT$18:$AT$467,1))</f>
        <v/>
      </c>
      <c r="AT195" s="58" t="str">
        <f>IF(S195="","",B195)</f>
        <v/>
      </c>
      <c r="AU195" s="58" t="str">
        <f t="shared" ref="AU195" si="219">IF(AV195="","",RANK(AV195,$AV$18:$AV$467,1))</f>
        <v/>
      </c>
      <c r="AV195" s="58" t="str">
        <f>IF(OR(G195="十種競技",G196="十種競技",G197="十種競技"),B195,"")</f>
        <v/>
      </c>
      <c r="AW195" s="58"/>
      <c r="AX195" s="58">
        <f>B195</f>
        <v>0</v>
      </c>
      <c r="BD195" s="58" t="str">
        <f>IF(B195="","",VLOOKUP(B195,'登録データ（男）'!$A$3:$L$1202,8))</f>
        <v/>
      </c>
      <c r="BE195" s="58" t="str">
        <f>IF(B195="","",VLOOKUP(B195,'登録データ（男）'!$A$3:$L$1202,11))</f>
        <v/>
      </c>
      <c r="BF195" s="58" t="str">
        <f t="shared" si="163"/>
        <v/>
      </c>
      <c r="BI195" s="58">
        <f t="shared" si="164"/>
        <v>0</v>
      </c>
    </row>
    <row r="196" spans="1:61" ht="18.75" customHeight="1">
      <c r="A196" s="250"/>
      <c r="B196" s="288"/>
      <c r="C196" s="291"/>
      <c r="D196" s="291"/>
      <c r="E196" s="109"/>
      <c r="F196" s="58" t="s">
        <v>122</v>
      </c>
      <c r="G196" s="103"/>
      <c r="H196" s="109"/>
      <c r="I196" s="102"/>
      <c r="J196" s="61" t="str">
        <f t="shared" si="170"/>
        <v/>
      </c>
      <c r="K196" s="101"/>
      <c r="L196" s="61" t="str">
        <f t="shared" si="171"/>
        <v/>
      </c>
      <c r="M196" s="101"/>
      <c r="N196" s="101"/>
      <c r="O196" s="275"/>
      <c r="P196" s="276"/>
      <c r="Q196" s="276"/>
      <c r="R196" s="260"/>
      <c r="S196" s="255"/>
      <c r="V196" s="60"/>
      <c r="W196" s="58"/>
      <c r="X196" s="58"/>
      <c r="Y196" s="58"/>
      <c r="Z196" s="58"/>
      <c r="AA196" s="58"/>
      <c r="AB196" s="58"/>
      <c r="AC196" s="58"/>
      <c r="AD196" s="58">
        <f t="shared" ca="1" si="156"/>
        <v>0</v>
      </c>
      <c r="AE196" s="58">
        <f t="shared" si="157"/>
        <v>0</v>
      </c>
      <c r="AF196" s="58" t="str">
        <f>IF(G196="","0",VLOOKUP(G196,'登録データ（男）'!$R$4:$T$27,2,FALSE))</f>
        <v>0</v>
      </c>
      <c r="AG196" s="58" t="str">
        <f t="shared" si="158"/>
        <v>00</v>
      </c>
      <c r="AH196" s="58" t="str">
        <f>IF(G196="","0",IF(OR(RIGHT(G196,1)="m",RIGHT(G196,1)="H",RIGHT(G196,1)="W",RIGHT(G196,1)="C"),1,2))</f>
        <v>0</v>
      </c>
      <c r="AI196" s="58" t="str">
        <f t="shared" si="159"/>
        <v>000000</v>
      </c>
      <c r="AJ196" s="58" t="str">
        <f t="shared" ca="1" si="160"/>
        <v/>
      </c>
      <c r="AK196" s="58">
        <f t="shared" si="165"/>
        <v>0</v>
      </c>
      <c r="AL196" s="58" t="str">
        <f>IF(G196="","0",VALUE(VLOOKUP(G196,'登録データ（男）'!$R$4:$T$31,3,FALSE)))</f>
        <v>0</v>
      </c>
      <c r="AM196" s="58">
        <f t="shared" si="161"/>
        <v>0</v>
      </c>
      <c r="AN196" s="58">
        <f t="shared" si="162"/>
        <v>0</v>
      </c>
      <c r="AO196" s="11" t="str">
        <f ca="1">IF(OFFSET(B196,-MOD(ROW(B196),3),0)&lt;&gt;"",IF(RIGHT(G196,1)=")",VALUE(VLOOKUP(OFFSET(B196,-MOD(ROW(B196),3),0),'登録データ（男）'!A181:J1499,8,FALSE)),"0"),"0")</f>
        <v>0</v>
      </c>
      <c r="AP196" s="58">
        <f t="shared" ca="1" si="166"/>
        <v>0</v>
      </c>
      <c r="AQ196" s="58"/>
      <c r="AR196" s="58"/>
      <c r="AS196" s="58"/>
      <c r="AT196" s="58"/>
      <c r="AU196" s="58"/>
      <c r="AV196" s="58"/>
      <c r="AW196" s="58"/>
      <c r="AX196" s="58"/>
      <c r="BD196" s="58" t="str">
        <f>IF(B196="","",VLOOKUP(B196,'登録データ（男）'!$A$3:$L$1202,8))</f>
        <v/>
      </c>
      <c r="BE196" s="58" t="str">
        <f>IF(B196="","",VLOOKUP(B196,'登録データ（男）'!$A$3:$L$1202,11))</f>
        <v/>
      </c>
      <c r="BF196" s="58" t="str">
        <f t="shared" si="163"/>
        <v/>
      </c>
      <c r="BI196" s="58">
        <f t="shared" si="164"/>
        <v>0</v>
      </c>
    </row>
    <row r="197" spans="1:61" ht="18.75" customHeight="1" thickBot="1">
      <c r="A197" s="258"/>
      <c r="B197" s="289"/>
      <c r="C197" s="292"/>
      <c r="D197" s="292"/>
      <c r="E197" s="148" t="s">
        <v>460</v>
      </c>
      <c r="F197" s="73" t="s">
        <v>123</v>
      </c>
      <c r="G197" s="103"/>
      <c r="H197" s="175"/>
      <c r="I197" s="100"/>
      <c r="J197" s="64" t="str">
        <f t="shared" si="170"/>
        <v/>
      </c>
      <c r="K197" s="100"/>
      <c r="L197" s="64" t="str">
        <f t="shared" si="171"/>
        <v/>
      </c>
      <c r="M197" s="100"/>
      <c r="N197" s="98"/>
      <c r="O197" s="271"/>
      <c r="P197" s="272"/>
      <c r="Q197" s="272"/>
      <c r="R197" s="261"/>
      <c r="S197" s="256"/>
      <c r="V197" s="60"/>
      <c r="W197" s="58"/>
      <c r="X197" s="58"/>
      <c r="Y197" s="58"/>
      <c r="Z197" s="58"/>
      <c r="AA197" s="58"/>
      <c r="AB197" s="58"/>
      <c r="AC197" s="58"/>
      <c r="AD197" s="58">
        <f t="shared" ca="1" si="156"/>
        <v>0</v>
      </c>
      <c r="AE197" s="58">
        <f t="shared" si="157"/>
        <v>0</v>
      </c>
      <c r="AF197" s="58" t="str">
        <f>IF(G197="","0",VLOOKUP(G197,'登録データ（男）'!$R$4:$T$27,2,FALSE))</f>
        <v>0</v>
      </c>
      <c r="AG197" s="58" t="str">
        <f t="shared" si="158"/>
        <v>00</v>
      </c>
      <c r="AH197" s="58" t="str">
        <f>IF(G197="","0",IF(OR(RIGHT(G197,1)="m",RIGHT(G197,1)="H",RIGHT(G197,1)="W",RIGHT(G197,1)="C"),1,2))</f>
        <v>0</v>
      </c>
      <c r="AI197" s="58" t="str">
        <f t="shared" si="159"/>
        <v>000000</v>
      </c>
      <c r="AJ197" s="58" t="str">
        <f t="shared" ca="1" si="160"/>
        <v/>
      </c>
      <c r="AK197" s="58">
        <f t="shared" si="165"/>
        <v>0</v>
      </c>
      <c r="AL197" s="58" t="str">
        <f>IF(G197="","0",VALUE(VLOOKUP(G197,'登録データ（男）'!$R$4:$T$31,3,FALSE)))</f>
        <v>0</v>
      </c>
      <c r="AM197" s="58">
        <f t="shared" si="161"/>
        <v>0</v>
      </c>
      <c r="AN197" s="58">
        <f t="shared" si="162"/>
        <v>0</v>
      </c>
      <c r="AO197" s="11" t="str">
        <f ca="1">IF(OFFSET(B197,-MOD(ROW(B197),3),0)&lt;&gt;"",IF(RIGHT(G197,1)=")",VALUE(VLOOKUP(OFFSET(B197,-MOD(ROW(B197),3),0),'登録データ（男）'!A182:J1500,8,FALSE)),"0"),"0")</f>
        <v>0</v>
      </c>
      <c r="AP197" s="58">
        <f t="shared" ca="1" si="166"/>
        <v>0</v>
      </c>
      <c r="AQ197" s="58"/>
      <c r="AR197" s="58"/>
      <c r="AS197" s="58"/>
      <c r="AT197" s="58"/>
      <c r="AU197" s="58"/>
      <c r="AV197" s="58"/>
      <c r="AW197" s="58"/>
      <c r="AX197" s="58"/>
      <c r="BD197" s="58" t="str">
        <f>IF(B197="","",VLOOKUP(B197,'登録データ（男）'!$A$3:$L$1202,8))</f>
        <v/>
      </c>
      <c r="BE197" s="58" t="str">
        <f>IF(B197="","",VLOOKUP(B197,'登録データ（男）'!$A$3:$L$1202,11))</f>
        <v/>
      </c>
      <c r="BF197" s="58" t="str">
        <f t="shared" si="163"/>
        <v/>
      </c>
      <c r="BI197" s="58">
        <f t="shared" si="164"/>
        <v>0</v>
      </c>
    </row>
    <row r="198" spans="1:61" ht="18.75" customHeight="1" thickTop="1">
      <c r="A198" s="257">
        <v>61</v>
      </c>
      <c r="B198" s="287"/>
      <c r="C198" s="290" t="str">
        <f>IF(B198="","",VLOOKUP(B198,'登録データ（男）'!$A$3:$W$2000,2,FALSE))</f>
        <v/>
      </c>
      <c r="D198" s="290" t="str">
        <f>IF(B198="","",VLOOKUP(B198,'登録データ（男）'!$A$3:$W$2000,3,FALSE))</f>
        <v/>
      </c>
      <c r="E198" s="58" t="str">
        <f>IF(B198="","",VLOOKUP(B198,'登録データ（男）'!$A$3:$W$2000,7,FALSE))</f>
        <v/>
      </c>
      <c r="F198" s="72" t="s">
        <v>121</v>
      </c>
      <c r="G198" s="95"/>
      <c r="H198" s="176"/>
      <c r="I198" s="97"/>
      <c r="J198" s="99" t="str">
        <f t="shared" si="170"/>
        <v/>
      </c>
      <c r="K198" s="97"/>
      <c r="L198" s="99" t="str">
        <f t="shared" si="171"/>
        <v/>
      </c>
      <c r="M198" s="97"/>
      <c r="N198" s="96"/>
      <c r="O198" s="273"/>
      <c r="P198" s="274"/>
      <c r="Q198" s="274"/>
      <c r="R198" s="259"/>
      <c r="S198" s="254"/>
      <c r="V198" s="60"/>
      <c r="W198" s="58">
        <f>IF(B198="",0,IF(VLOOKUP(B198,'登録データ（男）'!$A$3:$AT$1687,29,FALSE)=1,0,1))</f>
        <v>0</v>
      </c>
      <c r="X198" s="58">
        <f>IF(B198="",1,0)</f>
        <v>1</v>
      </c>
      <c r="Y198" s="58">
        <f>IF(C198="",1,0)</f>
        <v>1</v>
      </c>
      <c r="Z198" s="58">
        <f>IF(D198="",1,0)</f>
        <v>1</v>
      </c>
      <c r="AA198" s="58">
        <f>IF(E198="",1,0)</f>
        <v>1</v>
      </c>
      <c r="AB198" s="58">
        <f>IF(E199="",1,0)</f>
        <v>1</v>
      </c>
      <c r="AC198" s="58">
        <f>SUM(X198:AB198)</f>
        <v>5</v>
      </c>
      <c r="AD198" s="58">
        <f t="shared" ca="1" si="156"/>
        <v>0</v>
      </c>
      <c r="AE198" s="58">
        <f t="shared" si="157"/>
        <v>0</v>
      </c>
      <c r="AF198" s="58" t="str">
        <f>IF(G198="","0",VLOOKUP(G198,'登録データ（男）'!$R$4:$T$27,2,FALSE))</f>
        <v>0</v>
      </c>
      <c r="AG198" s="58" t="str">
        <f t="shared" si="158"/>
        <v>00</v>
      </c>
      <c r="AH198" s="58" t="str">
        <f>IF(G198="","0",IF(OR(RIGHT(G198,1)="m",RIGHT(G198,1)="H",RIGHT(G198,1)="W",RIGHT(G198,1)="C",RIGHT(G198,1)="〉"),1,2))</f>
        <v>0</v>
      </c>
      <c r="AI198" s="58" t="str">
        <f t="shared" si="159"/>
        <v>000000</v>
      </c>
      <c r="AJ198" s="58" t="str">
        <f t="shared" ca="1" si="160"/>
        <v/>
      </c>
      <c r="AK198" s="58">
        <f t="shared" si="165"/>
        <v>0</v>
      </c>
      <c r="AL198" s="58" t="str">
        <f>IF(G198="","0",VALUE(VLOOKUP(G198,'登録データ（男）'!$R$4:$T$31,3,FALSE)))</f>
        <v>0</v>
      </c>
      <c r="AM198" s="58">
        <f t="shared" si="161"/>
        <v>0</v>
      </c>
      <c r="AN198" s="58">
        <f t="shared" si="162"/>
        <v>0</v>
      </c>
      <c r="AO198" s="11" t="str">
        <f ca="1">IF(OFFSET(B198,-MOD(ROW(B198),3),0)&lt;&gt;"",IF(RIGHT(G198,1)=")",VALUE(VLOOKUP(OFFSET(B198,-MOD(ROW(B198),3),0),'登録データ（男）'!A183:J1501,8,FALSE)),"0"),"0")</f>
        <v>0</v>
      </c>
      <c r="AP198" s="58">
        <f t="shared" ca="1" si="166"/>
        <v>0</v>
      </c>
      <c r="AQ198" s="58" t="str">
        <f t="shared" ref="AQ198" si="220">IF(AR198="","",RANK(AR198,$AR$18:$AR$467,1))</f>
        <v/>
      </c>
      <c r="AR198" s="58" t="str">
        <f>IF(R198="","",B198)</f>
        <v/>
      </c>
      <c r="AS198" s="58" t="str">
        <f t="shared" ref="AS198" si="221">IF(AT198="","",RANK(AT198,$AT$18:$AT$467,1))</f>
        <v/>
      </c>
      <c r="AT198" s="58" t="str">
        <f>IF(S198="","",B198)</f>
        <v/>
      </c>
      <c r="AU198" s="58" t="str">
        <f t="shared" ref="AU198" si="222">IF(AV198="","",RANK(AV198,$AV$18:$AV$467,1))</f>
        <v/>
      </c>
      <c r="AV198" s="58" t="str">
        <f>IF(OR(G198="十種競技",G199="十種競技",G200="十種競技"),B198,"")</f>
        <v/>
      </c>
      <c r="AW198" s="58"/>
      <c r="AX198" s="58">
        <f>B198</f>
        <v>0</v>
      </c>
      <c r="BD198" s="58" t="str">
        <f>IF(B198="","",VLOOKUP(B198,'登録データ（男）'!$A$3:$L$1202,8))</f>
        <v/>
      </c>
      <c r="BE198" s="58" t="str">
        <f>IF(B198="","",VLOOKUP(B198,'登録データ（男）'!$A$3:$L$1202,11))</f>
        <v/>
      </c>
      <c r="BF198" s="58" t="str">
        <f t="shared" si="163"/>
        <v/>
      </c>
      <c r="BI198" s="58">
        <f t="shared" si="164"/>
        <v>0</v>
      </c>
    </row>
    <row r="199" spans="1:61" ht="18.75" customHeight="1">
      <c r="A199" s="250"/>
      <c r="B199" s="288"/>
      <c r="C199" s="291"/>
      <c r="D199" s="291"/>
      <c r="E199" s="109"/>
      <c r="F199" s="58" t="s">
        <v>122</v>
      </c>
      <c r="G199" s="103"/>
      <c r="H199" s="109"/>
      <c r="I199" s="102"/>
      <c r="J199" s="61" t="str">
        <f t="shared" si="170"/>
        <v/>
      </c>
      <c r="K199" s="101"/>
      <c r="L199" s="61" t="str">
        <f t="shared" si="171"/>
        <v/>
      </c>
      <c r="M199" s="101"/>
      <c r="N199" s="101"/>
      <c r="O199" s="275"/>
      <c r="P199" s="276"/>
      <c r="Q199" s="276"/>
      <c r="R199" s="260"/>
      <c r="S199" s="255"/>
      <c r="V199" s="60"/>
      <c r="W199" s="58"/>
      <c r="X199" s="58"/>
      <c r="Y199" s="58"/>
      <c r="Z199" s="58"/>
      <c r="AA199" s="58"/>
      <c r="AB199" s="58"/>
      <c r="AC199" s="58"/>
      <c r="AD199" s="58">
        <f t="shared" ca="1" si="156"/>
        <v>0</v>
      </c>
      <c r="AE199" s="58">
        <f t="shared" si="157"/>
        <v>0</v>
      </c>
      <c r="AF199" s="58" t="str">
        <f>IF(G199="","0",VLOOKUP(G199,'登録データ（男）'!$R$4:$T$27,2,FALSE))</f>
        <v>0</v>
      </c>
      <c r="AG199" s="58" t="str">
        <f t="shared" si="158"/>
        <v>00</v>
      </c>
      <c r="AH199" s="58" t="str">
        <f>IF(G199="","0",IF(OR(RIGHT(G199,1)="m",RIGHT(G199,1)="H",RIGHT(G199,1)="W",RIGHT(G199,1)="C"),1,2))</f>
        <v>0</v>
      </c>
      <c r="AI199" s="58" t="str">
        <f t="shared" si="159"/>
        <v>000000</v>
      </c>
      <c r="AJ199" s="58" t="str">
        <f t="shared" ca="1" si="160"/>
        <v/>
      </c>
      <c r="AK199" s="58">
        <f t="shared" si="165"/>
        <v>0</v>
      </c>
      <c r="AL199" s="58" t="str">
        <f>IF(G199="","0",VALUE(VLOOKUP(G199,'登録データ（男）'!$R$4:$T$31,3,FALSE)))</f>
        <v>0</v>
      </c>
      <c r="AM199" s="58">
        <f t="shared" si="161"/>
        <v>0</v>
      </c>
      <c r="AN199" s="58">
        <f t="shared" si="162"/>
        <v>0</v>
      </c>
      <c r="AO199" s="11" t="str">
        <f ca="1">IF(OFFSET(B199,-MOD(ROW(B199),3),0)&lt;&gt;"",IF(RIGHT(G199,1)=")",VALUE(VLOOKUP(OFFSET(B199,-MOD(ROW(B199),3),0),'登録データ（男）'!A184:J1502,8,FALSE)),"0"),"0")</f>
        <v>0</v>
      </c>
      <c r="AP199" s="58">
        <f t="shared" ca="1" si="166"/>
        <v>0</v>
      </c>
      <c r="AQ199" s="58"/>
      <c r="AR199" s="58"/>
      <c r="AS199" s="58"/>
      <c r="AT199" s="58"/>
      <c r="AU199" s="58"/>
      <c r="AV199" s="58"/>
      <c r="AW199" s="58"/>
      <c r="AX199" s="58"/>
      <c r="BD199" s="58" t="str">
        <f>IF(B199="","",VLOOKUP(B199,'登録データ（男）'!$A$3:$L$1202,8))</f>
        <v/>
      </c>
      <c r="BE199" s="58" t="str">
        <f>IF(B199="","",VLOOKUP(B199,'登録データ（男）'!$A$3:$L$1202,11))</f>
        <v/>
      </c>
      <c r="BF199" s="58" t="str">
        <f t="shared" si="163"/>
        <v/>
      </c>
      <c r="BI199" s="58">
        <f t="shared" si="164"/>
        <v>0</v>
      </c>
    </row>
    <row r="200" spans="1:61" ht="18.75" customHeight="1" thickBot="1">
      <c r="A200" s="258"/>
      <c r="B200" s="289"/>
      <c r="C200" s="292"/>
      <c r="D200" s="292"/>
      <c r="E200" s="148" t="s">
        <v>460</v>
      </c>
      <c r="F200" s="73" t="s">
        <v>123</v>
      </c>
      <c r="G200" s="103"/>
      <c r="H200" s="175"/>
      <c r="I200" s="100"/>
      <c r="J200" s="64" t="str">
        <f t="shared" si="170"/>
        <v/>
      </c>
      <c r="K200" s="100"/>
      <c r="L200" s="64" t="str">
        <f t="shared" si="171"/>
        <v/>
      </c>
      <c r="M200" s="100"/>
      <c r="N200" s="98"/>
      <c r="O200" s="271"/>
      <c r="P200" s="272"/>
      <c r="Q200" s="272"/>
      <c r="R200" s="261"/>
      <c r="S200" s="256"/>
      <c r="V200" s="60"/>
      <c r="W200" s="58"/>
      <c r="X200" s="58"/>
      <c r="Y200" s="58"/>
      <c r="Z200" s="58"/>
      <c r="AA200" s="58"/>
      <c r="AB200" s="58"/>
      <c r="AC200" s="58"/>
      <c r="AD200" s="58">
        <f t="shared" ca="1" si="156"/>
        <v>0</v>
      </c>
      <c r="AE200" s="58">
        <f t="shared" si="157"/>
        <v>0</v>
      </c>
      <c r="AF200" s="58" t="str">
        <f>IF(G200="","0",VLOOKUP(G200,'登録データ（男）'!$R$4:$T$27,2,FALSE))</f>
        <v>0</v>
      </c>
      <c r="AG200" s="58" t="str">
        <f t="shared" si="158"/>
        <v>00</v>
      </c>
      <c r="AH200" s="58" t="str">
        <f>IF(G200="","0",IF(OR(RIGHT(G200,1)="m",RIGHT(G200,1)="H",RIGHT(G200,1)="W",RIGHT(G200,1)="C"),1,2))</f>
        <v>0</v>
      </c>
      <c r="AI200" s="58" t="str">
        <f t="shared" si="159"/>
        <v>000000</v>
      </c>
      <c r="AJ200" s="58" t="str">
        <f t="shared" ca="1" si="160"/>
        <v/>
      </c>
      <c r="AK200" s="58">
        <f t="shared" si="165"/>
        <v>0</v>
      </c>
      <c r="AL200" s="58" t="str">
        <f>IF(G200="","0",VALUE(VLOOKUP(G200,'登録データ（男）'!$R$4:$T$31,3,FALSE)))</f>
        <v>0</v>
      </c>
      <c r="AM200" s="58">
        <f t="shared" si="161"/>
        <v>0</v>
      </c>
      <c r="AN200" s="58">
        <f t="shared" si="162"/>
        <v>0</v>
      </c>
      <c r="AO200" s="11" t="str">
        <f ca="1">IF(OFFSET(B200,-MOD(ROW(B200),3),0)&lt;&gt;"",IF(RIGHT(G200,1)=")",VALUE(VLOOKUP(OFFSET(B200,-MOD(ROW(B200),3),0),'登録データ（男）'!A185:J1503,8,FALSE)),"0"),"0")</f>
        <v>0</v>
      </c>
      <c r="AP200" s="58">
        <f t="shared" ca="1" si="166"/>
        <v>0</v>
      </c>
      <c r="AQ200" s="58"/>
      <c r="AR200" s="58"/>
      <c r="AS200" s="58"/>
      <c r="AT200" s="58"/>
      <c r="AU200" s="58"/>
      <c r="AV200" s="58"/>
      <c r="AW200" s="58"/>
      <c r="AX200" s="58"/>
      <c r="BD200" s="58" t="str">
        <f>IF(B200="","",VLOOKUP(B200,'登録データ（男）'!$A$3:$L$1202,8))</f>
        <v/>
      </c>
      <c r="BE200" s="58" t="str">
        <f>IF(B200="","",VLOOKUP(B200,'登録データ（男）'!$A$3:$L$1202,11))</f>
        <v/>
      </c>
      <c r="BF200" s="58" t="str">
        <f t="shared" si="163"/>
        <v/>
      </c>
      <c r="BI200" s="58">
        <f t="shared" si="164"/>
        <v>0</v>
      </c>
    </row>
    <row r="201" spans="1:61" ht="18.75" customHeight="1" thickTop="1">
      <c r="A201" s="257">
        <v>62</v>
      </c>
      <c r="B201" s="287"/>
      <c r="C201" s="290" t="str">
        <f>IF(B201="","",VLOOKUP(B201,'登録データ（男）'!$A$3:$W$2000,2,FALSE))</f>
        <v/>
      </c>
      <c r="D201" s="290" t="str">
        <f>IF(B201="","",VLOOKUP(B201,'登録データ（男）'!$A$3:$W$2000,3,FALSE))</f>
        <v/>
      </c>
      <c r="E201" s="58" t="str">
        <f>IF(B201="","",VLOOKUP(B201,'登録データ（男）'!$A$3:$W$2000,7,FALSE))</f>
        <v/>
      </c>
      <c r="F201" s="72" t="s">
        <v>121</v>
      </c>
      <c r="G201" s="95"/>
      <c r="H201" s="176"/>
      <c r="I201" s="97"/>
      <c r="J201" s="99" t="str">
        <f t="shared" si="170"/>
        <v/>
      </c>
      <c r="K201" s="97"/>
      <c r="L201" s="99" t="str">
        <f t="shared" si="171"/>
        <v/>
      </c>
      <c r="M201" s="97"/>
      <c r="N201" s="96"/>
      <c r="O201" s="273"/>
      <c r="P201" s="274"/>
      <c r="Q201" s="274"/>
      <c r="R201" s="259"/>
      <c r="S201" s="254"/>
      <c r="V201" s="60"/>
      <c r="W201" s="58">
        <f>IF(B201="",0,IF(VLOOKUP(B201,'登録データ（男）'!$A$3:$AT$1687,29,FALSE)=1,0,1))</f>
        <v>0</v>
      </c>
      <c r="X201" s="58">
        <f>IF(B201="",1,0)</f>
        <v>1</v>
      </c>
      <c r="Y201" s="58">
        <f>IF(C201="",1,0)</f>
        <v>1</v>
      </c>
      <c r="Z201" s="58">
        <f>IF(D201="",1,0)</f>
        <v>1</v>
      </c>
      <c r="AA201" s="58">
        <f>IF(E201="",1,0)</f>
        <v>1</v>
      </c>
      <c r="AB201" s="58">
        <f>IF(E202="",1,0)</f>
        <v>1</v>
      </c>
      <c r="AC201" s="58">
        <f>SUM(X201:AB201)</f>
        <v>5</v>
      </c>
      <c r="AD201" s="58">
        <f t="shared" ca="1" si="156"/>
        <v>0</v>
      </c>
      <c r="AE201" s="58">
        <f t="shared" si="157"/>
        <v>0</v>
      </c>
      <c r="AF201" s="58" t="str">
        <f>IF(G201="","0",VLOOKUP(G201,'登録データ（男）'!$R$4:$T$27,2,FALSE))</f>
        <v>0</v>
      </c>
      <c r="AG201" s="58" t="str">
        <f t="shared" si="158"/>
        <v>00</v>
      </c>
      <c r="AH201" s="58" t="str">
        <f>IF(G201="","0",IF(OR(RIGHT(G201,1)="m",RIGHT(G201,1)="H",RIGHT(G201,1)="W",RIGHT(G201,1)="C",RIGHT(G201,1)="〉"),1,2))</f>
        <v>0</v>
      </c>
      <c r="AI201" s="58" t="str">
        <f t="shared" si="159"/>
        <v>000000</v>
      </c>
      <c r="AJ201" s="58" t="str">
        <f t="shared" ca="1" si="160"/>
        <v/>
      </c>
      <c r="AK201" s="58">
        <f t="shared" si="165"/>
        <v>0</v>
      </c>
      <c r="AL201" s="58" t="str">
        <f>IF(G201="","0",VALUE(VLOOKUP(G201,'登録データ（男）'!$R$4:$T$31,3,FALSE)))</f>
        <v>0</v>
      </c>
      <c r="AM201" s="58">
        <f t="shared" si="161"/>
        <v>0</v>
      </c>
      <c r="AN201" s="58">
        <f t="shared" si="162"/>
        <v>0</v>
      </c>
      <c r="AO201" s="11" t="str">
        <f ca="1">IF(OFFSET(B201,-MOD(ROW(B201),3),0)&lt;&gt;"",IF(RIGHT(G201,1)=")",VALUE(VLOOKUP(OFFSET(B201,-MOD(ROW(B201),3),0),'登録データ（男）'!A186:J1504,8,FALSE)),"0"),"0")</f>
        <v>0</v>
      </c>
      <c r="AP201" s="58">
        <f t="shared" ca="1" si="166"/>
        <v>0</v>
      </c>
      <c r="AQ201" s="58" t="str">
        <f t="shared" ref="AQ201" si="223">IF(AR201="","",RANK(AR201,$AR$18:$AR$467,1))</f>
        <v/>
      </c>
      <c r="AR201" s="58" t="str">
        <f>IF(R201="","",B201)</f>
        <v/>
      </c>
      <c r="AS201" s="58" t="str">
        <f t="shared" ref="AS201" si="224">IF(AT201="","",RANK(AT201,$AT$18:$AT$467,1))</f>
        <v/>
      </c>
      <c r="AT201" s="58" t="str">
        <f>IF(S201="","",B201)</f>
        <v/>
      </c>
      <c r="AU201" s="58" t="str">
        <f t="shared" ref="AU201" si="225">IF(AV201="","",RANK(AV201,$AV$18:$AV$467,1))</f>
        <v/>
      </c>
      <c r="AV201" s="58" t="str">
        <f>IF(OR(G201="十種競技",G202="十種競技",G203="十種競技"),B201,"")</f>
        <v/>
      </c>
      <c r="AW201" s="58"/>
      <c r="AX201" s="58">
        <f>B201</f>
        <v>0</v>
      </c>
      <c r="BD201" s="58" t="str">
        <f>IF(B201="","",VLOOKUP(B201,'登録データ（男）'!$A$3:$L$1202,8))</f>
        <v/>
      </c>
      <c r="BE201" s="58" t="str">
        <f>IF(B201="","",VLOOKUP(B201,'登録データ（男）'!$A$3:$L$1202,11))</f>
        <v/>
      </c>
      <c r="BF201" s="58" t="str">
        <f t="shared" si="163"/>
        <v/>
      </c>
      <c r="BI201" s="58">
        <f t="shared" si="164"/>
        <v>0</v>
      </c>
    </row>
    <row r="202" spans="1:61" ht="18.75" customHeight="1">
      <c r="A202" s="250"/>
      <c r="B202" s="288"/>
      <c r="C202" s="291"/>
      <c r="D202" s="291"/>
      <c r="E202" s="109"/>
      <c r="F202" s="58" t="s">
        <v>122</v>
      </c>
      <c r="G202" s="103"/>
      <c r="H202" s="109"/>
      <c r="I202" s="102"/>
      <c r="J202" s="61" t="str">
        <f t="shared" si="170"/>
        <v/>
      </c>
      <c r="K202" s="101"/>
      <c r="L202" s="61" t="str">
        <f t="shared" si="171"/>
        <v/>
      </c>
      <c r="M202" s="101"/>
      <c r="N202" s="101"/>
      <c r="O202" s="275"/>
      <c r="P202" s="276"/>
      <c r="Q202" s="276"/>
      <c r="R202" s="260"/>
      <c r="S202" s="255"/>
      <c r="V202" s="60"/>
      <c r="W202" s="58"/>
      <c r="X202" s="58"/>
      <c r="Y202" s="58"/>
      <c r="Z202" s="58"/>
      <c r="AA202" s="58"/>
      <c r="AB202" s="58"/>
      <c r="AC202" s="58"/>
      <c r="AD202" s="58">
        <f t="shared" ca="1" si="156"/>
        <v>0</v>
      </c>
      <c r="AE202" s="58">
        <f t="shared" si="157"/>
        <v>0</v>
      </c>
      <c r="AF202" s="58" t="str">
        <f>IF(G202="","0",VLOOKUP(G202,'登録データ（男）'!$R$4:$T$27,2,FALSE))</f>
        <v>0</v>
      </c>
      <c r="AG202" s="58" t="str">
        <f t="shared" si="158"/>
        <v>00</v>
      </c>
      <c r="AH202" s="58" t="str">
        <f>IF(G202="","0",IF(OR(RIGHT(G202,1)="m",RIGHT(G202,1)="H",RIGHT(G202,1)="W",RIGHT(G202,1)="C"),1,2))</f>
        <v>0</v>
      </c>
      <c r="AI202" s="58" t="str">
        <f t="shared" si="159"/>
        <v>000000</v>
      </c>
      <c r="AJ202" s="58" t="str">
        <f t="shared" ca="1" si="160"/>
        <v/>
      </c>
      <c r="AK202" s="58">
        <f t="shared" si="165"/>
        <v>0</v>
      </c>
      <c r="AL202" s="58" t="str">
        <f>IF(G202="","0",VALUE(VLOOKUP(G202,'登録データ（男）'!$R$4:$T$31,3,FALSE)))</f>
        <v>0</v>
      </c>
      <c r="AM202" s="58">
        <f t="shared" si="161"/>
        <v>0</v>
      </c>
      <c r="AN202" s="58">
        <f t="shared" si="162"/>
        <v>0</v>
      </c>
      <c r="AO202" s="11" t="str">
        <f ca="1">IF(OFFSET(B202,-MOD(ROW(B202),3),0)&lt;&gt;"",IF(RIGHT(G202,1)=")",VALUE(VLOOKUP(OFFSET(B202,-MOD(ROW(B202),3),0),'登録データ（男）'!A187:J1505,8,FALSE)),"0"),"0")</f>
        <v>0</v>
      </c>
      <c r="AP202" s="58">
        <f t="shared" ca="1" si="166"/>
        <v>0</v>
      </c>
      <c r="AQ202" s="58"/>
      <c r="AR202" s="58"/>
      <c r="AS202" s="58"/>
      <c r="AT202" s="58"/>
      <c r="AU202" s="58"/>
      <c r="AV202" s="58"/>
      <c r="AW202" s="58"/>
      <c r="AX202" s="58"/>
      <c r="BD202" s="58" t="str">
        <f>IF(B202="","",VLOOKUP(B202,'登録データ（男）'!$A$3:$L$1202,8))</f>
        <v/>
      </c>
      <c r="BE202" s="58" t="str">
        <f>IF(B202="","",VLOOKUP(B202,'登録データ（男）'!$A$3:$L$1202,11))</f>
        <v/>
      </c>
      <c r="BF202" s="58" t="str">
        <f t="shared" si="163"/>
        <v/>
      </c>
      <c r="BI202" s="58">
        <f t="shared" si="164"/>
        <v>0</v>
      </c>
    </row>
    <row r="203" spans="1:61" ht="18.75" customHeight="1" thickBot="1">
      <c r="A203" s="258"/>
      <c r="B203" s="289"/>
      <c r="C203" s="292"/>
      <c r="D203" s="292"/>
      <c r="E203" s="148" t="s">
        <v>460</v>
      </c>
      <c r="F203" s="73" t="s">
        <v>123</v>
      </c>
      <c r="G203" s="103"/>
      <c r="H203" s="175"/>
      <c r="I203" s="100"/>
      <c r="J203" s="64" t="str">
        <f t="shared" si="170"/>
        <v/>
      </c>
      <c r="K203" s="100"/>
      <c r="L203" s="64" t="str">
        <f t="shared" si="171"/>
        <v/>
      </c>
      <c r="M203" s="100"/>
      <c r="N203" s="98"/>
      <c r="O203" s="271"/>
      <c r="P203" s="272"/>
      <c r="Q203" s="272"/>
      <c r="R203" s="261"/>
      <c r="S203" s="256"/>
      <c r="V203" s="60"/>
      <c r="W203" s="58"/>
      <c r="X203" s="58"/>
      <c r="Y203" s="58"/>
      <c r="Z203" s="58"/>
      <c r="AA203" s="58"/>
      <c r="AB203" s="58"/>
      <c r="AC203" s="58"/>
      <c r="AD203" s="58">
        <f t="shared" ca="1" si="156"/>
        <v>0</v>
      </c>
      <c r="AE203" s="58">
        <f t="shared" si="157"/>
        <v>0</v>
      </c>
      <c r="AF203" s="58" t="str">
        <f>IF(G203="","0",VLOOKUP(G203,'登録データ（男）'!$R$4:$T$27,2,FALSE))</f>
        <v>0</v>
      </c>
      <c r="AG203" s="58" t="str">
        <f t="shared" si="158"/>
        <v>00</v>
      </c>
      <c r="AH203" s="58" t="str">
        <f>IF(G203="","0",IF(OR(RIGHT(G203,1)="m",RIGHT(G203,1)="H",RIGHT(G203,1)="W",RIGHT(G203,1)="C"),1,2))</f>
        <v>0</v>
      </c>
      <c r="AI203" s="58" t="str">
        <f t="shared" si="159"/>
        <v>000000</v>
      </c>
      <c r="AJ203" s="58" t="str">
        <f t="shared" ca="1" si="160"/>
        <v/>
      </c>
      <c r="AK203" s="58">
        <f t="shared" si="165"/>
        <v>0</v>
      </c>
      <c r="AL203" s="58" t="str">
        <f>IF(G203="","0",VALUE(VLOOKUP(G203,'登録データ（男）'!$R$4:$T$31,3,FALSE)))</f>
        <v>0</v>
      </c>
      <c r="AM203" s="58">
        <f t="shared" si="161"/>
        <v>0</v>
      </c>
      <c r="AN203" s="58">
        <f t="shared" si="162"/>
        <v>0</v>
      </c>
      <c r="AO203" s="11" t="str">
        <f ca="1">IF(OFFSET(B203,-MOD(ROW(B203),3),0)&lt;&gt;"",IF(RIGHT(G203,1)=")",VALUE(VLOOKUP(OFFSET(B203,-MOD(ROW(B203),3),0),'登録データ（男）'!A188:J1506,8,FALSE)),"0"),"0")</f>
        <v>0</v>
      </c>
      <c r="AP203" s="58">
        <f t="shared" ca="1" si="166"/>
        <v>0</v>
      </c>
      <c r="AQ203" s="58"/>
      <c r="AR203" s="58"/>
      <c r="AS203" s="58"/>
      <c r="AT203" s="58"/>
      <c r="AU203" s="58"/>
      <c r="AV203" s="58"/>
      <c r="AW203" s="58"/>
      <c r="AX203" s="58"/>
      <c r="BD203" s="58" t="str">
        <f>IF(B203="","",VLOOKUP(B203,'登録データ（男）'!$A$3:$L$1202,8))</f>
        <v/>
      </c>
      <c r="BE203" s="58" t="str">
        <f>IF(B203="","",VLOOKUP(B203,'登録データ（男）'!$A$3:$L$1202,11))</f>
        <v/>
      </c>
      <c r="BF203" s="58" t="str">
        <f t="shared" si="163"/>
        <v/>
      </c>
      <c r="BI203" s="58">
        <f t="shared" si="164"/>
        <v>0</v>
      </c>
    </row>
    <row r="204" spans="1:61" ht="18.75" customHeight="1" thickTop="1">
      <c r="A204" s="257">
        <v>63</v>
      </c>
      <c r="B204" s="287"/>
      <c r="C204" s="290" t="str">
        <f>IF(B204="","",VLOOKUP(B204,'登録データ（男）'!$A$3:$W$2000,2,FALSE))</f>
        <v/>
      </c>
      <c r="D204" s="290" t="str">
        <f>IF(B204="","",VLOOKUP(B204,'登録データ（男）'!$A$3:$W$2000,3,FALSE))</f>
        <v/>
      </c>
      <c r="E204" s="58" t="str">
        <f>IF(B204="","",VLOOKUP(B204,'登録データ（男）'!$A$3:$W$2000,7,FALSE))</f>
        <v/>
      </c>
      <c r="F204" s="72" t="s">
        <v>121</v>
      </c>
      <c r="G204" s="95"/>
      <c r="H204" s="176"/>
      <c r="I204" s="97"/>
      <c r="J204" s="99" t="str">
        <f t="shared" si="170"/>
        <v/>
      </c>
      <c r="K204" s="97"/>
      <c r="L204" s="99" t="str">
        <f t="shared" si="171"/>
        <v/>
      </c>
      <c r="M204" s="97"/>
      <c r="N204" s="96"/>
      <c r="O204" s="273"/>
      <c r="P204" s="274"/>
      <c r="Q204" s="274"/>
      <c r="R204" s="259"/>
      <c r="S204" s="254"/>
      <c r="V204" s="60"/>
      <c r="W204" s="58">
        <f>IF(B204="",0,IF(VLOOKUP(B204,'登録データ（男）'!$A$3:$AT$1687,29,FALSE)=1,0,1))</f>
        <v>0</v>
      </c>
      <c r="X204" s="58">
        <f>IF(B204="",1,0)</f>
        <v>1</v>
      </c>
      <c r="Y204" s="58">
        <f>IF(C204="",1,0)</f>
        <v>1</v>
      </c>
      <c r="Z204" s="58">
        <f>IF(D204="",1,0)</f>
        <v>1</v>
      </c>
      <c r="AA204" s="58">
        <f>IF(E204="",1,0)</f>
        <v>1</v>
      </c>
      <c r="AB204" s="58">
        <f>IF(E205="",1,0)</f>
        <v>1</v>
      </c>
      <c r="AC204" s="58">
        <f>SUM(X204:AB204)</f>
        <v>5</v>
      </c>
      <c r="AD204" s="58">
        <f t="shared" ca="1" si="156"/>
        <v>0</v>
      </c>
      <c r="AE204" s="58">
        <f t="shared" si="157"/>
        <v>0</v>
      </c>
      <c r="AF204" s="58" t="str">
        <f>IF(G204="","0",VLOOKUP(G204,'登録データ（男）'!$R$4:$T$27,2,FALSE))</f>
        <v>0</v>
      </c>
      <c r="AG204" s="58" t="str">
        <f t="shared" si="158"/>
        <v>00</v>
      </c>
      <c r="AH204" s="58" t="str">
        <f>IF(G204="","0",IF(OR(RIGHT(G204,1)="m",RIGHT(G204,1)="H",RIGHT(G204,1)="W",RIGHT(G204,1)="C",RIGHT(G204,1)="〉"),1,2))</f>
        <v>0</v>
      </c>
      <c r="AI204" s="58" t="str">
        <f t="shared" si="159"/>
        <v>000000</v>
      </c>
      <c r="AJ204" s="58" t="str">
        <f t="shared" ca="1" si="160"/>
        <v/>
      </c>
      <c r="AK204" s="58">
        <f t="shared" si="165"/>
        <v>0</v>
      </c>
      <c r="AL204" s="58" t="str">
        <f>IF(G204="","0",VALUE(VLOOKUP(G204,'登録データ（男）'!$R$4:$T$31,3,FALSE)))</f>
        <v>0</v>
      </c>
      <c r="AM204" s="58">
        <f t="shared" si="161"/>
        <v>0</v>
      </c>
      <c r="AN204" s="58">
        <f t="shared" si="162"/>
        <v>0</v>
      </c>
      <c r="AO204" s="11" t="str">
        <f ca="1">IF(OFFSET(B204,-MOD(ROW(B204),3),0)&lt;&gt;"",IF(RIGHT(G204,1)=")",VALUE(VLOOKUP(OFFSET(B204,-MOD(ROW(B204),3),0),'登録データ（男）'!A189:J1507,8,FALSE)),"0"),"0")</f>
        <v>0</v>
      </c>
      <c r="AP204" s="58">
        <f t="shared" ca="1" si="166"/>
        <v>0</v>
      </c>
      <c r="AQ204" s="58" t="str">
        <f t="shared" ref="AQ204" si="226">IF(AR204="","",RANK(AR204,$AR$18:$AR$467,1))</f>
        <v/>
      </c>
      <c r="AR204" s="58" t="str">
        <f>IF(R204="","",B204)</f>
        <v/>
      </c>
      <c r="AS204" s="58" t="str">
        <f t="shared" ref="AS204" si="227">IF(AT204="","",RANK(AT204,$AT$18:$AT$467,1))</f>
        <v/>
      </c>
      <c r="AT204" s="58" t="str">
        <f>IF(S204="","",B204)</f>
        <v/>
      </c>
      <c r="AU204" s="58" t="str">
        <f t="shared" ref="AU204" si="228">IF(AV204="","",RANK(AV204,$AV$18:$AV$467,1))</f>
        <v/>
      </c>
      <c r="AV204" s="58" t="str">
        <f>IF(OR(G204="十種競技",G205="十種競技",G206="十種競技"),B204,"")</f>
        <v/>
      </c>
      <c r="AW204" s="58"/>
      <c r="AX204" s="58">
        <f>B204</f>
        <v>0</v>
      </c>
      <c r="BD204" s="58" t="str">
        <f>IF(B204="","",VLOOKUP(B204,'登録データ（男）'!$A$3:$L$1202,8))</f>
        <v/>
      </c>
      <c r="BE204" s="58" t="str">
        <f>IF(B204="","",VLOOKUP(B204,'登録データ（男）'!$A$3:$L$1202,11))</f>
        <v/>
      </c>
      <c r="BF204" s="58" t="str">
        <f t="shared" si="163"/>
        <v/>
      </c>
      <c r="BI204" s="58">
        <f t="shared" si="164"/>
        <v>0</v>
      </c>
    </row>
    <row r="205" spans="1:61" ht="18.75" customHeight="1">
      <c r="A205" s="250"/>
      <c r="B205" s="288"/>
      <c r="C205" s="291"/>
      <c r="D205" s="291"/>
      <c r="E205" s="109"/>
      <c r="F205" s="58" t="s">
        <v>122</v>
      </c>
      <c r="G205" s="103"/>
      <c r="H205" s="109"/>
      <c r="I205" s="102"/>
      <c r="J205" s="61" t="str">
        <f t="shared" si="170"/>
        <v/>
      </c>
      <c r="K205" s="101"/>
      <c r="L205" s="61" t="str">
        <f t="shared" si="171"/>
        <v/>
      </c>
      <c r="M205" s="101"/>
      <c r="N205" s="101"/>
      <c r="O205" s="275"/>
      <c r="P205" s="276"/>
      <c r="Q205" s="276"/>
      <c r="R205" s="260"/>
      <c r="S205" s="255"/>
      <c r="V205" s="60"/>
      <c r="W205" s="58"/>
      <c r="X205" s="58"/>
      <c r="Y205" s="58"/>
      <c r="Z205" s="58"/>
      <c r="AA205" s="58"/>
      <c r="AB205" s="58"/>
      <c r="AC205" s="58"/>
      <c r="AD205" s="58">
        <f t="shared" ca="1" si="156"/>
        <v>0</v>
      </c>
      <c r="AE205" s="58">
        <f t="shared" si="157"/>
        <v>0</v>
      </c>
      <c r="AF205" s="58" t="str">
        <f>IF(G205="","0",VLOOKUP(G205,'登録データ（男）'!$R$4:$T$27,2,FALSE))</f>
        <v>0</v>
      </c>
      <c r="AG205" s="58" t="str">
        <f t="shared" si="158"/>
        <v>00</v>
      </c>
      <c r="AH205" s="58" t="str">
        <f>IF(G205="","0",IF(OR(RIGHT(G205,1)="m",RIGHT(G205,1)="H",RIGHT(G205,1)="W",RIGHT(G205,1)="C"),1,2))</f>
        <v>0</v>
      </c>
      <c r="AI205" s="58" t="str">
        <f t="shared" si="159"/>
        <v>000000</v>
      </c>
      <c r="AJ205" s="58" t="str">
        <f t="shared" ca="1" si="160"/>
        <v/>
      </c>
      <c r="AK205" s="58">
        <f t="shared" si="165"/>
        <v>0</v>
      </c>
      <c r="AL205" s="58" t="str">
        <f>IF(G205="","0",VALUE(VLOOKUP(G205,'登録データ（男）'!$R$4:$T$31,3,FALSE)))</f>
        <v>0</v>
      </c>
      <c r="AM205" s="58">
        <f t="shared" si="161"/>
        <v>0</v>
      </c>
      <c r="AN205" s="58">
        <f t="shared" si="162"/>
        <v>0</v>
      </c>
      <c r="AO205" s="11" t="str">
        <f ca="1">IF(OFFSET(B205,-MOD(ROW(B205),3),0)&lt;&gt;"",IF(RIGHT(G205,1)=")",VALUE(VLOOKUP(OFFSET(B205,-MOD(ROW(B205),3),0),'登録データ（男）'!A190:J1508,8,FALSE)),"0"),"0")</f>
        <v>0</v>
      </c>
      <c r="AP205" s="58">
        <f t="shared" ca="1" si="166"/>
        <v>0</v>
      </c>
      <c r="AQ205" s="58"/>
      <c r="AR205" s="58"/>
      <c r="AS205" s="58"/>
      <c r="AT205" s="58"/>
      <c r="AU205" s="58"/>
      <c r="AV205" s="58"/>
      <c r="AW205" s="58"/>
      <c r="AX205" s="58"/>
      <c r="BD205" s="58" t="str">
        <f>IF(B205="","",VLOOKUP(B205,'登録データ（男）'!$A$3:$L$1202,8))</f>
        <v/>
      </c>
      <c r="BE205" s="58" t="str">
        <f>IF(B205="","",VLOOKUP(B205,'登録データ（男）'!$A$3:$L$1202,11))</f>
        <v/>
      </c>
      <c r="BF205" s="58" t="str">
        <f t="shared" si="163"/>
        <v/>
      </c>
      <c r="BI205" s="58">
        <f t="shared" si="164"/>
        <v>0</v>
      </c>
    </row>
    <row r="206" spans="1:61" ht="18.75" customHeight="1" thickBot="1">
      <c r="A206" s="258"/>
      <c r="B206" s="289"/>
      <c r="C206" s="292"/>
      <c r="D206" s="292"/>
      <c r="E206" s="148" t="s">
        <v>460</v>
      </c>
      <c r="F206" s="73" t="s">
        <v>123</v>
      </c>
      <c r="G206" s="103"/>
      <c r="H206" s="175"/>
      <c r="I206" s="100"/>
      <c r="J206" s="64" t="str">
        <f t="shared" si="170"/>
        <v/>
      </c>
      <c r="K206" s="100"/>
      <c r="L206" s="64" t="str">
        <f t="shared" si="171"/>
        <v/>
      </c>
      <c r="M206" s="100"/>
      <c r="N206" s="98"/>
      <c r="O206" s="271"/>
      <c r="P206" s="272"/>
      <c r="Q206" s="272"/>
      <c r="R206" s="261"/>
      <c r="S206" s="256"/>
      <c r="V206" s="60"/>
      <c r="W206" s="58"/>
      <c r="X206" s="58"/>
      <c r="Y206" s="58"/>
      <c r="Z206" s="58"/>
      <c r="AA206" s="58"/>
      <c r="AB206" s="58"/>
      <c r="AC206" s="58"/>
      <c r="AD206" s="58">
        <f t="shared" ca="1" si="156"/>
        <v>0</v>
      </c>
      <c r="AE206" s="58">
        <f t="shared" si="157"/>
        <v>0</v>
      </c>
      <c r="AF206" s="58" t="str">
        <f>IF(G206="","0",VLOOKUP(G206,'登録データ（男）'!$R$4:$T$27,2,FALSE))</f>
        <v>0</v>
      </c>
      <c r="AG206" s="58" t="str">
        <f t="shared" si="158"/>
        <v>00</v>
      </c>
      <c r="AH206" s="58" t="str">
        <f>IF(G206="","0",IF(OR(RIGHT(G206,1)="m",RIGHT(G206,1)="H",RIGHT(G206,1)="W",RIGHT(G206,1)="C"),1,2))</f>
        <v>0</v>
      </c>
      <c r="AI206" s="58" t="str">
        <f t="shared" si="159"/>
        <v>000000</v>
      </c>
      <c r="AJ206" s="58" t="str">
        <f t="shared" ca="1" si="160"/>
        <v/>
      </c>
      <c r="AK206" s="58">
        <f t="shared" si="165"/>
        <v>0</v>
      </c>
      <c r="AL206" s="58" t="str">
        <f>IF(G206="","0",VALUE(VLOOKUP(G206,'登録データ（男）'!$R$4:$T$31,3,FALSE)))</f>
        <v>0</v>
      </c>
      <c r="AM206" s="58">
        <f t="shared" si="161"/>
        <v>0</v>
      </c>
      <c r="AN206" s="58">
        <f t="shared" si="162"/>
        <v>0</v>
      </c>
      <c r="AO206" s="11" t="str">
        <f ca="1">IF(OFFSET(B206,-MOD(ROW(B206),3),0)&lt;&gt;"",IF(RIGHT(G206,1)=")",VALUE(VLOOKUP(OFFSET(B206,-MOD(ROW(B206),3),0),'登録データ（男）'!A191:J1509,8,FALSE)),"0"),"0")</f>
        <v>0</v>
      </c>
      <c r="AP206" s="58">
        <f t="shared" ca="1" si="166"/>
        <v>0</v>
      </c>
      <c r="AQ206" s="58"/>
      <c r="AR206" s="58"/>
      <c r="AS206" s="58"/>
      <c r="AT206" s="58"/>
      <c r="AU206" s="58"/>
      <c r="AV206" s="58"/>
      <c r="AW206" s="58"/>
      <c r="AX206" s="58"/>
      <c r="BD206" s="58" t="str">
        <f>IF(B206="","",VLOOKUP(B206,'登録データ（男）'!$A$3:$L$1202,8))</f>
        <v/>
      </c>
      <c r="BE206" s="58" t="str">
        <f>IF(B206="","",VLOOKUP(B206,'登録データ（男）'!$A$3:$L$1202,11))</f>
        <v/>
      </c>
      <c r="BF206" s="58" t="str">
        <f t="shared" si="163"/>
        <v/>
      </c>
      <c r="BI206" s="58">
        <f t="shared" si="164"/>
        <v>0</v>
      </c>
    </row>
    <row r="207" spans="1:61" ht="18.75" customHeight="1" thickTop="1">
      <c r="A207" s="257">
        <v>64</v>
      </c>
      <c r="B207" s="287"/>
      <c r="C207" s="290" t="str">
        <f>IF(B207="","",VLOOKUP(B207,'登録データ（男）'!$A$3:$W$2000,2,FALSE))</f>
        <v/>
      </c>
      <c r="D207" s="290" t="str">
        <f>IF(B207="","",VLOOKUP(B207,'登録データ（男）'!$A$3:$W$2000,3,FALSE))</f>
        <v/>
      </c>
      <c r="E207" s="58" t="str">
        <f>IF(B207="","",VLOOKUP(B207,'登録データ（男）'!$A$3:$W$2000,7,FALSE))</f>
        <v/>
      </c>
      <c r="F207" s="72" t="s">
        <v>121</v>
      </c>
      <c r="G207" s="95"/>
      <c r="H207" s="176"/>
      <c r="I207" s="97"/>
      <c r="J207" s="99" t="str">
        <f t="shared" si="170"/>
        <v/>
      </c>
      <c r="K207" s="97"/>
      <c r="L207" s="99" t="str">
        <f t="shared" si="171"/>
        <v/>
      </c>
      <c r="M207" s="97"/>
      <c r="N207" s="96"/>
      <c r="O207" s="273"/>
      <c r="P207" s="274"/>
      <c r="Q207" s="274"/>
      <c r="R207" s="259"/>
      <c r="S207" s="254"/>
      <c r="V207" s="60"/>
      <c r="W207" s="58">
        <f>IF(B207="",0,IF(VLOOKUP(B207,'登録データ（男）'!$A$3:$AT$1687,29,FALSE)=1,0,1))</f>
        <v>0</v>
      </c>
      <c r="X207" s="58">
        <f>IF(B207="",1,0)</f>
        <v>1</v>
      </c>
      <c r="Y207" s="58">
        <f>IF(C207="",1,0)</f>
        <v>1</v>
      </c>
      <c r="Z207" s="58">
        <f>IF(D207="",1,0)</f>
        <v>1</v>
      </c>
      <c r="AA207" s="58">
        <f>IF(E207="",1,0)</f>
        <v>1</v>
      </c>
      <c r="AB207" s="58">
        <f>IF(E208="",1,0)</f>
        <v>1</v>
      </c>
      <c r="AC207" s="58">
        <f>SUM(X207:AB207)</f>
        <v>5</v>
      </c>
      <c r="AD207" s="58">
        <f t="shared" ca="1" si="156"/>
        <v>0</v>
      </c>
      <c r="AE207" s="58">
        <f t="shared" si="157"/>
        <v>0</v>
      </c>
      <c r="AF207" s="58" t="str">
        <f>IF(G207="","0",VLOOKUP(G207,'登録データ（男）'!$R$4:$T$27,2,FALSE))</f>
        <v>0</v>
      </c>
      <c r="AG207" s="58" t="str">
        <f t="shared" si="158"/>
        <v>00</v>
      </c>
      <c r="AH207" s="58" t="str">
        <f>IF(G207="","0",IF(OR(RIGHT(G207,1)="m",RIGHT(G207,1)="H",RIGHT(G207,1)="W",RIGHT(G207,1)="C",RIGHT(G207,1)="〉"),1,2))</f>
        <v>0</v>
      </c>
      <c r="AI207" s="58" t="str">
        <f t="shared" si="159"/>
        <v>000000</v>
      </c>
      <c r="AJ207" s="58" t="str">
        <f t="shared" ca="1" si="160"/>
        <v/>
      </c>
      <c r="AK207" s="58">
        <f t="shared" si="165"/>
        <v>0</v>
      </c>
      <c r="AL207" s="58" t="str">
        <f>IF(G207="","0",VALUE(VLOOKUP(G207,'登録データ（男）'!$R$4:$T$31,3,FALSE)))</f>
        <v>0</v>
      </c>
      <c r="AM207" s="58">
        <f t="shared" si="161"/>
        <v>0</v>
      </c>
      <c r="AN207" s="58">
        <f t="shared" si="162"/>
        <v>0</v>
      </c>
      <c r="AO207" s="11" t="str">
        <f ca="1">IF(OFFSET(B207,-MOD(ROW(B207),3),0)&lt;&gt;"",IF(RIGHT(G207,1)=")",VALUE(VLOOKUP(OFFSET(B207,-MOD(ROW(B207),3),0),'登録データ（男）'!A192:J1510,8,FALSE)),"0"),"0")</f>
        <v>0</v>
      </c>
      <c r="AP207" s="58">
        <f t="shared" ca="1" si="166"/>
        <v>0</v>
      </c>
      <c r="AQ207" s="58" t="str">
        <f t="shared" ref="AQ207" si="229">IF(AR207="","",RANK(AR207,$AR$18:$AR$467,1))</f>
        <v/>
      </c>
      <c r="AR207" s="58" t="str">
        <f>IF(R207="","",B207)</f>
        <v/>
      </c>
      <c r="AS207" s="58" t="str">
        <f t="shared" ref="AS207" si="230">IF(AT207="","",RANK(AT207,$AT$18:$AT$467,1))</f>
        <v/>
      </c>
      <c r="AT207" s="58" t="str">
        <f>IF(S207="","",B207)</f>
        <v/>
      </c>
      <c r="AU207" s="58" t="str">
        <f t="shared" ref="AU207" si="231">IF(AV207="","",RANK(AV207,$AV$18:$AV$467,1))</f>
        <v/>
      </c>
      <c r="AV207" s="58" t="str">
        <f>IF(OR(G207="十種競技",G208="十種競技",G209="十種競技"),B207,"")</f>
        <v/>
      </c>
      <c r="AW207" s="58"/>
      <c r="AX207" s="58">
        <f>B207</f>
        <v>0</v>
      </c>
      <c r="BD207" s="58" t="str">
        <f>IF(B207="","",VLOOKUP(B207,'登録データ（男）'!$A$3:$L$1202,8))</f>
        <v/>
      </c>
      <c r="BE207" s="58" t="str">
        <f>IF(B207="","",VLOOKUP(B207,'登録データ（男）'!$A$3:$L$1202,11))</f>
        <v/>
      </c>
      <c r="BF207" s="58" t="str">
        <f t="shared" si="163"/>
        <v/>
      </c>
      <c r="BI207" s="58">
        <f t="shared" si="164"/>
        <v>0</v>
      </c>
    </row>
    <row r="208" spans="1:61" ht="18.75" customHeight="1">
      <c r="A208" s="250"/>
      <c r="B208" s="288"/>
      <c r="C208" s="291"/>
      <c r="D208" s="291"/>
      <c r="E208" s="109"/>
      <c r="F208" s="58" t="s">
        <v>122</v>
      </c>
      <c r="G208" s="103"/>
      <c r="H208" s="109"/>
      <c r="I208" s="102"/>
      <c r="J208" s="61" t="str">
        <f t="shared" si="170"/>
        <v/>
      </c>
      <c r="K208" s="101"/>
      <c r="L208" s="61" t="str">
        <f t="shared" si="171"/>
        <v/>
      </c>
      <c r="M208" s="101"/>
      <c r="N208" s="101"/>
      <c r="O208" s="275"/>
      <c r="P208" s="276"/>
      <c r="Q208" s="276"/>
      <c r="R208" s="260"/>
      <c r="S208" s="255"/>
      <c r="V208" s="60"/>
      <c r="W208" s="58"/>
      <c r="X208" s="58"/>
      <c r="Y208" s="58"/>
      <c r="Z208" s="58"/>
      <c r="AA208" s="58"/>
      <c r="AB208" s="58"/>
      <c r="AC208" s="58"/>
      <c r="AD208" s="58">
        <f t="shared" ca="1" si="156"/>
        <v>0</v>
      </c>
      <c r="AE208" s="58">
        <f t="shared" si="157"/>
        <v>0</v>
      </c>
      <c r="AF208" s="58" t="str">
        <f>IF(G208="","0",VLOOKUP(G208,'登録データ（男）'!$R$4:$T$27,2,FALSE))</f>
        <v>0</v>
      </c>
      <c r="AG208" s="58" t="str">
        <f t="shared" si="158"/>
        <v>00</v>
      </c>
      <c r="AH208" s="58" t="str">
        <f>IF(G208="","0",IF(OR(RIGHT(G208,1)="m",RIGHT(G208,1)="H",RIGHT(G208,1)="W",RIGHT(G208,1)="C"),1,2))</f>
        <v>0</v>
      </c>
      <c r="AI208" s="58" t="str">
        <f t="shared" si="159"/>
        <v>000000</v>
      </c>
      <c r="AJ208" s="58" t="str">
        <f t="shared" ca="1" si="160"/>
        <v/>
      </c>
      <c r="AK208" s="58">
        <f t="shared" si="165"/>
        <v>0</v>
      </c>
      <c r="AL208" s="58" t="str">
        <f>IF(G208="","0",VALUE(VLOOKUP(G208,'登録データ（男）'!$R$4:$T$31,3,FALSE)))</f>
        <v>0</v>
      </c>
      <c r="AM208" s="58">
        <f t="shared" si="161"/>
        <v>0</v>
      </c>
      <c r="AN208" s="58">
        <f t="shared" si="162"/>
        <v>0</v>
      </c>
      <c r="AO208" s="11" t="str">
        <f ca="1">IF(OFFSET(B208,-MOD(ROW(B208),3),0)&lt;&gt;"",IF(RIGHT(G208,1)=")",VALUE(VLOOKUP(OFFSET(B208,-MOD(ROW(B208),3),0),'登録データ（男）'!A193:J1511,8,FALSE)),"0"),"0")</f>
        <v>0</v>
      </c>
      <c r="AP208" s="58">
        <f t="shared" ca="1" si="166"/>
        <v>0</v>
      </c>
      <c r="AQ208" s="58"/>
      <c r="AR208" s="58"/>
      <c r="AS208" s="58"/>
      <c r="AT208" s="58"/>
      <c r="AU208" s="58"/>
      <c r="AV208" s="58"/>
      <c r="AW208" s="58"/>
      <c r="AX208" s="58"/>
      <c r="BD208" s="58" t="str">
        <f>IF(B208="","",VLOOKUP(B208,'登録データ（男）'!$A$3:$L$1202,8))</f>
        <v/>
      </c>
      <c r="BE208" s="58" t="str">
        <f>IF(B208="","",VLOOKUP(B208,'登録データ（男）'!$A$3:$L$1202,11))</f>
        <v/>
      </c>
      <c r="BF208" s="58" t="str">
        <f t="shared" si="163"/>
        <v/>
      </c>
      <c r="BI208" s="58">
        <f t="shared" si="164"/>
        <v>0</v>
      </c>
    </row>
    <row r="209" spans="1:61" ht="18.75" customHeight="1" thickBot="1">
      <c r="A209" s="258"/>
      <c r="B209" s="289"/>
      <c r="C209" s="292"/>
      <c r="D209" s="292"/>
      <c r="E209" s="148" t="s">
        <v>460</v>
      </c>
      <c r="F209" s="73" t="s">
        <v>123</v>
      </c>
      <c r="G209" s="103"/>
      <c r="H209" s="175"/>
      <c r="I209" s="100"/>
      <c r="J209" s="64" t="str">
        <f t="shared" si="170"/>
        <v/>
      </c>
      <c r="K209" s="100"/>
      <c r="L209" s="64" t="str">
        <f t="shared" si="171"/>
        <v/>
      </c>
      <c r="M209" s="100"/>
      <c r="N209" s="98"/>
      <c r="O209" s="271"/>
      <c r="P209" s="272"/>
      <c r="Q209" s="272"/>
      <c r="R209" s="261"/>
      <c r="S209" s="256"/>
      <c r="V209" s="60"/>
      <c r="W209" s="58"/>
      <c r="X209" s="58"/>
      <c r="Y209" s="58"/>
      <c r="Z209" s="58"/>
      <c r="AA209" s="58"/>
      <c r="AB209" s="58"/>
      <c r="AC209" s="58"/>
      <c r="AD209" s="58">
        <f t="shared" ca="1" si="156"/>
        <v>0</v>
      </c>
      <c r="AE209" s="58">
        <f t="shared" si="157"/>
        <v>0</v>
      </c>
      <c r="AF209" s="58" t="str">
        <f>IF(G209="","0",VLOOKUP(G209,'登録データ（男）'!$R$4:$T$27,2,FALSE))</f>
        <v>0</v>
      </c>
      <c r="AG209" s="58" t="str">
        <f t="shared" si="158"/>
        <v>00</v>
      </c>
      <c r="AH209" s="58" t="str">
        <f>IF(G209="","0",IF(OR(RIGHT(G209,1)="m",RIGHT(G209,1)="H",RIGHT(G209,1)="W",RIGHT(G209,1)="C"),1,2))</f>
        <v>0</v>
      </c>
      <c r="AI209" s="58" t="str">
        <f t="shared" si="159"/>
        <v>000000</v>
      </c>
      <c r="AJ209" s="58" t="str">
        <f t="shared" ca="1" si="160"/>
        <v/>
      </c>
      <c r="AK209" s="58">
        <f t="shared" si="165"/>
        <v>0</v>
      </c>
      <c r="AL209" s="58" t="str">
        <f>IF(G209="","0",VALUE(VLOOKUP(G209,'登録データ（男）'!$R$4:$T$31,3,FALSE)))</f>
        <v>0</v>
      </c>
      <c r="AM209" s="58">
        <f t="shared" si="161"/>
        <v>0</v>
      </c>
      <c r="AN209" s="58">
        <f t="shared" si="162"/>
        <v>0</v>
      </c>
      <c r="AO209" s="11" t="str">
        <f ca="1">IF(OFFSET(B209,-MOD(ROW(B209),3),0)&lt;&gt;"",IF(RIGHT(G209,1)=")",VALUE(VLOOKUP(OFFSET(B209,-MOD(ROW(B209),3),0),'登録データ（男）'!A194:J1512,8,FALSE)),"0"),"0")</f>
        <v>0</v>
      </c>
      <c r="AP209" s="58">
        <f t="shared" ca="1" si="166"/>
        <v>0</v>
      </c>
      <c r="AQ209" s="58"/>
      <c r="AR209" s="58"/>
      <c r="AS209" s="58"/>
      <c r="AT209" s="58"/>
      <c r="AU209" s="58"/>
      <c r="AV209" s="58"/>
      <c r="AW209" s="58"/>
      <c r="AX209" s="58"/>
      <c r="BD209" s="58" t="str">
        <f>IF(B209="","",VLOOKUP(B209,'登録データ（男）'!$A$3:$L$1202,8))</f>
        <v/>
      </c>
      <c r="BE209" s="58" t="str">
        <f>IF(B209="","",VLOOKUP(B209,'登録データ（男）'!$A$3:$L$1202,11))</f>
        <v/>
      </c>
      <c r="BF209" s="58" t="str">
        <f t="shared" si="163"/>
        <v/>
      </c>
      <c r="BI209" s="58">
        <f t="shared" si="164"/>
        <v>0</v>
      </c>
    </row>
    <row r="210" spans="1:61" ht="18.75" customHeight="1" thickTop="1">
      <c r="A210" s="257">
        <v>65</v>
      </c>
      <c r="B210" s="287"/>
      <c r="C210" s="290" t="str">
        <f>IF(B210="","",VLOOKUP(B210,'登録データ（男）'!$A$3:$W$2000,2,FALSE))</f>
        <v/>
      </c>
      <c r="D210" s="290" t="str">
        <f>IF(B210="","",VLOOKUP(B210,'登録データ（男）'!$A$3:$W$2000,3,FALSE))</f>
        <v/>
      </c>
      <c r="E210" s="58" t="str">
        <f>IF(B210="","",VLOOKUP(B210,'登録データ（男）'!$A$3:$W$2000,7,FALSE))</f>
        <v/>
      </c>
      <c r="F210" s="72" t="s">
        <v>121</v>
      </c>
      <c r="G210" s="95"/>
      <c r="H210" s="176"/>
      <c r="I210" s="97"/>
      <c r="J210" s="99" t="str">
        <f t="shared" si="170"/>
        <v/>
      </c>
      <c r="K210" s="97"/>
      <c r="L210" s="99" t="str">
        <f t="shared" si="171"/>
        <v/>
      </c>
      <c r="M210" s="97"/>
      <c r="N210" s="96"/>
      <c r="O210" s="273"/>
      <c r="P210" s="274"/>
      <c r="Q210" s="274"/>
      <c r="R210" s="259"/>
      <c r="S210" s="254"/>
      <c r="V210" s="60"/>
      <c r="W210" s="58">
        <f>IF(B210="",0,IF(VLOOKUP(B210,'登録データ（男）'!$A$3:$AT$1687,29,FALSE)=1,0,1))</f>
        <v>0</v>
      </c>
      <c r="X210" s="58">
        <f>IF(B210="",1,0)</f>
        <v>1</v>
      </c>
      <c r="Y210" s="58">
        <f>IF(C210="",1,0)</f>
        <v>1</v>
      </c>
      <c r="Z210" s="58">
        <f>IF(D210="",1,0)</f>
        <v>1</v>
      </c>
      <c r="AA210" s="58">
        <f>IF(E210="",1,0)</f>
        <v>1</v>
      </c>
      <c r="AB210" s="58">
        <f>IF(E211="",1,0)</f>
        <v>1</v>
      </c>
      <c r="AC210" s="58">
        <f>SUM(X210:AB210)</f>
        <v>5</v>
      </c>
      <c r="AD210" s="58">
        <f t="shared" ref="AD210:AD273" ca="1" si="232">COUNTIF(OFFSET(G210,-MOD(ROW(G210),3),0,3,1),G210)</f>
        <v>0</v>
      </c>
      <c r="AE210" s="58">
        <f t="shared" ref="AE210:AE273" si="233">IF(OR(RIGHT(G210,1)="m",RIGHT(G210,1)="H",RIGHT(G210,1)="C"),IF(VALUE(K210)&gt;60,1,0),0)</f>
        <v>0</v>
      </c>
      <c r="AF210" s="58" t="str">
        <f>IF(G210="","0",VLOOKUP(G210,'登録データ（男）'!$R$4:$T$27,2,FALSE))</f>
        <v>0</v>
      </c>
      <c r="AG210" s="58" t="str">
        <f t="shared" ref="AG210:AG273" si="234">IF(M210="","00",IF(LEN(M210)=1,M210*10,M210))</f>
        <v>00</v>
      </c>
      <c r="AH210" s="58" t="str">
        <f>IF(G210="","0",IF(OR(RIGHT(G210,1)="m",RIGHT(G210,1)="H",RIGHT(G210,1)="W",RIGHT(G210,1)="C",RIGHT(G210,1)="〉"),1,2))</f>
        <v>0</v>
      </c>
      <c r="AI210" s="58" t="str">
        <f t="shared" ref="AI210:AI273" si="235">IF(AH210=2,IF(K210="","0000",CONCATENATE(RIGHT(K210+100,2),RIGHT(AG210+100,2))),IF(K210="","000000",CONCATENATE(RIGHT(I210+100,2),RIGHT(K210+100,2),RIGHT(AG210+100,2))))</f>
        <v>000000</v>
      </c>
      <c r="AJ210" s="58" t="str">
        <f t="shared" ref="AJ210:AJ273" ca="1" si="236">IF(G210="","",IF(OFFSET(B210,-MOD(ROW(B210),3),0)="","0",CONCATENATE(AF210," ",IF(AH210=1,RIGHT(AI210+10000000,7),RIGHT(AI210+100000,5)))))</f>
        <v/>
      </c>
      <c r="AK210" s="58">
        <f t="shared" si="165"/>
        <v>0</v>
      </c>
      <c r="AL210" s="58" t="str">
        <f>IF(G210="","0",VALUE(VLOOKUP(G210,'登録データ（男）'!$R$4:$T$31,3,FALSE)))</f>
        <v>0</v>
      </c>
      <c r="AM210" s="58">
        <f t="shared" ref="AM210:AM273" si="237">IF(G210="",0,IF(G210="十種競技",0,IF(K210&lt;&gt;"",0,1)))</f>
        <v>0</v>
      </c>
      <c r="AN210" s="58">
        <f t="shared" ref="AN210:AN273" si="238">IF(OR(G210="",G210="十種競技"),0,IF(AH210=1,IF(AK210&gt;AL210,1,0),IF(AK210&lt;AL210,1,0)))</f>
        <v>0</v>
      </c>
      <c r="AO210" s="11" t="str">
        <f ca="1">IF(OFFSET(B210,-MOD(ROW(B210),3),0)&lt;&gt;"",IF(RIGHT(G210,1)=")",VALUE(VLOOKUP(OFFSET(B210,-MOD(ROW(B210),3),0),'登録データ（男）'!A195:J1513,8,FALSE)),"0"),"0")</f>
        <v>0</v>
      </c>
      <c r="AP210" s="58">
        <f t="shared" ca="1" si="166"/>
        <v>0</v>
      </c>
      <c r="AQ210" s="58" t="str">
        <f t="shared" ref="AQ210" si="239">IF(AR210="","",RANK(AR210,$AR$18:$AR$467,1))</f>
        <v/>
      </c>
      <c r="AR210" s="58" t="str">
        <f>IF(R210="","",B210)</f>
        <v/>
      </c>
      <c r="AS210" s="58" t="str">
        <f t="shared" ref="AS210" si="240">IF(AT210="","",RANK(AT210,$AT$18:$AT$467,1))</f>
        <v/>
      </c>
      <c r="AT210" s="58" t="str">
        <f>IF(S210="","",B210)</f>
        <v/>
      </c>
      <c r="AU210" s="58" t="str">
        <f t="shared" ref="AU210" si="241">IF(AV210="","",RANK(AV210,$AV$18:$AV$467,1))</f>
        <v/>
      </c>
      <c r="AV210" s="58" t="str">
        <f>IF(OR(G210="十種競技",G211="十種競技",G212="十種競技"),B210,"")</f>
        <v/>
      </c>
      <c r="AW210" s="58"/>
      <c r="AX210" s="58">
        <f>B210</f>
        <v>0</v>
      </c>
      <c r="BD210" s="58" t="str">
        <f>IF(B210="","",VLOOKUP(B210,'登録データ（男）'!$A$3:$L$1202,8))</f>
        <v/>
      </c>
      <c r="BE210" s="58" t="str">
        <f>IF(B210="","",VLOOKUP(B210,'登録データ（男）'!$A$3:$L$1202,11))</f>
        <v/>
      </c>
      <c r="BF210" s="58" t="str">
        <f t="shared" ref="BF210:BF273" si="242">CONCATENATE(BD210,BE210)</f>
        <v/>
      </c>
      <c r="BI210" s="58">
        <f t="shared" ref="BI210:BI273" si="243">IF(H210="",0,1)</f>
        <v>0</v>
      </c>
    </row>
    <row r="211" spans="1:61" ht="18.75" customHeight="1">
      <c r="A211" s="250"/>
      <c r="B211" s="288"/>
      <c r="C211" s="291"/>
      <c r="D211" s="291"/>
      <c r="E211" s="109"/>
      <c r="F211" s="58" t="s">
        <v>122</v>
      </c>
      <c r="G211" s="103"/>
      <c r="H211" s="109"/>
      <c r="I211" s="102"/>
      <c r="J211" s="61" t="str">
        <f t="shared" si="170"/>
        <v/>
      </c>
      <c r="K211" s="101"/>
      <c r="L211" s="61" t="str">
        <f t="shared" si="171"/>
        <v/>
      </c>
      <c r="M211" s="101"/>
      <c r="N211" s="101"/>
      <c r="O211" s="275"/>
      <c r="P211" s="276"/>
      <c r="Q211" s="276"/>
      <c r="R211" s="260"/>
      <c r="S211" s="255"/>
      <c r="V211" s="60"/>
      <c r="W211" s="58"/>
      <c r="X211" s="58"/>
      <c r="Y211" s="58"/>
      <c r="Z211" s="58"/>
      <c r="AA211" s="58"/>
      <c r="AB211" s="58"/>
      <c r="AC211" s="58"/>
      <c r="AD211" s="58">
        <f t="shared" ca="1" si="232"/>
        <v>0</v>
      </c>
      <c r="AE211" s="58">
        <f t="shared" si="233"/>
        <v>0</v>
      </c>
      <c r="AF211" s="58" t="str">
        <f>IF(G211="","0",VLOOKUP(G211,'登録データ（男）'!$R$4:$T$27,2,FALSE))</f>
        <v>0</v>
      </c>
      <c r="AG211" s="58" t="str">
        <f t="shared" si="234"/>
        <v>00</v>
      </c>
      <c r="AH211" s="58" t="str">
        <f>IF(G211="","0",IF(OR(RIGHT(G211,1)="m",RIGHT(G211,1)="H",RIGHT(G211,1)="W",RIGHT(G211,1)="C"),1,2))</f>
        <v>0</v>
      </c>
      <c r="AI211" s="58" t="str">
        <f t="shared" si="235"/>
        <v>000000</v>
      </c>
      <c r="AJ211" s="58" t="str">
        <f t="shared" ca="1" si="236"/>
        <v/>
      </c>
      <c r="AK211" s="58">
        <f t="shared" ref="AK211:AK274" si="244">VALUE(AI211)</f>
        <v>0</v>
      </c>
      <c r="AL211" s="58" t="str">
        <f>IF(G211="","0",VALUE(VLOOKUP(G211,'登録データ（男）'!$R$4:$T$31,3,FALSE)))</f>
        <v>0</v>
      </c>
      <c r="AM211" s="58">
        <f t="shared" si="237"/>
        <v>0</v>
      </c>
      <c r="AN211" s="58">
        <f t="shared" si="238"/>
        <v>0</v>
      </c>
      <c r="AO211" s="11" t="str">
        <f ca="1">IF(OFFSET(B211,-MOD(ROW(B211),3),0)&lt;&gt;"",IF(RIGHT(G211,1)=")",VALUE(VLOOKUP(OFFSET(B211,-MOD(ROW(B211),3),0),'登録データ（男）'!A196:J1514,8,FALSE)),"0"),"0")</f>
        <v>0</v>
      </c>
      <c r="AP211" s="58">
        <f t="shared" ref="AP211:AP274" ca="1" si="245">IF(AO211=0,0,IF(RIGHT(G211,1)&lt;&gt;")",0,IF(VALUE(LEFT(AO211,1))=2,0,IF(VALUE(LEFT(AO211,1))=3,0,1))))</f>
        <v>0</v>
      </c>
      <c r="AQ211" s="58"/>
      <c r="AR211" s="58"/>
      <c r="AS211" s="58"/>
      <c r="AT211" s="58"/>
      <c r="AU211" s="58"/>
      <c r="AV211" s="58"/>
      <c r="AW211" s="58"/>
      <c r="AX211" s="58"/>
      <c r="BD211" s="58" t="str">
        <f>IF(B211="","",VLOOKUP(B211,'登録データ（男）'!$A$3:$L$1202,8))</f>
        <v/>
      </c>
      <c r="BE211" s="58" t="str">
        <f>IF(B211="","",VLOOKUP(B211,'登録データ（男）'!$A$3:$L$1202,11))</f>
        <v/>
      </c>
      <c r="BF211" s="58" t="str">
        <f t="shared" si="242"/>
        <v/>
      </c>
      <c r="BI211" s="58">
        <f t="shared" si="243"/>
        <v>0</v>
      </c>
    </row>
    <row r="212" spans="1:61" ht="18.75" customHeight="1" thickBot="1">
      <c r="A212" s="258"/>
      <c r="B212" s="289"/>
      <c r="C212" s="292"/>
      <c r="D212" s="292"/>
      <c r="E212" s="148" t="s">
        <v>460</v>
      </c>
      <c r="F212" s="73" t="s">
        <v>123</v>
      </c>
      <c r="G212" s="103"/>
      <c r="H212" s="175"/>
      <c r="I212" s="100"/>
      <c r="J212" s="64" t="str">
        <f t="shared" si="170"/>
        <v/>
      </c>
      <c r="K212" s="100"/>
      <c r="L212" s="64" t="str">
        <f t="shared" si="171"/>
        <v/>
      </c>
      <c r="M212" s="100"/>
      <c r="N212" s="98"/>
      <c r="O212" s="271"/>
      <c r="P212" s="272"/>
      <c r="Q212" s="272"/>
      <c r="R212" s="261"/>
      <c r="S212" s="256"/>
      <c r="V212" s="60"/>
      <c r="W212" s="58"/>
      <c r="X212" s="58"/>
      <c r="Y212" s="58"/>
      <c r="Z212" s="58"/>
      <c r="AA212" s="58"/>
      <c r="AB212" s="58"/>
      <c r="AC212" s="58"/>
      <c r="AD212" s="58">
        <f t="shared" ca="1" si="232"/>
        <v>0</v>
      </c>
      <c r="AE212" s="58">
        <f t="shared" si="233"/>
        <v>0</v>
      </c>
      <c r="AF212" s="58" t="str">
        <f>IF(G212="","0",VLOOKUP(G212,'登録データ（男）'!$R$4:$T$27,2,FALSE))</f>
        <v>0</v>
      </c>
      <c r="AG212" s="58" t="str">
        <f t="shared" si="234"/>
        <v>00</v>
      </c>
      <c r="AH212" s="58" t="str">
        <f>IF(G212="","0",IF(OR(RIGHT(G212,1)="m",RIGHT(G212,1)="H",RIGHT(G212,1)="W",RIGHT(G212,1)="C"),1,2))</f>
        <v>0</v>
      </c>
      <c r="AI212" s="58" t="str">
        <f t="shared" si="235"/>
        <v>000000</v>
      </c>
      <c r="AJ212" s="58" t="str">
        <f t="shared" ca="1" si="236"/>
        <v/>
      </c>
      <c r="AK212" s="58">
        <f t="shared" si="244"/>
        <v>0</v>
      </c>
      <c r="AL212" s="58" t="str">
        <f>IF(G212="","0",VALUE(VLOOKUP(G212,'登録データ（男）'!$R$4:$T$31,3,FALSE)))</f>
        <v>0</v>
      </c>
      <c r="AM212" s="58">
        <f t="shared" si="237"/>
        <v>0</v>
      </c>
      <c r="AN212" s="58">
        <f t="shared" si="238"/>
        <v>0</v>
      </c>
      <c r="AO212" s="11" t="str">
        <f ca="1">IF(OFFSET(B212,-MOD(ROW(B212),3),0)&lt;&gt;"",IF(RIGHT(G212,1)=")",VALUE(VLOOKUP(OFFSET(B212,-MOD(ROW(B212),3),0),'登録データ（男）'!A197:J1515,8,FALSE)),"0"),"0")</f>
        <v>0</v>
      </c>
      <c r="AP212" s="58">
        <f t="shared" ca="1" si="245"/>
        <v>0</v>
      </c>
      <c r="AQ212" s="58"/>
      <c r="AR212" s="58"/>
      <c r="AS212" s="58"/>
      <c r="AT212" s="58"/>
      <c r="AU212" s="58"/>
      <c r="AV212" s="58"/>
      <c r="AW212" s="58"/>
      <c r="AX212" s="58"/>
      <c r="BD212" s="58" t="str">
        <f>IF(B212="","",VLOOKUP(B212,'登録データ（男）'!$A$3:$L$1202,8))</f>
        <v/>
      </c>
      <c r="BE212" s="58" t="str">
        <f>IF(B212="","",VLOOKUP(B212,'登録データ（男）'!$A$3:$L$1202,11))</f>
        <v/>
      </c>
      <c r="BF212" s="58" t="str">
        <f t="shared" si="242"/>
        <v/>
      </c>
      <c r="BI212" s="58">
        <f t="shared" si="243"/>
        <v>0</v>
      </c>
    </row>
    <row r="213" spans="1:61" ht="18.75" customHeight="1" thickTop="1">
      <c r="A213" s="257">
        <v>66</v>
      </c>
      <c r="B213" s="287"/>
      <c r="C213" s="290" t="str">
        <f>IF(B213="","",VLOOKUP(B213,'登録データ（男）'!$A$3:$W$2000,2,FALSE))</f>
        <v/>
      </c>
      <c r="D213" s="290" t="str">
        <f>IF(B213="","",VLOOKUP(B213,'登録データ（男）'!$A$3:$W$2000,3,FALSE))</f>
        <v/>
      </c>
      <c r="E213" s="58" t="str">
        <f>IF(B213="","",VLOOKUP(B213,'登録データ（男）'!$A$3:$W$2000,7,FALSE))</f>
        <v/>
      </c>
      <c r="F213" s="72" t="s">
        <v>121</v>
      </c>
      <c r="G213" s="95"/>
      <c r="H213" s="176"/>
      <c r="I213" s="97"/>
      <c r="J213" s="99" t="str">
        <f t="shared" si="170"/>
        <v/>
      </c>
      <c r="K213" s="97"/>
      <c r="L213" s="99" t="str">
        <f t="shared" si="171"/>
        <v/>
      </c>
      <c r="M213" s="97"/>
      <c r="N213" s="96"/>
      <c r="O213" s="273"/>
      <c r="P213" s="274"/>
      <c r="Q213" s="274"/>
      <c r="R213" s="259"/>
      <c r="S213" s="254"/>
      <c r="V213" s="60"/>
      <c r="W213" s="58">
        <f>IF(B213="",0,IF(VLOOKUP(B213,'登録データ（男）'!$A$3:$AT$1687,29,FALSE)=1,0,1))</f>
        <v>0</v>
      </c>
      <c r="X213" s="58">
        <f>IF(B213="",1,0)</f>
        <v>1</v>
      </c>
      <c r="Y213" s="58">
        <f>IF(C213="",1,0)</f>
        <v>1</v>
      </c>
      <c r="Z213" s="58">
        <f>IF(D213="",1,0)</f>
        <v>1</v>
      </c>
      <c r="AA213" s="58">
        <f>IF(E213="",1,0)</f>
        <v>1</v>
      </c>
      <c r="AB213" s="58">
        <f>IF(E214="",1,0)</f>
        <v>1</v>
      </c>
      <c r="AC213" s="58">
        <f>SUM(X213:AB213)</f>
        <v>5</v>
      </c>
      <c r="AD213" s="58">
        <f t="shared" ca="1" si="232"/>
        <v>0</v>
      </c>
      <c r="AE213" s="58">
        <f t="shared" si="233"/>
        <v>0</v>
      </c>
      <c r="AF213" s="58" t="str">
        <f>IF(G213="","0",VLOOKUP(G213,'登録データ（男）'!$R$4:$T$27,2,FALSE))</f>
        <v>0</v>
      </c>
      <c r="AG213" s="58" t="str">
        <f t="shared" si="234"/>
        <v>00</v>
      </c>
      <c r="AH213" s="58" t="str">
        <f>IF(G213="","0",IF(OR(RIGHT(G213,1)="m",RIGHT(G213,1)="H",RIGHT(G213,1)="W",RIGHT(G213,1)="C",RIGHT(G213,1)="〉"),1,2))</f>
        <v>0</v>
      </c>
      <c r="AI213" s="58" t="str">
        <f t="shared" si="235"/>
        <v>000000</v>
      </c>
      <c r="AJ213" s="58" t="str">
        <f t="shared" ca="1" si="236"/>
        <v/>
      </c>
      <c r="AK213" s="58">
        <f t="shared" si="244"/>
        <v>0</v>
      </c>
      <c r="AL213" s="58" t="str">
        <f>IF(G213="","0",VALUE(VLOOKUP(G213,'登録データ（男）'!$R$4:$T$31,3,FALSE)))</f>
        <v>0</v>
      </c>
      <c r="AM213" s="58">
        <f t="shared" si="237"/>
        <v>0</v>
      </c>
      <c r="AN213" s="58">
        <f t="shared" si="238"/>
        <v>0</v>
      </c>
      <c r="AO213" s="11" t="str">
        <f ca="1">IF(OFFSET(B213,-MOD(ROW(B213),3),0)&lt;&gt;"",IF(RIGHT(G213,1)=")",VALUE(VLOOKUP(OFFSET(B213,-MOD(ROW(B213),3),0),'登録データ（男）'!A198:J1516,8,FALSE)),"0"),"0")</f>
        <v>0</v>
      </c>
      <c r="AP213" s="58">
        <f t="shared" ca="1" si="245"/>
        <v>0</v>
      </c>
      <c r="AQ213" s="58" t="str">
        <f t="shared" ref="AQ213" si="246">IF(AR213="","",RANK(AR213,$AR$18:$AR$467,1))</f>
        <v/>
      </c>
      <c r="AR213" s="58" t="str">
        <f>IF(R213="","",B213)</f>
        <v/>
      </c>
      <c r="AS213" s="58" t="str">
        <f t="shared" ref="AS213" si="247">IF(AT213="","",RANK(AT213,$AT$18:$AT$467,1))</f>
        <v/>
      </c>
      <c r="AT213" s="58" t="str">
        <f>IF(S213="","",B213)</f>
        <v/>
      </c>
      <c r="AU213" s="58" t="str">
        <f t="shared" ref="AU213" si="248">IF(AV213="","",RANK(AV213,$AV$18:$AV$467,1))</f>
        <v/>
      </c>
      <c r="AV213" s="58" t="str">
        <f>IF(OR(G213="十種競技",G214="十種競技",G215="十種競技"),B213,"")</f>
        <v/>
      </c>
      <c r="AW213" s="58"/>
      <c r="AX213" s="58">
        <f>B213</f>
        <v>0</v>
      </c>
      <c r="BD213" s="58" t="str">
        <f>IF(B213="","",VLOOKUP(B213,'登録データ（男）'!$A$3:$L$1202,8))</f>
        <v/>
      </c>
      <c r="BE213" s="58" t="str">
        <f>IF(B213="","",VLOOKUP(B213,'登録データ（男）'!$A$3:$L$1202,11))</f>
        <v/>
      </c>
      <c r="BF213" s="58" t="str">
        <f t="shared" si="242"/>
        <v/>
      </c>
      <c r="BI213" s="58">
        <f t="shared" si="243"/>
        <v>0</v>
      </c>
    </row>
    <row r="214" spans="1:61" ht="18.75" customHeight="1">
      <c r="A214" s="250"/>
      <c r="B214" s="288"/>
      <c r="C214" s="291"/>
      <c r="D214" s="291"/>
      <c r="E214" s="109"/>
      <c r="F214" s="58" t="s">
        <v>122</v>
      </c>
      <c r="G214" s="103"/>
      <c r="H214" s="109"/>
      <c r="I214" s="102"/>
      <c r="J214" s="61" t="str">
        <f t="shared" ref="J214:J277" si="249">IF(G214="","",IF(AH214=2,"","分"))</f>
        <v/>
      </c>
      <c r="K214" s="101"/>
      <c r="L214" s="61" t="str">
        <f t="shared" ref="L214:L277" si="250">IF(OR(G214="",G214="十種競技"),"",IF(AH214=2,"m","秒"))</f>
        <v/>
      </c>
      <c r="M214" s="101"/>
      <c r="N214" s="101"/>
      <c r="O214" s="275"/>
      <c r="P214" s="276"/>
      <c r="Q214" s="276"/>
      <c r="R214" s="260"/>
      <c r="S214" s="255"/>
      <c r="V214" s="60"/>
      <c r="W214" s="58"/>
      <c r="X214" s="58"/>
      <c r="Y214" s="58"/>
      <c r="Z214" s="58"/>
      <c r="AA214" s="58"/>
      <c r="AB214" s="58"/>
      <c r="AC214" s="58"/>
      <c r="AD214" s="58">
        <f t="shared" ca="1" si="232"/>
        <v>0</v>
      </c>
      <c r="AE214" s="58">
        <f t="shared" si="233"/>
        <v>0</v>
      </c>
      <c r="AF214" s="58" t="str">
        <f>IF(G214="","0",VLOOKUP(G214,'登録データ（男）'!$R$4:$T$27,2,FALSE))</f>
        <v>0</v>
      </c>
      <c r="AG214" s="58" t="str">
        <f t="shared" si="234"/>
        <v>00</v>
      </c>
      <c r="AH214" s="58" t="str">
        <f>IF(G214="","0",IF(OR(RIGHT(G214,1)="m",RIGHT(G214,1)="H",RIGHT(G214,1)="W",RIGHT(G214,1)="C"),1,2))</f>
        <v>0</v>
      </c>
      <c r="AI214" s="58" t="str">
        <f t="shared" si="235"/>
        <v>000000</v>
      </c>
      <c r="AJ214" s="58" t="str">
        <f t="shared" ca="1" si="236"/>
        <v/>
      </c>
      <c r="AK214" s="58">
        <f t="shared" si="244"/>
        <v>0</v>
      </c>
      <c r="AL214" s="58" t="str">
        <f>IF(G214="","0",VALUE(VLOOKUP(G214,'登録データ（男）'!$R$4:$T$31,3,FALSE)))</f>
        <v>0</v>
      </c>
      <c r="AM214" s="58">
        <f t="shared" si="237"/>
        <v>0</v>
      </c>
      <c r="AN214" s="58">
        <f t="shared" si="238"/>
        <v>0</v>
      </c>
      <c r="AO214" s="11" t="str">
        <f ca="1">IF(OFFSET(B214,-MOD(ROW(B214),3),0)&lt;&gt;"",IF(RIGHT(G214,1)=")",VALUE(VLOOKUP(OFFSET(B214,-MOD(ROW(B214),3),0),'登録データ（男）'!A199:J1517,8,FALSE)),"0"),"0")</f>
        <v>0</v>
      </c>
      <c r="AP214" s="58">
        <f t="shared" ca="1" si="245"/>
        <v>0</v>
      </c>
      <c r="AQ214" s="58"/>
      <c r="AR214" s="58"/>
      <c r="AS214" s="58"/>
      <c r="AT214" s="58"/>
      <c r="AU214" s="58"/>
      <c r="AV214" s="58"/>
      <c r="AW214" s="58"/>
      <c r="AX214" s="58"/>
      <c r="BD214" s="58" t="str">
        <f>IF(B214="","",VLOOKUP(B214,'登録データ（男）'!$A$3:$L$1202,8))</f>
        <v/>
      </c>
      <c r="BE214" s="58" t="str">
        <f>IF(B214="","",VLOOKUP(B214,'登録データ（男）'!$A$3:$L$1202,11))</f>
        <v/>
      </c>
      <c r="BF214" s="58" t="str">
        <f t="shared" si="242"/>
        <v/>
      </c>
      <c r="BI214" s="58">
        <f t="shared" si="243"/>
        <v>0</v>
      </c>
    </row>
    <row r="215" spans="1:61" ht="18.75" customHeight="1" thickBot="1">
      <c r="A215" s="258"/>
      <c r="B215" s="289"/>
      <c r="C215" s="292"/>
      <c r="D215" s="292"/>
      <c r="E215" s="148" t="s">
        <v>460</v>
      </c>
      <c r="F215" s="73" t="s">
        <v>123</v>
      </c>
      <c r="G215" s="103"/>
      <c r="H215" s="175"/>
      <c r="I215" s="100"/>
      <c r="J215" s="64" t="str">
        <f t="shared" si="249"/>
        <v/>
      </c>
      <c r="K215" s="100"/>
      <c r="L215" s="64" t="str">
        <f t="shared" si="250"/>
        <v/>
      </c>
      <c r="M215" s="100"/>
      <c r="N215" s="98"/>
      <c r="O215" s="271"/>
      <c r="P215" s="272"/>
      <c r="Q215" s="272"/>
      <c r="R215" s="261"/>
      <c r="S215" s="256"/>
      <c r="V215" s="60"/>
      <c r="W215" s="58"/>
      <c r="X215" s="58"/>
      <c r="Y215" s="58"/>
      <c r="Z215" s="58"/>
      <c r="AA215" s="58"/>
      <c r="AB215" s="58"/>
      <c r="AC215" s="58"/>
      <c r="AD215" s="58">
        <f t="shared" ca="1" si="232"/>
        <v>0</v>
      </c>
      <c r="AE215" s="58">
        <f t="shared" si="233"/>
        <v>0</v>
      </c>
      <c r="AF215" s="58" t="str">
        <f>IF(G215="","0",VLOOKUP(G215,'登録データ（男）'!$R$4:$T$27,2,FALSE))</f>
        <v>0</v>
      </c>
      <c r="AG215" s="58" t="str">
        <f t="shared" si="234"/>
        <v>00</v>
      </c>
      <c r="AH215" s="58" t="str">
        <f>IF(G215="","0",IF(OR(RIGHT(G215,1)="m",RIGHT(G215,1)="H",RIGHT(G215,1)="W",RIGHT(G215,1)="C"),1,2))</f>
        <v>0</v>
      </c>
      <c r="AI215" s="58" t="str">
        <f t="shared" si="235"/>
        <v>000000</v>
      </c>
      <c r="AJ215" s="58" t="str">
        <f t="shared" ca="1" si="236"/>
        <v/>
      </c>
      <c r="AK215" s="58">
        <f t="shared" si="244"/>
        <v>0</v>
      </c>
      <c r="AL215" s="58" t="str">
        <f>IF(G215="","0",VALUE(VLOOKUP(G215,'登録データ（男）'!$R$4:$T$31,3,FALSE)))</f>
        <v>0</v>
      </c>
      <c r="AM215" s="58">
        <f t="shared" si="237"/>
        <v>0</v>
      </c>
      <c r="AN215" s="58">
        <f t="shared" si="238"/>
        <v>0</v>
      </c>
      <c r="AO215" s="11" t="str">
        <f ca="1">IF(OFFSET(B215,-MOD(ROW(B215),3),0)&lt;&gt;"",IF(RIGHT(G215,1)=")",VALUE(VLOOKUP(OFFSET(B215,-MOD(ROW(B215),3),0),'登録データ（男）'!A200:J1518,8,FALSE)),"0"),"0")</f>
        <v>0</v>
      </c>
      <c r="AP215" s="58">
        <f t="shared" ca="1" si="245"/>
        <v>0</v>
      </c>
      <c r="AQ215" s="58"/>
      <c r="AR215" s="58"/>
      <c r="AS215" s="58"/>
      <c r="AT215" s="58"/>
      <c r="AU215" s="58"/>
      <c r="AV215" s="58"/>
      <c r="AW215" s="58"/>
      <c r="AX215" s="58"/>
      <c r="BD215" s="58" t="str">
        <f>IF(B215="","",VLOOKUP(B215,'登録データ（男）'!$A$3:$L$1202,8))</f>
        <v/>
      </c>
      <c r="BE215" s="58" t="str">
        <f>IF(B215="","",VLOOKUP(B215,'登録データ（男）'!$A$3:$L$1202,11))</f>
        <v/>
      </c>
      <c r="BF215" s="58" t="str">
        <f t="shared" si="242"/>
        <v/>
      </c>
      <c r="BI215" s="58">
        <f t="shared" si="243"/>
        <v>0</v>
      </c>
    </row>
    <row r="216" spans="1:61" ht="18.75" customHeight="1" thickTop="1">
      <c r="A216" s="257">
        <v>67</v>
      </c>
      <c r="B216" s="287"/>
      <c r="C216" s="290" t="str">
        <f>IF(B216="","",VLOOKUP(B216,'登録データ（男）'!$A$3:$W$2000,2,FALSE))</f>
        <v/>
      </c>
      <c r="D216" s="290" t="str">
        <f>IF(B216="","",VLOOKUP(B216,'登録データ（男）'!$A$3:$W$2000,3,FALSE))</f>
        <v/>
      </c>
      <c r="E216" s="58" t="str">
        <f>IF(B216="","",VLOOKUP(B216,'登録データ（男）'!$A$3:$W$2000,7,FALSE))</f>
        <v/>
      </c>
      <c r="F216" s="72" t="s">
        <v>121</v>
      </c>
      <c r="G216" s="95"/>
      <c r="H216" s="176"/>
      <c r="I216" s="97"/>
      <c r="J216" s="99" t="str">
        <f t="shared" si="249"/>
        <v/>
      </c>
      <c r="K216" s="97"/>
      <c r="L216" s="99" t="str">
        <f t="shared" si="250"/>
        <v/>
      </c>
      <c r="M216" s="97"/>
      <c r="N216" s="96"/>
      <c r="O216" s="273"/>
      <c r="P216" s="274"/>
      <c r="Q216" s="274"/>
      <c r="R216" s="259"/>
      <c r="S216" s="254"/>
      <c r="V216" s="60"/>
      <c r="W216" s="58">
        <f>IF(B216="",0,IF(VLOOKUP(B216,'登録データ（男）'!$A$3:$AT$1687,29,FALSE)=1,0,1))</f>
        <v>0</v>
      </c>
      <c r="X216" s="58">
        <f>IF(B216="",1,0)</f>
        <v>1</v>
      </c>
      <c r="Y216" s="58">
        <f>IF(C216="",1,0)</f>
        <v>1</v>
      </c>
      <c r="Z216" s="58">
        <f>IF(D216="",1,0)</f>
        <v>1</v>
      </c>
      <c r="AA216" s="58">
        <f>IF(E216="",1,0)</f>
        <v>1</v>
      </c>
      <c r="AB216" s="58">
        <f>IF(E217="",1,0)</f>
        <v>1</v>
      </c>
      <c r="AC216" s="58">
        <f>SUM(X216:AB216)</f>
        <v>5</v>
      </c>
      <c r="AD216" s="58">
        <f t="shared" ca="1" si="232"/>
        <v>0</v>
      </c>
      <c r="AE216" s="58">
        <f t="shared" si="233"/>
        <v>0</v>
      </c>
      <c r="AF216" s="58" t="str">
        <f>IF(G216="","0",VLOOKUP(G216,'登録データ（男）'!$R$4:$T$27,2,FALSE))</f>
        <v>0</v>
      </c>
      <c r="AG216" s="58" t="str">
        <f t="shared" si="234"/>
        <v>00</v>
      </c>
      <c r="AH216" s="58" t="str">
        <f>IF(G216="","0",IF(OR(RIGHT(G216,1)="m",RIGHT(G216,1)="H",RIGHT(G216,1)="W",RIGHT(G216,1)="C",RIGHT(G216,1)="〉"),1,2))</f>
        <v>0</v>
      </c>
      <c r="AI216" s="58" t="str">
        <f t="shared" si="235"/>
        <v>000000</v>
      </c>
      <c r="AJ216" s="58" t="str">
        <f t="shared" ca="1" si="236"/>
        <v/>
      </c>
      <c r="AK216" s="58">
        <f t="shared" si="244"/>
        <v>0</v>
      </c>
      <c r="AL216" s="58" t="str">
        <f>IF(G216="","0",VALUE(VLOOKUP(G216,'登録データ（男）'!$R$4:$T$31,3,FALSE)))</f>
        <v>0</v>
      </c>
      <c r="AM216" s="58">
        <f t="shared" si="237"/>
        <v>0</v>
      </c>
      <c r="AN216" s="58">
        <f t="shared" si="238"/>
        <v>0</v>
      </c>
      <c r="AO216" s="11" t="str">
        <f ca="1">IF(OFFSET(B216,-MOD(ROW(B216),3),0)&lt;&gt;"",IF(RIGHT(G216,1)=")",VALUE(VLOOKUP(OFFSET(B216,-MOD(ROW(B216),3),0),'登録データ（男）'!A201:J1519,8,FALSE)),"0"),"0")</f>
        <v>0</v>
      </c>
      <c r="AP216" s="58">
        <f t="shared" ca="1" si="245"/>
        <v>0</v>
      </c>
      <c r="AQ216" s="58" t="str">
        <f t="shared" ref="AQ216" si="251">IF(AR216="","",RANK(AR216,$AR$18:$AR$467,1))</f>
        <v/>
      </c>
      <c r="AR216" s="58" t="str">
        <f>IF(R216="","",B216)</f>
        <v/>
      </c>
      <c r="AS216" s="58" t="str">
        <f t="shared" ref="AS216" si="252">IF(AT216="","",RANK(AT216,$AT$18:$AT$467,1))</f>
        <v/>
      </c>
      <c r="AT216" s="58" t="str">
        <f>IF(S216="","",B216)</f>
        <v/>
      </c>
      <c r="AU216" s="58" t="str">
        <f t="shared" ref="AU216" si="253">IF(AV216="","",RANK(AV216,$AV$18:$AV$467,1))</f>
        <v/>
      </c>
      <c r="AV216" s="58" t="str">
        <f>IF(OR(G216="十種競技",G217="十種競技",G218="十種競技"),B216,"")</f>
        <v/>
      </c>
      <c r="AW216" s="58"/>
      <c r="AX216" s="58">
        <f>B216</f>
        <v>0</v>
      </c>
      <c r="BD216" s="58" t="str">
        <f>IF(B216="","",VLOOKUP(B216,'登録データ（男）'!$A$3:$L$1202,8))</f>
        <v/>
      </c>
      <c r="BE216" s="58" t="str">
        <f>IF(B216="","",VLOOKUP(B216,'登録データ（男）'!$A$3:$L$1202,11))</f>
        <v/>
      </c>
      <c r="BF216" s="58" t="str">
        <f t="shared" si="242"/>
        <v/>
      </c>
      <c r="BI216" s="58">
        <f t="shared" si="243"/>
        <v>0</v>
      </c>
    </row>
    <row r="217" spans="1:61" ht="18.75" customHeight="1">
      <c r="A217" s="250"/>
      <c r="B217" s="288"/>
      <c r="C217" s="291"/>
      <c r="D217" s="291"/>
      <c r="E217" s="109"/>
      <c r="F217" s="58" t="s">
        <v>122</v>
      </c>
      <c r="G217" s="103"/>
      <c r="H217" s="109"/>
      <c r="I217" s="102"/>
      <c r="J217" s="61" t="str">
        <f t="shared" si="249"/>
        <v/>
      </c>
      <c r="K217" s="101"/>
      <c r="L217" s="61" t="str">
        <f t="shared" si="250"/>
        <v/>
      </c>
      <c r="M217" s="101"/>
      <c r="N217" s="101"/>
      <c r="O217" s="275"/>
      <c r="P217" s="276"/>
      <c r="Q217" s="276"/>
      <c r="R217" s="260"/>
      <c r="S217" s="255"/>
      <c r="V217" s="60"/>
      <c r="W217" s="58"/>
      <c r="X217" s="58"/>
      <c r="Y217" s="58"/>
      <c r="Z217" s="58"/>
      <c r="AA217" s="58"/>
      <c r="AB217" s="58"/>
      <c r="AC217" s="58"/>
      <c r="AD217" s="58">
        <f t="shared" ca="1" si="232"/>
        <v>0</v>
      </c>
      <c r="AE217" s="58">
        <f t="shared" si="233"/>
        <v>0</v>
      </c>
      <c r="AF217" s="58" t="str">
        <f>IF(G217="","0",VLOOKUP(G217,'登録データ（男）'!$R$4:$T$27,2,FALSE))</f>
        <v>0</v>
      </c>
      <c r="AG217" s="58" t="str">
        <f t="shared" si="234"/>
        <v>00</v>
      </c>
      <c r="AH217" s="58" t="str">
        <f>IF(G217="","0",IF(OR(RIGHT(G217,1)="m",RIGHT(G217,1)="H",RIGHT(G217,1)="W",RIGHT(G217,1)="C"),1,2))</f>
        <v>0</v>
      </c>
      <c r="AI217" s="58" t="str">
        <f t="shared" si="235"/>
        <v>000000</v>
      </c>
      <c r="AJ217" s="58" t="str">
        <f t="shared" ca="1" si="236"/>
        <v/>
      </c>
      <c r="AK217" s="58">
        <f t="shared" si="244"/>
        <v>0</v>
      </c>
      <c r="AL217" s="58" t="str">
        <f>IF(G217="","0",VALUE(VLOOKUP(G217,'登録データ（男）'!$R$4:$T$31,3,FALSE)))</f>
        <v>0</v>
      </c>
      <c r="AM217" s="58">
        <f t="shared" si="237"/>
        <v>0</v>
      </c>
      <c r="AN217" s="58">
        <f t="shared" si="238"/>
        <v>0</v>
      </c>
      <c r="AO217" s="11" t="str">
        <f ca="1">IF(OFFSET(B217,-MOD(ROW(B217),3),0)&lt;&gt;"",IF(RIGHT(G217,1)=")",VALUE(VLOOKUP(OFFSET(B217,-MOD(ROW(B217),3),0),'登録データ（男）'!A202:J1520,8,FALSE)),"0"),"0")</f>
        <v>0</v>
      </c>
      <c r="AP217" s="58">
        <f t="shared" ca="1" si="245"/>
        <v>0</v>
      </c>
      <c r="AQ217" s="58"/>
      <c r="AR217" s="58"/>
      <c r="AS217" s="58"/>
      <c r="AT217" s="58"/>
      <c r="AU217" s="58"/>
      <c r="AV217" s="58"/>
      <c r="AW217" s="58"/>
      <c r="AX217" s="58"/>
      <c r="BD217" s="58" t="str">
        <f>IF(B217="","",VLOOKUP(B217,'登録データ（男）'!$A$3:$L$1202,8))</f>
        <v/>
      </c>
      <c r="BE217" s="58" t="str">
        <f>IF(B217="","",VLOOKUP(B217,'登録データ（男）'!$A$3:$L$1202,11))</f>
        <v/>
      </c>
      <c r="BF217" s="58" t="str">
        <f t="shared" si="242"/>
        <v/>
      </c>
      <c r="BI217" s="58">
        <f t="shared" si="243"/>
        <v>0</v>
      </c>
    </row>
    <row r="218" spans="1:61" ht="18.75" customHeight="1" thickBot="1">
      <c r="A218" s="258"/>
      <c r="B218" s="289"/>
      <c r="C218" s="292"/>
      <c r="D218" s="292"/>
      <c r="E218" s="148" t="s">
        <v>460</v>
      </c>
      <c r="F218" s="73" t="s">
        <v>123</v>
      </c>
      <c r="G218" s="103"/>
      <c r="H218" s="175"/>
      <c r="I218" s="100"/>
      <c r="J218" s="64" t="str">
        <f t="shared" si="249"/>
        <v/>
      </c>
      <c r="K218" s="100"/>
      <c r="L218" s="64" t="str">
        <f t="shared" si="250"/>
        <v/>
      </c>
      <c r="M218" s="100"/>
      <c r="N218" s="98"/>
      <c r="O218" s="271"/>
      <c r="P218" s="272"/>
      <c r="Q218" s="272"/>
      <c r="R218" s="261"/>
      <c r="S218" s="256"/>
      <c r="V218" s="60"/>
      <c r="W218" s="58"/>
      <c r="X218" s="58"/>
      <c r="Y218" s="58"/>
      <c r="Z218" s="58"/>
      <c r="AA218" s="58"/>
      <c r="AB218" s="58"/>
      <c r="AC218" s="58"/>
      <c r="AD218" s="58">
        <f t="shared" ca="1" si="232"/>
        <v>0</v>
      </c>
      <c r="AE218" s="58">
        <f t="shared" si="233"/>
        <v>0</v>
      </c>
      <c r="AF218" s="58" t="str">
        <f>IF(G218="","0",VLOOKUP(G218,'登録データ（男）'!$R$4:$T$27,2,FALSE))</f>
        <v>0</v>
      </c>
      <c r="AG218" s="58" t="str">
        <f t="shared" si="234"/>
        <v>00</v>
      </c>
      <c r="AH218" s="58" t="str">
        <f>IF(G218="","0",IF(OR(RIGHT(G218,1)="m",RIGHT(G218,1)="H",RIGHT(G218,1)="W",RIGHT(G218,1)="C"),1,2))</f>
        <v>0</v>
      </c>
      <c r="AI218" s="58" t="str">
        <f t="shared" si="235"/>
        <v>000000</v>
      </c>
      <c r="AJ218" s="58" t="str">
        <f t="shared" ca="1" si="236"/>
        <v/>
      </c>
      <c r="AK218" s="58">
        <f t="shared" si="244"/>
        <v>0</v>
      </c>
      <c r="AL218" s="58" t="str">
        <f>IF(G218="","0",VALUE(VLOOKUP(G218,'登録データ（男）'!$R$4:$T$31,3,FALSE)))</f>
        <v>0</v>
      </c>
      <c r="AM218" s="58">
        <f t="shared" si="237"/>
        <v>0</v>
      </c>
      <c r="AN218" s="58">
        <f t="shared" si="238"/>
        <v>0</v>
      </c>
      <c r="AO218" s="11" t="str">
        <f ca="1">IF(OFFSET(B218,-MOD(ROW(B218),3),0)&lt;&gt;"",IF(RIGHT(G218,1)=")",VALUE(VLOOKUP(OFFSET(B218,-MOD(ROW(B218),3),0),'登録データ（男）'!A203:J1521,8,FALSE)),"0"),"0")</f>
        <v>0</v>
      </c>
      <c r="AP218" s="58">
        <f t="shared" ca="1" si="245"/>
        <v>0</v>
      </c>
      <c r="AQ218" s="58"/>
      <c r="AR218" s="58"/>
      <c r="AS218" s="58"/>
      <c r="AT218" s="58"/>
      <c r="AU218" s="58"/>
      <c r="AV218" s="58"/>
      <c r="AW218" s="58"/>
      <c r="AX218" s="58"/>
      <c r="BD218" s="58" t="str">
        <f>IF(B218="","",VLOOKUP(B218,'登録データ（男）'!$A$3:$L$1202,8))</f>
        <v/>
      </c>
      <c r="BE218" s="58" t="str">
        <f>IF(B218="","",VLOOKUP(B218,'登録データ（男）'!$A$3:$L$1202,11))</f>
        <v/>
      </c>
      <c r="BF218" s="58" t="str">
        <f t="shared" si="242"/>
        <v/>
      </c>
      <c r="BI218" s="58">
        <f t="shared" si="243"/>
        <v>0</v>
      </c>
    </row>
    <row r="219" spans="1:61" ht="18.75" customHeight="1" thickTop="1">
      <c r="A219" s="257">
        <v>68</v>
      </c>
      <c r="B219" s="287"/>
      <c r="C219" s="290" t="str">
        <f>IF(B219="","",VLOOKUP(B219,'登録データ（男）'!$A$3:$W$2000,2,FALSE))</f>
        <v/>
      </c>
      <c r="D219" s="290" t="str">
        <f>IF(B219="","",VLOOKUP(B219,'登録データ（男）'!$A$3:$W$2000,3,FALSE))</f>
        <v/>
      </c>
      <c r="E219" s="58" t="str">
        <f>IF(B219="","",VLOOKUP(B219,'登録データ（男）'!$A$3:$W$2000,7,FALSE))</f>
        <v/>
      </c>
      <c r="F219" s="72" t="s">
        <v>121</v>
      </c>
      <c r="G219" s="95"/>
      <c r="H219" s="176"/>
      <c r="I219" s="97"/>
      <c r="J219" s="99" t="str">
        <f t="shared" si="249"/>
        <v/>
      </c>
      <c r="K219" s="97"/>
      <c r="L219" s="99" t="str">
        <f t="shared" si="250"/>
        <v/>
      </c>
      <c r="M219" s="97"/>
      <c r="N219" s="96"/>
      <c r="O219" s="273"/>
      <c r="P219" s="274"/>
      <c r="Q219" s="274"/>
      <c r="R219" s="259"/>
      <c r="S219" s="254"/>
      <c r="V219" s="60"/>
      <c r="W219" s="58">
        <f>IF(B219="",0,IF(VLOOKUP(B219,'登録データ（男）'!$A$3:$AT$1687,29,FALSE)=1,0,1))</f>
        <v>0</v>
      </c>
      <c r="X219" s="58">
        <f>IF(B219="",1,0)</f>
        <v>1</v>
      </c>
      <c r="Y219" s="58">
        <f>IF(C219="",1,0)</f>
        <v>1</v>
      </c>
      <c r="Z219" s="58">
        <f>IF(D219="",1,0)</f>
        <v>1</v>
      </c>
      <c r="AA219" s="58">
        <f>IF(E219="",1,0)</f>
        <v>1</v>
      </c>
      <c r="AB219" s="58">
        <f>IF(E220="",1,0)</f>
        <v>1</v>
      </c>
      <c r="AC219" s="58">
        <f>SUM(X219:AB219)</f>
        <v>5</v>
      </c>
      <c r="AD219" s="58">
        <f t="shared" ca="1" si="232"/>
        <v>0</v>
      </c>
      <c r="AE219" s="58">
        <f t="shared" si="233"/>
        <v>0</v>
      </c>
      <c r="AF219" s="58" t="str">
        <f>IF(G219="","0",VLOOKUP(G219,'登録データ（男）'!$R$4:$T$27,2,FALSE))</f>
        <v>0</v>
      </c>
      <c r="AG219" s="58" t="str">
        <f t="shared" si="234"/>
        <v>00</v>
      </c>
      <c r="AH219" s="58" t="str">
        <f>IF(G219="","0",IF(OR(RIGHT(G219,1)="m",RIGHT(G219,1)="H",RIGHT(G219,1)="W",RIGHT(G219,1)="C",RIGHT(G219,1)="〉"),1,2))</f>
        <v>0</v>
      </c>
      <c r="AI219" s="58" t="str">
        <f t="shared" si="235"/>
        <v>000000</v>
      </c>
      <c r="AJ219" s="58" t="str">
        <f t="shared" ca="1" si="236"/>
        <v/>
      </c>
      <c r="AK219" s="58">
        <f t="shared" si="244"/>
        <v>0</v>
      </c>
      <c r="AL219" s="58" t="str">
        <f>IF(G219="","0",VALUE(VLOOKUP(G219,'登録データ（男）'!$R$4:$T$31,3,FALSE)))</f>
        <v>0</v>
      </c>
      <c r="AM219" s="58">
        <f t="shared" si="237"/>
        <v>0</v>
      </c>
      <c r="AN219" s="58">
        <f t="shared" si="238"/>
        <v>0</v>
      </c>
      <c r="AO219" s="11" t="str">
        <f ca="1">IF(OFFSET(B219,-MOD(ROW(B219),3),0)&lt;&gt;"",IF(RIGHT(G219,1)=")",VALUE(VLOOKUP(OFFSET(B219,-MOD(ROW(B219),3),0),'登録データ（男）'!A204:J1522,8,FALSE)),"0"),"0")</f>
        <v>0</v>
      </c>
      <c r="AP219" s="58">
        <f t="shared" ca="1" si="245"/>
        <v>0</v>
      </c>
      <c r="AQ219" s="58" t="str">
        <f t="shared" ref="AQ219" si="254">IF(AR219="","",RANK(AR219,$AR$18:$AR$467,1))</f>
        <v/>
      </c>
      <c r="AR219" s="58" t="str">
        <f>IF(R219="","",B219)</f>
        <v/>
      </c>
      <c r="AS219" s="58" t="str">
        <f t="shared" ref="AS219" si="255">IF(AT219="","",RANK(AT219,$AT$18:$AT$467,1))</f>
        <v/>
      </c>
      <c r="AT219" s="58" t="str">
        <f>IF(S219="","",B219)</f>
        <v/>
      </c>
      <c r="AU219" s="58" t="str">
        <f t="shared" ref="AU219" si="256">IF(AV219="","",RANK(AV219,$AV$18:$AV$467,1))</f>
        <v/>
      </c>
      <c r="AV219" s="58" t="str">
        <f>IF(OR(G219="十種競技",G220="十種競技",G221="十種競技"),B219,"")</f>
        <v/>
      </c>
      <c r="AW219" s="58"/>
      <c r="AX219" s="58">
        <f>B219</f>
        <v>0</v>
      </c>
      <c r="BD219" s="58" t="str">
        <f>IF(B219="","",VLOOKUP(B219,'登録データ（男）'!$A$3:$L$1202,8))</f>
        <v/>
      </c>
      <c r="BE219" s="58" t="str">
        <f>IF(B219="","",VLOOKUP(B219,'登録データ（男）'!$A$3:$L$1202,11))</f>
        <v/>
      </c>
      <c r="BF219" s="58" t="str">
        <f t="shared" si="242"/>
        <v/>
      </c>
      <c r="BI219" s="58">
        <f t="shared" si="243"/>
        <v>0</v>
      </c>
    </row>
    <row r="220" spans="1:61" ht="18.75" customHeight="1">
      <c r="A220" s="250"/>
      <c r="B220" s="288"/>
      <c r="C220" s="291"/>
      <c r="D220" s="291"/>
      <c r="E220" s="109"/>
      <c r="F220" s="58" t="s">
        <v>122</v>
      </c>
      <c r="G220" s="103"/>
      <c r="H220" s="109"/>
      <c r="I220" s="102"/>
      <c r="J220" s="61" t="str">
        <f t="shared" si="249"/>
        <v/>
      </c>
      <c r="K220" s="101"/>
      <c r="L220" s="61" t="str">
        <f t="shared" si="250"/>
        <v/>
      </c>
      <c r="M220" s="101"/>
      <c r="N220" s="101"/>
      <c r="O220" s="275"/>
      <c r="P220" s="276"/>
      <c r="Q220" s="276"/>
      <c r="R220" s="260"/>
      <c r="S220" s="255"/>
      <c r="V220" s="60"/>
      <c r="W220" s="58"/>
      <c r="X220" s="58"/>
      <c r="Y220" s="58"/>
      <c r="Z220" s="58"/>
      <c r="AA220" s="58"/>
      <c r="AB220" s="58"/>
      <c r="AC220" s="58"/>
      <c r="AD220" s="58">
        <f t="shared" ca="1" si="232"/>
        <v>0</v>
      </c>
      <c r="AE220" s="58">
        <f t="shared" si="233"/>
        <v>0</v>
      </c>
      <c r="AF220" s="58" t="str">
        <f>IF(G220="","0",VLOOKUP(G220,'登録データ（男）'!$R$4:$T$27,2,FALSE))</f>
        <v>0</v>
      </c>
      <c r="AG220" s="58" t="str">
        <f t="shared" si="234"/>
        <v>00</v>
      </c>
      <c r="AH220" s="58" t="str">
        <f>IF(G220="","0",IF(OR(RIGHT(G220,1)="m",RIGHT(G220,1)="H",RIGHT(G220,1)="W",RIGHT(G220,1)="C"),1,2))</f>
        <v>0</v>
      </c>
      <c r="AI220" s="58" t="str">
        <f t="shared" si="235"/>
        <v>000000</v>
      </c>
      <c r="AJ220" s="58" t="str">
        <f t="shared" ca="1" si="236"/>
        <v/>
      </c>
      <c r="AK220" s="58">
        <f t="shared" si="244"/>
        <v>0</v>
      </c>
      <c r="AL220" s="58" t="str">
        <f>IF(G220="","0",VALUE(VLOOKUP(G220,'登録データ（男）'!$R$4:$T$31,3,FALSE)))</f>
        <v>0</v>
      </c>
      <c r="AM220" s="58">
        <f t="shared" si="237"/>
        <v>0</v>
      </c>
      <c r="AN220" s="58">
        <f t="shared" si="238"/>
        <v>0</v>
      </c>
      <c r="AO220" s="11" t="str">
        <f ca="1">IF(OFFSET(B220,-MOD(ROW(B220),3),0)&lt;&gt;"",IF(RIGHT(G220,1)=")",VALUE(VLOOKUP(OFFSET(B220,-MOD(ROW(B220),3),0),'登録データ（男）'!A205:J1523,8,FALSE)),"0"),"0")</f>
        <v>0</v>
      </c>
      <c r="AP220" s="58">
        <f t="shared" ca="1" si="245"/>
        <v>0</v>
      </c>
      <c r="AQ220" s="58"/>
      <c r="AR220" s="58"/>
      <c r="AS220" s="58"/>
      <c r="AT220" s="58"/>
      <c r="AU220" s="58"/>
      <c r="AV220" s="58"/>
      <c r="AW220" s="58"/>
      <c r="AX220" s="58"/>
      <c r="BD220" s="58" t="str">
        <f>IF(B220="","",VLOOKUP(B220,'登録データ（男）'!$A$3:$L$1202,8))</f>
        <v/>
      </c>
      <c r="BE220" s="58" t="str">
        <f>IF(B220="","",VLOOKUP(B220,'登録データ（男）'!$A$3:$L$1202,11))</f>
        <v/>
      </c>
      <c r="BF220" s="58" t="str">
        <f t="shared" si="242"/>
        <v/>
      </c>
      <c r="BI220" s="58">
        <f t="shared" si="243"/>
        <v>0</v>
      </c>
    </row>
    <row r="221" spans="1:61" ht="18.75" customHeight="1" thickBot="1">
      <c r="A221" s="258"/>
      <c r="B221" s="289"/>
      <c r="C221" s="292"/>
      <c r="D221" s="292"/>
      <c r="E221" s="148" t="s">
        <v>460</v>
      </c>
      <c r="F221" s="73" t="s">
        <v>123</v>
      </c>
      <c r="G221" s="103"/>
      <c r="H221" s="175"/>
      <c r="I221" s="100"/>
      <c r="J221" s="64" t="str">
        <f t="shared" si="249"/>
        <v/>
      </c>
      <c r="K221" s="100"/>
      <c r="L221" s="64" t="str">
        <f t="shared" si="250"/>
        <v/>
      </c>
      <c r="M221" s="100"/>
      <c r="N221" s="98"/>
      <c r="O221" s="271"/>
      <c r="P221" s="272"/>
      <c r="Q221" s="272"/>
      <c r="R221" s="261"/>
      <c r="S221" s="256"/>
      <c r="V221" s="60"/>
      <c r="W221" s="58"/>
      <c r="X221" s="58"/>
      <c r="Y221" s="58"/>
      <c r="Z221" s="58"/>
      <c r="AA221" s="58"/>
      <c r="AB221" s="58"/>
      <c r="AC221" s="58"/>
      <c r="AD221" s="58">
        <f t="shared" ca="1" si="232"/>
        <v>0</v>
      </c>
      <c r="AE221" s="58">
        <f t="shared" si="233"/>
        <v>0</v>
      </c>
      <c r="AF221" s="58" t="str">
        <f>IF(G221="","0",VLOOKUP(G221,'登録データ（男）'!$R$4:$T$27,2,FALSE))</f>
        <v>0</v>
      </c>
      <c r="AG221" s="58" t="str">
        <f t="shared" si="234"/>
        <v>00</v>
      </c>
      <c r="AH221" s="58" t="str">
        <f>IF(G221="","0",IF(OR(RIGHT(G221,1)="m",RIGHT(G221,1)="H",RIGHT(G221,1)="W",RIGHT(G221,1)="C"),1,2))</f>
        <v>0</v>
      </c>
      <c r="AI221" s="58" t="str">
        <f t="shared" si="235"/>
        <v>000000</v>
      </c>
      <c r="AJ221" s="58" t="str">
        <f t="shared" ca="1" si="236"/>
        <v/>
      </c>
      <c r="AK221" s="58">
        <f t="shared" si="244"/>
        <v>0</v>
      </c>
      <c r="AL221" s="58" t="str">
        <f>IF(G221="","0",VALUE(VLOOKUP(G221,'登録データ（男）'!$R$4:$T$31,3,FALSE)))</f>
        <v>0</v>
      </c>
      <c r="AM221" s="58">
        <f t="shared" si="237"/>
        <v>0</v>
      </c>
      <c r="AN221" s="58">
        <f t="shared" si="238"/>
        <v>0</v>
      </c>
      <c r="AO221" s="11" t="str">
        <f ca="1">IF(OFFSET(B221,-MOD(ROW(B221),3),0)&lt;&gt;"",IF(RIGHT(G221,1)=")",VALUE(VLOOKUP(OFFSET(B221,-MOD(ROW(B221),3),0),'登録データ（男）'!A206:J1524,8,FALSE)),"0"),"0")</f>
        <v>0</v>
      </c>
      <c r="AP221" s="58">
        <f t="shared" ca="1" si="245"/>
        <v>0</v>
      </c>
      <c r="AQ221" s="58"/>
      <c r="AR221" s="58"/>
      <c r="AS221" s="58"/>
      <c r="AT221" s="58"/>
      <c r="AU221" s="58"/>
      <c r="AV221" s="58"/>
      <c r="AW221" s="58"/>
      <c r="AX221" s="58"/>
      <c r="BD221" s="58" t="str">
        <f>IF(B221="","",VLOOKUP(B221,'登録データ（男）'!$A$3:$L$1202,8))</f>
        <v/>
      </c>
      <c r="BE221" s="58" t="str">
        <f>IF(B221="","",VLOOKUP(B221,'登録データ（男）'!$A$3:$L$1202,11))</f>
        <v/>
      </c>
      <c r="BF221" s="58" t="str">
        <f t="shared" si="242"/>
        <v/>
      </c>
      <c r="BI221" s="58">
        <f t="shared" si="243"/>
        <v>0</v>
      </c>
    </row>
    <row r="222" spans="1:61" ht="18.75" customHeight="1" thickTop="1">
      <c r="A222" s="257">
        <v>69</v>
      </c>
      <c r="B222" s="287"/>
      <c r="C222" s="290" t="str">
        <f>IF(B222="","",VLOOKUP(B222,'登録データ（男）'!$A$3:$W$2000,2,FALSE))</f>
        <v/>
      </c>
      <c r="D222" s="290" t="str">
        <f>IF(B222="","",VLOOKUP(B222,'登録データ（男）'!$A$3:$W$2000,3,FALSE))</f>
        <v/>
      </c>
      <c r="E222" s="58" t="str">
        <f>IF(B222="","",VLOOKUP(B222,'登録データ（男）'!$A$3:$W$2000,7,FALSE))</f>
        <v/>
      </c>
      <c r="F222" s="72" t="s">
        <v>121</v>
      </c>
      <c r="G222" s="95"/>
      <c r="H222" s="176"/>
      <c r="I222" s="97"/>
      <c r="J222" s="99" t="str">
        <f t="shared" si="249"/>
        <v/>
      </c>
      <c r="K222" s="97"/>
      <c r="L222" s="99" t="str">
        <f t="shared" si="250"/>
        <v/>
      </c>
      <c r="M222" s="97"/>
      <c r="N222" s="96"/>
      <c r="O222" s="273"/>
      <c r="P222" s="274"/>
      <c r="Q222" s="274"/>
      <c r="R222" s="259"/>
      <c r="S222" s="254"/>
      <c r="V222" s="60"/>
      <c r="W222" s="58">
        <f>IF(B222="",0,IF(VLOOKUP(B222,'登録データ（男）'!$A$3:$AT$1687,29,FALSE)=1,0,1))</f>
        <v>0</v>
      </c>
      <c r="X222" s="58">
        <f>IF(B222="",1,0)</f>
        <v>1</v>
      </c>
      <c r="Y222" s="58">
        <f>IF(C222="",1,0)</f>
        <v>1</v>
      </c>
      <c r="Z222" s="58">
        <f>IF(D222="",1,0)</f>
        <v>1</v>
      </c>
      <c r="AA222" s="58">
        <f>IF(E222="",1,0)</f>
        <v>1</v>
      </c>
      <c r="AB222" s="58">
        <f>IF(E223="",1,0)</f>
        <v>1</v>
      </c>
      <c r="AC222" s="58">
        <f>SUM(X222:AB222)</f>
        <v>5</v>
      </c>
      <c r="AD222" s="58">
        <f t="shared" ca="1" si="232"/>
        <v>0</v>
      </c>
      <c r="AE222" s="58">
        <f t="shared" si="233"/>
        <v>0</v>
      </c>
      <c r="AF222" s="58" t="str">
        <f>IF(G222="","0",VLOOKUP(G222,'登録データ（男）'!$R$4:$T$27,2,FALSE))</f>
        <v>0</v>
      </c>
      <c r="AG222" s="58" t="str">
        <f t="shared" si="234"/>
        <v>00</v>
      </c>
      <c r="AH222" s="58" t="str">
        <f>IF(G222="","0",IF(OR(RIGHT(G222,1)="m",RIGHT(G222,1)="H",RIGHT(G222,1)="W",RIGHT(G222,1)="C",RIGHT(G222,1)="〉"),1,2))</f>
        <v>0</v>
      </c>
      <c r="AI222" s="58" t="str">
        <f t="shared" si="235"/>
        <v>000000</v>
      </c>
      <c r="AJ222" s="58" t="str">
        <f t="shared" ca="1" si="236"/>
        <v/>
      </c>
      <c r="AK222" s="58">
        <f t="shared" si="244"/>
        <v>0</v>
      </c>
      <c r="AL222" s="58" t="str">
        <f>IF(G222="","0",VALUE(VLOOKUP(G222,'登録データ（男）'!$R$4:$T$31,3,FALSE)))</f>
        <v>0</v>
      </c>
      <c r="AM222" s="58">
        <f t="shared" si="237"/>
        <v>0</v>
      </c>
      <c r="AN222" s="58">
        <f t="shared" si="238"/>
        <v>0</v>
      </c>
      <c r="AO222" s="11" t="str">
        <f ca="1">IF(OFFSET(B222,-MOD(ROW(B222),3),0)&lt;&gt;"",IF(RIGHT(G222,1)=")",VALUE(VLOOKUP(OFFSET(B222,-MOD(ROW(B222),3),0),'登録データ（男）'!A207:J1525,8,FALSE)),"0"),"0")</f>
        <v>0</v>
      </c>
      <c r="AP222" s="58">
        <f t="shared" ca="1" si="245"/>
        <v>0</v>
      </c>
      <c r="AQ222" s="58" t="str">
        <f t="shared" ref="AQ222" si="257">IF(AR222="","",RANK(AR222,$AR$18:$AR$467,1))</f>
        <v/>
      </c>
      <c r="AR222" s="58" t="str">
        <f>IF(R222="","",B222)</f>
        <v/>
      </c>
      <c r="AS222" s="58" t="str">
        <f t="shared" ref="AS222" si="258">IF(AT222="","",RANK(AT222,$AT$18:$AT$467,1))</f>
        <v/>
      </c>
      <c r="AT222" s="58" t="str">
        <f>IF(S222="","",B222)</f>
        <v/>
      </c>
      <c r="AU222" s="58" t="str">
        <f t="shared" ref="AU222" si="259">IF(AV222="","",RANK(AV222,$AV$18:$AV$467,1))</f>
        <v/>
      </c>
      <c r="AV222" s="58" t="str">
        <f>IF(OR(G222="十種競技",G223="十種競技",G224="十種競技"),B222,"")</f>
        <v/>
      </c>
      <c r="AW222" s="58"/>
      <c r="AX222" s="58">
        <f>B222</f>
        <v>0</v>
      </c>
      <c r="BD222" s="58" t="str">
        <f>IF(B222="","",VLOOKUP(B222,'登録データ（男）'!$A$3:$L$1202,8))</f>
        <v/>
      </c>
      <c r="BE222" s="58" t="str">
        <f>IF(B222="","",VLOOKUP(B222,'登録データ（男）'!$A$3:$L$1202,11))</f>
        <v/>
      </c>
      <c r="BF222" s="58" t="str">
        <f t="shared" si="242"/>
        <v/>
      </c>
      <c r="BI222" s="58">
        <f t="shared" si="243"/>
        <v>0</v>
      </c>
    </row>
    <row r="223" spans="1:61" ht="18.75" customHeight="1">
      <c r="A223" s="250"/>
      <c r="B223" s="288"/>
      <c r="C223" s="291"/>
      <c r="D223" s="291"/>
      <c r="E223" s="109"/>
      <c r="F223" s="58" t="s">
        <v>122</v>
      </c>
      <c r="G223" s="103"/>
      <c r="H223" s="109"/>
      <c r="I223" s="102"/>
      <c r="J223" s="61" t="str">
        <f t="shared" si="249"/>
        <v/>
      </c>
      <c r="K223" s="101"/>
      <c r="L223" s="61" t="str">
        <f t="shared" si="250"/>
        <v/>
      </c>
      <c r="M223" s="101"/>
      <c r="N223" s="101"/>
      <c r="O223" s="275"/>
      <c r="P223" s="276"/>
      <c r="Q223" s="276"/>
      <c r="R223" s="260"/>
      <c r="S223" s="255"/>
      <c r="V223" s="60"/>
      <c r="W223" s="58"/>
      <c r="X223" s="58"/>
      <c r="Y223" s="58"/>
      <c r="Z223" s="58"/>
      <c r="AA223" s="58"/>
      <c r="AB223" s="58"/>
      <c r="AC223" s="58"/>
      <c r="AD223" s="58">
        <f t="shared" ca="1" si="232"/>
        <v>0</v>
      </c>
      <c r="AE223" s="58">
        <f t="shared" si="233"/>
        <v>0</v>
      </c>
      <c r="AF223" s="58" t="str">
        <f>IF(G223="","0",VLOOKUP(G223,'登録データ（男）'!$R$4:$T$27,2,FALSE))</f>
        <v>0</v>
      </c>
      <c r="AG223" s="58" t="str">
        <f t="shared" si="234"/>
        <v>00</v>
      </c>
      <c r="AH223" s="58" t="str">
        <f>IF(G223="","0",IF(OR(RIGHT(G223,1)="m",RIGHT(G223,1)="H",RIGHT(G223,1)="W",RIGHT(G223,1)="C"),1,2))</f>
        <v>0</v>
      </c>
      <c r="AI223" s="58" t="str">
        <f t="shared" si="235"/>
        <v>000000</v>
      </c>
      <c r="AJ223" s="58" t="str">
        <f t="shared" ca="1" si="236"/>
        <v/>
      </c>
      <c r="AK223" s="58">
        <f t="shared" si="244"/>
        <v>0</v>
      </c>
      <c r="AL223" s="58" t="str">
        <f>IF(G223="","0",VALUE(VLOOKUP(G223,'登録データ（男）'!$R$4:$T$31,3,FALSE)))</f>
        <v>0</v>
      </c>
      <c r="AM223" s="58">
        <f t="shared" si="237"/>
        <v>0</v>
      </c>
      <c r="AN223" s="58">
        <f t="shared" si="238"/>
        <v>0</v>
      </c>
      <c r="AO223" s="11" t="str">
        <f ca="1">IF(OFFSET(B223,-MOD(ROW(B223),3),0)&lt;&gt;"",IF(RIGHT(G223,1)=")",VALUE(VLOOKUP(OFFSET(B223,-MOD(ROW(B223),3),0),'登録データ（男）'!A208:J1526,8,FALSE)),"0"),"0")</f>
        <v>0</v>
      </c>
      <c r="AP223" s="58">
        <f t="shared" ca="1" si="245"/>
        <v>0</v>
      </c>
      <c r="AQ223" s="58"/>
      <c r="AR223" s="58"/>
      <c r="AS223" s="58"/>
      <c r="AT223" s="58"/>
      <c r="AU223" s="58"/>
      <c r="AV223" s="58"/>
      <c r="AW223" s="58"/>
      <c r="AX223" s="58"/>
      <c r="BD223" s="58" t="str">
        <f>IF(B223="","",VLOOKUP(B223,'登録データ（男）'!$A$3:$L$1202,8))</f>
        <v/>
      </c>
      <c r="BE223" s="58" t="str">
        <f>IF(B223="","",VLOOKUP(B223,'登録データ（男）'!$A$3:$L$1202,11))</f>
        <v/>
      </c>
      <c r="BF223" s="58" t="str">
        <f t="shared" si="242"/>
        <v/>
      </c>
      <c r="BI223" s="58">
        <f t="shared" si="243"/>
        <v>0</v>
      </c>
    </row>
    <row r="224" spans="1:61" ht="18.75" customHeight="1" thickBot="1">
      <c r="A224" s="258"/>
      <c r="B224" s="289"/>
      <c r="C224" s="292"/>
      <c r="D224" s="292"/>
      <c r="E224" s="148" t="s">
        <v>460</v>
      </c>
      <c r="F224" s="73" t="s">
        <v>123</v>
      </c>
      <c r="G224" s="103"/>
      <c r="H224" s="175"/>
      <c r="I224" s="100"/>
      <c r="J224" s="64" t="str">
        <f t="shared" si="249"/>
        <v/>
      </c>
      <c r="K224" s="100"/>
      <c r="L224" s="64" t="str">
        <f t="shared" si="250"/>
        <v/>
      </c>
      <c r="M224" s="100"/>
      <c r="N224" s="98"/>
      <c r="O224" s="271"/>
      <c r="P224" s="272"/>
      <c r="Q224" s="272"/>
      <c r="R224" s="261"/>
      <c r="S224" s="256"/>
      <c r="V224" s="60"/>
      <c r="W224" s="58"/>
      <c r="X224" s="58"/>
      <c r="Y224" s="58"/>
      <c r="Z224" s="58"/>
      <c r="AA224" s="58"/>
      <c r="AB224" s="58"/>
      <c r="AC224" s="58"/>
      <c r="AD224" s="58">
        <f t="shared" ca="1" si="232"/>
        <v>0</v>
      </c>
      <c r="AE224" s="58">
        <f t="shared" si="233"/>
        <v>0</v>
      </c>
      <c r="AF224" s="58" t="str">
        <f>IF(G224="","0",VLOOKUP(G224,'登録データ（男）'!$R$4:$T$27,2,FALSE))</f>
        <v>0</v>
      </c>
      <c r="AG224" s="58" t="str">
        <f t="shared" si="234"/>
        <v>00</v>
      </c>
      <c r="AH224" s="58" t="str">
        <f>IF(G224="","0",IF(OR(RIGHT(G224,1)="m",RIGHT(G224,1)="H",RIGHT(G224,1)="W",RIGHT(G224,1)="C"),1,2))</f>
        <v>0</v>
      </c>
      <c r="AI224" s="58" t="str">
        <f t="shared" si="235"/>
        <v>000000</v>
      </c>
      <c r="AJ224" s="58" t="str">
        <f t="shared" ca="1" si="236"/>
        <v/>
      </c>
      <c r="AK224" s="58">
        <f t="shared" si="244"/>
        <v>0</v>
      </c>
      <c r="AL224" s="58" t="str">
        <f>IF(G224="","0",VALUE(VLOOKUP(G224,'登録データ（男）'!$R$4:$T$31,3,FALSE)))</f>
        <v>0</v>
      </c>
      <c r="AM224" s="58">
        <f t="shared" si="237"/>
        <v>0</v>
      </c>
      <c r="AN224" s="58">
        <f t="shared" si="238"/>
        <v>0</v>
      </c>
      <c r="AO224" s="11" t="str">
        <f ca="1">IF(OFFSET(B224,-MOD(ROW(B224),3),0)&lt;&gt;"",IF(RIGHT(G224,1)=")",VALUE(VLOOKUP(OFFSET(B224,-MOD(ROW(B224),3),0),'登録データ（男）'!A209:J1527,8,FALSE)),"0"),"0")</f>
        <v>0</v>
      </c>
      <c r="AP224" s="58">
        <f t="shared" ca="1" si="245"/>
        <v>0</v>
      </c>
      <c r="AQ224" s="58"/>
      <c r="AR224" s="58"/>
      <c r="AS224" s="58"/>
      <c r="AT224" s="58"/>
      <c r="AU224" s="58"/>
      <c r="AV224" s="58"/>
      <c r="AW224" s="58"/>
      <c r="AX224" s="58"/>
      <c r="BD224" s="58" t="str">
        <f>IF(B224="","",VLOOKUP(B224,'登録データ（男）'!$A$3:$L$1202,8))</f>
        <v/>
      </c>
      <c r="BE224" s="58" t="str">
        <f>IF(B224="","",VLOOKUP(B224,'登録データ（男）'!$A$3:$L$1202,11))</f>
        <v/>
      </c>
      <c r="BF224" s="58" t="str">
        <f t="shared" si="242"/>
        <v/>
      </c>
      <c r="BI224" s="58">
        <f t="shared" si="243"/>
        <v>0</v>
      </c>
    </row>
    <row r="225" spans="1:61" ht="18.75" customHeight="1" thickTop="1">
      <c r="A225" s="257">
        <v>70</v>
      </c>
      <c r="B225" s="287"/>
      <c r="C225" s="290" t="str">
        <f>IF(B225="","",VLOOKUP(B225,'登録データ（男）'!$A$3:$W$2000,2,FALSE))</f>
        <v/>
      </c>
      <c r="D225" s="290" t="str">
        <f>IF(B225="","",VLOOKUP(B225,'登録データ（男）'!$A$3:$W$2000,3,FALSE))</f>
        <v/>
      </c>
      <c r="E225" s="58" t="str">
        <f>IF(B225="","",VLOOKUP(B225,'登録データ（男）'!$A$3:$W$2000,7,FALSE))</f>
        <v/>
      </c>
      <c r="F225" s="72" t="s">
        <v>121</v>
      </c>
      <c r="G225" s="95"/>
      <c r="H225" s="176"/>
      <c r="I225" s="97"/>
      <c r="J225" s="99" t="str">
        <f t="shared" si="249"/>
        <v/>
      </c>
      <c r="K225" s="97"/>
      <c r="L225" s="99" t="str">
        <f t="shared" si="250"/>
        <v/>
      </c>
      <c r="M225" s="97"/>
      <c r="N225" s="96"/>
      <c r="O225" s="273"/>
      <c r="P225" s="274"/>
      <c r="Q225" s="274"/>
      <c r="R225" s="259"/>
      <c r="S225" s="254"/>
      <c r="V225" s="60"/>
      <c r="W225" s="58">
        <f>IF(B225="",0,IF(VLOOKUP(B225,'登録データ（男）'!$A$3:$AT$1687,29,FALSE)=1,0,1))</f>
        <v>0</v>
      </c>
      <c r="X225" s="58">
        <f>IF(B225="",1,0)</f>
        <v>1</v>
      </c>
      <c r="Y225" s="58">
        <f>IF(C225="",1,0)</f>
        <v>1</v>
      </c>
      <c r="Z225" s="58">
        <f>IF(D225="",1,0)</f>
        <v>1</v>
      </c>
      <c r="AA225" s="58">
        <f>IF(E225="",1,0)</f>
        <v>1</v>
      </c>
      <c r="AB225" s="58">
        <f>IF(E226="",1,0)</f>
        <v>1</v>
      </c>
      <c r="AC225" s="58">
        <f>SUM(X225:AB225)</f>
        <v>5</v>
      </c>
      <c r="AD225" s="58">
        <f t="shared" ca="1" si="232"/>
        <v>0</v>
      </c>
      <c r="AE225" s="58">
        <f t="shared" si="233"/>
        <v>0</v>
      </c>
      <c r="AF225" s="58" t="str">
        <f>IF(G225="","0",VLOOKUP(G225,'登録データ（男）'!$R$4:$T$27,2,FALSE))</f>
        <v>0</v>
      </c>
      <c r="AG225" s="58" t="str">
        <f t="shared" si="234"/>
        <v>00</v>
      </c>
      <c r="AH225" s="58" t="str">
        <f>IF(G225="","0",IF(OR(RIGHT(G225,1)="m",RIGHT(G225,1)="H",RIGHT(G225,1)="W",RIGHT(G225,1)="C",RIGHT(G225,1)="〉"),1,2))</f>
        <v>0</v>
      </c>
      <c r="AI225" s="58" t="str">
        <f t="shared" si="235"/>
        <v>000000</v>
      </c>
      <c r="AJ225" s="58" t="str">
        <f t="shared" ca="1" si="236"/>
        <v/>
      </c>
      <c r="AK225" s="58">
        <f t="shared" si="244"/>
        <v>0</v>
      </c>
      <c r="AL225" s="58" t="str">
        <f>IF(G225="","0",VALUE(VLOOKUP(G225,'登録データ（男）'!$R$4:$T$31,3,FALSE)))</f>
        <v>0</v>
      </c>
      <c r="AM225" s="58">
        <f t="shared" si="237"/>
        <v>0</v>
      </c>
      <c r="AN225" s="58">
        <f t="shared" si="238"/>
        <v>0</v>
      </c>
      <c r="AO225" s="11" t="str">
        <f ca="1">IF(OFFSET(B225,-MOD(ROW(B225),3),0)&lt;&gt;"",IF(RIGHT(G225,1)=")",VALUE(VLOOKUP(OFFSET(B225,-MOD(ROW(B225),3),0),'登録データ（男）'!A210:J1528,8,FALSE)),"0"),"0")</f>
        <v>0</v>
      </c>
      <c r="AP225" s="58">
        <f t="shared" ca="1" si="245"/>
        <v>0</v>
      </c>
      <c r="AQ225" s="58" t="str">
        <f t="shared" ref="AQ225" si="260">IF(AR225="","",RANK(AR225,$AR$18:$AR$467,1))</f>
        <v/>
      </c>
      <c r="AR225" s="58" t="str">
        <f>IF(R225="","",B225)</f>
        <v/>
      </c>
      <c r="AS225" s="58" t="str">
        <f t="shared" ref="AS225" si="261">IF(AT225="","",RANK(AT225,$AT$18:$AT$467,1))</f>
        <v/>
      </c>
      <c r="AT225" s="58" t="str">
        <f>IF(S225="","",B225)</f>
        <v/>
      </c>
      <c r="AU225" s="58" t="str">
        <f t="shared" ref="AU225" si="262">IF(AV225="","",RANK(AV225,$AV$18:$AV$467,1))</f>
        <v/>
      </c>
      <c r="AV225" s="58" t="str">
        <f>IF(OR(G225="十種競技",G226="十種競技",G227="十種競技"),B225,"")</f>
        <v/>
      </c>
      <c r="AW225" s="58"/>
      <c r="AX225" s="58">
        <f>B225</f>
        <v>0</v>
      </c>
      <c r="BD225" s="58" t="str">
        <f>IF(B225="","",VLOOKUP(B225,'登録データ（男）'!$A$3:$L$1202,8))</f>
        <v/>
      </c>
      <c r="BE225" s="58" t="str">
        <f>IF(B225="","",VLOOKUP(B225,'登録データ（男）'!$A$3:$L$1202,11))</f>
        <v/>
      </c>
      <c r="BF225" s="58" t="str">
        <f t="shared" si="242"/>
        <v/>
      </c>
      <c r="BI225" s="58">
        <f t="shared" si="243"/>
        <v>0</v>
      </c>
    </row>
    <row r="226" spans="1:61" ht="18.75" customHeight="1">
      <c r="A226" s="250"/>
      <c r="B226" s="288"/>
      <c r="C226" s="291"/>
      <c r="D226" s="291"/>
      <c r="E226" s="109"/>
      <c r="F226" s="58" t="s">
        <v>122</v>
      </c>
      <c r="G226" s="103"/>
      <c r="H226" s="109"/>
      <c r="I226" s="102"/>
      <c r="J226" s="61" t="str">
        <f t="shared" si="249"/>
        <v/>
      </c>
      <c r="K226" s="101"/>
      <c r="L226" s="61" t="str">
        <f t="shared" si="250"/>
        <v/>
      </c>
      <c r="M226" s="101"/>
      <c r="N226" s="101"/>
      <c r="O226" s="275"/>
      <c r="P226" s="276"/>
      <c r="Q226" s="276"/>
      <c r="R226" s="260"/>
      <c r="S226" s="255"/>
      <c r="V226" s="60"/>
      <c r="W226" s="58"/>
      <c r="X226" s="58"/>
      <c r="Y226" s="58"/>
      <c r="Z226" s="58"/>
      <c r="AA226" s="58"/>
      <c r="AB226" s="58"/>
      <c r="AC226" s="58"/>
      <c r="AD226" s="58">
        <f t="shared" ca="1" si="232"/>
        <v>0</v>
      </c>
      <c r="AE226" s="58">
        <f t="shared" si="233"/>
        <v>0</v>
      </c>
      <c r="AF226" s="58" t="str">
        <f>IF(G226="","0",VLOOKUP(G226,'登録データ（男）'!$R$4:$T$27,2,FALSE))</f>
        <v>0</v>
      </c>
      <c r="AG226" s="58" t="str">
        <f t="shared" si="234"/>
        <v>00</v>
      </c>
      <c r="AH226" s="58" t="str">
        <f>IF(G226="","0",IF(OR(RIGHT(G226,1)="m",RIGHT(G226,1)="H",RIGHT(G226,1)="W",RIGHT(G226,1)="C"),1,2))</f>
        <v>0</v>
      </c>
      <c r="AI226" s="58" t="str">
        <f t="shared" si="235"/>
        <v>000000</v>
      </c>
      <c r="AJ226" s="58" t="str">
        <f t="shared" ca="1" si="236"/>
        <v/>
      </c>
      <c r="AK226" s="58">
        <f t="shared" si="244"/>
        <v>0</v>
      </c>
      <c r="AL226" s="58" t="str">
        <f>IF(G226="","0",VALUE(VLOOKUP(G226,'登録データ（男）'!$R$4:$T$31,3,FALSE)))</f>
        <v>0</v>
      </c>
      <c r="AM226" s="58">
        <f t="shared" si="237"/>
        <v>0</v>
      </c>
      <c r="AN226" s="58">
        <f t="shared" si="238"/>
        <v>0</v>
      </c>
      <c r="AO226" s="11" t="str">
        <f ca="1">IF(OFFSET(B226,-MOD(ROW(B226),3),0)&lt;&gt;"",IF(RIGHT(G226,1)=")",VALUE(VLOOKUP(OFFSET(B226,-MOD(ROW(B226),3),0),'登録データ（男）'!A211:J1529,8,FALSE)),"0"),"0")</f>
        <v>0</v>
      </c>
      <c r="AP226" s="58">
        <f t="shared" ca="1" si="245"/>
        <v>0</v>
      </c>
      <c r="AQ226" s="58"/>
      <c r="AR226" s="58"/>
      <c r="AS226" s="58"/>
      <c r="AT226" s="58"/>
      <c r="AU226" s="58"/>
      <c r="AV226" s="58"/>
      <c r="AW226" s="58"/>
      <c r="AX226" s="58"/>
      <c r="BD226" s="58" t="str">
        <f>IF(B226="","",VLOOKUP(B226,'登録データ（男）'!$A$3:$L$1202,8))</f>
        <v/>
      </c>
      <c r="BE226" s="58" t="str">
        <f>IF(B226="","",VLOOKUP(B226,'登録データ（男）'!$A$3:$L$1202,11))</f>
        <v/>
      </c>
      <c r="BF226" s="58" t="str">
        <f t="shared" si="242"/>
        <v/>
      </c>
      <c r="BI226" s="58">
        <f t="shared" si="243"/>
        <v>0</v>
      </c>
    </row>
    <row r="227" spans="1:61" ht="18.75" customHeight="1" thickBot="1">
      <c r="A227" s="258"/>
      <c r="B227" s="289"/>
      <c r="C227" s="292"/>
      <c r="D227" s="292"/>
      <c r="E227" s="148" t="s">
        <v>460</v>
      </c>
      <c r="F227" s="73" t="s">
        <v>123</v>
      </c>
      <c r="G227" s="103"/>
      <c r="H227" s="175"/>
      <c r="I227" s="100"/>
      <c r="J227" s="64" t="str">
        <f t="shared" si="249"/>
        <v/>
      </c>
      <c r="K227" s="100"/>
      <c r="L227" s="64" t="str">
        <f t="shared" si="250"/>
        <v/>
      </c>
      <c r="M227" s="100"/>
      <c r="N227" s="98"/>
      <c r="O227" s="271"/>
      <c r="P227" s="272"/>
      <c r="Q227" s="272"/>
      <c r="R227" s="261"/>
      <c r="S227" s="256"/>
      <c r="V227" s="60"/>
      <c r="W227" s="58"/>
      <c r="X227" s="58"/>
      <c r="Y227" s="58"/>
      <c r="Z227" s="58"/>
      <c r="AA227" s="58"/>
      <c r="AB227" s="58"/>
      <c r="AC227" s="58"/>
      <c r="AD227" s="58">
        <f t="shared" ca="1" si="232"/>
        <v>0</v>
      </c>
      <c r="AE227" s="58">
        <f t="shared" si="233"/>
        <v>0</v>
      </c>
      <c r="AF227" s="58" t="str">
        <f>IF(G227="","0",VLOOKUP(G227,'登録データ（男）'!$R$4:$T$27,2,FALSE))</f>
        <v>0</v>
      </c>
      <c r="AG227" s="58" t="str">
        <f t="shared" si="234"/>
        <v>00</v>
      </c>
      <c r="AH227" s="58" t="str">
        <f>IF(G227="","0",IF(OR(RIGHT(G227,1)="m",RIGHT(G227,1)="H",RIGHT(G227,1)="W",RIGHT(G227,1)="C"),1,2))</f>
        <v>0</v>
      </c>
      <c r="AI227" s="58" t="str">
        <f t="shared" si="235"/>
        <v>000000</v>
      </c>
      <c r="AJ227" s="58" t="str">
        <f t="shared" ca="1" si="236"/>
        <v/>
      </c>
      <c r="AK227" s="58">
        <f t="shared" si="244"/>
        <v>0</v>
      </c>
      <c r="AL227" s="58" t="str">
        <f>IF(G227="","0",VALUE(VLOOKUP(G227,'登録データ（男）'!$R$4:$T$31,3,FALSE)))</f>
        <v>0</v>
      </c>
      <c r="AM227" s="58">
        <f t="shared" si="237"/>
        <v>0</v>
      </c>
      <c r="AN227" s="58">
        <f t="shared" si="238"/>
        <v>0</v>
      </c>
      <c r="AO227" s="11" t="str">
        <f ca="1">IF(OFFSET(B227,-MOD(ROW(B227),3),0)&lt;&gt;"",IF(RIGHT(G227,1)=")",VALUE(VLOOKUP(OFFSET(B227,-MOD(ROW(B227),3),0),'登録データ（男）'!A212:J1530,8,FALSE)),"0"),"0")</f>
        <v>0</v>
      </c>
      <c r="AP227" s="58">
        <f t="shared" ca="1" si="245"/>
        <v>0</v>
      </c>
      <c r="AQ227" s="58"/>
      <c r="AR227" s="58"/>
      <c r="AS227" s="58"/>
      <c r="AT227" s="58"/>
      <c r="AU227" s="58"/>
      <c r="AV227" s="58"/>
      <c r="AW227" s="58"/>
      <c r="AX227" s="58"/>
      <c r="BD227" s="58" t="str">
        <f>IF(B227="","",VLOOKUP(B227,'登録データ（男）'!$A$3:$L$1202,8))</f>
        <v/>
      </c>
      <c r="BE227" s="58" t="str">
        <f>IF(B227="","",VLOOKUP(B227,'登録データ（男）'!$A$3:$L$1202,11))</f>
        <v/>
      </c>
      <c r="BF227" s="58" t="str">
        <f t="shared" si="242"/>
        <v/>
      </c>
      <c r="BI227" s="58">
        <f t="shared" si="243"/>
        <v>0</v>
      </c>
    </row>
    <row r="228" spans="1:61" ht="18.75" customHeight="1" thickTop="1">
      <c r="A228" s="257">
        <v>71</v>
      </c>
      <c r="B228" s="287"/>
      <c r="C228" s="290" t="str">
        <f>IF(B228="","",VLOOKUP(B228,'登録データ（男）'!$A$3:$W$2000,2,FALSE))</f>
        <v/>
      </c>
      <c r="D228" s="290" t="str">
        <f>IF(B228="","",VLOOKUP(B228,'登録データ（男）'!$A$3:$W$2000,3,FALSE))</f>
        <v/>
      </c>
      <c r="E228" s="58" t="str">
        <f>IF(B228="","",VLOOKUP(B228,'登録データ（男）'!$A$3:$W$2000,7,FALSE))</f>
        <v/>
      </c>
      <c r="F228" s="72" t="s">
        <v>121</v>
      </c>
      <c r="G228" s="95"/>
      <c r="H228" s="176"/>
      <c r="I228" s="97"/>
      <c r="J228" s="99" t="str">
        <f t="shared" si="249"/>
        <v/>
      </c>
      <c r="K228" s="97"/>
      <c r="L228" s="99" t="str">
        <f t="shared" si="250"/>
        <v/>
      </c>
      <c r="M228" s="97"/>
      <c r="N228" s="96"/>
      <c r="O228" s="273"/>
      <c r="P228" s="274"/>
      <c r="Q228" s="274"/>
      <c r="R228" s="259"/>
      <c r="S228" s="296"/>
      <c r="V228" s="60"/>
      <c r="W228" s="58">
        <f>IF(B228="",0,IF(VLOOKUP(B228,'登録データ（男）'!$A$3:$AT$1687,29,FALSE)=1,0,1))</f>
        <v>0</v>
      </c>
      <c r="X228" s="58">
        <f>IF(B228="",1,0)</f>
        <v>1</v>
      </c>
      <c r="Y228" s="58">
        <f>IF(C228="",1,0)</f>
        <v>1</v>
      </c>
      <c r="Z228" s="58">
        <f>IF(D228="",1,0)</f>
        <v>1</v>
      </c>
      <c r="AA228" s="58">
        <f>IF(E228="",1,0)</f>
        <v>1</v>
      </c>
      <c r="AB228" s="58">
        <f>IF(E229="",1,0)</f>
        <v>1</v>
      </c>
      <c r="AC228" s="58">
        <f>SUM(X228:AB228)</f>
        <v>5</v>
      </c>
      <c r="AD228" s="58">
        <f t="shared" ca="1" si="232"/>
        <v>0</v>
      </c>
      <c r="AE228" s="58">
        <f t="shared" si="233"/>
        <v>0</v>
      </c>
      <c r="AF228" s="58" t="str">
        <f>IF(G228="","0",VLOOKUP(G228,'登録データ（男）'!$R$4:$T$27,2,FALSE))</f>
        <v>0</v>
      </c>
      <c r="AG228" s="58" t="str">
        <f t="shared" si="234"/>
        <v>00</v>
      </c>
      <c r="AH228" s="58" t="str">
        <f>IF(G228="","0",IF(OR(RIGHT(G228,1)="m",RIGHT(G228,1)="H",RIGHT(G228,1)="W",RIGHT(G228,1)="C",RIGHT(G228,1)="〉"),1,2))</f>
        <v>0</v>
      </c>
      <c r="AI228" s="58" t="str">
        <f t="shared" si="235"/>
        <v>000000</v>
      </c>
      <c r="AJ228" s="58" t="str">
        <f t="shared" ca="1" si="236"/>
        <v/>
      </c>
      <c r="AK228" s="58">
        <f t="shared" si="244"/>
        <v>0</v>
      </c>
      <c r="AL228" s="58" t="str">
        <f>IF(G228="","0",VALUE(VLOOKUP(G228,'登録データ（男）'!$R$4:$T$31,3,FALSE)))</f>
        <v>0</v>
      </c>
      <c r="AM228" s="58">
        <f t="shared" si="237"/>
        <v>0</v>
      </c>
      <c r="AN228" s="58">
        <f t="shared" si="238"/>
        <v>0</v>
      </c>
      <c r="AO228" s="11" t="str">
        <f ca="1">IF(OFFSET(B228,-MOD(ROW(B228),3),0)&lt;&gt;"",IF(RIGHT(G228,1)=")",VALUE(VLOOKUP(OFFSET(B228,-MOD(ROW(B228),3),0),'登録データ（男）'!A213:J1531,8,FALSE)),"0"),"0")</f>
        <v>0</v>
      </c>
      <c r="AP228" s="58">
        <f t="shared" ca="1" si="245"/>
        <v>0</v>
      </c>
      <c r="AQ228" s="58" t="str">
        <f t="shared" ref="AQ228" si="263">IF(AR228="","",RANK(AR228,$AR$18:$AR$467,1))</f>
        <v/>
      </c>
      <c r="AR228" s="58" t="str">
        <f>IF(R228="","",B228)</f>
        <v/>
      </c>
      <c r="AS228" s="58" t="str">
        <f t="shared" ref="AS228" si="264">IF(AT228="","",RANK(AT228,$AT$18:$AT$467,1))</f>
        <v/>
      </c>
      <c r="AT228" s="58" t="str">
        <f>IF(S228="","",B228)</f>
        <v/>
      </c>
      <c r="AU228" s="58" t="str">
        <f t="shared" ref="AU228" si="265">IF(AV228="","",RANK(AV228,$AV$18:$AV$467,1))</f>
        <v/>
      </c>
      <c r="AV228" s="58" t="str">
        <f>IF(OR(G228="十種競技",G229="十種競技",G230="十種競技"),B228,"")</f>
        <v/>
      </c>
      <c r="AW228" s="58"/>
      <c r="AX228" s="58">
        <f>B228</f>
        <v>0</v>
      </c>
      <c r="BD228" s="58" t="str">
        <f>IF(B228="","",VLOOKUP(B228,'登録データ（男）'!$A$3:$L$1202,8))</f>
        <v/>
      </c>
      <c r="BE228" s="58" t="str">
        <f>IF(B228="","",VLOOKUP(B228,'登録データ（男）'!$A$3:$L$1202,11))</f>
        <v/>
      </c>
      <c r="BF228" s="58" t="str">
        <f t="shared" si="242"/>
        <v/>
      </c>
      <c r="BI228" s="58">
        <f t="shared" si="243"/>
        <v>0</v>
      </c>
    </row>
    <row r="229" spans="1:61" ht="18.75" customHeight="1">
      <c r="A229" s="250"/>
      <c r="B229" s="288"/>
      <c r="C229" s="291"/>
      <c r="D229" s="291"/>
      <c r="E229" s="109"/>
      <c r="F229" s="58" t="s">
        <v>122</v>
      </c>
      <c r="G229" s="103"/>
      <c r="H229" s="109"/>
      <c r="I229" s="102"/>
      <c r="J229" s="61" t="str">
        <f t="shared" si="249"/>
        <v/>
      </c>
      <c r="K229" s="101"/>
      <c r="L229" s="61" t="str">
        <f t="shared" si="250"/>
        <v/>
      </c>
      <c r="M229" s="101"/>
      <c r="N229" s="101"/>
      <c r="O229" s="275"/>
      <c r="P229" s="276"/>
      <c r="Q229" s="276"/>
      <c r="R229" s="260"/>
      <c r="S229" s="297"/>
      <c r="V229" s="60"/>
      <c r="W229" s="58"/>
      <c r="X229" s="58"/>
      <c r="Y229" s="58"/>
      <c r="Z229" s="58"/>
      <c r="AA229" s="58"/>
      <c r="AB229" s="58"/>
      <c r="AC229" s="58"/>
      <c r="AD229" s="58">
        <f t="shared" ca="1" si="232"/>
        <v>0</v>
      </c>
      <c r="AE229" s="58">
        <f t="shared" si="233"/>
        <v>0</v>
      </c>
      <c r="AF229" s="58" t="str">
        <f>IF(G229="","0",VLOOKUP(G229,'登録データ（男）'!$R$4:$T$27,2,FALSE))</f>
        <v>0</v>
      </c>
      <c r="AG229" s="58" t="str">
        <f t="shared" si="234"/>
        <v>00</v>
      </c>
      <c r="AH229" s="58" t="str">
        <f>IF(G229="","0",IF(OR(RIGHT(G229,1)="m",RIGHT(G229,1)="H",RIGHT(G229,1)="W",RIGHT(G229,1)="C"),1,2))</f>
        <v>0</v>
      </c>
      <c r="AI229" s="58" t="str">
        <f t="shared" si="235"/>
        <v>000000</v>
      </c>
      <c r="AJ229" s="58" t="str">
        <f t="shared" ca="1" si="236"/>
        <v/>
      </c>
      <c r="AK229" s="58">
        <f t="shared" si="244"/>
        <v>0</v>
      </c>
      <c r="AL229" s="58" t="str">
        <f>IF(G229="","0",VALUE(VLOOKUP(G229,'登録データ（男）'!$R$4:$T$31,3,FALSE)))</f>
        <v>0</v>
      </c>
      <c r="AM229" s="58">
        <f t="shared" si="237"/>
        <v>0</v>
      </c>
      <c r="AN229" s="58">
        <f t="shared" si="238"/>
        <v>0</v>
      </c>
      <c r="AO229" s="11" t="str">
        <f ca="1">IF(OFFSET(B229,-MOD(ROW(B229),3),0)&lt;&gt;"",IF(RIGHT(G229,1)=")",VALUE(VLOOKUP(OFFSET(B229,-MOD(ROW(B229),3),0),'登録データ（男）'!A214:J1532,8,FALSE)),"0"),"0")</f>
        <v>0</v>
      </c>
      <c r="AP229" s="58">
        <f t="shared" ca="1" si="245"/>
        <v>0</v>
      </c>
      <c r="AQ229" s="58"/>
      <c r="AR229" s="58"/>
      <c r="AS229" s="58"/>
      <c r="AT229" s="58"/>
      <c r="AU229" s="58"/>
      <c r="AV229" s="58"/>
      <c r="AW229" s="58"/>
      <c r="AX229" s="58"/>
      <c r="BD229" s="58" t="str">
        <f>IF(B229="","",VLOOKUP(B229,'登録データ（男）'!$A$3:$L$1202,8))</f>
        <v/>
      </c>
      <c r="BE229" s="58" t="str">
        <f>IF(B229="","",VLOOKUP(B229,'登録データ（男）'!$A$3:$L$1202,11))</f>
        <v/>
      </c>
      <c r="BF229" s="58" t="str">
        <f t="shared" si="242"/>
        <v/>
      </c>
      <c r="BI229" s="58">
        <f t="shared" si="243"/>
        <v>0</v>
      </c>
    </row>
    <row r="230" spans="1:61" ht="18.75" customHeight="1" thickBot="1">
      <c r="A230" s="258"/>
      <c r="B230" s="289"/>
      <c r="C230" s="292"/>
      <c r="D230" s="292"/>
      <c r="E230" s="148" t="s">
        <v>460</v>
      </c>
      <c r="F230" s="73" t="s">
        <v>123</v>
      </c>
      <c r="G230" s="103"/>
      <c r="H230" s="175"/>
      <c r="I230" s="100"/>
      <c r="J230" s="64" t="str">
        <f t="shared" si="249"/>
        <v/>
      </c>
      <c r="K230" s="100"/>
      <c r="L230" s="64" t="str">
        <f t="shared" si="250"/>
        <v/>
      </c>
      <c r="M230" s="100"/>
      <c r="N230" s="98"/>
      <c r="O230" s="271"/>
      <c r="P230" s="272"/>
      <c r="Q230" s="272"/>
      <c r="R230" s="261"/>
      <c r="S230" s="298"/>
      <c r="V230" s="60"/>
      <c r="W230" s="58"/>
      <c r="X230" s="58"/>
      <c r="Y230" s="58"/>
      <c r="Z230" s="58"/>
      <c r="AA230" s="58"/>
      <c r="AB230" s="58"/>
      <c r="AC230" s="58"/>
      <c r="AD230" s="58">
        <f t="shared" ca="1" si="232"/>
        <v>0</v>
      </c>
      <c r="AE230" s="58">
        <f t="shared" si="233"/>
        <v>0</v>
      </c>
      <c r="AF230" s="58" t="str">
        <f>IF(G230="","0",VLOOKUP(G230,'登録データ（男）'!$R$4:$T$27,2,FALSE))</f>
        <v>0</v>
      </c>
      <c r="AG230" s="58" t="str">
        <f t="shared" si="234"/>
        <v>00</v>
      </c>
      <c r="AH230" s="58" t="str">
        <f>IF(G230="","0",IF(OR(RIGHT(G230,1)="m",RIGHT(G230,1)="H",RIGHT(G230,1)="W",RIGHT(G230,1)="C"),1,2))</f>
        <v>0</v>
      </c>
      <c r="AI230" s="58" t="str">
        <f t="shared" si="235"/>
        <v>000000</v>
      </c>
      <c r="AJ230" s="58" t="str">
        <f t="shared" ca="1" si="236"/>
        <v/>
      </c>
      <c r="AK230" s="58">
        <f t="shared" si="244"/>
        <v>0</v>
      </c>
      <c r="AL230" s="58" t="str">
        <f>IF(G230="","0",VALUE(VLOOKUP(G230,'登録データ（男）'!$R$4:$T$31,3,FALSE)))</f>
        <v>0</v>
      </c>
      <c r="AM230" s="58">
        <f t="shared" si="237"/>
        <v>0</v>
      </c>
      <c r="AN230" s="58">
        <f t="shared" si="238"/>
        <v>0</v>
      </c>
      <c r="AO230" s="11" t="str">
        <f ca="1">IF(OFFSET(B230,-MOD(ROW(B230),3),0)&lt;&gt;"",IF(RIGHT(G230,1)=")",VALUE(VLOOKUP(OFFSET(B230,-MOD(ROW(B230),3),0),'登録データ（男）'!A215:J1533,8,FALSE)),"0"),"0")</f>
        <v>0</v>
      </c>
      <c r="AP230" s="58">
        <f t="shared" ca="1" si="245"/>
        <v>0</v>
      </c>
      <c r="AQ230" s="58"/>
      <c r="AR230" s="58"/>
      <c r="AS230" s="58"/>
      <c r="AT230" s="58"/>
      <c r="AU230" s="58"/>
      <c r="AV230" s="58"/>
      <c r="AW230" s="58"/>
      <c r="AX230" s="58"/>
      <c r="BD230" s="58" t="str">
        <f>IF(B230="","",VLOOKUP(B230,'登録データ（男）'!$A$3:$L$1202,8))</f>
        <v/>
      </c>
      <c r="BE230" s="58" t="str">
        <f>IF(B230="","",VLOOKUP(B230,'登録データ（男）'!$A$3:$L$1202,11))</f>
        <v/>
      </c>
      <c r="BF230" s="58" t="str">
        <f t="shared" si="242"/>
        <v/>
      </c>
      <c r="BI230" s="58">
        <f t="shared" si="243"/>
        <v>0</v>
      </c>
    </row>
    <row r="231" spans="1:61" ht="18.75" customHeight="1" thickTop="1">
      <c r="A231" s="257">
        <v>72</v>
      </c>
      <c r="B231" s="287"/>
      <c r="C231" s="290" t="str">
        <f>IF(B231="","",VLOOKUP(B231,'登録データ（男）'!$A$3:$W$2000,2,FALSE))</f>
        <v/>
      </c>
      <c r="D231" s="290" t="str">
        <f>IF(B231="","",VLOOKUP(B231,'登録データ（男）'!$A$3:$W$2000,3,FALSE))</f>
        <v/>
      </c>
      <c r="E231" s="58" t="str">
        <f>IF(B231="","",VLOOKUP(B231,'登録データ（男）'!$A$3:$W$2000,7,FALSE))</f>
        <v/>
      </c>
      <c r="F231" s="72" t="s">
        <v>121</v>
      </c>
      <c r="G231" s="95"/>
      <c r="H231" s="176"/>
      <c r="I231" s="97"/>
      <c r="J231" s="99" t="str">
        <f t="shared" si="249"/>
        <v/>
      </c>
      <c r="K231" s="97"/>
      <c r="L231" s="99" t="str">
        <f t="shared" si="250"/>
        <v/>
      </c>
      <c r="M231" s="97"/>
      <c r="N231" s="96"/>
      <c r="O231" s="273"/>
      <c r="P231" s="274"/>
      <c r="Q231" s="274"/>
      <c r="R231" s="259"/>
      <c r="S231" s="296"/>
      <c r="V231" s="60"/>
      <c r="W231" s="58">
        <f>IF(B231="",0,IF(VLOOKUP(B231,'登録データ（男）'!$A$3:$AT$1687,29,FALSE)=1,0,1))</f>
        <v>0</v>
      </c>
      <c r="X231" s="58">
        <f>IF(B231="",1,0)</f>
        <v>1</v>
      </c>
      <c r="Y231" s="58">
        <f>IF(C231="",1,0)</f>
        <v>1</v>
      </c>
      <c r="Z231" s="58">
        <f>IF(D231="",1,0)</f>
        <v>1</v>
      </c>
      <c r="AA231" s="58">
        <f>IF(E231="",1,0)</f>
        <v>1</v>
      </c>
      <c r="AB231" s="58">
        <f>IF(E232="",1,0)</f>
        <v>1</v>
      </c>
      <c r="AC231" s="58">
        <f>SUM(X231:AB231)</f>
        <v>5</v>
      </c>
      <c r="AD231" s="58">
        <f t="shared" ca="1" si="232"/>
        <v>0</v>
      </c>
      <c r="AE231" s="58">
        <f t="shared" si="233"/>
        <v>0</v>
      </c>
      <c r="AF231" s="58" t="str">
        <f>IF(G231="","0",VLOOKUP(G231,'登録データ（男）'!$R$4:$T$27,2,FALSE))</f>
        <v>0</v>
      </c>
      <c r="AG231" s="58" t="str">
        <f t="shared" si="234"/>
        <v>00</v>
      </c>
      <c r="AH231" s="58" t="str">
        <f>IF(G231="","0",IF(OR(RIGHT(G231,1)="m",RIGHT(G231,1)="H",RIGHT(G231,1)="W",RIGHT(G231,1)="C",RIGHT(G231,1)="〉"),1,2))</f>
        <v>0</v>
      </c>
      <c r="AI231" s="58" t="str">
        <f t="shared" si="235"/>
        <v>000000</v>
      </c>
      <c r="AJ231" s="58" t="str">
        <f t="shared" ca="1" si="236"/>
        <v/>
      </c>
      <c r="AK231" s="58">
        <f t="shared" si="244"/>
        <v>0</v>
      </c>
      <c r="AL231" s="58" t="str">
        <f>IF(G231="","0",VALUE(VLOOKUP(G231,'登録データ（男）'!$R$4:$T$31,3,FALSE)))</f>
        <v>0</v>
      </c>
      <c r="AM231" s="58">
        <f t="shared" si="237"/>
        <v>0</v>
      </c>
      <c r="AN231" s="58">
        <f t="shared" si="238"/>
        <v>0</v>
      </c>
      <c r="AO231" s="11" t="str">
        <f ca="1">IF(OFFSET(B231,-MOD(ROW(B231),3),0)&lt;&gt;"",IF(RIGHT(G231,1)=")",VALUE(VLOOKUP(OFFSET(B231,-MOD(ROW(B231),3),0),'登録データ（男）'!A216:J1534,8,FALSE)),"0"),"0")</f>
        <v>0</v>
      </c>
      <c r="AP231" s="58">
        <f t="shared" ca="1" si="245"/>
        <v>0</v>
      </c>
      <c r="AQ231" s="58" t="str">
        <f t="shared" ref="AQ231" si="266">IF(AR231="","",RANK(AR231,$AR$18:$AR$467,1))</f>
        <v/>
      </c>
      <c r="AR231" s="58" t="str">
        <f>IF(R231="","",B231)</f>
        <v/>
      </c>
      <c r="AS231" s="58" t="str">
        <f t="shared" ref="AS231" si="267">IF(AT231="","",RANK(AT231,$AT$18:$AT$467,1))</f>
        <v/>
      </c>
      <c r="AT231" s="58" t="str">
        <f>IF(S231="","",B231)</f>
        <v/>
      </c>
      <c r="AU231" s="58" t="str">
        <f t="shared" ref="AU231" si="268">IF(AV231="","",RANK(AV231,$AV$18:$AV$467,1))</f>
        <v/>
      </c>
      <c r="AV231" s="58" t="str">
        <f>IF(OR(G231="十種競技",G232="十種競技",G233="十種競技"),B231,"")</f>
        <v/>
      </c>
      <c r="AW231" s="58"/>
      <c r="AX231" s="58">
        <f>B231</f>
        <v>0</v>
      </c>
      <c r="BD231" s="58" t="str">
        <f>IF(B231="","",VLOOKUP(B231,'登録データ（男）'!$A$3:$L$1202,8))</f>
        <v/>
      </c>
      <c r="BE231" s="58" t="str">
        <f>IF(B231="","",VLOOKUP(B231,'登録データ（男）'!$A$3:$L$1202,11))</f>
        <v/>
      </c>
      <c r="BF231" s="58" t="str">
        <f t="shared" si="242"/>
        <v/>
      </c>
      <c r="BI231" s="58">
        <f t="shared" si="243"/>
        <v>0</v>
      </c>
    </row>
    <row r="232" spans="1:61" ht="18.75" customHeight="1">
      <c r="A232" s="250"/>
      <c r="B232" s="288"/>
      <c r="C232" s="291"/>
      <c r="D232" s="291"/>
      <c r="E232" s="109"/>
      <c r="F232" s="58" t="s">
        <v>122</v>
      </c>
      <c r="G232" s="103"/>
      <c r="H232" s="109"/>
      <c r="I232" s="102"/>
      <c r="J232" s="61" t="str">
        <f t="shared" si="249"/>
        <v/>
      </c>
      <c r="K232" s="101"/>
      <c r="L232" s="61" t="str">
        <f t="shared" si="250"/>
        <v/>
      </c>
      <c r="M232" s="101"/>
      <c r="N232" s="101"/>
      <c r="O232" s="275"/>
      <c r="P232" s="276"/>
      <c r="Q232" s="276"/>
      <c r="R232" s="260"/>
      <c r="S232" s="297"/>
      <c r="V232" s="60"/>
      <c r="W232" s="58"/>
      <c r="X232" s="58"/>
      <c r="Y232" s="58"/>
      <c r="Z232" s="58"/>
      <c r="AA232" s="58"/>
      <c r="AB232" s="58"/>
      <c r="AC232" s="58"/>
      <c r="AD232" s="58">
        <f t="shared" ca="1" si="232"/>
        <v>0</v>
      </c>
      <c r="AE232" s="58">
        <f t="shared" si="233"/>
        <v>0</v>
      </c>
      <c r="AF232" s="58" t="str">
        <f>IF(G232="","0",VLOOKUP(G232,'登録データ（男）'!$R$4:$T$27,2,FALSE))</f>
        <v>0</v>
      </c>
      <c r="AG232" s="58" t="str">
        <f t="shared" si="234"/>
        <v>00</v>
      </c>
      <c r="AH232" s="58" t="str">
        <f>IF(G232="","0",IF(OR(RIGHT(G232,1)="m",RIGHT(G232,1)="H",RIGHT(G232,1)="W",RIGHT(G232,1)="C"),1,2))</f>
        <v>0</v>
      </c>
      <c r="AI232" s="58" t="str">
        <f t="shared" si="235"/>
        <v>000000</v>
      </c>
      <c r="AJ232" s="58" t="str">
        <f t="shared" ca="1" si="236"/>
        <v/>
      </c>
      <c r="AK232" s="58">
        <f t="shared" si="244"/>
        <v>0</v>
      </c>
      <c r="AL232" s="58" t="str">
        <f>IF(G232="","0",VALUE(VLOOKUP(G232,'登録データ（男）'!$R$4:$T$31,3,FALSE)))</f>
        <v>0</v>
      </c>
      <c r="AM232" s="58">
        <f t="shared" si="237"/>
        <v>0</v>
      </c>
      <c r="AN232" s="58">
        <f t="shared" si="238"/>
        <v>0</v>
      </c>
      <c r="AO232" s="11" t="str">
        <f ca="1">IF(OFFSET(B232,-MOD(ROW(B232),3),0)&lt;&gt;"",IF(RIGHT(G232,1)=")",VALUE(VLOOKUP(OFFSET(B232,-MOD(ROW(B232),3),0),'登録データ（男）'!A217:J1535,8,FALSE)),"0"),"0")</f>
        <v>0</v>
      </c>
      <c r="AP232" s="58">
        <f t="shared" ca="1" si="245"/>
        <v>0</v>
      </c>
      <c r="AQ232" s="58"/>
      <c r="AR232" s="58"/>
      <c r="AS232" s="58"/>
      <c r="AT232" s="58"/>
      <c r="AU232" s="58"/>
      <c r="AV232" s="58"/>
      <c r="AW232" s="58"/>
      <c r="AX232" s="58"/>
      <c r="BD232" s="58" t="str">
        <f>IF(B232="","",VLOOKUP(B232,'登録データ（男）'!$A$3:$L$1202,8))</f>
        <v/>
      </c>
      <c r="BE232" s="58" t="str">
        <f>IF(B232="","",VLOOKUP(B232,'登録データ（男）'!$A$3:$L$1202,11))</f>
        <v/>
      </c>
      <c r="BF232" s="58" t="str">
        <f t="shared" si="242"/>
        <v/>
      </c>
      <c r="BI232" s="58">
        <f t="shared" si="243"/>
        <v>0</v>
      </c>
    </row>
    <row r="233" spans="1:61" ht="18.75" customHeight="1" thickBot="1">
      <c r="A233" s="258"/>
      <c r="B233" s="289"/>
      <c r="C233" s="292"/>
      <c r="D233" s="292"/>
      <c r="E233" s="148" t="s">
        <v>460</v>
      </c>
      <c r="F233" s="73" t="s">
        <v>123</v>
      </c>
      <c r="G233" s="103"/>
      <c r="H233" s="175"/>
      <c r="I233" s="100"/>
      <c r="J233" s="64" t="str">
        <f t="shared" si="249"/>
        <v/>
      </c>
      <c r="K233" s="100"/>
      <c r="L233" s="64" t="str">
        <f t="shared" si="250"/>
        <v/>
      </c>
      <c r="M233" s="100"/>
      <c r="N233" s="98"/>
      <c r="O233" s="271"/>
      <c r="P233" s="272"/>
      <c r="Q233" s="272"/>
      <c r="R233" s="261"/>
      <c r="S233" s="298"/>
      <c r="V233" s="60"/>
      <c r="W233" s="58"/>
      <c r="X233" s="58"/>
      <c r="Y233" s="58"/>
      <c r="Z233" s="58"/>
      <c r="AA233" s="58"/>
      <c r="AB233" s="58"/>
      <c r="AC233" s="58"/>
      <c r="AD233" s="58">
        <f t="shared" ca="1" si="232"/>
        <v>0</v>
      </c>
      <c r="AE233" s="58">
        <f t="shared" si="233"/>
        <v>0</v>
      </c>
      <c r="AF233" s="58" t="str">
        <f>IF(G233="","0",VLOOKUP(G233,'登録データ（男）'!$R$4:$T$27,2,FALSE))</f>
        <v>0</v>
      </c>
      <c r="AG233" s="58" t="str">
        <f t="shared" si="234"/>
        <v>00</v>
      </c>
      <c r="AH233" s="58" t="str">
        <f>IF(G233="","0",IF(OR(RIGHT(G233,1)="m",RIGHT(G233,1)="H",RIGHT(G233,1)="W",RIGHT(G233,1)="C"),1,2))</f>
        <v>0</v>
      </c>
      <c r="AI233" s="58" t="str">
        <f t="shared" si="235"/>
        <v>000000</v>
      </c>
      <c r="AJ233" s="58" t="str">
        <f t="shared" ca="1" si="236"/>
        <v/>
      </c>
      <c r="AK233" s="58">
        <f t="shared" si="244"/>
        <v>0</v>
      </c>
      <c r="AL233" s="58" t="str">
        <f>IF(G233="","0",VALUE(VLOOKUP(G233,'登録データ（男）'!$R$4:$T$31,3,FALSE)))</f>
        <v>0</v>
      </c>
      <c r="AM233" s="58">
        <f t="shared" si="237"/>
        <v>0</v>
      </c>
      <c r="AN233" s="58">
        <f t="shared" si="238"/>
        <v>0</v>
      </c>
      <c r="AO233" s="11" t="str">
        <f ca="1">IF(OFFSET(B233,-MOD(ROW(B233),3),0)&lt;&gt;"",IF(RIGHT(G233,1)=")",VALUE(VLOOKUP(OFFSET(B233,-MOD(ROW(B233),3),0),'登録データ（男）'!A218:J1536,8,FALSE)),"0"),"0")</f>
        <v>0</v>
      </c>
      <c r="AP233" s="58">
        <f t="shared" ca="1" si="245"/>
        <v>0</v>
      </c>
      <c r="AQ233" s="58"/>
      <c r="AR233" s="58"/>
      <c r="AS233" s="58"/>
      <c r="AT233" s="58"/>
      <c r="AU233" s="58"/>
      <c r="AV233" s="58"/>
      <c r="AW233" s="58"/>
      <c r="AX233" s="58"/>
      <c r="BD233" s="58" t="str">
        <f>IF(B233="","",VLOOKUP(B233,'登録データ（男）'!$A$3:$L$1202,8))</f>
        <v/>
      </c>
      <c r="BE233" s="58" t="str">
        <f>IF(B233="","",VLOOKUP(B233,'登録データ（男）'!$A$3:$L$1202,11))</f>
        <v/>
      </c>
      <c r="BF233" s="58" t="str">
        <f t="shared" si="242"/>
        <v/>
      </c>
      <c r="BI233" s="58">
        <f t="shared" si="243"/>
        <v>0</v>
      </c>
    </row>
    <row r="234" spans="1:61" ht="18.75" customHeight="1" thickTop="1">
      <c r="A234" s="257">
        <v>73</v>
      </c>
      <c r="B234" s="287"/>
      <c r="C234" s="290" t="str">
        <f>IF(B234="","",VLOOKUP(B234,'登録データ（男）'!$A$3:$W$2000,2,FALSE))</f>
        <v/>
      </c>
      <c r="D234" s="290" t="str">
        <f>IF(B234="","",VLOOKUP(B234,'登録データ（男）'!$A$3:$W$2000,3,FALSE))</f>
        <v/>
      </c>
      <c r="E234" s="58" t="str">
        <f>IF(B234="","",VLOOKUP(B234,'登録データ（男）'!$A$3:$W$2000,7,FALSE))</f>
        <v/>
      </c>
      <c r="F234" s="72" t="s">
        <v>121</v>
      </c>
      <c r="G234" s="95"/>
      <c r="H234" s="176"/>
      <c r="I234" s="97"/>
      <c r="J234" s="99" t="str">
        <f t="shared" si="249"/>
        <v/>
      </c>
      <c r="K234" s="97"/>
      <c r="L234" s="99" t="str">
        <f t="shared" si="250"/>
        <v/>
      </c>
      <c r="M234" s="97"/>
      <c r="N234" s="96"/>
      <c r="O234" s="273"/>
      <c r="P234" s="274"/>
      <c r="Q234" s="274"/>
      <c r="R234" s="259"/>
      <c r="S234" s="296"/>
      <c r="V234" s="60"/>
      <c r="W234" s="58">
        <f>IF(B234="",0,IF(VLOOKUP(B234,'登録データ（男）'!$A$3:$AT$1687,29,FALSE)=1,0,1))</f>
        <v>0</v>
      </c>
      <c r="X234" s="58">
        <f>IF(B234="",1,0)</f>
        <v>1</v>
      </c>
      <c r="Y234" s="58">
        <f>IF(C234="",1,0)</f>
        <v>1</v>
      </c>
      <c r="Z234" s="58">
        <f>IF(D234="",1,0)</f>
        <v>1</v>
      </c>
      <c r="AA234" s="58">
        <f>IF(E234="",1,0)</f>
        <v>1</v>
      </c>
      <c r="AB234" s="58">
        <f>IF(E235="",1,0)</f>
        <v>1</v>
      </c>
      <c r="AC234" s="58">
        <f>SUM(X234:AB234)</f>
        <v>5</v>
      </c>
      <c r="AD234" s="58">
        <f t="shared" ca="1" si="232"/>
        <v>0</v>
      </c>
      <c r="AE234" s="58">
        <f t="shared" si="233"/>
        <v>0</v>
      </c>
      <c r="AF234" s="58" t="str">
        <f>IF(G234="","0",VLOOKUP(G234,'登録データ（男）'!$R$4:$T$27,2,FALSE))</f>
        <v>0</v>
      </c>
      <c r="AG234" s="58" t="str">
        <f t="shared" si="234"/>
        <v>00</v>
      </c>
      <c r="AH234" s="58" t="str">
        <f>IF(G234="","0",IF(OR(RIGHT(G234,1)="m",RIGHT(G234,1)="H",RIGHT(G234,1)="W",RIGHT(G234,1)="C",RIGHT(G234,1)="〉"),1,2))</f>
        <v>0</v>
      </c>
      <c r="AI234" s="58" t="str">
        <f t="shared" si="235"/>
        <v>000000</v>
      </c>
      <c r="AJ234" s="58" t="str">
        <f t="shared" ca="1" si="236"/>
        <v/>
      </c>
      <c r="AK234" s="58">
        <f t="shared" si="244"/>
        <v>0</v>
      </c>
      <c r="AL234" s="58" t="str">
        <f>IF(G234="","0",VALUE(VLOOKUP(G234,'登録データ（男）'!$R$4:$T$31,3,FALSE)))</f>
        <v>0</v>
      </c>
      <c r="AM234" s="58">
        <f t="shared" si="237"/>
        <v>0</v>
      </c>
      <c r="AN234" s="58">
        <f t="shared" si="238"/>
        <v>0</v>
      </c>
      <c r="AO234" s="11" t="str">
        <f ca="1">IF(OFFSET(B234,-MOD(ROW(B234),3),0)&lt;&gt;"",IF(RIGHT(G234,1)=")",VALUE(VLOOKUP(OFFSET(B234,-MOD(ROW(B234),3),0),'登録データ（男）'!A219:J1537,8,FALSE)),"0"),"0")</f>
        <v>0</v>
      </c>
      <c r="AP234" s="58">
        <f t="shared" ca="1" si="245"/>
        <v>0</v>
      </c>
      <c r="AQ234" s="58" t="str">
        <f t="shared" ref="AQ234" si="269">IF(AR234="","",RANK(AR234,$AR$18:$AR$467,1))</f>
        <v/>
      </c>
      <c r="AR234" s="58" t="str">
        <f>IF(R234="","",B234)</f>
        <v/>
      </c>
      <c r="AS234" s="58" t="str">
        <f t="shared" ref="AS234" si="270">IF(AT234="","",RANK(AT234,$AT$18:$AT$467,1))</f>
        <v/>
      </c>
      <c r="AT234" s="58" t="str">
        <f>IF(S234="","",B234)</f>
        <v/>
      </c>
      <c r="AU234" s="58" t="str">
        <f t="shared" ref="AU234" si="271">IF(AV234="","",RANK(AV234,$AV$18:$AV$467,1))</f>
        <v/>
      </c>
      <c r="AV234" s="58" t="str">
        <f>IF(OR(G234="十種競技",G235="十種競技",G236="十種競技"),B234,"")</f>
        <v/>
      </c>
      <c r="AW234" s="58"/>
      <c r="AX234" s="58">
        <f>B234</f>
        <v>0</v>
      </c>
      <c r="BD234" s="58" t="str">
        <f>IF(B234="","",VLOOKUP(B234,'登録データ（男）'!$A$3:$L$1202,8))</f>
        <v/>
      </c>
      <c r="BE234" s="58" t="str">
        <f>IF(B234="","",VLOOKUP(B234,'登録データ（男）'!$A$3:$L$1202,11))</f>
        <v/>
      </c>
      <c r="BF234" s="58" t="str">
        <f t="shared" si="242"/>
        <v/>
      </c>
      <c r="BI234" s="58">
        <f t="shared" si="243"/>
        <v>0</v>
      </c>
    </row>
    <row r="235" spans="1:61" ht="18.75" customHeight="1">
      <c r="A235" s="250"/>
      <c r="B235" s="288"/>
      <c r="C235" s="291"/>
      <c r="D235" s="291"/>
      <c r="E235" s="109"/>
      <c r="F235" s="58" t="s">
        <v>122</v>
      </c>
      <c r="G235" s="103"/>
      <c r="H235" s="109"/>
      <c r="I235" s="102"/>
      <c r="J235" s="61" t="str">
        <f t="shared" si="249"/>
        <v/>
      </c>
      <c r="K235" s="101"/>
      <c r="L235" s="61" t="str">
        <f t="shared" si="250"/>
        <v/>
      </c>
      <c r="M235" s="101"/>
      <c r="N235" s="101"/>
      <c r="O235" s="275"/>
      <c r="P235" s="276"/>
      <c r="Q235" s="276"/>
      <c r="R235" s="260"/>
      <c r="S235" s="297"/>
      <c r="V235" s="60"/>
      <c r="W235" s="58"/>
      <c r="X235" s="58"/>
      <c r="Y235" s="58"/>
      <c r="Z235" s="58"/>
      <c r="AA235" s="58"/>
      <c r="AB235" s="58"/>
      <c r="AC235" s="58"/>
      <c r="AD235" s="58">
        <f t="shared" ca="1" si="232"/>
        <v>0</v>
      </c>
      <c r="AE235" s="58">
        <f t="shared" si="233"/>
        <v>0</v>
      </c>
      <c r="AF235" s="58" t="str">
        <f>IF(G235="","0",VLOOKUP(G235,'登録データ（男）'!$R$4:$T$27,2,FALSE))</f>
        <v>0</v>
      </c>
      <c r="AG235" s="58" t="str">
        <f t="shared" si="234"/>
        <v>00</v>
      </c>
      <c r="AH235" s="58" t="str">
        <f>IF(G235="","0",IF(OR(RIGHT(G235,1)="m",RIGHT(G235,1)="H",RIGHT(G235,1)="W",RIGHT(G235,1)="C"),1,2))</f>
        <v>0</v>
      </c>
      <c r="AI235" s="58" t="str">
        <f t="shared" si="235"/>
        <v>000000</v>
      </c>
      <c r="AJ235" s="58" t="str">
        <f t="shared" ca="1" si="236"/>
        <v/>
      </c>
      <c r="AK235" s="58">
        <f t="shared" si="244"/>
        <v>0</v>
      </c>
      <c r="AL235" s="58" t="str">
        <f>IF(G235="","0",VALUE(VLOOKUP(G235,'登録データ（男）'!$R$4:$T$31,3,FALSE)))</f>
        <v>0</v>
      </c>
      <c r="AM235" s="58">
        <f t="shared" si="237"/>
        <v>0</v>
      </c>
      <c r="AN235" s="58">
        <f t="shared" si="238"/>
        <v>0</v>
      </c>
      <c r="AO235" s="11" t="str">
        <f ca="1">IF(OFFSET(B235,-MOD(ROW(B235),3),0)&lt;&gt;"",IF(RIGHT(G235,1)=")",VALUE(VLOOKUP(OFFSET(B235,-MOD(ROW(B235),3),0),'登録データ（男）'!A220:J1538,8,FALSE)),"0"),"0")</f>
        <v>0</v>
      </c>
      <c r="AP235" s="58">
        <f t="shared" ca="1" si="245"/>
        <v>0</v>
      </c>
      <c r="AQ235" s="58"/>
      <c r="AR235" s="58"/>
      <c r="AS235" s="58"/>
      <c r="AT235" s="58"/>
      <c r="AU235" s="58"/>
      <c r="AV235" s="58"/>
      <c r="AW235" s="58"/>
      <c r="AX235" s="58"/>
      <c r="BD235" s="58" t="str">
        <f>IF(B235="","",VLOOKUP(B235,'登録データ（男）'!$A$3:$L$1202,8))</f>
        <v/>
      </c>
      <c r="BE235" s="58" t="str">
        <f>IF(B235="","",VLOOKUP(B235,'登録データ（男）'!$A$3:$L$1202,11))</f>
        <v/>
      </c>
      <c r="BF235" s="58" t="str">
        <f t="shared" si="242"/>
        <v/>
      </c>
      <c r="BI235" s="58">
        <f t="shared" si="243"/>
        <v>0</v>
      </c>
    </row>
    <row r="236" spans="1:61" ht="18.75" customHeight="1" thickBot="1">
      <c r="A236" s="258"/>
      <c r="B236" s="289"/>
      <c r="C236" s="292"/>
      <c r="D236" s="292"/>
      <c r="E236" s="148" t="s">
        <v>460</v>
      </c>
      <c r="F236" s="73" t="s">
        <v>123</v>
      </c>
      <c r="G236" s="103"/>
      <c r="H236" s="175"/>
      <c r="I236" s="100"/>
      <c r="J236" s="64" t="str">
        <f t="shared" si="249"/>
        <v/>
      </c>
      <c r="K236" s="100"/>
      <c r="L236" s="64" t="str">
        <f t="shared" si="250"/>
        <v/>
      </c>
      <c r="M236" s="100"/>
      <c r="N236" s="98"/>
      <c r="O236" s="271"/>
      <c r="P236" s="272"/>
      <c r="Q236" s="272"/>
      <c r="R236" s="261"/>
      <c r="S236" s="298"/>
      <c r="V236" s="60"/>
      <c r="W236" s="58"/>
      <c r="X236" s="58"/>
      <c r="Y236" s="58"/>
      <c r="Z236" s="58"/>
      <c r="AA236" s="58"/>
      <c r="AB236" s="58"/>
      <c r="AC236" s="58"/>
      <c r="AD236" s="58">
        <f t="shared" ca="1" si="232"/>
        <v>0</v>
      </c>
      <c r="AE236" s="58">
        <f t="shared" si="233"/>
        <v>0</v>
      </c>
      <c r="AF236" s="58" t="str">
        <f>IF(G236="","0",VLOOKUP(G236,'登録データ（男）'!$R$4:$T$27,2,FALSE))</f>
        <v>0</v>
      </c>
      <c r="AG236" s="58" t="str">
        <f t="shared" si="234"/>
        <v>00</v>
      </c>
      <c r="AH236" s="58" t="str">
        <f>IF(G236="","0",IF(OR(RIGHT(G236,1)="m",RIGHT(G236,1)="H",RIGHT(G236,1)="W",RIGHT(G236,1)="C"),1,2))</f>
        <v>0</v>
      </c>
      <c r="AI236" s="58" t="str">
        <f t="shared" si="235"/>
        <v>000000</v>
      </c>
      <c r="AJ236" s="58" t="str">
        <f t="shared" ca="1" si="236"/>
        <v/>
      </c>
      <c r="AK236" s="58">
        <f t="shared" si="244"/>
        <v>0</v>
      </c>
      <c r="AL236" s="58" t="str">
        <f>IF(G236="","0",VALUE(VLOOKUP(G236,'登録データ（男）'!$R$4:$T$31,3,FALSE)))</f>
        <v>0</v>
      </c>
      <c r="AM236" s="58">
        <f t="shared" si="237"/>
        <v>0</v>
      </c>
      <c r="AN236" s="58">
        <f t="shared" si="238"/>
        <v>0</v>
      </c>
      <c r="AO236" s="11" t="str">
        <f ca="1">IF(OFFSET(B236,-MOD(ROW(B236),3),0)&lt;&gt;"",IF(RIGHT(G236,1)=")",VALUE(VLOOKUP(OFFSET(B236,-MOD(ROW(B236),3),0),'登録データ（男）'!A221:J1539,8,FALSE)),"0"),"0")</f>
        <v>0</v>
      </c>
      <c r="AP236" s="58">
        <f t="shared" ca="1" si="245"/>
        <v>0</v>
      </c>
      <c r="AQ236" s="58"/>
      <c r="AR236" s="58"/>
      <c r="AS236" s="58"/>
      <c r="AT236" s="58"/>
      <c r="AU236" s="58"/>
      <c r="AV236" s="58"/>
      <c r="AW236" s="58"/>
      <c r="AX236" s="58"/>
      <c r="BD236" s="58" t="str">
        <f>IF(B236="","",VLOOKUP(B236,'登録データ（男）'!$A$3:$L$1202,8))</f>
        <v/>
      </c>
      <c r="BE236" s="58" t="str">
        <f>IF(B236="","",VLOOKUP(B236,'登録データ（男）'!$A$3:$L$1202,11))</f>
        <v/>
      </c>
      <c r="BF236" s="58" t="str">
        <f t="shared" si="242"/>
        <v/>
      </c>
      <c r="BI236" s="58">
        <f t="shared" si="243"/>
        <v>0</v>
      </c>
    </row>
    <row r="237" spans="1:61" ht="18.75" customHeight="1" thickTop="1">
      <c r="A237" s="257">
        <v>74</v>
      </c>
      <c r="B237" s="287"/>
      <c r="C237" s="290" t="str">
        <f>IF(B237="","",VLOOKUP(B237,'登録データ（男）'!$A$3:$W$2000,2,FALSE))</f>
        <v/>
      </c>
      <c r="D237" s="290" t="str">
        <f>IF(B237="","",VLOOKUP(B237,'登録データ（男）'!$A$3:$W$2000,3,FALSE))</f>
        <v/>
      </c>
      <c r="E237" s="58" t="str">
        <f>IF(B237="","",VLOOKUP(B237,'登録データ（男）'!$A$3:$W$2000,7,FALSE))</f>
        <v/>
      </c>
      <c r="F237" s="72" t="s">
        <v>121</v>
      </c>
      <c r="G237" s="95"/>
      <c r="H237" s="176"/>
      <c r="I237" s="97"/>
      <c r="J237" s="99" t="str">
        <f t="shared" si="249"/>
        <v/>
      </c>
      <c r="K237" s="97"/>
      <c r="L237" s="99" t="str">
        <f t="shared" si="250"/>
        <v/>
      </c>
      <c r="M237" s="97"/>
      <c r="N237" s="96"/>
      <c r="O237" s="273"/>
      <c r="P237" s="274"/>
      <c r="Q237" s="274"/>
      <c r="R237" s="259"/>
      <c r="S237" s="296"/>
      <c r="V237" s="60"/>
      <c r="W237" s="58">
        <f>IF(B237="",0,IF(VLOOKUP(B237,'登録データ（男）'!$A$3:$AT$1687,29,FALSE)=1,0,1))</f>
        <v>0</v>
      </c>
      <c r="X237" s="58">
        <f>IF(B237="",1,0)</f>
        <v>1</v>
      </c>
      <c r="Y237" s="58">
        <f>IF(C237="",1,0)</f>
        <v>1</v>
      </c>
      <c r="Z237" s="58">
        <f>IF(D237="",1,0)</f>
        <v>1</v>
      </c>
      <c r="AA237" s="58">
        <f>IF(E237="",1,0)</f>
        <v>1</v>
      </c>
      <c r="AB237" s="58">
        <f>IF(E238="",1,0)</f>
        <v>1</v>
      </c>
      <c r="AC237" s="58">
        <f>SUM(X237:AB237)</f>
        <v>5</v>
      </c>
      <c r="AD237" s="58">
        <f t="shared" ca="1" si="232"/>
        <v>0</v>
      </c>
      <c r="AE237" s="58">
        <f t="shared" si="233"/>
        <v>0</v>
      </c>
      <c r="AF237" s="58" t="str">
        <f>IF(G237="","0",VLOOKUP(G237,'登録データ（男）'!$R$4:$T$27,2,FALSE))</f>
        <v>0</v>
      </c>
      <c r="AG237" s="58" t="str">
        <f t="shared" si="234"/>
        <v>00</v>
      </c>
      <c r="AH237" s="58" t="str">
        <f>IF(G237="","0",IF(OR(RIGHT(G237,1)="m",RIGHT(G237,1)="H",RIGHT(G237,1)="W",RIGHT(G237,1)="C",RIGHT(G237,1)="〉"),1,2))</f>
        <v>0</v>
      </c>
      <c r="AI237" s="58" t="str">
        <f t="shared" si="235"/>
        <v>000000</v>
      </c>
      <c r="AJ237" s="58" t="str">
        <f t="shared" ca="1" si="236"/>
        <v/>
      </c>
      <c r="AK237" s="58">
        <f t="shared" si="244"/>
        <v>0</v>
      </c>
      <c r="AL237" s="58" t="str">
        <f>IF(G237="","0",VALUE(VLOOKUP(G237,'登録データ（男）'!$R$4:$T$31,3,FALSE)))</f>
        <v>0</v>
      </c>
      <c r="AM237" s="58">
        <f t="shared" si="237"/>
        <v>0</v>
      </c>
      <c r="AN237" s="58">
        <f t="shared" si="238"/>
        <v>0</v>
      </c>
      <c r="AO237" s="11" t="str">
        <f ca="1">IF(OFFSET(B237,-MOD(ROW(B237),3),0)&lt;&gt;"",IF(RIGHT(G237,1)=")",VALUE(VLOOKUP(OFFSET(B237,-MOD(ROW(B237),3),0),'登録データ（男）'!A222:J1540,8,FALSE)),"0"),"0")</f>
        <v>0</v>
      </c>
      <c r="AP237" s="58">
        <f t="shared" ca="1" si="245"/>
        <v>0</v>
      </c>
      <c r="AQ237" s="58" t="str">
        <f t="shared" ref="AQ237" si="272">IF(AR237="","",RANK(AR237,$AR$18:$AR$467,1))</f>
        <v/>
      </c>
      <c r="AR237" s="58" t="str">
        <f>IF(R237="","",B237)</f>
        <v/>
      </c>
      <c r="AS237" s="58" t="str">
        <f t="shared" ref="AS237" si="273">IF(AT237="","",RANK(AT237,$AT$18:$AT$467,1))</f>
        <v/>
      </c>
      <c r="AT237" s="58" t="str">
        <f>IF(S237="","",B237)</f>
        <v/>
      </c>
      <c r="AU237" s="58" t="str">
        <f t="shared" ref="AU237" si="274">IF(AV237="","",RANK(AV237,$AV$18:$AV$467,1))</f>
        <v/>
      </c>
      <c r="AV237" s="58" t="str">
        <f>IF(OR(G237="十種競技",G238="十種競技",G239="十種競技"),B237,"")</f>
        <v/>
      </c>
      <c r="AW237" s="58"/>
      <c r="AX237" s="58">
        <f>B237</f>
        <v>0</v>
      </c>
      <c r="BD237" s="58" t="str">
        <f>IF(B237="","",VLOOKUP(B237,'登録データ（男）'!$A$3:$L$1202,8))</f>
        <v/>
      </c>
      <c r="BE237" s="58" t="str">
        <f>IF(B237="","",VLOOKUP(B237,'登録データ（男）'!$A$3:$L$1202,11))</f>
        <v/>
      </c>
      <c r="BF237" s="58" t="str">
        <f t="shared" si="242"/>
        <v/>
      </c>
      <c r="BI237" s="58">
        <f t="shared" si="243"/>
        <v>0</v>
      </c>
    </row>
    <row r="238" spans="1:61" ht="18" customHeight="1">
      <c r="A238" s="250"/>
      <c r="B238" s="288"/>
      <c r="C238" s="291"/>
      <c r="D238" s="291"/>
      <c r="E238" s="109"/>
      <c r="F238" s="58" t="s">
        <v>122</v>
      </c>
      <c r="G238" s="103"/>
      <c r="H238" s="109"/>
      <c r="I238" s="102"/>
      <c r="J238" s="61" t="str">
        <f t="shared" si="249"/>
        <v/>
      </c>
      <c r="K238" s="101"/>
      <c r="L238" s="61" t="str">
        <f t="shared" si="250"/>
        <v/>
      </c>
      <c r="M238" s="101"/>
      <c r="N238" s="101"/>
      <c r="O238" s="275"/>
      <c r="P238" s="276"/>
      <c r="Q238" s="276"/>
      <c r="R238" s="260"/>
      <c r="S238" s="297"/>
      <c r="V238" s="60"/>
      <c r="W238" s="58"/>
      <c r="X238" s="58"/>
      <c r="Y238" s="58"/>
      <c r="Z238" s="58"/>
      <c r="AA238" s="58"/>
      <c r="AB238" s="58"/>
      <c r="AC238" s="58"/>
      <c r="AD238" s="58">
        <f t="shared" ca="1" si="232"/>
        <v>0</v>
      </c>
      <c r="AE238" s="58">
        <f t="shared" si="233"/>
        <v>0</v>
      </c>
      <c r="AF238" s="58" t="str">
        <f>IF(G238="","0",VLOOKUP(G238,'登録データ（男）'!$R$4:$T$27,2,FALSE))</f>
        <v>0</v>
      </c>
      <c r="AG238" s="58" t="str">
        <f t="shared" si="234"/>
        <v>00</v>
      </c>
      <c r="AH238" s="58" t="str">
        <f>IF(G238="","0",IF(OR(RIGHT(G238,1)="m",RIGHT(G238,1)="H",RIGHT(G238,1)="W",RIGHT(G238,1)="C"),1,2))</f>
        <v>0</v>
      </c>
      <c r="AI238" s="58" t="str">
        <f t="shared" si="235"/>
        <v>000000</v>
      </c>
      <c r="AJ238" s="58" t="str">
        <f t="shared" ca="1" si="236"/>
        <v/>
      </c>
      <c r="AK238" s="58">
        <f t="shared" si="244"/>
        <v>0</v>
      </c>
      <c r="AL238" s="58" t="str">
        <f>IF(G238="","0",VALUE(VLOOKUP(G238,'登録データ（男）'!$R$4:$T$31,3,FALSE)))</f>
        <v>0</v>
      </c>
      <c r="AM238" s="58">
        <f t="shared" si="237"/>
        <v>0</v>
      </c>
      <c r="AN238" s="58">
        <f t="shared" si="238"/>
        <v>0</v>
      </c>
      <c r="AO238" s="11" t="str">
        <f ca="1">IF(OFFSET(B238,-MOD(ROW(B238),3),0)&lt;&gt;"",IF(RIGHT(G238,1)=")",VALUE(VLOOKUP(OFFSET(B238,-MOD(ROW(B238),3),0),'登録データ（男）'!A223:J1541,8,FALSE)),"0"),"0")</f>
        <v>0</v>
      </c>
      <c r="AP238" s="58">
        <f t="shared" ca="1" si="245"/>
        <v>0</v>
      </c>
      <c r="AQ238" s="58"/>
      <c r="AR238" s="58"/>
      <c r="AS238" s="58"/>
      <c r="AT238" s="58"/>
      <c r="AU238" s="58"/>
      <c r="AV238" s="58"/>
      <c r="AW238" s="58"/>
      <c r="AX238" s="58"/>
      <c r="BD238" s="58" t="str">
        <f>IF(B238="","",VLOOKUP(B238,'登録データ（男）'!$A$3:$L$1202,8))</f>
        <v/>
      </c>
      <c r="BE238" s="58" t="str">
        <f>IF(B238="","",VLOOKUP(B238,'登録データ（男）'!$A$3:$L$1202,11))</f>
        <v/>
      </c>
      <c r="BF238" s="58" t="str">
        <f t="shared" si="242"/>
        <v/>
      </c>
      <c r="BI238" s="58">
        <f t="shared" si="243"/>
        <v>0</v>
      </c>
    </row>
    <row r="239" spans="1:61" ht="16.5" customHeight="1" thickBot="1">
      <c r="A239" s="258"/>
      <c r="B239" s="289"/>
      <c r="C239" s="292"/>
      <c r="D239" s="292"/>
      <c r="E239" s="148" t="s">
        <v>460</v>
      </c>
      <c r="F239" s="73" t="s">
        <v>123</v>
      </c>
      <c r="G239" s="103"/>
      <c r="H239" s="175"/>
      <c r="I239" s="100"/>
      <c r="J239" s="64" t="str">
        <f t="shared" si="249"/>
        <v/>
      </c>
      <c r="K239" s="100"/>
      <c r="L239" s="64" t="str">
        <f t="shared" si="250"/>
        <v/>
      </c>
      <c r="M239" s="100"/>
      <c r="N239" s="98"/>
      <c r="O239" s="271"/>
      <c r="P239" s="272"/>
      <c r="Q239" s="272"/>
      <c r="R239" s="261"/>
      <c r="S239" s="298"/>
      <c r="V239" s="60"/>
      <c r="W239" s="58"/>
      <c r="X239" s="58"/>
      <c r="Y239" s="58"/>
      <c r="Z239" s="58"/>
      <c r="AA239" s="58"/>
      <c r="AB239" s="58"/>
      <c r="AC239" s="58"/>
      <c r="AD239" s="58">
        <f t="shared" ca="1" si="232"/>
        <v>0</v>
      </c>
      <c r="AE239" s="58">
        <f t="shared" si="233"/>
        <v>0</v>
      </c>
      <c r="AF239" s="58" t="str">
        <f>IF(G239="","0",VLOOKUP(G239,'登録データ（男）'!$R$4:$T$27,2,FALSE))</f>
        <v>0</v>
      </c>
      <c r="AG239" s="58" t="str">
        <f t="shared" si="234"/>
        <v>00</v>
      </c>
      <c r="AH239" s="58" t="str">
        <f>IF(G239="","0",IF(OR(RIGHT(G239,1)="m",RIGHT(G239,1)="H",RIGHT(G239,1)="W",RIGHT(G239,1)="C"),1,2))</f>
        <v>0</v>
      </c>
      <c r="AI239" s="58" t="str">
        <f t="shared" si="235"/>
        <v>000000</v>
      </c>
      <c r="AJ239" s="58" t="str">
        <f t="shared" ca="1" si="236"/>
        <v/>
      </c>
      <c r="AK239" s="58">
        <f t="shared" si="244"/>
        <v>0</v>
      </c>
      <c r="AL239" s="58" t="str">
        <f>IF(G239="","0",VALUE(VLOOKUP(G239,'登録データ（男）'!$R$4:$T$31,3,FALSE)))</f>
        <v>0</v>
      </c>
      <c r="AM239" s="58">
        <f t="shared" si="237"/>
        <v>0</v>
      </c>
      <c r="AN239" s="58">
        <f t="shared" si="238"/>
        <v>0</v>
      </c>
      <c r="AO239" s="11" t="str">
        <f ca="1">IF(OFFSET(B239,-MOD(ROW(B239),3),0)&lt;&gt;"",IF(RIGHT(G239,1)=")",VALUE(VLOOKUP(OFFSET(B239,-MOD(ROW(B239),3),0),'登録データ（男）'!A224:J1542,8,FALSE)),"0"),"0")</f>
        <v>0</v>
      </c>
      <c r="AP239" s="58">
        <f t="shared" ca="1" si="245"/>
        <v>0</v>
      </c>
      <c r="AQ239" s="58"/>
      <c r="AR239" s="58"/>
      <c r="AS239" s="58"/>
      <c r="AT239" s="58"/>
      <c r="AU239" s="58"/>
      <c r="AV239" s="58"/>
      <c r="AW239" s="58"/>
      <c r="AX239" s="58"/>
      <c r="BD239" s="58" t="str">
        <f>IF(B239="","",VLOOKUP(B239,'登録データ（男）'!$A$3:$L$1202,8))</f>
        <v/>
      </c>
      <c r="BE239" s="58" t="str">
        <f>IF(B239="","",VLOOKUP(B239,'登録データ（男）'!$A$3:$L$1202,11))</f>
        <v/>
      </c>
      <c r="BF239" s="58" t="str">
        <f t="shared" si="242"/>
        <v/>
      </c>
      <c r="BI239" s="58">
        <f t="shared" si="243"/>
        <v>0</v>
      </c>
    </row>
    <row r="240" spans="1:61" ht="18.75" customHeight="1" thickTop="1">
      <c r="A240" s="257">
        <v>75</v>
      </c>
      <c r="B240" s="287"/>
      <c r="C240" s="290" t="str">
        <f>IF(B240="","",VLOOKUP(B240,'登録データ（男）'!$A$3:$W$2000,2,FALSE))</f>
        <v/>
      </c>
      <c r="D240" s="290" t="str">
        <f>IF(B240="","",VLOOKUP(B240,'登録データ（男）'!$A$3:$W$2000,3,FALSE))</f>
        <v/>
      </c>
      <c r="E240" s="58" t="str">
        <f>IF(B240="","",VLOOKUP(B240,'登録データ（男）'!$A$3:$W$2000,7,FALSE))</f>
        <v/>
      </c>
      <c r="F240" s="72" t="s">
        <v>121</v>
      </c>
      <c r="G240" s="95"/>
      <c r="H240" s="176"/>
      <c r="I240" s="97"/>
      <c r="J240" s="99" t="str">
        <f t="shared" si="249"/>
        <v/>
      </c>
      <c r="K240" s="97"/>
      <c r="L240" s="99" t="str">
        <f t="shared" si="250"/>
        <v/>
      </c>
      <c r="M240" s="97"/>
      <c r="N240" s="96"/>
      <c r="O240" s="273"/>
      <c r="P240" s="274"/>
      <c r="Q240" s="274"/>
      <c r="R240" s="259"/>
      <c r="S240" s="296"/>
      <c r="V240" s="60"/>
      <c r="W240" s="58">
        <f>IF(B240="",0,IF(VLOOKUP(B240,'登録データ（男）'!$A$3:$AT$1687,29,FALSE)=1,0,1))</f>
        <v>0</v>
      </c>
      <c r="X240" s="58">
        <f>IF(B240="",1,0)</f>
        <v>1</v>
      </c>
      <c r="Y240" s="58">
        <f>IF(C240="",1,0)</f>
        <v>1</v>
      </c>
      <c r="Z240" s="58">
        <f>IF(D240="",1,0)</f>
        <v>1</v>
      </c>
      <c r="AA240" s="58">
        <f>IF(E240="",1,0)</f>
        <v>1</v>
      </c>
      <c r="AB240" s="58">
        <f>IF(E241="",1,0)</f>
        <v>1</v>
      </c>
      <c r="AC240" s="58">
        <f>SUM(X240:AB240)</f>
        <v>5</v>
      </c>
      <c r="AD240" s="58">
        <f t="shared" ca="1" si="232"/>
        <v>0</v>
      </c>
      <c r="AE240" s="58">
        <f t="shared" si="233"/>
        <v>0</v>
      </c>
      <c r="AF240" s="58" t="str">
        <f>IF(G240="","0",VLOOKUP(G240,'登録データ（男）'!$R$4:$T$27,2,FALSE))</f>
        <v>0</v>
      </c>
      <c r="AG240" s="58" t="str">
        <f t="shared" si="234"/>
        <v>00</v>
      </c>
      <c r="AH240" s="58" t="str">
        <f>IF(G240="","0",IF(OR(RIGHT(G240,1)="m",RIGHT(G240,1)="H",RIGHT(G240,1)="W",RIGHT(G240,1)="C",RIGHT(G240,1)="〉"),1,2))</f>
        <v>0</v>
      </c>
      <c r="AI240" s="58" t="str">
        <f t="shared" si="235"/>
        <v>000000</v>
      </c>
      <c r="AJ240" s="58" t="str">
        <f t="shared" ca="1" si="236"/>
        <v/>
      </c>
      <c r="AK240" s="58">
        <f t="shared" si="244"/>
        <v>0</v>
      </c>
      <c r="AL240" s="58" t="str">
        <f>IF(G240="","0",VALUE(VLOOKUP(G240,'登録データ（男）'!$R$4:$T$31,3,FALSE)))</f>
        <v>0</v>
      </c>
      <c r="AM240" s="58">
        <f t="shared" si="237"/>
        <v>0</v>
      </c>
      <c r="AN240" s="58">
        <f t="shared" si="238"/>
        <v>0</v>
      </c>
      <c r="AO240" s="11" t="str">
        <f ca="1">IF(OFFSET(B240,-MOD(ROW(B240),3),0)&lt;&gt;"",IF(RIGHT(G240,1)=")",VALUE(VLOOKUP(OFFSET(B240,-MOD(ROW(B240),3),0),'登録データ（男）'!A225:J1543,8,FALSE)),"0"),"0")</f>
        <v>0</v>
      </c>
      <c r="AP240" s="58">
        <f t="shared" ca="1" si="245"/>
        <v>0</v>
      </c>
      <c r="AQ240" s="58" t="str">
        <f t="shared" ref="AQ240" si="275">IF(AR240="","",RANK(AR240,$AR$18:$AR$467,1))</f>
        <v/>
      </c>
      <c r="AR240" s="58" t="str">
        <f>IF(R240="","",B240)</f>
        <v/>
      </c>
      <c r="AS240" s="58" t="str">
        <f t="shared" ref="AS240" si="276">IF(AT240="","",RANK(AT240,$AT$18:$AT$467,1))</f>
        <v/>
      </c>
      <c r="AT240" s="58" t="str">
        <f>IF(S240="","",B240)</f>
        <v/>
      </c>
      <c r="AU240" s="58" t="str">
        <f t="shared" ref="AU240" si="277">IF(AV240="","",RANK(AV240,$AV$18:$AV$467,1))</f>
        <v/>
      </c>
      <c r="AV240" s="58" t="str">
        <f>IF(OR(G240="十種競技",G241="十種競技",G242="十種競技"),B240,"")</f>
        <v/>
      </c>
      <c r="AW240" s="58"/>
      <c r="AX240" s="58">
        <f>B240</f>
        <v>0</v>
      </c>
      <c r="BD240" s="58" t="str">
        <f>IF(B240="","",VLOOKUP(B240,'登録データ（男）'!$A$3:$L$1202,8))</f>
        <v/>
      </c>
      <c r="BE240" s="58" t="str">
        <f>IF(B240="","",VLOOKUP(B240,'登録データ（男）'!$A$3:$L$1202,11))</f>
        <v/>
      </c>
      <c r="BF240" s="58" t="str">
        <f t="shared" si="242"/>
        <v/>
      </c>
      <c r="BI240" s="58">
        <f t="shared" si="243"/>
        <v>0</v>
      </c>
    </row>
    <row r="241" spans="1:61" ht="16.5" customHeight="1">
      <c r="A241" s="250"/>
      <c r="B241" s="288"/>
      <c r="C241" s="291"/>
      <c r="D241" s="291"/>
      <c r="E241" s="109"/>
      <c r="F241" s="58" t="s">
        <v>122</v>
      </c>
      <c r="G241" s="103"/>
      <c r="H241" s="109"/>
      <c r="I241" s="102"/>
      <c r="J241" s="61" t="str">
        <f t="shared" si="249"/>
        <v/>
      </c>
      <c r="K241" s="101"/>
      <c r="L241" s="61" t="str">
        <f t="shared" si="250"/>
        <v/>
      </c>
      <c r="M241" s="101"/>
      <c r="N241" s="101"/>
      <c r="O241" s="275"/>
      <c r="P241" s="276"/>
      <c r="Q241" s="276"/>
      <c r="R241" s="260"/>
      <c r="S241" s="297"/>
      <c r="V241" s="60"/>
      <c r="W241" s="58"/>
      <c r="X241" s="58"/>
      <c r="Y241" s="58"/>
      <c r="Z241" s="58"/>
      <c r="AA241" s="58"/>
      <c r="AB241" s="58"/>
      <c r="AC241" s="58"/>
      <c r="AD241" s="58">
        <f t="shared" ca="1" si="232"/>
        <v>0</v>
      </c>
      <c r="AE241" s="58">
        <f t="shared" si="233"/>
        <v>0</v>
      </c>
      <c r="AF241" s="58" t="str">
        <f>IF(G241="","0",VLOOKUP(G241,'登録データ（男）'!$R$4:$T$27,2,FALSE))</f>
        <v>0</v>
      </c>
      <c r="AG241" s="58" t="str">
        <f t="shared" si="234"/>
        <v>00</v>
      </c>
      <c r="AH241" s="58" t="str">
        <f>IF(G241="","0",IF(OR(RIGHT(G241,1)="m",RIGHT(G241,1)="H",RIGHT(G241,1)="W",RIGHT(G241,1)="C"),1,2))</f>
        <v>0</v>
      </c>
      <c r="AI241" s="58" t="str">
        <f t="shared" si="235"/>
        <v>000000</v>
      </c>
      <c r="AJ241" s="58" t="str">
        <f t="shared" ca="1" si="236"/>
        <v/>
      </c>
      <c r="AK241" s="58">
        <f t="shared" si="244"/>
        <v>0</v>
      </c>
      <c r="AL241" s="58" t="str">
        <f>IF(G241="","0",VALUE(VLOOKUP(G241,'登録データ（男）'!$R$4:$T$31,3,FALSE)))</f>
        <v>0</v>
      </c>
      <c r="AM241" s="58">
        <f t="shared" si="237"/>
        <v>0</v>
      </c>
      <c r="AN241" s="58">
        <f t="shared" si="238"/>
        <v>0</v>
      </c>
      <c r="AO241" s="11" t="str">
        <f ca="1">IF(OFFSET(B241,-MOD(ROW(B241),3),0)&lt;&gt;"",IF(RIGHT(G241,1)=")",VALUE(VLOOKUP(OFFSET(B241,-MOD(ROW(B241),3),0),'登録データ（男）'!A226:J1544,8,FALSE)),"0"),"0")</f>
        <v>0</v>
      </c>
      <c r="AP241" s="58">
        <f t="shared" ca="1" si="245"/>
        <v>0</v>
      </c>
      <c r="AQ241" s="58"/>
      <c r="AR241" s="58"/>
      <c r="AS241" s="58"/>
      <c r="AT241" s="58"/>
      <c r="AU241" s="58"/>
      <c r="AV241" s="58"/>
      <c r="AW241" s="58"/>
      <c r="AX241" s="58"/>
      <c r="BD241" s="58" t="str">
        <f>IF(B241="","",VLOOKUP(B241,'登録データ（男）'!$A$3:$L$1202,8))</f>
        <v/>
      </c>
      <c r="BE241" s="58" t="str">
        <f>IF(B241="","",VLOOKUP(B241,'登録データ（男）'!$A$3:$L$1202,11))</f>
        <v/>
      </c>
      <c r="BF241" s="58" t="str">
        <f t="shared" si="242"/>
        <v/>
      </c>
      <c r="BI241" s="58">
        <f t="shared" si="243"/>
        <v>0</v>
      </c>
    </row>
    <row r="242" spans="1:61" ht="18.75" customHeight="1" thickBot="1">
      <c r="A242" s="258"/>
      <c r="B242" s="289"/>
      <c r="C242" s="292"/>
      <c r="D242" s="292"/>
      <c r="E242" s="148" t="s">
        <v>460</v>
      </c>
      <c r="F242" s="73" t="s">
        <v>123</v>
      </c>
      <c r="G242" s="103"/>
      <c r="H242" s="175"/>
      <c r="I242" s="100"/>
      <c r="J242" s="64" t="str">
        <f t="shared" si="249"/>
        <v/>
      </c>
      <c r="K242" s="100"/>
      <c r="L242" s="64" t="str">
        <f t="shared" si="250"/>
        <v/>
      </c>
      <c r="M242" s="100"/>
      <c r="N242" s="98"/>
      <c r="O242" s="271"/>
      <c r="P242" s="272"/>
      <c r="Q242" s="272"/>
      <c r="R242" s="261"/>
      <c r="S242" s="298"/>
      <c r="V242" s="60"/>
      <c r="W242" s="58"/>
      <c r="X242" s="58"/>
      <c r="Y242" s="58"/>
      <c r="Z242" s="58"/>
      <c r="AA242" s="58"/>
      <c r="AB242" s="58"/>
      <c r="AC242" s="58"/>
      <c r="AD242" s="58">
        <f t="shared" ca="1" si="232"/>
        <v>0</v>
      </c>
      <c r="AE242" s="58">
        <f t="shared" si="233"/>
        <v>0</v>
      </c>
      <c r="AF242" s="58" t="str">
        <f>IF(G242="","0",VLOOKUP(G242,'登録データ（男）'!$R$4:$T$27,2,FALSE))</f>
        <v>0</v>
      </c>
      <c r="AG242" s="58" t="str">
        <f t="shared" si="234"/>
        <v>00</v>
      </c>
      <c r="AH242" s="58" t="str">
        <f>IF(G242="","0",IF(OR(RIGHT(G242,1)="m",RIGHT(G242,1)="H",RIGHT(G242,1)="W",RIGHT(G242,1)="C"),1,2))</f>
        <v>0</v>
      </c>
      <c r="AI242" s="58" t="str">
        <f t="shared" si="235"/>
        <v>000000</v>
      </c>
      <c r="AJ242" s="58" t="str">
        <f t="shared" ca="1" si="236"/>
        <v/>
      </c>
      <c r="AK242" s="58">
        <f t="shared" si="244"/>
        <v>0</v>
      </c>
      <c r="AL242" s="58" t="str">
        <f>IF(G242="","0",VALUE(VLOOKUP(G242,'登録データ（男）'!$R$4:$T$31,3,FALSE)))</f>
        <v>0</v>
      </c>
      <c r="AM242" s="58">
        <f t="shared" si="237"/>
        <v>0</v>
      </c>
      <c r="AN242" s="58">
        <f t="shared" si="238"/>
        <v>0</v>
      </c>
      <c r="AO242" s="11" t="str">
        <f ca="1">IF(OFFSET(B242,-MOD(ROW(B242),3),0)&lt;&gt;"",IF(RIGHT(G242,1)=")",VALUE(VLOOKUP(OFFSET(B242,-MOD(ROW(B242),3),0),'登録データ（男）'!A227:J1545,8,FALSE)),"0"),"0")</f>
        <v>0</v>
      </c>
      <c r="AP242" s="58">
        <f t="shared" ca="1" si="245"/>
        <v>0</v>
      </c>
      <c r="AQ242" s="58"/>
      <c r="AR242" s="58"/>
      <c r="AS242" s="58"/>
      <c r="AT242" s="58"/>
      <c r="AU242" s="58"/>
      <c r="AV242" s="58"/>
      <c r="AW242" s="58"/>
      <c r="AX242" s="58"/>
      <c r="BD242" s="58" t="str">
        <f>IF(B242="","",VLOOKUP(B242,'登録データ（男）'!$A$3:$L$1202,8))</f>
        <v/>
      </c>
      <c r="BE242" s="58" t="str">
        <f>IF(B242="","",VLOOKUP(B242,'登録データ（男）'!$A$3:$L$1202,11))</f>
        <v/>
      </c>
      <c r="BF242" s="58" t="str">
        <f t="shared" si="242"/>
        <v/>
      </c>
      <c r="BI242" s="58">
        <f t="shared" si="243"/>
        <v>0</v>
      </c>
    </row>
    <row r="243" spans="1:61" ht="18.75" customHeight="1" thickTop="1">
      <c r="A243" s="257">
        <v>76</v>
      </c>
      <c r="B243" s="287"/>
      <c r="C243" s="290" t="str">
        <f>IF(B243="","",VLOOKUP(B243,'登録データ（男）'!$A$3:$W$2000,2,FALSE))</f>
        <v/>
      </c>
      <c r="D243" s="290" t="str">
        <f>IF(B243="","",VLOOKUP(B243,'登録データ（男）'!$A$3:$W$2000,3,FALSE))</f>
        <v/>
      </c>
      <c r="E243" s="58" t="str">
        <f>IF(B243="","",VLOOKUP(B243,'登録データ（男）'!$A$3:$W$2000,7,FALSE))</f>
        <v/>
      </c>
      <c r="F243" s="72" t="s">
        <v>121</v>
      </c>
      <c r="G243" s="95"/>
      <c r="H243" s="176"/>
      <c r="I243" s="97"/>
      <c r="J243" s="99" t="str">
        <f t="shared" si="249"/>
        <v/>
      </c>
      <c r="K243" s="97"/>
      <c r="L243" s="99" t="str">
        <f t="shared" si="250"/>
        <v/>
      </c>
      <c r="M243" s="97"/>
      <c r="N243" s="96"/>
      <c r="O243" s="273"/>
      <c r="P243" s="274"/>
      <c r="Q243" s="274"/>
      <c r="R243" s="259"/>
      <c r="S243" s="296"/>
      <c r="V243" s="60"/>
      <c r="W243" s="58">
        <f>IF(B243="",0,IF(VLOOKUP(B243,'登録データ（男）'!$A$3:$AT$1687,29,FALSE)=1,0,1))</f>
        <v>0</v>
      </c>
      <c r="X243" s="58">
        <f>IF(B243="",1,0)</f>
        <v>1</v>
      </c>
      <c r="Y243" s="58">
        <f>IF(C243="",1,0)</f>
        <v>1</v>
      </c>
      <c r="Z243" s="58">
        <f>IF(D243="",1,0)</f>
        <v>1</v>
      </c>
      <c r="AA243" s="58">
        <f>IF(E243="",1,0)</f>
        <v>1</v>
      </c>
      <c r="AB243" s="58">
        <f>IF(E244="",1,0)</f>
        <v>1</v>
      </c>
      <c r="AC243" s="58">
        <f>SUM(X243:AB243)</f>
        <v>5</v>
      </c>
      <c r="AD243" s="58">
        <f t="shared" ca="1" si="232"/>
        <v>0</v>
      </c>
      <c r="AE243" s="58">
        <f t="shared" si="233"/>
        <v>0</v>
      </c>
      <c r="AF243" s="58" t="str">
        <f>IF(G243="","0",VLOOKUP(G243,'登録データ（男）'!$R$4:$T$27,2,FALSE))</f>
        <v>0</v>
      </c>
      <c r="AG243" s="58" t="str">
        <f t="shared" si="234"/>
        <v>00</v>
      </c>
      <c r="AH243" s="58" t="str">
        <f>IF(G243="","0",IF(OR(RIGHT(G243,1)="m",RIGHT(G243,1)="H",RIGHT(G243,1)="W",RIGHT(G243,1)="C",RIGHT(G243,1)="〉"),1,2))</f>
        <v>0</v>
      </c>
      <c r="AI243" s="58" t="str">
        <f t="shared" si="235"/>
        <v>000000</v>
      </c>
      <c r="AJ243" s="58" t="str">
        <f t="shared" ca="1" si="236"/>
        <v/>
      </c>
      <c r="AK243" s="58">
        <f t="shared" si="244"/>
        <v>0</v>
      </c>
      <c r="AL243" s="58" t="str">
        <f>IF(G243="","0",VALUE(VLOOKUP(G243,'登録データ（男）'!$R$4:$T$31,3,FALSE)))</f>
        <v>0</v>
      </c>
      <c r="AM243" s="58">
        <f t="shared" si="237"/>
        <v>0</v>
      </c>
      <c r="AN243" s="58">
        <f t="shared" si="238"/>
        <v>0</v>
      </c>
      <c r="AO243" s="11" t="str">
        <f ca="1">IF(OFFSET(B243,-MOD(ROW(B243),3),0)&lt;&gt;"",IF(RIGHT(G243,1)=")",VALUE(VLOOKUP(OFFSET(B243,-MOD(ROW(B243),3),0),'登録データ（男）'!A228:J1546,8,FALSE)),"0"),"0")</f>
        <v>0</v>
      </c>
      <c r="AP243" s="58">
        <f t="shared" ca="1" si="245"/>
        <v>0</v>
      </c>
      <c r="AQ243" s="58" t="str">
        <f t="shared" ref="AQ243" si="278">IF(AR243="","",RANK(AR243,$AR$18:$AR$467,1))</f>
        <v/>
      </c>
      <c r="AR243" s="58" t="str">
        <f>IF(R243="","",B243)</f>
        <v/>
      </c>
      <c r="AS243" s="58" t="str">
        <f t="shared" ref="AS243" si="279">IF(AT243="","",RANK(AT243,$AT$18:$AT$467,1))</f>
        <v/>
      </c>
      <c r="AT243" s="58" t="str">
        <f>IF(S243="","",B243)</f>
        <v/>
      </c>
      <c r="AU243" s="58" t="str">
        <f t="shared" ref="AU243" si="280">IF(AV243="","",RANK(AV243,$AV$18:$AV$467,1))</f>
        <v/>
      </c>
      <c r="AV243" s="58" t="str">
        <f>IF(OR(G243="十種競技",G244="十種競技",G245="十種競技"),B243,"")</f>
        <v/>
      </c>
      <c r="AW243" s="58"/>
      <c r="AX243" s="58">
        <f>B243</f>
        <v>0</v>
      </c>
      <c r="BD243" s="58" t="str">
        <f>IF(B243="","",VLOOKUP(B243,'登録データ（男）'!$A$3:$L$1202,8))</f>
        <v/>
      </c>
      <c r="BE243" s="58" t="str">
        <f>IF(B243="","",VLOOKUP(B243,'登録データ（男）'!$A$3:$L$1202,11))</f>
        <v/>
      </c>
      <c r="BF243" s="58" t="str">
        <f t="shared" si="242"/>
        <v/>
      </c>
      <c r="BI243" s="58">
        <f t="shared" si="243"/>
        <v>0</v>
      </c>
    </row>
    <row r="244" spans="1:61" ht="18" customHeight="1">
      <c r="A244" s="250"/>
      <c r="B244" s="288"/>
      <c r="C244" s="291"/>
      <c r="D244" s="291"/>
      <c r="E244" s="109"/>
      <c r="F244" s="58" t="s">
        <v>122</v>
      </c>
      <c r="G244" s="103"/>
      <c r="H244" s="109"/>
      <c r="I244" s="102"/>
      <c r="J244" s="61" t="str">
        <f t="shared" si="249"/>
        <v/>
      </c>
      <c r="K244" s="101"/>
      <c r="L244" s="61" t="str">
        <f t="shared" si="250"/>
        <v/>
      </c>
      <c r="M244" s="101"/>
      <c r="N244" s="101"/>
      <c r="O244" s="275"/>
      <c r="P244" s="276"/>
      <c r="Q244" s="276"/>
      <c r="R244" s="260"/>
      <c r="S244" s="297"/>
      <c r="V244" s="60"/>
      <c r="W244" s="58"/>
      <c r="X244" s="58"/>
      <c r="Y244" s="58"/>
      <c r="Z244" s="58"/>
      <c r="AA244" s="58"/>
      <c r="AB244" s="58"/>
      <c r="AC244" s="58"/>
      <c r="AD244" s="58">
        <f t="shared" ca="1" si="232"/>
        <v>0</v>
      </c>
      <c r="AE244" s="58">
        <f t="shared" si="233"/>
        <v>0</v>
      </c>
      <c r="AF244" s="58" t="str">
        <f>IF(G244="","0",VLOOKUP(G244,'登録データ（男）'!$R$4:$T$27,2,FALSE))</f>
        <v>0</v>
      </c>
      <c r="AG244" s="58" t="str">
        <f t="shared" si="234"/>
        <v>00</v>
      </c>
      <c r="AH244" s="58" t="str">
        <f>IF(G244="","0",IF(OR(RIGHT(G244,1)="m",RIGHT(G244,1)="H",RIGHT(G244,1)="W",RIGHT(G244,1)="C"),1,2))</f>
        <v>0</v>
      </c>
      <c r="AI244" s="58" t="str">
        <f t="shared" si="235"/>
        <v>000000</v>
      </c>
      <c r="AJ244" s="58" t="str">
        <f t="shared" ca="1" si="236"/>
        <v/>
      </c>
      <c r="AK244" s="58">
        <f t="shared" si="244"/>
        <v>0</v>
      </c>
      <c r="AL244" s="58" t="str">
        <f>IF(G244="","0",VALUE(VLOOKUP(G244,'登録データ（男）'!$R$4:$T$31,3,FALSE)))</f>
        <v>0</v>
      </c>
      <c r="AM244" s="58">
        <f t="shared" si="237"/>
        <v>0</v>
      </c>
      <c r="AN244" s="58">
        <f t="shared" si="238"/>
        <v>0</v>
      </c>
      <c r="AO244" s="11" t="str">
        <f ca="1">IF(OFFSET(B244,-MOD(ROW(B244),3),0)&lt;&gt;"",IF(RIGHT(G244,1)=")",VALUE(VLOOKUP(OFFSET(B244,-MOD(ROW(B244),3),0),'登録データ（男）'!A229:J1547,8,FALSE)),"0"),"0")</f>
        <v>0</v>
      </c>
      <c r="AP244" s="58">
        <f t="shared" ca="1" si="245"/>
        <v>0</v>
      </c>
      <c r="AQ244" s="58"/>
      <c r="AR244" s="58"/>
      <c r="AS244" s="58"/>
      <c r="AT244" s="58"/>
      <c r="AU244" s="58"/>
      <c r="AV244" s="58"/>
      <c r="AW244" s="58"/>
      <c r="AX244" s="58"/>
      <c r="BD244" s="58" t="str">
        <f>IF(B244="","",VLOOKUP(B244,'登録データ（男）'!$A$3:$L$1202,8))</f>
        <v/>
      </c>
      <c r="BE244" s="58" t="str">
        <f>IF(B244="","",VLOOKUP(B244,'登録データ（男）'!$A$3:$L$1202,11))</f>
        <v/>
      </c>
      <c r="BF244" s="58" t="str">
        <f t="shared" si="242"/>
        <v/>
      </c>
      <c r="BI244" s="58">
        <f t="shared" si="243"/>
        <v>0</v>
      </c>
    </row>
    <row r="245" spans="1:61" ht="18.75" customHeight="1" thickBot="1">
      <c r="A245" s="258"/>
      <c r="B245" s="289"/>
      <c r="C245" s="292"/>
      <c r="D245" s="292"/>
      <c r="E245" s="148" t="s">
        <v>460</v>
      </c>
      <c r="F245" s="73" t="s">
        <v>123</v>
      </c>
      <c r="G245" s="103"/>
      <c r="H245" s="175"/>
      <c r="I245" s="100"/>
      <c r="J245" s="64" t="str">
        <f t="shared" si="249"/>
        <v/>
      </c>
      <c r="K245" s="100"/>
      <c r="L245" s="64" t="str">
        <f t="shared" si="250"/>
        <v/>
      </c>
      <c r="M245" s="100"/>
      <c r="N245" s="98"/>
      <c r="O245" s="271"/>
      <c r="P245" s="272"/>
      <c r="Q245" s="272"/>
      <c r="R245" s="261"/>
      <c r="S245" s="298"/>
      <c r="V245" s="60"/>
      <c r="W245" s="58"/>
      <c r="X245" s="58"/>
      <c r="Y245" s="58"/>
      <c r="Z245" s="58"/>
      <c r="AA245" s="58"/>
      <c r="AB245" s="58"/>
      <c r="AC245" s="58"/>
      <c r="AD245" s="58">
        <f t="shared" ca="1" si="232"/>
        <v>0</v>
      </c>
      <c r="AE245" s="58">
        <f t="shared" si="233"/>
        <v>0</v>
      </c>
      <c r="AF245" s="58" t="str">
        <f>IF(G245="","0",VLOOKUP(G245,'登録データ（男）'!$R$4:$T$27,2,FALSE))</f>
        <v>0</v>
      </c>
      <c r="AG245" s="58" t="str">
        <f t="shared" si="234"/>
        <v>00</v>
      </c>
      <c r="AH245" s="58" t="str">
        <f>IF(G245="","0",IF(OR(RIGHT(G245,1)="m",RIGHT(G245,1)="H",RIGHT(G245,1)="W",RIGHT(G245,1)="C"),1,2))</f>
        <v>0</v>
      </c>
      <c r="AI245" s="58" t="str">
        <f t="shared" si="235"/>
        <v>000000</v>
      </c>
      <c r="AJ245" s="58" t="str">
        <f t="shared" ca="1" si="236"/>
        <v/>
      </c>
      <c r="AK245" s="58">
        <f t="shared" si="244"/>
        <v>0</v>
      </c>
      <c r="AL245" s="58" t="str">
        <f>IF(G245="","0",VALUE(VLOOKUP(G245,'登録データ（男）'!$R$4:$T$31,3,FALSE)))</f>
        <v>0</v>
      </c>
      <c r="AM245" s="58">
        <f t="shared" si="237"/>
        <v>0</v>
      </c>
      <c r="AN245" s="58">
        <f t="shared" si="238"/>
        <v>0</v>
      </c>
      <c r="AO245" s="11" t="str">
        <f ca="1">IF(OFFSET(B245,-MOD(ROW(B245),3),0)&lt;&gt;"",IF(RIGHT(G245,1)=")",VALUE(VLOOKUP(OFFSET(B245,-MOD(ROW(B245),3),0),'登録データ（男）'!A230:J1548,8,FALSE)),"0"),"0")</f>
        <v>0</v>
      </c>
      <c r="AP245" s="58">
        <f t="shared" ca="1" si="245"/>
        <v>0</v>
      </c>
      <c r="AQ245" s="58"/>
      <c r="AR245" s="58"/>
      <c r="AS245" s="58"/>
      <c r="AT245" s="58"/>
      <c r="AU245" s="58"/>
      <c r="AV245" s="58"/>
      <c r="AW245" s="58"/>
      <c r="AX245" s="58"/>
      <c r="BD245" s="58" t="str">
        <f>IF(B245="","",VLOOKUP(B245,'登録データ（男）'!$A$3:$L$1202,8))</f>
        <v/>
      </c>
      <c r="BE245" s="58" t="str">
        <f>IF(B245="","",VLOOKUP(B245,'登録データ（男）'!$A$3:$L$1202,11))</f>
        <v/>
      </c>
      <c r="BF245" s="58" t="str">
        <f t="shared" si="242"/>
        <v/>
      </c>
      <c r="BI245" s="58">
        <f t="shared" si="243"/>
        <v>0</v>
      </c>
    </row>
    <row r="246" spans="1:61" ht="18" customHeight="1" thickTop="1">
      <c r="A246" s="257">
        <v>77</v>
      </c>
      <c r="B246" s="287"/>
      <c r="C246" s="290" t="str">
        <f>IF(B246="","",VLOOKUP(B246,'登録データ（男）'!$A$3:$W$2000,2,FALSE))</f>
        <v/>
      </c>
      <c r="D246" s="290" t="str">
        <f>IF(B246="","",VLOOKUP(B246,'登録データ（男）'!$A$3:$W$2000,3,FALSE))</f>
        <v/>
      </c>
      <c r="E246" s="58" t="str">
        <f>IF(B246="","",VLOOKUP(B246,'登録データ（男）'!$A$3:$W$2000,7,FALSE))</f>
        <v/>
      </c>
      <c r="F246" s="72" t="s">
        <v>121</v>
      </c>
      <c r="G246" s="95"/>
      <c r="H246" s="176"/>
      <c r="I246" s="97"/>
      <c r="J246" s="99" t="str">
        <f t="shared" si="249"/>
        <v/>
      </c>
      <c r="K246" s="97"/>
      <c r="L246" s="99" t="str">
        <f t="shared" si="250"/>
        <v/>
      </c>
      <c r="M246" s="97"/>
      <c r="N246" s="96"/>
      <c r="O246" s="273"/>
      <c r="P246" s="274"/>
      <c r="Q246" s="274"/>
      <c r="R246" s="259"/>
      <c r="S246" s="296"/>
      <c r="V246" s="60"/>
      <c r="W246" s="58">
        <f>IF(B246="",0,IF(VLOOKUP(B246,'登録データ（男）'!$A$3:$AT$1687,29,FALSE)=1,0,1))</f>
        <v>0</v>
      </c>
      <c r="X246" s="58">
        <f>IF(B246="",1,0)</f>
        <v>1</v>
      </c>
      <c r="Y246" s="58">
        <f>IF(C246="",1,0)</f>
        <v>1</v>
      </c>
      <c r="Z246" s="58">
        <f>IF(D246="",1,0)</f>
        <v>1</v>
      </c>
      <c r="AA246" s="58">
        <f>IF(E246="",1,0)</f>
        <v>1</v>
      </c>
      <c r="AB246" s="58">
        <f>IF(E247="",1,0)</f>
        <v>1</v>
      </c>
      <c r="AC246" s="58">
        <f>SUM(X246:AB246)</f>
        <v>5</v>
      </c>
      <c r="AD246" s="58">
        <f t="shared" ca="1" si="232"/>
        <v>0</v>
      </c>
      <c r="AE246" s="58">
        <f t="shared" si="233"/>
        <v>0</v>
      </c>
      <c r="AF246" s="58" t="str">
        <f>IF(G246="","0",VLOOKUP(G246,'登録データ（男）'!$R$4:$T$27,2,FALSE))</f>
        <v>0</v>
      </c>
      <c r="AG246" s="58" t="str">
        <f t="shared" si="234"/>
        <v>00</v>
      </c>
      <c r="AH246" s="58" t="str">
        <f>IF(G246="","0",IF(OR(RIGHT(G246,1)="m",RIGHT(G246,1)="H",RIGHT(G246,1)="W",RIGHT(G246,1)="C",RIGHT(G246,1)="〉"),1,2))</f>
        <v>0</v>
      </c>
      <c r="AI246" s="58" t="str">
        <f t="shared" si="235"/>
        <v>000000</v>
      </c>
      <c r="AJ246" s="58" t="str">
        <f t="shared" ca="1" si="236"/>
        <v/>
      </c>
      <c r="AK246" s="58">
        <f t="shared" si="244"/>
        <v>0</v>
      </c>
      <c r="AL246" s="58" t="str">
        <f>IF(G246="","0",VALUE(VLOOKUP(G246,'登録データ（男）'!$R$4:$T$31,3,FALSE)))</f>
        <v>0</v>
      </c>
      <c r="AM246" s="58">
        <f t="shared" si="237"/>
        <v>0</v>
      </c>
      <c r="AN246" s="58">
        <f t="shared" si="238"/>
        <v>0</v>
      </c>
      <c r="AO246" s="11" t="str">
        <f ca="1">IF(OFFSET(B246,-MOD(ROW(B246),3),0)&lt;&gt;"",IF(RIGHT(G246,1)=")",VALUE(VLOOKUP(OFFSET(B246,-MOD(ROW(B246),3),0),'登録データ（男）'!A231:J1549,8,FALSE)),"0"),"0")</f>
        <v>0</v>
      </c>
      <c r="AP246" s="58">
        <f t="shared" ca="1" si="245"/>
        <v>0</v>
      </c>
      <c r="AQ246" s="58" t="str">
        <f t="shared" ref="AQ246" si="281">IF(AR246="","",RANK(AR246,$AR$18:$AR$467,1))</f>
        <v/>
      </c>
      <c r="AR246" s="58" t="str">
        <f>IF(R246="","",B246)</f>
        <v/>
      </c>
      <c r="AS246" s="58" t="str">
        <f t="shared" ref="AS246" si="282">IF(AT246="","",RANK(AT246,$AT$18:$AT$467,1))</f>
        <v/>
      </c>
      <c r="AT246" s="58" t="str">
        <f>IF(S246="","",B246)</f>
        <v/>
      </c>
      <c r="AU246" s="58" t="str">
        <f t="shared" ref="AU246" si="283">IF(AV246="","",RANK(AV246,$AV$18:$AV$467,1))</f>
        <v/>
      </c>
      <c r="AV246" s="58" t="str">
        <f>IF(OR(G246="十種競技",G247="十種競技",G248="十種競技"),B246,"")</f>
        <v/>
      </c>
      <c r="AW246" s="58"/>
      <c r="AX246" s="58">
        <f>B246</f>
        <v>0</v>
      </c>
      <c r="BD246" s="58" t="str">
        <f>IF(B246="","",VLOOKUP(B246,'登録データ（男）'!$A$3:$L$1202,8))</f>
        <v/>
      </c>
      <c r="BE246" s="58" t="str">
        <f>IF(B246="","",VLOOKUP(B246,'登録データ（男）'!$A$3:$L$1202,11))</f>
        <v/>
      </c>
      <c r="BF246" s="58" t="str">
        <f t="shared" si="242"/>
        <v/>
      </c>
      <c r="BI246" s="58">
        <f t="shared" si="243"/>
        <v>0</v>
      </c>
    </row>
    <row r="247" spans="1:61" ht="18.75" customHeight="1">
      <c r="A247" s="250"/>
      <c r="B247" s="288"/>
      <c r="C247" s="291"/>
      <c r="D247" s="291"/>
      <c r="E247" s="109"/>
      <c r="F247" s="58" t="s">
        <v>122</v>
      </c>
      <c r="G247" s="103"/>
      <c r="H247" s="109"/>
      <c r="I247" s="102"/>
      <c r="J247" s="61" t="str">
        <f t="shared" si="249"/>
        <v/>
      </c>
      <c r="K247" s="101"/>
      <c r="L247" s="61" t="str">
        <f t="shared" si="250"/>
        <v/>
      </c>
      <c r="M247" s="101"/>
      <c r="N247" s="101"/>
      <c r="O247" s="275"/>
      <c r="P247" s="276"/>
      <c r="Q247" s="276"/>
      <c r="R247" s="260"/>
      <c r="S247" s="297"/>
      <c r="V247" s="60"/>
      <c r="W247" s="58"/>
      <c r="X247" s="58"/>
      <c r="Y247" s="58"/>
      <c r="Z247" s="58"/>
      <c r="AA247" s="58"/>
      <c r="AB247" s="58"/>
      <c r="AC247" s="58"/>
      <c r="AD247" s="58">
        <f t="shared" ca="1" si="232"/>
        <v>0</v>
      </c>
      <c r="AE247" s="58">
        <f t="shared" si="233"/>
        <v>0</v>
      </c>
      <c r="AF247" s="58" t="str">
        <f>IF(G247="","0",VLOOKUP(G247,'登録データ（男）'!$R$4:$T$27,2,FALSE))</f>
        <v>0</v>
      </c>
      <c r="AG247" s="58" t="str">
        <f t="shared" si="234"/>
        <v>00</v>
      </c>
      <c r="AH247" s="58" t="str">
        <f>IF(G247="","0",IF(OR(RIGHT(G247,1)="m",RIGHT(G247,1)="H",RIGHT(G247,1)="W",RIGHT(G247,1)="C"),1,2))</f>
        <v>0</v>
      </c>
      <c r="AI247" s="58" t="str">
        <f t="shared" si="235"/>
        <v>000000</v>
      </c>
      <c r="AJ247" s="58" t="str">
        <f t="shared" ca="1" si="236"/>
        <v/>
      </c>
      <c r="AK247" s="58">
        <f t="shared" si="244"/>
        <v>0</v>
      </c>
      <c r="AL247" s="58" t="str">
        <f>IF(G247="","0",VALUE(VLOOKUP(G247,'登録データ（男）'!$R$4:$T$31,3,FALSE)))</f>
        <v>0</v>
      </c>
      <c r="AM247" s="58">
        <f t="shared" si="237"/>
        <v>0</v>
      </c>
      <c r="AN247" s="58">
        <f t="shared" si="238"/>
        <v>0</v>
      </c>
      <c r="AO247" s="11" t="str">
        <f ca="1">IF(OFFSET(B247,-MOD(ROW(B247),3),0)&lt;&gt;"",IF(RIGHT(G247,1)=")",VALUE(VLOOKUP(OFFSET(B247,-MOD(ROW(B247),3),0),'登録データ（男）'!A232:J1550,8,FALSE)),"0"),"0")</f>
        <v>0</v>
      </c>
      <c r="AP247" s="58">
        <f t="shared" ca="1" si="245"/>
        <v>0</v>
      </c>
      <c r="AQ247" s="58"/>
      <c r="AR247" s="58"/>
      <c r="AS247" s="58"/>
      <c r="AT247" s="58"/>
      <c r="AU247" s="58"/>
      <c r="AV247" s="58"/>
      <c r="AW247" s="58"/>
      <c r="AX247" s="58"/>
      <c r="BD247" s="58" t="str">
        <f>IF(B247="","",VLOOKUP(B247,'登録データ（男）'!$A$3:$L$1202,8))</f>
        <v/>
      </c>
      <c r="BE247" s="58" t="str">
        <f>IF(B247="","",VLOOKUP(B247,'登録データ（男）'!$A$3:$L$1202,11))</f>
        <v/>
      </c>
      <c r="BF247" s="58" t="str">
        <f t="shared" si="242"/>
        <v/>
      </c>
      <c r="BI247" s="58">
        <f t="shared" si="243"/>
        <v>0</v>
      </c>
    </row>
    <row r="248" spans="1:61" ht="18.75" customHeight="1" thickBot="1">
      <c r="A248" s="258"/>
      <c r="B248" s="289"/>
      <c r="C248" s="292"/>
      <c r="D248" s="292"/>
      <c r="E248" s="148" t="s">
        <v>460</v>
      </c>
      <c r="F248" s="73" t="s">
        <v>123</v>
      </c>
      <c r="G248" s="103"/>
      <c r="H248" s="175"/>
      <c r="I248" s="100"/>
      <c r="J248" s="64" t="str">
        <f t="shared" si="249"/>
        <v/>
      </c>
      <c r="K248" s="100"/>
      <c r="L248" s="64" t="str">
        <f t="shared" si="250"/>
        <v/>
      </c>
      <c r="M248" s="100"/>
      <c r="N248" s="98"/>
      <c r="O248" s="271"/>
      <c r="P248" s="272"/>
      <c r="Q248" s="272"/>
      <c r="R248" s="261"/>
      <c r="S248" s="298"/>
      <c r="V248" s="60"/>
      <c r="W248" s="58"/>
      <c r="X248" s="58"/>
      <c r="Y248" s="58"/>
      <c r="Z248" s="58"/>
      <c r="AA248" s="58"/>
      <c r="AB248" s="58"/>
      <c r="AC248" s="58"/>
      <c r="AD248" s="58">
        <f t="shared" ca="1" si="232"/>
        <v>0</v>
      </c>
      <c r="AE248" s="58">
        <f t="shared" si="233"/>
        <v>0</v>
      </c>
      <c r="AF248" s="58" t="str">
        <f>IF(G248="","0",VLOOKUP(G248,'登録データ（男）'!$R$4:$T$27,2,FALSE))</f>
        <v>0</v>
      </c>
      <c r="AG248" s="58" t="str">
        <f t="shared" si="234"/>
        <v>00</v>
      </c>
      <c r="AH248" s="58" t="str">
        <f>IF(G248="","0",IF(OR(RIGHT(G248,1)="m",RIGHT(G248,1)="H",RIGHT(G248,1)="W",RIGHT(G248,1)="C"),1,2))</f>
        <v>0</v>
      </c>
      <c r="AI248" s="58" t="str">
        <f t="shared" si="235"/>
        <v>000000</v>
      </c>
      <c r="AJ248" s="58" t="str">
        <f t="shared" ca="1" si="236"/>
        <v/>
      </c>
      <c r="AK248" s="58">
        <f t="shared" si="244"/>
        <v>0</v>
      </c>
      <c r="AL248" s="58" t="str">
        <f>IF(G248="","0",VALUE(VLOOKUP(G248,'登録データ（男）'!$R$4:$T$31,3,FALSE)))</f>
        <v>0</v>
      </c>
      <c r="AM248" s="58">
        <f t="shared" si="237"/>
        <v>0</v>
      </c>
      <c r="AN248" s="58">
        <f t="shared" si="238"/>
        <v>0</v>
      </c>
      <c r="AO248" s="11" t="str">
        <f ca="1">IF(OFFSET(B248,-MOD(ROW(B248),3),0)&lt;&gt;"",IF(RIGHT(G248,1)=")",VALUE(VLOOKUP(OFFSET(B248,-MOD(ROW(B248),3),0),'登録データ（男）'!A233:J1551,8,FALSE)),"0"),"0")</f>
        <v>0</v>
      </c>
      <c r="AP248" s="58">
        <f t="shared" ca="1" si="245"/>
        <v>0</v>
      </c>
      <c r="AQ248" s="58"/>
      <c r="AR248" s="58"/>
      <c r="AS248" s="58"/>
      <c r="AT248" s="58"/>
      <c r="AU248" s="58"/>
      <c r="AV248" s="58"/>
      <c r="AW248" s="58"/>
      <c r="AX248" s="58"/>
      <c r="BD248" s="58" t="str">
        <f>IF(B248="","",VLOOKUP(B248,'登録データ（男）'!$A$3:$L$1202,8))</f>
        <v/>
      </c>
      <c r="BE248" s="58" t="str">
        <f>IF(B248="","",VLOOKUP(B248,'登録データ（男）'!$A$3:$L$1202,11))</f>
        <v/>
      </c>
      <c r="BF248" s="58" t="str">
        <f t="shared" si="242"/>
        <v/>
      </c>
      <c r="BI248" s="58">
        <f t="shared" si="243"/>
        <v>0</v>
      </c>
    </row>
    <row r="249" spans="1:61" ht="18" customHeight="1" thickTop="1">
      <c r="A249" s="257">
        <v>78</v>
      </c>
      <c r="B249" s="287"/>
      <c r="C249" s="290" t="str">
        <f>IF(B249="","",VLOOKUP(B249,'登録データ（男）'!$A$3:$W$2000,2,FALSE))</f>
        <v/>
      </c>
      <c r="D249" s="290" t="str">
        <f>IF(B249="","",VLOOKUP(B249,'登録データ（男）'!$A$3:$W$2000,3,FALSE))</f>
        <v/>
      </c>
      <c r="E249" s="58" t="str">
        <f>IF(B249="","",VLOOKUP(B249,'登録データ（男）'!$A$3:$W$2000,7,FALSE))</f>
        <v/>
      </c>
      <c r="F249" s="72" t="s">
        <v>121</v>
      </c>
      <c r="G249" s="95"/>
      <c r="H249" s="176"/>
      <c r="I249" s="97"/>
      <c r="J249" s="99" t="str">
        <f t="shared" si="249"/>
        <v/>
      </c>
      <c r="K249" s="97"/>
      <c r="L249" s="99" t="str">
        <f t="shared" si="250"/>
        <v/>
      </c>
      <c r="M249" s="97"/>
      <c r="N249" s="96"/>
      <c r="O249" s="273"/>
      <c r="P249" s="274"/>
      <c r="Q249" s="274"/>
      <c r="R249" s="259"/>
      <c r="S249" s="296"/>
      <c r="V249" s="60"/>
      <c r="W249" s="58">
        <f>IF(B249="",0,IF(VLOOKUP(B249,'登録データ（男）'!$A$3:$AT$1687,29,FALSE)=1,0,1))</f>
        <v>0</v>
      </c>
      <c r="X249" s="58">
        <f>IF(B249="",1,0)</f>
        <v>1</v>
      </c>
      <c r="Y249" s="58">
        <f>IF(C249="",1,0)</f>
        <v>1</v>
      </c>
      <c r="Z249" s="58">
        <f>IF(D249="",1,0)</f>
        <v>1</v>
      </c>
      <c r="AA249" s="58">
        <f>IF(E249="",1,0)</f>
        <v>1</v>
      </c>
      <c r="AB249" s="58">
        <f>IF(E250="",1,0)</f>
        <v>1</v>
      </c>
      <c r="AC249" s="58">
        <f>SUM(X249:AB249)</f>
        <v>5</v>
      </c>
      <c r="AD249" s="58">
        <f t="shared" ca="1" si="232"/>
        <v>0</v>
      </c>
      <c r="AE249" s="58">
        <f t="shared" si="233"/>
        <v>0</v>
      </c>
      <c r="AF249" s="58" t="str">
        <f>IF(G249="","0",VLOOKUP(G249,'登録データ（男）'!$R$4:$T$27,2,FALSE))</f>
        <v>0</v>
      </c>
      <c r="AG249" s="58" t="str">
        <f t="shared" si="234"/>
        <v>00</v>
      </c>
      <c r="AH249" s="58" t="str">
        <f>IF(G249="","0",IF(OR(RIGHT(G249,1)="m",RIGHT(G249,1)="H",RIGHT(G249,1)="W",RIGHT(G249,1)="C",RIGHT(G249,1)="〉"),1,2))</f>
        <v>0</v>
      </c>
      <c r="AI249" s="58" t="str">
        <f t="shared" si="235"/>
        <v>000000</v>
      </c>
      <c r="AJ249" s="58" t="str">
        <f t="shared" ca="1" si="236"/>
        <v/>
      </c>
      <c r="AK249" s="58">
        <f t="shared" si="244"/>
        <v>0</v>
      </c>
      <c r="AL249" s="58" t="str">
        <f>IF(G249="","0",VALUE(VLOOKUP(G249,'登録データ（男）'!$R$4:$T$31,3,FALSE)))</f>
        <v>0</v>
      </c>
      <c r="AM249" s="58">
        <f t="shared" si="237"/>
        <v>0</v>
      </c>
      <c r="AN249" s="58">
        <f t="shared" si="238"/>
        <v>0</v>
      </c>
      <c r="AO249" s="11" t="str">
        <f ca="1">IF(OFFSET(B249,-MOD(ROW(B249),3),0)&lt;&gt;"",IF(RIGHT(G249,1)=")",VALUE(VLOOKUP(OFFSET(B249,-MOD(ROW(B249),3),0),'登録データ（男）'!A234:J1552,8,FALSE)),"0"),"0")</f>
        <v>0</v>
      </c>
      <c r="AP249" s="58">
        <f t="shared" ca="1" si="245"/>
        <v>0</v>
      </c>
      <c r="AQ249" s="58" t="str">
        <f t="shared" ref="AQ249" si="284">IF(AR249="","",RANK(AR249,$AR$18:$AR$467,1))</f>
        <v/>
      </c>
      <c r="AR249" s="58" t="str">
        <f>IF(R249="","",B249)</f>
        <v/>
      </c>
      <c r="AS249" s="58" t="str">
        <f t="shared" ref="AS249" si="285">IF(AT249="","",RANK(AT249,$AT$18:$AT$467,1))</f>
        <v/>
      </c>
      <c r="AT249" s="58" t="str">
        <f>IF(S249="","",B249)</f>
        <v/>
      </c>
      <c r="AU249" s="58" t="str">
        <f t="shared" ref="AU249" si="286">IF(AV249="","",RANK(AV249,$AV$18:$AV$467,1))</f>
        <v/>
      </c>
      <c r="AV249" s="58" t="str">
        <f>IF(OR(G249="十種競技",G250="十種競技",G251="十種競技"),B249,"")</f>
        <v/>
      </c>
      <c r="AW249" s="58"/>
      <c r="AX249" s="58">
        <f>B249</f>
        <v>0</v>
      </c>
      <c r="BD249" s="58" t="str">
        <f>IF(B249="","",VLOOKUP(B249,'登録データ（男）'!$A$3:$L$1202,8))</f>
        <v/>
      </c>
      <c r="BE249" s="58" t="str">
        <f>IF(B249="","",VLOOKUP(B249,'登録データ（男）'!$A$3:$L$1202,11))</f>
        <v/>
      </c>
      <c r="BF249" s="58" t="str">
        <f t="shared" si="242"/>
        <v/>
      </c>
      <c r="BI249" s="58">
        <f t="shared" si="243"/>
        <v>0</v>
      </c>
    </row>
    <row r="250" spans="1:61" ht="18.75" customHeight="1">
      <c r="A250" s="250"/>
      <c r="B250" s="288"/>
      <c r="C250" s="291"/>
      <c r="D250" s="291"/>
      <c r="E250" s="109"/>
      <c r="F250" s="58" t="s">
        <v>122</v>
      </c>
      <c r="G250" s="103"/>
      <c r="H250" s="109"/>
      <c r="I250" s="102"/>
      <c r="J250" s="61" t="str">
        <f t="shared" si="249"/>
        <v/>
      </c>
      <c r="K250" s="101"/>
      <c r="L250" s="61" t="str">
        <f t="shared" si="250"/>
        <v/>
      </c>
      <c r="M250" s="101"/>
      <c r="N250" s="101"/>
      <c r="O250" s="275"/>
      <c r="P250" s="276"/>
      <c r="Q250" s="276"/>
      <c r="R250" s="260"/>
      <c r="S250" s="297"/>
      <c r="V250" s="60"/>
      <c r="W250" s="58"/>
      <c r="X250" s="58"/>
      <c r="Y250" s="58"/>
      <c r="Z250" s="58"/>
      <c r="AA250" s="58"/>
      <c r="AB250" s="58"/>
      <c r="AC250" s="58"/>
      <c r="AD250" s="58">
        <f t="shared" ca="1" si="232"/>
        <v>0</v>
      </c>
      <c r="AE250" s="58">
        <f t="shared" si="233"/>
        <v>0</v>
      </c>
      <c r="AF250" s="58" t="str">
        <f>IF(G250="","0",VLOOKUP(G250,'登録データ（男）'!$R$4:$T$27,2,FALSE))</f>
        <v>0</v>
      </c>
      <c r="AG250" s="58" t="str">
        <f t="shared" si="234"/>
        <v>00</v>
      </c>
      <c r="AH250" s="58" t="str">
        <f>IF(G250="","0",IF(OR(RIGHT(G250,1)="m",RIGHT(G250,1)="H",RIGHT(G250,1)="W",RIGHT(G250,1)="C"),1,2))</f>
        <v>0</v>
      </c>
      <c r="AI250" s="58" t="str">
        <f t="shared" si="235"/>
        <v>000000</v>
      </c>
      <c r="AJ250" s="58" t="str">
        <f t="shared" ca="1" si="236"/>
        <v/>
      </c>
      <c r="AK250" s="58">
        <f t="shared" si="244"/>
        <v>0</v>
      </c>
      <c r="AL250" s="58" t="str">
        <f>IF(G250="","0",VALUE(VLOOKUP(G250,'登録データ（男）'!$R$4:$T$31,3,FALSE)))</f>
        <v>0</v>
      </c>
      <c r="AM250" s="58">
        <f t="shared" si="237"/>
        <v>0</v>
      </c>
      <c r="AN250" s="58">
        <f t="shared" si="238"/>
        <v>0</v>
      </c>
      <c r="AO250" s="11" t="str">
        <f ca="1">IF(OFFSET(B250,-MOD(ROW(B250),3),0)&lt;&gt;"",IF(RIGHT(G250,1)=")",VALUE(VLOOKUP(OFFSET(B250,-MOD(ROW(B250),3),0),'登録データ（男）'!A235:J1553,8,FALSE)),"0"),"0")</f>
        <v>0</v>
      </c>
      <c r="AP250" s="58">
        <f t="shared" ca="1" si="245"/>
        <v>0</v>
      </c>
      <c r="AQ250" s="58"/>
      <c r="AR250" s="58"/>
      <c r="AS250" s="58"/>
      <c r="AT250" s="58"/>
      <c r="AU250" s="58"/>
      <c r="AV250" s="58"/>
      <c r="AW250" s="58"/>
      <c r="AX250" s="58"/>
      <c r="BD250" s="58" t="str">
        <f>IF(B250="","",VLOOKUP(B250,'登録データ（男）'!$A$3:$L$1202,8))</f>
        <v/>
      </c>
      <c r="BE250" s="58" t="str">
        <f>IF(B250="","",VLOOKUP(B250,'登録データ（男）'!$A$3:$L$1202,11))</f>
        <v/>
      </c>
      <c r="BF250" s="58" t="str">
        <f t="shared" si="242"/>
        <v/>
      </c>
      <c r="BI250" s="58">
        <f t="shared" si="243"/>
        <v>0</v>
      </c>
    </row>
    <row r="251" spans="1:61" ht="18.75" customHeight="1" thickBot="1">
      <c r="A251" s="258"/>
      <c r="B251" s="289"/>
      <c r="C251" s="292"/>
      <c r="D251" s="292"/>
      <c r="E251" s="148" t="s">
        <v>460</v>
      </c>
      <c r="F251" s="73" t="s">
        <v>123</v>
      </c>
      <c r="G251" s="103"/>
      <c r="H251" s="175"/>
      <c r="I251" s="100"/>
      <c r="J251" s="64" t="str">
        <f t="shared" si="249"/>
        <v/>
      </c>
      <c r="K251" s="100"/>
      <c r="L251" s="64" t="str">
        <f t="shared" si="250"/>
        <v/>
      </c>
      <c r="M251" s="100"/>
      <c r="N251" s="98"/>
      <c r="O251" s="271"/>
      <c r="P251" s="272"/>
      <c r="Q251" s="272"/>
      <c r="R251" s="261"/>
      <c r="S251" s="298"/>
      <c r="V251" s="60"/>
      <c r="W251" s="58"/>
      <c r="X251" s="58"/>
      <c r="Y251" s="58"/>
      <c r="Z251" s="58"/>
      <c r="AA251" s="58"/>
      <c r="AB251" s="58"/>
      <c r="AC251" s="58"/>
      <c r="AD251" s="58">
        <f t="shared" ca="1" si="232"/>
        <v>0</v>
      </c>
      <c r="AE251" s="58">
        <f t="shared" si="233"/>
        <v>0</v>
      </c>
      <c r="AF251" s="58" t="str">
        <f>IF(G251="","0",VLOOKUP(G251,'登録データ（男）'!$R$4:$T$27,2,FALSE))</f>
        <v>0</v>
      </c>
      <c r="AG251" s="58" t="str">
        <f t="shared" si="234"/>
        <v>00</v>
      </c>
      <c r="AH251" s="58" t="str">
        <f>IF(G251="","0",IF(OR(RIGHT(G251,1)="m",RIGHT(G251,1)="H",RIGHT(G251,1)="W",RIGHT(G251,1)="C"),1,2))</f>
        <v>0</v>
      </c>
      <c r="AI251" s="58" t="str">
        <f t="shared" si="235"/>
        <v>000000</v>
      </c>
      <c r="AJ251" s="58" t="str">
        <f t="shared" ca="1" si="236"/>
        <v/>
      </c>
      <c r="AK251" s="58">
        <f t="shared" si="244"/>
        <v>0</v>
      </c>
      <c r="AL251" s="58" t="str">
        <f>IF(G251="","0",VALUE(VLOOKUP(G251,'登録データ（男）'!$R$4:$T$31,3,FALSE)))</f>
        <v>0</v>
      </c>
      <c r="AM251" s="58">
        <f t="shared" si="237"/>
        <v>0</v>
      </c>
      <c r="AN251" s="58">
        <f t="shared" si="238"/>
        <v>0</v>
      </c>
      <c r="AO251" s="11" t="str">
        <f ca="1">IF(OFFSET(B251,-MOD(ROW(B251),3),0)&lt;&gt;"",IF(RIGHT(G251,1)=")",VALUE(VLOOKUP(OFFSET(B251,-MOD(ROW(B251),3),0),'登録データ（男）'!A236:J1554,8,FALSE)),"0"),"0")</f>
        <v>0</v>
      </c>
      <c r="AP251" s="58">
        <f t="shared" ca="1" si="245"/>
        <v>0</v>
      </c>
      <c r="AQ251" s="58"/>
      <c r="AR251" s="58"/>
      <c r="AS251" s="58"/>
      <c r="AT251" s="58"/>
      <c r="AU251" s="58"/>
      <c r="AV251" s="58"/>
      <c r="AW251" s="58"/>
      <c r="AX251" s="58"/>
      <c r="BD251" s="58" t="str">
        <f>IF(B251="","",VLOOKUP(B251,'登録データ（男）'!$A$3:$L$1202,8))</f>
        <v/>
      </c>
      <c r="BE251" s="58" t="str">
        <f>IF(B251="","",VLOOKUP(B251,'登録データ（男）'!$A$3:$L$1202,11))</f>
        <v/>
      </c>
      <c r="BF251" s="58" t="str">
        <f t="shared" si="242"/>
        <v/>
      </c>
      <c r="BI251" s="58">
        <f t="shared" si="243"/>
        <v>0</v>
      </c>
    </row>
    <row r="252" spans="1:61" ht="18.75" customHeight="1" thickTop="1">
      <c r="A252" s="257">
        <v>79</v>
      </c>
      <c r="B252" s="287"/>
      <c r="C252" s="290" t="str">
        <f>IF(B252="","",VLOOKUP(B252,'登録データ（男）'!$A$3:$W$2000,2,FALSE))</f>
        <v/>
      </c>
      <c r="D252" s="290" t="str">
        <f>IF(B252="","",VLOOKUP(B252,'登録データ（男）'!$A$3:$W$2000,3,FALSE))</f>
        <v/>
      </c>
      <c r="E252" s="58" t="str">
        <f>IF(B252="","",VLOOKUP(B252,'登録データ（男）'!$A$3:$W$2000,7,FALSE))</f>
        <v/>
      </c>
      <c r="F252" s="72" t="s">
        <v>121</v>
      </c>
      <c r="G252" s="95"/>
      <c r="H252" s="176"/>
      <c r="I252" s="97"/>
      <c r="J252" s="99" t="str">
        <f t="shared" si="249"/>
        <v/>
      </c>
      <c r="K252" s="97"/>
      <c r="L252" s="99" t="str">
        <f t="shared" si="250"/>
        <v/>
      </c>
      <c r="M252" s="97"/>
      <c r="N252" s="96"/>
      <c r="O252" s="273"/>
      <c r="P252" s="274"/>
      <c r="Q252" s="274"/>
      <c r="R252" s="259"/>
      <c r="S252" s="296"/>
      <c r="V252" s="60"/>
      <c r="W252" s="58">
        <f>IF(B252="",0,IF(VLOOKUP(B252,'登録データ（男）'!$A$3:$AT$1687,29,FALSE)=1,0,1))</f>
        <v>0</v>
      </c>
      <c r="X252" s="58">
        <f>IF(B252="",1,0)</f>
        <v>1</v>
      </c>
      <c r="Y252" s="58">
        <f>IF(C252="",1,0)</f>
        <v>1</v>
      </c>
      <c r="Z252" s="58">
        <f>IF(D252="",1,0)</f>
        <v>1</v>
      </c>
      <c r="AA252" s="58">
        <f>IF(E252="",1,0)</f>
        <v>1</v>
      </c>
      <c r="AB252" s="58">
        <f>IF(E253="",1,0)</f>
        <v>1</v>
      </c>
      <c r="AC252" s="58">
        <f>SUM(X252:AB252)</f>
        <v>5</v>
      </c>
      <c r="AD252" s="58">
        <f t="shared" ca="1" si="232"/>
        <v>0</v>
      </c>
      <c r="AE252" s="58">
        <f t="shared" si="233"/>
        <v>0</v>
      </c>
      <c r="AF252" s="58" t="str">
        <f>IF(G252="","0",VLOOKUP(G252,'登録データ（男）'!$R$4:$T$27,2,FALSE))</f>
        <v>0</v>
      </c>
      <c r="AG252" s="58" t="str">
        <f t="shared" si="234"/>
        <v>00</v>
      </c>
      <c r="AH252" s="58" t="str">
        <f>IF(G252="","0",IF(OR(RIGHT(G252,1)="m",RIGHT(G252,1)="H",RIGHT(G252,1)="W",RIGHT(G252,1)="C",RIGHT(G252,1)="〉"),1,2))</f>
        <v>0</v>
      </c>
      <c r="AI252" s="58" t="str">
        <f t="shared" si="235"/>
        <v>000000</v>
      </c>
      <c r="AJ252" s="58" t="str">
        <f t="shared" ca="1" si="236"/>
        <v/>
      </c>
      <c r="AK252" s="58">
        <f t="shared" si="244"/>
        <v>0</v>
      </c>
      <c r="AL252" s="58" t="str">
        <f>IF(G252="","0",VALUE(VLOOKUP(G252,'登録データ（男）'!$R$4:$T$31,3,FALSE)))</f>
        <v>0</v>
      </c>
      <c r="AM252" s="58">
        <f t="shared" si="237"/>
        <v>0</v>
      </c>
      <c r="AN252" s="58">
        <f t="shared" si="238"/>
        <v>0</v>
      </c>
      <c r="AO252" s="11" t="str">
        <f ca="1">IF(OFFSET(B252,-MOD(ROW(B252),3),0)&lt;&gt;"",IF(RIGHT(G252,1)=")",VALUE(VLOOKUP(OFFSET(B252,-MOD(ROW(B252),3),0),'登録データ（男）'!A237:J1555,8,FALSE)),"0"),"0")</f>
        <v>0</v>
      </c>
      <c r="AP252" s="58">
        <f t="shared" ca="1" si="245"/>
        <v>0</v>
      </c>
      <c r="AQ252" s="58" t="str">
        <f t="shared" ref="AQ252" si="287">IF(AR252="","",RANK(AR252,$AR$18:$AR$467,1))</f>
        <v/>
      </c>
      <c r="AR252" s="58" t="str">
        <f>IF(R252="","",B252)</f>
        <v/>
      </c>
      <c r="AS252" s="58" t="str">
        <f t="shared" ref="AS252" si="288">IF(AT252="","",RANK(AT252,$AT$18:$AT$467,1))</f>
        <v/>
      </c>
      <c r="AT252" s="58" t="str">
        <f>IF(S252="","",B252)</f>
        <v/>
      </c>
      <c r="AU252" s="58" t="str">
        <f t="shared" ref="AU252" si="289">IF(AV252="","",RANK(AV252,$AV$18:$AV$467,1))</f>
        <v/>
      </c>
      <c r="AV252" s="58" t="str">
        <f>IF(OR(G252="十種競技",G253="十種競技",G254="十種競技"),B252,"")</f>
        <v/>
      </c>
      <c r="AW252" s="58"/>
      <c r="AX252" s="58">
        <f>B252</f>
        <v>0</v>
      </c>
      <c r="BD252" s="58" t="str">
        <f>IF(B252="","",VLOOKUP(B252,'登録データ（男）'!$A$3:$L$1202,8))</f>
        <v/>
      </c>
      <c r="BE252" s="58" t="str">
        <f>IF(B252="","",VLOOKUP(B252,'登録データ（男）'!$A$3:$L$1202,11))</f>
        <v/>
      </c>
      <c r="BF252" s="58" t="str">
        <f t="shared" si="242"/>
        <v/>
      </c>
      <c r="BI252" s="58">
        <f t="shared" si="243"/>
        <v>0</v>
      </c>
    </row>
    <row r="253" spans="1:61" ht="18.75" customHeight="1">
      <c r="A253" s="250"/>
      <c r="B253" s="288"/>
      <c r="C253" s="291"/>
      <c r="D253" s="291"/>
      <c r="E253" s="109"/>
      <c r="F253" s="58" t="s">
        <v>122</v>
      </c>
      <c r="G253" s="103"/>
      <c r="H253" s="109"/>
      <c r="I253" s="102"/>
      <c r="J253" s="61" t="str">
        <f t="shared" si="249"/>
        <v/>
      </c>
      <c r="K253" s="101"/>
      <c r="L253" s="61" t="str">
        <f t="shared" si="250"/>
        <v/>
      </c>
      <c r="M253" s="101"/>
      <c r="N253" s="101"/>
      <c r="O253" s="275"/>
      <c r="P253" s="276"/>
      <c r="Q253" s="276"/>
      <c r="R253" s="260"/>
      <c r="S253" s="297"/>
      <c r="V253" s="60"/>
      <c r="W253" s="58"/>
      <c r="X253" s="58"/>
      <c r="Y253" s="58"/>
      <c r="Z253" s="58"/>
      <c r="AA253" s="58"/>
      <c r="AB253" s="58"/>
      <c r="AC253" s="58"/>
      <c r="AD253" s="58">
        <f t="shared" ca="1" si="232"/>
        <v>0</v>
      </c>
      <c r="AE253" s="58">
        <f t="shared" si="233"/>
        <v>0</v>
      </c>
      <c r="AF253" s="58" t="str">
        <f>IF(G253="","0",VLOOKUP(G253,'登録データ（男）'!$R$4:$T$27,2,FALSE))</f>
        <v>0</v>
      </c>
      <c r="AG253" s="58" t="str">
        <f t="shared" si="234"/>
        <v>00</v>
      </c>
      <c r="AH253" s="58" t="str">
        <f>IF(G253="","0",IF(OR(RIGHT(G253,1)="m",RIGHT(G253,1)="H",RIGHT(G253,1)="W",RIGHT(G253,1)="C"),1,2))</f>
        <v>0</v>
      </c>
      <c r="AI253" s="58" t="str">
        <f t="shared" si="235"/>
        <v>000000</v>
      </c>
      <c r="AJ253" s="58" t="str">
        <f t="shared" ca="1" si="236"/>
        <v/>
      </c>
      <c r="AK253" s="58">
        <f t="shared" si="244"/>
        <v>0</v>
      </c>
      <c r="AL253" s="58" t="str">
        <f>IF(G253="","0",VALUE(VLOOKUP(G253,'登録データ（男）'!$R$4:$T$31,3,FALSE)))</f>
        <v>0</v>
      </c>
      <c r="AM253" s="58">
        <f t="shared" si="237"/>
        <v>0</v>
      </c>
      <c r="AN253" s="58">
        <f t="shared" si="238"/>
        <v>0</v>
      </c>
      <c r="AO253" s="11" t="str">
        <f ca="1">IF(OFFSET(B253,-MOD(ROW(B253),3),0)&lt;&gt;"",IF(RIGHT(G253,1)=")",VALUE(VLOOKUP(OFFSET(B253,-MOD(ROW(B253),3),0),'登録データ（男）'!A238:J1556,8,FALSE)),"0"),"0")</f>
        <v>0</v>
      </c>
      <c r="AP253" s="58">
        <f t="shared" ca="1" si="245"/>
        <v>0</v>
      </c>
      <c r="AQ253" s="58"/>
      <c r="AR253" s="58"/>
      <c r="AS253" s="58"/>
      <c r="AT253" s="58"/>
      <c r="AU253" s="58"/>
      <c r="AV253" s="58"/>
      <c r="AW253" s="58"/>
      <c r="AX253" s="58"/>
      <c r="BD253" s="58" t="str">
        <f>IF(B253="","",VLOOKUP(B253,'登録データ（男）'!$A$3:$L$1202,8))</f>
        <v/>
      </c>
      <c r="BE253" s="58" t="str">
        <f>IF(B253="","",VLOOKUP(B253,'登録データ（男）'!$A$3:$L$1202,11))</f>
        <v/>
      </c>
      <c r="BF253" s="58" t="str">
        <f t="shared" si="242"/>
        <v/>
      </c>
      <c r="BI253" s="58">
        <f t="shared" si="243"/>
        <v>0</v>
      </c>
    </row>
    <row r="254" spans="1:61" ht="18.75" customHeight="1" thickBot="1">
      <c r="A254" s="258"/>
      <c r="B254" s="289"/>
      <c r="C254" s="292"/>
      <c r="D254" s="292"/>
      <c r="E254" s="148" t="s">
        <v>460</v>
      </c>
      <c r="F254" s="73" t="s">
        <v>123</v>
      </c>
      <c r="G254" s="103"/>
      <c r="H254" s="175"/>
      <c r="I254" s="100"/>
      <c r="J254" s="64" t="str">
        <f t="shared" si="249"/>
        <v/>
      </c>
      <c r="K254" s="100"/>
      <c r="L254" s="64" t="str">
        <f t="shared" si="250"/>
        <v/>
      </c>
      <c r="M254" s="100"/>
      <c r="N254" s="98"/>
      <c r="O254" s="271"/>
      <c r="P254" s="272"/>
      <c r="Q254" s="272"/>
      <c r="R254" s="261"/>
      <c r="S254" s="298"/>
      <c r="V254" s="60"/>
      <c r="W254" s="58"/>
      <c r="X254" s="58"/>
      <c r="Y254" s="58"/>
      <c r="Z254" s="58"/>
      <c r="AA254" s="58"/>
      <c r="AB254" s="58"/>
      <c r="AC254" s="58"/>
      <c r="AD254" s="58">
        <f t="shared" ca="1" si="232"/>
        <v>0</v>
      </c>
      <c r="AE254" s="58">
        <f t="shared" si="233"/>
        <v>0</v>
      </c>
      <c r="AF254" s="58" t="str">
        <f>IF(G254="","0",VLOOKUP(G254,'登録データ（男）'!$R$4:$T$27,2,FALSE))</f>
        <v>0</v>
      </c>
      <c r="AG254" s="58" t="str">
        <f t="shared" si="234"/>
        <v>00</v>
      </c>
      <c r="AH254" s="58" t="str">
        <f>IF(G254="","0",IF(OR(RIGHT(G254,1)="m",RIGHT(G254,1)="H",RIGHT(G254,1)="W",RIGHT(G254,1)="C"),1,2))</f>
        <v>0</v>
      </c>
      <c r="AI254" s="58" t="str">
        <f t="shared" si="235"/>
        <v>000000</v>
      </c>
      <c r="AJ254" s="58" t="str">
        <f t="shared" ca="1" si="236"/>
        <v/>
      </c>
      <c r="AK254" s="58">
        <f t="shared" si="244"/>
        <v>0</v>
      </c>
      <c r="AL254" s="58" t="str">
        <f>IF(G254="","0",VALUE(VLOOKUP(G254,'登録データ（男）'!$R$4:$T$31,3,FALSE)))</f>
        <v>0</v>
      </c>
      <c r="AM254" s="58">
        <f t="shared" si="237"/>
        <v>0</v>
      </c>
      <c r="AN254" s="58">
        <f t="shared" si="238"/>
        <v>0</v>
      </c>
      <c r="AO254" s="11" t="str">
        <f ca="1">IF(OFFSET(B254,-MOD(ROW(B254),3),0)&lt;&gt;"",IF(RIGHT(G254,1)=")",VALUE(VLOOKUP(OFFSET(B254,-MOD(ROW(B254),3),0),'登録データ（男）'!A239:J1557,8,FALSE)),"0"),"0")</f>
        <v>0</v>
      </c>
      <c r="AP254" s="58">
        <f t="shared" ca="1" si="245"/>
        <v>0</v>
      </c>
      <c r="AQ254" s="58"/>
      <c r="AR254" s="58"/>
      <c r="AS254" s="58"/>
      <c r="AT254" s="58"/>
      <c r="AU254" s="58"/>
      <c r="AV254" s="58"/>
      <c r="AW254" s="58"/>
      <c r="AX254" s="58"/>
      <c r="BD254" s="58" t="str">
        <f>IF(B254="","",VLOOKUP(B254,'登録データ（男）'!$A$3:$L$1202,8))</f>
        <v/>
      </c>
      <c r="BE254" s="58" t="str">
        <f>IF(B254="","",VLOOKUP(B254,'登録データ（男）'!$A$3:$L$1202,11))</f>
        <v/>
      </c>
      <c r="BF254" s="58" t="str">
        <f t="shared" si="242"/>
        <v/>
      </c>
      <c r="BI254" s="58">
        <f t="shared" si="243"/>
        <v>0</v>
      </c>
    </row>
    <row r="255" spans="1:61" ht="18.75" customHeight="1" thickTop="1">
      <c r="A255" s="257">
        <v>80</v>
      </c>
      <c r="B255" s="287"/>
      <c r="C255" s="290" t="str">
        <f>IF(B255="","",VLOOKUP(B255,'登録データ（男）'!$A$3:$W$2000,2,FALSE))</f>
        <v/>
      </c>
      <c r="D255" s="290" t="str">
        <f>IF(B255="","",VLOOKUP(B255,'登録データ（男）'!$A$3:$W$2000,3,FALSE))</f>
        <v/>
      </c>
      <c r="E255" s="58" t="str">
        <f>IF(B255="","",VLOOKUP(B255,'登録データ（男）'!$A$3:$W$2000,7,FALSE))</f>
        <v/>
      </c>
      <c r="F255" s="72" t="s">
        <v>121</v>
      </c>
      <c r="G255" s="95"/>
      <c r="H255" s="176"/>
      <c r="I255" s="97"/>
      <c r="J255" s="99" t="str">
        <f t="shared" si="249"/>
        <v/>
      </c>
      <c r="K255" s="97"/>
      <c r="L255" s="99" t="str">
        <f t="shared" si="250"/>
        <v/>
      </c>
      <c r="M255" s="97"/>
      <c r="N255" s="96"/>
      <c r="O255" s="273"/>
      <c r="P255" s="274"/>
      <c r="Q255" s="274"/>
      <c r="R255" s="259"/>
      <c r="S255" s="296"/>
      <c r="V255" s="60"/>
      <c r="W255" s="58">
        <f>IF(B255="",0,IF(VLOOKUP(B255,'登録データ（男）'!$A$3:$AT$1687,29,FALSE)=1,0,1))</f>
        <v>0</v>
      </c>
      <c r="X255" s="58">
        <f>IF(B255="",1,0)</f>
        <v>1</v>
      </c>
      <c r="Y255" s="58">
        <f>IF(C255="",1,0)</f>
        <v>1</v>
      </c>
      <c r="Z255" s="58">
        <f>IF(D255="",1,0)</f>
        <v>1</v>
      </c>
      <c r="AA255" s="58">
        <f>IF(E255="",1,0)</f>
        <v>1</v>
      </c>
      <c r="AB255" s="58">
        <f>IF(E256="",1,0)</f>
        <v>1</v>
      </c>
      <c r="AC255" s="58">
        <f>SUM(X255:AB255)</f>
        <v>5</v>
      </c>
      <c r="AD255" s="58">
        <f t="shared" ca="1" si="232"/>
        <v>0</v>
      </c>
      <c r="AE255" s="58">
        <f t="shared" si="233"/>
        <v>0</v>
      </c>
      <c r="AF255" s="58" t="str">
        <f>IF(G255="","0",VLOOKUP(G255,'登録データ（男）'!$R$4:$T$27,2,FALSE))</f>
        <v>0</v>
      </c>
      <c r="AG255" s="58" t="str">
        <f t="shared" si="234"/>
        <v>00</v>
      </c>
      <c r="AH255" s="58" t="str">
        <f>IF(G255="","0",IF(OR(RIGHT(G255,1)="m",RIGHT(G255,1)="H",RIGHT(G255,1)="W",RIGHT(G255,1)="C",RIGHT(G255,1)="〉"),1,2))</f>
        <v>0</v>
      </c>
      <c r="AI255" s="58" t="str">
        <f t="shared" si="235"/>
        <v>000000</v>
      </c>
      <c r="AJ255" s="58" t="str">
        <f t="shared" ca="1" si="236"/>
        <v/>
      </c>
      <c r="AK255" s="58">
        <f t="shared" si="244"/>
        <v>0</v>
      </c>
      <c r="AL255" s="58" t="str">
        <f>IF(G255="","0",VALUE(VLOOKUP(G255,'登録データ（男）'!$R$4:$T$31,3,FALSE)))</f>
        <v>0</v>
      </c>
      <c r="AM255" s="58">
        <f t="shared" si="237"/>
        <v>0</v>
      </c>
      <c r="AN255" s="58">
        <f t="shared" si="238"/>
        <v>0</v>
      </c>
      <c r="AO255" s="11" t="str">
        <f ca="1">IF(OFFSET(B255,-MOD(ROW(B255),3),0)&lt;&gt;"",IF(RIGHT(G255,1)=")",VALUE(VLOOKUP(OFFSET(B255,-MOD(ROW(B255),3),0),'登録データ（男）'!A240:J1558,8,FALSE)),"0"),"0")</f>
        <v>0</v>
      </c>
      <c r="AP255" s="58">
        <f t="shared" ca="1" si="245"/>
        <v>0</v>
      </c>
      <c r="AQ255" s="58" t="str">
        <f t="shared" ref="AQ255" si="290">IF(AR255="","",RANK(AR255,$AR$18:$AR$467,1))</f>
        <v/>
      </c>
      <c r="AR255" s="58" t="str">
        <f>IF(R255="","",B255)</f>
        <v/>
      </c>
      <c r="AS255" s="58" t="str">
        <f t="shared" ref="AS255" si="291">IF(AT255="","",RANK(AT255,$AT$18:$AT$467,1))</f>
        <v/>
      </c>
      <c r="AT255" s="58" t="str">
        <f>IF(S255="","",B255)</f>
        <v/>
      </c>
      <c r="AU255" s="58" t="str">
        <f t="shared" ref="AU255" si="292">IF(AV255="","",RANK(AV255,$AV$18:$AV$467,1))</f>
        <v/>
      </c>
      <c r="AV255" s="58" t="str">
        <f>IF(OR(G255="十種競技",G256="十種競技",G257="十種競技"),B255,"")</f>
        <v/>
      </c>
      <c r="AW255" s="58"/>
      <c r="AX255" s="58">
        <f>B255</f>
        <v>0</v>
      </c>
      <c r="BD255" s="58" t="str">
        <f>IF(B255="","",VLOOKUP(B255,'登録データ（男）'!$A$3:$L$1202,8))</f>
        <v/>
      </c>
      <c r="BE255" s="58" t="str">
        <f>IF(B255="","",VLOOKUP(B255,'登録データ（男）'!$A$3:$L$1202,11))</f>
        <v/>
      </c>
      <c r="BF255" s="58" t="str">
        <f t="shared" si="242"/>
        <v/>
      </c>
      <c r="BI255" s="58">
        <f t="shared" si="243"/>
        <v>0</v>
      </c>
    </row>
    <row r="256" spans="1:61" ht="18.75" customHeight="1">
      <c r="A256" s="250"/>
      <c r="B256" s="288"/>
      <c r="C256" s="291"/>
      <c r="D256" s="291"/>
      <c r="E256" s="109"/>
      <c r="F256" s="58" t="s">
        <v>122</v>
      </c>
      <c r="G256" s="103"/>
      <c r="H256" s="109"/>
      <c r="I256" s="102"/>
      <c r="J256" s="61" t="str">
        <f t="shared" si="249"/>
        <v/>
      </c>
      <c r="K256" s="101"/>
      <c r="L256" s="61" t="str">
        <f t="shared" si="250"/>
        <v/>
      </c>
      <c r="M256" s="101"/>
      <c r="N256" s="101"/>
      <c r="O256" s="275"/>
      <c r="P256" s="276"/>
      <c r="Q256" s="276"/>
      <c r="R256" s="260"/>
      <c r="S256" s="297"/>
      <c r="V256" s="60"/>
      <c r="W256" s="58"/>
      <c r="X256" s="58"/>
      <c r="Y256" s="58"/>
      <c r="Z256" s="58"/>
      <c r="AA256" s="58"/>
      <c r="AB256" s="58"/>
      <c r="AC256" s="58"/>
      <c r="AD256" s="58">
        <f t="shared" ca="1" si="232"/>
        <v>0</v>
      </c>
      <c r="AE256" s="58">
        <f t="shared" si="233"/>
        <v>0</v>
      </c>
      <c r="AF256" s="58" t="str">
        <f>IF(G256="","0",VLOOKUP(G256,'登録データ（男）'!$R$4:$T$27,2,FALSE))</f>
        <v>0</v>
      </c>
      <c r="AG256" s="58" t="str">
        <f t="shared" si="234"/>
        <v>00</v>
      </c>
      <c r="AH256" s="58" t="str">
        <f>IF(G256="","0",IF(OR(RIGHT(G256,1)="m",RIGHT(G256,1)="H",RIGHT(G256,1)="W",RIGHT(G256,1)="C"),1,2))</f>
        <v>0</v>
      </c>
      <c r="AI256" s="58" t="str">
        <f t="shared" si="235"/>
        <v>000000</v>
      </c>
      <c r="AJ256" s="58" t="str">
        <f t="shared" ca="1" si="236"/>
        <v/>
      </c>
      <c r="AK256" s="58">
        <f t="shared" si="244"/>
        <v>0</v>
      </c>
      <c r="AL256" s="58" t="str">
        <f>IF(G256="","0",VALUE(VLOOKUP(G256,'登録データ（男）'!$R$4:$T$31,3,FALSE)))</f>
        <v>0</v>
      </c>
      <c r="AM256" s="58">
        <f t="shared" si="237"/>
        <v>0</v>
      </c>
      <c r="AN256" s="58">
        <f t="shared" si="238"/>
        <v>0</v>
      </c>
      <c r="AO256" s="11" t="str">
        <f ca="1">IF(OFFSET(B256,-MOD(ROW(B256),3),0)&lt;&gt;"",IF(RIGHT(G256,1)=")",VALUE(VLOOKUP(OFFSET(B256,-MOD(ROW(B256),3),0),'登録データ（男）'!A241:J1559,8,FALSE)),"0"),"0")</f>
        <v>0</v>
      </c>
      <c r="AP256" s="58">
        <f t="shared" ca="1" si="245"/>
        <v>0</v>
      </c>
      <c r="AQ256" s="58"/>
      <c r="AR256" s="58"/>
      <c r="AS256" s="58"/>
      <c r="AT256" s="58"/>
      <c r="AU256" s="58"/>
      <c r="AV256" s="58"/>
      <c r="AW256" s="58"/>
      <c r="AX256" s="58"/>
      <c r="BD256" s="58" t="str">
        <f>IF(B256="","",VLOOKUP(B256,'登録データ（男）'!$A$3:$L$1202,8))</f>
        <v/>
      </c>
      <c r="BE256" s="58" t="str">
        <f>IF(B256="","",VLOOKUP(B256,'登録データ（男）'!$A$3:$L$1202,11))</f>
        <v/>
      </c>
      <c r="BF256" s="58" t="str">
        <f t="shared" si="242"/>
        <v/>
      </c>
      <c r="BI256" s="58">
        <f t="shared" si="243"/>
        <v>0</v>
      </c>
    </row>
    <row r="257" spans="1:61" ht="18.75" customHeight="1" thickBot="1">
      <c r="A257" s="258"/>
      <c r="B257" s="289"/>
      <c r="C257" s="292"/>
      <c r="D257" s="292"/>
      <c r="E257" s="148" t="s">
        <v>460</v>
      </c>
      <c r="F257" s="73" t="s">
        <v>123</v>
      </c>
      <c r="G257" s="103"/>
      <c r="H257" s="175"/>
      <c r="I257" s="100"/>
      <c r="J257" s="64" t="str">
        <f t="shared" si="249"/>
        <v/>
      </c>
      <c r="K257" s="100"/>
      <c r="L257" s="64" t="str">
        <f t="shared" si="250"/>
        <v/>
      </c>
      <c r="M257" s="100"/>
      <c r="N257" s="98"/>
      <c r="O257" s="271"/>
      <c r="P257" s="272"/>
      <c r="Q257" s="272"/>
      <c r="R257" s="261"/>
      <c r="S257" s="298"/>
      <c r="V257" s="60"/>
      <c r="W257" s="58"/>
      <c r="X257" s="58"/>
      <c r="Y257" s="58"/>
      <c r="Z257" s="58"/>
      <c r="AA257" s="58"/>
      <c r="AB257" s="58"/>
      <c r="AC257" s="58"/>
      <c r="AD257" s="58">
        <f t="shared" ca="1" si="232"/>
        <v>0</v>
      </c>
      <c r="AE257" s="58">
        <f t="shared" si="233"/>
        <v>0</v>
      </c>
      <c r="AF257" s="58" t="str">
        <f>IF(G257="","0",VLOOKUP(G257,'登録データ（男）'!$R$4:$T$27,2,FALSE))</f>
        <v>0</v>
      </c>
      <c r="AG257" s="58" t="str">
        <f t="shared" si="234"/>
        <v>00</v>
      </c>
      <c r="AH257" s="58" t="str">
        <f>IF(G257="","0",IF(OR(RIGHT(G257,1)="m",RIGHT(G257,1)="H",RIGHT(G257,1)="W",RIGHT(G257,1)="C"),1,2))</f>
        <v>0</v>
      </c>
      <c r="AI257" s="58" t="str">
        <f t="shared" si="235"/>
        <v>000000</v>
      </c>
      <c r="AJ257" s="58" t="str">
        <f t="shared" ca="1" si="236"/>
        <v/>
      </c>
      <c r="AK257" s="58">
        <f t="shared" si="244"/>
        <v>0</v>
      </c>
      <c r="AL257" s="58" t="str">
        <f>IF(G257="","0",VALUE(VLOOKUP(G257,'登録データ（男）'!$R$4:$T$31,3,FALSE)))</f>
        <v>0</v>
      </c>
      <c r="AM257" s="58">
        <f t="shared" si="237"/>
        <v>0</v>
      </c>
      <c r="AN257" s="58">
        <f t="shared" si="238"/>
        <v>0</v>
      </c>
      <c r="AO257" s="11" t="str">
        <f ca="1">IF(OFFSET(B257,-MOD(ROW(B257),3),0)&lt;&gt;"",IF(RIGHT(G257,1)=")",VALUE(VLOOKUP(OFFSET(B257,-MOD(ROW(B257),3),0),'登録データ（男）'!A242:J1560,8,FALSE)),"0"),"0")</f>
        <v>0</v>
      </c>
      <c r="AP257" s="58">
        <f t="shared" ca="1" si="245"/>
        <v>0</v>
      </c>
      <c r="AQ257" s="58"/>
      <c r="AR257" s="58"/>
      <c r="AS257" s="58"/>
      <c r="AT257" s="58"/>
      <c r="AU257" s="58"/>
      <c r="AV257" s="58"/>
      <c r="AW257" s="58"/>
      <c r="AX257" s="58"/>
      <c r="BD257" s="58" t="str">
        <f>IF(B257="","",VLOOKUP(B257,'登録データ（男）'!$A$3:$L$1202,8))</f>
        <v/>
      </c>
      <c r="BE257" s="58" t="str">
        <f>IF(B257="","",VLOOKUP(B257,'登録データ（男）'!$A$3:$L$1202,11))</f>
        <v/>
      </c>
      <c r="BF257" s="58" t="str">
        <f t="shared" si="242"/>
        <v/>
      </c>
      <c r="BI257" s="58">
        <f t="shared" si="243"/>
        <v>0</v>
      </c>
    </row>
    <row r="258" spans="1:61" ht="18.75" customHeight="1" thickTop="1">
      <c r="A258" s="257">
        <v>81</v>
      </c>
      <c r="B258" s="287"/>
      <c r="C258" s="290" t="str">
        <f>IF(B258="","",VLOOKUP(B258,'登録データ（男）'!$A$3:$W$2000,2,FALSE))</f>
        <v/>
      </c>
      <c r="D258" s="290" t="str">
        <f>IF(B258="","",VLOOKUP(B258,'登録データ（男）'!$A$3:$W$2000,3,FALSE))</f>
        <v/>
      </c>
      <c r="E258" s="58" t="str">
        <f>IF(B258="","",VLOOKUP(B258,'登録データ（男）'!$A$3:$W$2000,7,FALSE))</f>
        <v/>
      </c>
      <c r="F258" s="72" t="s">
        <v>121</v>
      </c>
      <c r="G258" s="95"/>
      <c r="H258" s="176"/>
      <c r="I258" s="97"/>
      <c r="J258" s="99" t="str">
        <f t="shared" si="249"/>
        <v/>
      </c>
      <c r="K258" s="97"/>
      <c r="L258" s="99" t="str">
        <f t="shared" si="250"/>
        <v/>
      </c>
      <c r="M258" s="97"/>
      <c r="N258" s="96"/>
      <c r="O258" s="273"/>
      <c r="P258" s="274"/>
      <c r="Q258" s="274"/>
      <c r="R258" s="259"/>
      <c r="S258" s="296"/>
      <c r="V258" s="60"/>
      <c r="W258" s="58">
        <f>IF(B258="",0,IF(VLOOKUP(B258,'登録データ（男）'!$A$3:$AT$1687,29,FALSE)=1,0,1))</f>
        <v>0</v>
      </c>
      <c r="X258" s="58">
        <f>IF(B258="",1,0)</f>
        <v>1</v>
      </c>
      <c r="Y258" s="58">
        <f>IF(C258="",1,0)</f>
        <v>1</v>
      </c>
      <c r="Z258" s="58">
        <f>IF(D258="",1,0)</f>
        <v>1</v>
      </c>
      <c r="AA258" s="58">
        <f>IF(E258="",1,0)</f>
        <v>1</v>
      </c>
      <c r="AB258" s="58">
        <f>IF(E259="",1,0)</f>
        <v>1</v>
      </c>
      <c r="AC258" s="58">
        <f>SUM(X258:AB258)</f>
        <v>5</v>
      </c>
      <c r="AD258" s="58">
        <f t="shared" ca="1" si="232"/>
        <v>0</v>
      </c>
      <c r="AE258" s="58">
        <f t="shared" si="233"/>
        <v>0</v>
      </c>
      <c r="AF258" s="58" t="str">
        <f>IF(G258="","0",VLOOKUP(G258,'登録データ（男）'!$R$4:$T$27,2,FALSE))</f>
        <v>0</v>
      </c>
      <c r="AG258" s="58" t="str">
        <f t="shared" si="234"/>
        <v>00</v>
      </c>
      <c r="AH258" s="58" t="str">
        <f>IF(G258="","0",IF(OR(RIGHT(G258,1)="m",RIGHT(G258,1)="H",RIGHT(G258,1)="W",RIGHT(G258,1)="C",RIGHT(G258,1)="〉"),1,2))</f>
        <v>0</v>
      </c>
      <c r="AI258" s="58" t="str">
        <f t="shared" si="235"/>
        <v>000000</v>
      </c>
      <c r="AJ258" s="58" t="str">
        <f t="shared" ca="1" si="236"/>
        <v/>
      </c>
      <c r="AK258" s="58">
        <f t="shared" si="244"/>
        <v>0</v>
      </c>
      <c r="AL258" s="58" t="str">
        <f>IF(G258="","0",VALUE(VLOOKUP(G258,'登録データ（男）'!$R$4:$T$31,3,FALSE)))</f>
        <v>0</v>
      </c>
      <c r="AM258" s="58">
        <f t="shared" si="237"/>
        <v>0</v>
      </c>
      <c r="AN258" s="58">
        <f t="shared" si="238"/>
        <v>0</v>
      </c>
      <c r="AO258" s="11" t="str">
        <f ca="1">IF(OFFSET(B258,-MOD(ROW(B258),3),0)&lt;&gt;"",IF(RIGHT(G258,1)=")",VALUE(VLOOKUP(OFFSET(B258,-MOD(ROW(B258),3),0),'登録データ（男）'!A243:J1561,8,FALSE)),"0"),"0")</f>
        <v>0</v>
      </c>
      <c r="AP258" s="58">
        <f t="shared" ca="1" si="245"/>
        <v>0</v>
      </c>
      <c r="AQ258" s="58" t="str">
        <f t="shared" ref="AQ258" si="293">IF(AR258="","",RANK(AR258,$AR$18:$AR$467,1))</f>
        <v/>
      </c>
      <c r="AR258" s="58" t="str">
        <f>IF(R258="","",B258)</f>
        <v/>
      </c>
      <c r="AS258" s="58" t="str">
        <f t="shared" ref="AS258" si="294">IF(AT258="","",RANK(AT258,$AT$18:$AT$467,1))</f>
        <v/>
      </c>
      <c r="AT258" s="58" t="str">
        <f>IF(S258="","",B258)</f>
        <v/>
      </c>
      <c r="AU258" s="58" t="str">
        <f t="shared" ref="AU258" si="295">IF(AV258="","",RANK(AV258,$AV$18:$AV$467,1))</f>
        <v/>
      </c>
      <c r="AV258" s="58" t="str">
        <f>IF(OR(G258="十種競技",G259="十種競技",G260="十種競技"),B258,"")</f>
        <v/>
      </c>
      <c r="AW258" s="58"/>
      <c r="AX258" s="58">
        <f>B258</f>
        <v>0</v>
      </c>
      <c r="BD258" s="58" t="str">
        <f>IF(B258="","",VLOOKUP(B258,'登録データ（男）'!$A$3:$L$1202,8))</f>
        <v/>
      </c>
      <c r="BE258" s="58" t="str">
        <f>IF(B258="","",VLOOKUP(B258,'登録データ（男）'!$A$3:$L$1202,11))</f>
        <v/>
      </c>
      <c r="BF258" s="58" t="str">
        <f t="shared" si="242"/>
        <v/>
      </c>
      <c r="BI258" s="58">
        <f t="shared" si="243"/>
        <v>0</v>
      </c>
    </row>
    <row r="259" spans="1:61" ht="18.75" customHeight="1">
      <c r="A259" s="250"/>
      <c r="B259" s="288"/>
      <c r="C259" s="291"/>
      <c r="D259" s="291"/>
      <c r="E259" s="109"/>
      <c r="F259" s="58" t="s">
        <v>122</v>
      </c>
      <c r="G259" s="103"/>
      <c r="H259" s="109"/>
      <c r="I259" s="102"/>
      <c r="J259" s="61" t="str">
        <f t="shared" si="249"/>
        <v/>
      </c>
      <c r="K259" s="101"/>
      <c r="L259" s="61" t="str">
        <f t="shared" si="250"/>
        <v/>
      </c>
      <c r="M259" s="101"/>
      <c r="N259" s="101"/>
      <c r="O259" s="275"/>
      <c r="P259" s="276"/>
      <c r="Q259" s="276"/>
      <c r="R259" s="260"/>
      <c r="S259" s="297"/>
      <c r="V259" s="60"/>
      <c r="W259" s="58"/>
      <c r="X259" s="58"/>
      <c r="Y259" s="58"/>
      <c r="Z259" s="58"/>
      <c r="AA259" s="58"/>
      <c r="AB259" s="58"/>
      <c r="AC259" s="58"/>
      <c r="AD259" s="58">
        <f t="shared" ca="1" si="232"/>
        <v>0</v>
      </c>
      <c r="AE259" s="58">
        <f t="shared" si="233"/>
        <v>0</v>
      </c>
      <c r="AF259" s="58" t="str">
        <f>IF(G259="","0",VLOOKUP(G259,'登録データ（男）'!$R$4:$T$27,2,FALSE))</f>
        <v>0</v>
      </c>
      <c r="AG259" s="58" t="str">
        <f t="shared" si="234"/>
        <v>00</v>
      </c>
      <c r="AH259" s="58" t="str">
        <f>IF(G259="","0",IF(OR(RIGHT(G259,1)="m",RIGHT(G259,1)="H",RIGHT(G259,1)="W",RIGHT(G259,1)="C"),1,2))</f>
        <v>0</v>
      </c>
      <c r="AI259" s="58" t="str">
        <f t="shared" si="235"/>
        <v>000000</v>
      </c>
      <c r="AJ259" s="58" t="str">
        <f t="shared" ca="1" si="236"/>
        <v/>
      </c>
      <c r="AK259" s="58">
        <f t="shared" si="244"/>
        <v>0</v>
      </c>
      <c r="AL259" s="58" t="str">
        <f>IF(G259="","0",VALUE(VLOOKUP(G259,'登録データ（男）'!$R$4:$T$31,3,FALSE)))</f>
        <v>0</v>
      </c>
      <c r="AM259" s="58">
        <f t="shared" si="237"/>
        <v>0</v>
      </c>
      <c r="AN259" s="58">
        <f t="shared" si="238"/>
        <v>0</v>
      </c>
      <c r="AO259" s="11" t="str">
        <f ca="1">IF(OFFSET(B259,-MOD(ROW(B259),3),0)&lt;&gt;"",IF(RIGHT(G259,1)=")",VALUE(VLOOKUP(OFFSET(B259,-MOD(ROW(B259),3),0),'登録データ（男）'!A244:J1562,8,FALSE)),"0"),"0")</f>
        <v>0</v>
      </c>
      <c r="AP259" s="58">
        <f t="shared" ca="1" si="245"/>
        <v>0</v>
      </c>
      <c r="AQ259" s="58"/>
      <c r="AR259" s="58"/>
      <c r="AS259" s="58"/>
      <c r="AT259" s="58"/>
      <c r="AU259" s="58"/>
      <c r="AV259" s="58"/>
      <c r="AW259" s="58"/>
      <c r="AX259" s="58"/>
      <c r="BD259" s="58" t="str">
        <f>IF(B259="","",VLOOKUP(B259,'登録データ（男）'!$A$3:$L$1202,8))</f>
        <v/>
      </c>
      <c r="BE259" s="58" t="str">
        <f>IF(B259="","",VLOOKUP(B259,'登録データ（男）'!$A$3:$L$1202,11))</f>
        <v/>
      </c>
      <c r="BF259" s="58" t="str">
        <f t="shared" si="242"/>
        <v/>
      </c>
      <c r="BI259" s="58">
        <f t="shared" si="243"/>
        <v>0</v>
      </c>
    </row>
    <row r="260" spans="1:61" ht="18.75" customHeight="1" thickBot="1">
      <c r="A260" s="258"/>
      <c r="B260" s="289"/>
      <c r="C260" s="292"/>
      <c r="D260" s="292"/>
      <c r="E260" s="148" t="s">
        <v>460</v>
      </c>
      <c r="F260" s="73" t="s">
        <v>123</v>
      </c>
      <c r="G260" s="103"/>
      <c r="H260" s="175"/>
      <c r="I260" s="100"/>
      <c r="J260" s="64" t="str">
        <f t="shared" si="249"/>
        <v/>
      </c>
      <c r="K260" s="100"/>
      <c r="L260" s="64" t="str">
        <f t="shared" si="250"/>
        <v/>
      </c>
      <c r="M260" s="100"/>
      <c r="N260" s="98"/>
      <c r="O260" s="271"/>
      <c r="P260" s="272"/>
      <c r="Q260" s="272"/>
      <c r="R260" s="261"/>
      <c r="S260" s="298"/>
      <c r="V260" s="60"/>
      <c r="W260" s="58"/>
      <c r="X260" s="58"/>
      <c r="Y260" s="58"/>
      <c r="Z260" s="58"/>
      <c r="AA260" s="58"/>
      <c r="AB260" s="58"/>
      <c r="AC260" s="58"/>
      <c r="AD260" s="58">
        <f t="shared" ca="1" si="232"/>
        <v>0</v>
      </c>
      <c r="AE260" s="58">
        <f t="shared" si="233"/>
        <v>0</v>
      </c>
      <c r="AF260" s="58" t="str">
        <f>IF(G260="","0",VLOOKUP(G260,'登録データ（男）'!$R$4:$T$27,2,FALSE))</f>
        <v>0</v>
      </c>
      <c r="AG260" s="58" t="str">
        <f t="shared" si="234"/>
        <v>00</v>
      </c>
      <c r="AH260" s="58" t="str">
        <f>IF(G260="","0",IF(OR(RIGHT(G260,1)="m",RIGHT(G260,1)="H",RIGHT(G260,1)="W",RIGHT(G260,1)="C"),1,2))</f>
        <v>0</v>
      </c>
      <c r="AI260" s="58" t="str">
        <f t="shared" si="235"/>
        <v>000000</v>
      </c>
      <c r="AJ260" s="58" t="str">
        <f t="shared" ca="1" si="236"/>
        <v/>
      </c>
      <c r="AK260" s="58">
        <f t="shared" si="244"/>
        <v>0</v>
      </c>
      <c r="AL260" s="58" t="str">
        <f>IF(G260="","0",VALUE(VLOOKUP(G260,'登録データ（男）'!$R$4:$T$31,3,FALSE)))</f>
        <v>0</v>
      </c>
      <c r="AM260" s="58">
        <f t="shared" si="237"/>
        <v>0</v>
      </c>
      <c r="AN260" s="58">
        <f t="shared" si="238"/>
        <v>0</v>
      </c>
      <c r="AO260" s="11" t="str">
        <f ca="1">IF(OFFSET(B260,-MOD(ROW(B260),3),0)&lt;&gt;"",IF(RIGHT(G260,1)=")",VALUE(VLOOKUP(OFFSET(B260,-MOD(ROW(B260),3),0),'登録データ（男）'!A245:J1563,8,FALSE)),"0"),"0")</f>
        <v>0</v>
      </c>
      <c r="AP260" s="58">
        <f t="shared" ca="1" si="245"/>
        <v>0</v>
      </c>
      <c r="AQ260" s="58"/>
      <c r="AR260" s="58"/>
      <c r="AS260" s="58"/>
      <c r="AT260" s="58"/>
      <c r="AU260" s="58"/>
      <c r="AV260" s="58"/>
      <c r="AW260" s="58"/>
      <c r="AX260" s="58"/>
      <c r="BD260" s="58" t="str">
        <f>IF(B260="","",VLOOKUP(B260,'登録データ（男）'!$A$3:$L$1202,8))</f>
        <v/>
      </c>
      <c r="BE260" s="58" t="str">
        <f>IF(B260="","",VLOOKUP(B260,'登録データ（男）'!$A$3:$L$1202,11))</f>
        <v/>
      </c>
      <c r="BF260" s="58" t="str">
        <f t="shared" si="242"/>
        <v/>
      </c>
      <c r="BI260" s="58">
        <f t="shared" si="243"/>
        <v>0</v>
      </c>
    </row>
    <row r="261" spans="1:61" ht="18.75" customHeight="1" thickTop="1">
      <c r="A261" s="257">
        <v>82</v>
      </c>
      <c r="B261" s="287"/>
      <c r="C261" s="290" t="str">
        <f>IF(B261="","",VLOOKUP(B261,'登録データ（男）'!$A$3:$W$2000,2,FALSE))</f>
        <v/>
      </c>
      <c r="D261" s="290" t="str">
        <f>IF(B261="","",VLOOKUP(B261,'登録データ（男）'!$A$3:$W$2000,3,FALSE))</f>
        <v/>
      </c>
      <c r="E261" s="58" t="str">
        <f>IF(B261="","",VLOOKUP(B261,'登録データ（男）'!$A$3:$W$2000,7,FALSE))</f>
        <v/>
      </c>
      <c r="F261" s="72" t="s">
        <v>121</v>
      </c>
      <c r="G261" s="95"/>
      <c r="H261" s="176"/>
      <c r="I261" s="97"/>
      <c r="J261" s="99" t="str">
        <f t="shared" si="249"/>
        <v/>
      </c>
      <c r="K261" s="97"/>
      <c r="L261" s="99" t="str">
        <f t="shared" si="250"/>
        <v/>
      </c>
      <c r="M261" s="97"/>
      <c r="N261" s="96"/>
      <c r="O261" s="273"/>
      <c r="P261" s="274"/>
      <c r="Q261" s="274"/>
      <c r="R261" s="259"/>
      <c r="S261" s="296"/>
      <c r="V261" s="60"/>
      <c r="W261" s="58">
        <f>IF(B261="",0,IF(VLOOKUP(B261,'登録データ（男）'!$A$3:$AT$1687,29,FALSE)=1,0,1))</f>
        <v>0</v>
      </c>
      <c r="X261" s="58">
        <f>IF(B261="",1,0)</f>
        <v>1</v>
      </c>
      <c r="Y261" s="58">
        <f>IF(C261="",1,0)</f>
        <v>1</v>
      </c>
      <c r="Z261" s="58">
        <f>IF(D261="",1,0)</f>
        <v>1</v>
      </c>
      <c r="AA261" s="58">
        <f>IF(E261="",1,0)</f>
        <v>1</v>
      </c>
      <c r="AB261" s="58">
        <f>IF(E262="",1,0)</f>
        <v>1</v>
      </c>
      <c r="AC261" s="58">
        <f>SUM(X261:AB261)</f>
        <v>5</v>
      </c>
      <c r="AD261" s="58">
        <f t="shared" ca="1" si="232"/>
        <v>0</v>
      </c>
      <c r="AE261" s="58">
        <f t="shared" si="233"/>
        <v>0</v>
      </c>
      <c r="AF261" s="58" t="str">
        <f>IF(G261="","0",VLOOKUP(G261,'登録データ（男）'!$R$4:$T$27,2,FALSE))</f>
        <v>0</v>
      </c>
      <c r="AG261" s="58" t="str">
        <f t="shared" si="234"/>
        <v>00</v>
      </c>
      <c r="AH261" s="58" t="str">
        <f>IF(G261="","0",IF(OR(RIGHT(G261,1)="m",RIGHT(G261,1)="H",RIGHT(G261,1)="W",RIGHT(G261,1)="C",RIGHT(G261,1)="〉"),1,2))</f>
        <v>0</v>
      </c>
      <c r="AI261" s="58" t="str">
        <f t="shared" si="235"/>
        <v>000000</v>
      </c>
      <c r="AJ261" s="58" t="str">
        <f t="shared" ca="1" si="236"/>
        <v/>
      </c>
      <c r="AK261" s="58">
        <f t="shared" si="244"/>
        <v>0</v>
      </c>
      <c r="AL261" s="58" t="str">
        <f>IF(G261="","0",VALUE(VLOOKUP(G261,'登録データ（男）'!$R$4:$T$31,3,FALSE)))</f>
        <v>0</v>
      </c>
      <c r="AM261" s="58">
        <f t="shared" si="237"/>
        <v>0</v>
      </c>
      <c r="AN261" s="58">
        <f t="shared" si="238"/>
        <v>0</v>
      </c>
      <c r="AO261" s="11" t="str">
        <f ca="1">IF(OFFSET(B261,-MOD(ROW(B261),3),0)&lt;&gt;"",IF(RIGHT(G261,1)=")",VALUE(VLOOKUP(OFFSET(B261,-MOD(ROW(B261),3),0),'登録データ（男）'!A246:J1564,8,FALSE)),"0"),"0")</f>
        <v>0</v>
      </c>
      <c r="AP261" s="58">
        <f t="shared" ca="1" si="245"/>
        <v>0</v>
      </c>
      <c r="AQ261" s="58" t="str">
        <f t="shared" ref="AQ261" si="296">IF(AR261="","",RANK(AR261,$AR$18:$AR$467,1))</f>
        <v/>
      </c>
      <c r="AR261" s="58" t="str">
        <f>IF(R261="","",B261)</f>
        <v/>
      </c>
      <c r="AS261" s="58" t="str">
        <f t="shared" ref="AS261" si="297">IF(AT261="","",RANK(AT261,$AT$18:$AT$467,1))</f>
        <v/>
      </c>
      <c r="AT261" s="58" t="str">
        <f>IF(S261="","",B261)</f>
        <v/>
      </c>
      <c r="AU261" s="58" t="str">
        <f t="shared" ref="AU261" si="298">IF(AV261="","",RANK(AV261,$AV$18:$AV$467,1))</f>
        <v/>
      </c>
      <c r="AV261" s="58" t="str">
        <f>IF(OR(G261="十種競技",G262="十種競技",G263="十種競技"),B261,"")</f>
        <v/>
      </c>
      <c r="AW261" s="58"/>
      <c r="AX261" s="58">
        <f>B261</f>
        <v>0</v>
      </c>
      <c r="BD261" s="58" t="str">
        <f>IF(B261="","",VLOOKUP(B261,'登録データ（男）'!$A$3:$L$1202,8))</f>
        <v/>
      </c>
      <c r="BE261" s="58" t="str">
        <f>IF(B261="","",VLOOKUP(B261,'登録データ（男）'!$A$3:$L$1202,11))</f>
        <v/>
      </c>
      <c r="BF261" s="58" t="str">
        <f t="shared" si="242"/>
        <v/>
      </c>
      <c r="BI261" s="58">
        <f t="shared" si="243"/>
        <v>0</v>
      </c>
    </row>
    <row r="262" spans="1:61" ht="18.75" customHeight="1">
      <c r="A262" s="250"/>
      <c r="B262" s="288"/>
      <c r="C262" s="291"/>
      <c r="D262" s="291"/>
      <c r="E262" s="109"/>
      <c r="F262" s="58" t="s">
        <v>122</v>
      </c>
      <c r="G262" s="103"/>
      <c r="H262" s="109"/>
      <c r="I262" s="102"/>
      <c r="J262" s="61" t="str">
        <f t="shared" si="249"/>
        <v/>
      </c>
      <c r="K262" s="101"/>
      <c r="L262" s="61" t="str">
        <f t="shared" si="250"/>
        <v/>
      </c>
      <c r="M262" s="101"/>
      <c r="N262" s="101"/>
      <c r="O262" s="275"/>
      <c r="P262" s="276"/>
      <c r="Q262" s="276"/>
      <c r="R262" s="260"/>
      <c r="S262" s="297"/>
      <c r="V262" s="60"/>
      <c r="W262" s="58"/>
      <c r="X262" s="58"/>
      <c r="Y262" s="58"/>
      <c r="Z262" s="58"/>
      <c r="AA262" s="58"/>
      <c r="AB262" s="58"/>
      <c r="AC262" s="58"/>
      <c r="AD262" s="58">
        <f t="shared" ca="1" si="232"/>
        <v>0</v>
      </c>
      <c r="AE262" s="58">
        <f t="shared" si="233"/>
        <v>0</v>
      </c>
      <c r="AF262" s="58" t="str">
        <f>IF(G262="","0",VLOOKUP(G262,'登録データ（男）'!$R$4:$T$27,2,FALSE))</f>
        <v>0</v>
      </c>
      <c r="AG262" s="58" t="str">
        <f t="shared" si="234"/>
        <v>00</v>
      </c>
      <c r="AH262" s="58" t="str">
        <f>IF(G262="","0",IF(OR(RIGHT(G262,1)="m",RIGHT(G262,1)="H",RIGHT(G262,1)="W",RIGHT(G262,1)="C"),1,2))</f>
        <v>0</v>
      </c>
      <c r="AI262" s="58" t="str">
        <f t="shared" si="235"/>
        <v>000000</v>
      </c>
      <c r="AJ262" s="58" t="str">
        <f t="shared" ca="1" si="236"/>
        <v/>
      </c>
      <c r="AK262" s="58">
        <f t="shared" si="244"/>
        <v>0</v>
      </c>
      <c r="AL262" s="58" t="str">
        <f>IF(G262="","0",VALUE(VLOOKUP(G262,'登録データ（男）'!$R$4:$T$31,3,FALSE)))</f>
        <v>0</v>
      </c>
      <c r="AM262" s="58">
        <f t="shared" si="237"/>
        <v>0</v>
      </c>
      <c r="AN262" s="58">
        <f t="shared" si="238"/>
        <v>0</v>
      </c>
      <c r="AO262" s="11" t="str">
        <f ca="1">IF(OFFSET(B262,-MOD(ROW(B262),3),0)&lt;&gt;"",IF(RIGHT(G262,1)=")",VALUE(VLOOKUP(OFFSET(B262,-MOD(ROW(B262),3),0),'登録データ（男）'!A247:J1565,8,FALSE)),"0"),"0")</f>
        <v>0</v>
      </c>
      <c r="AP262" s="58">
        <f t="shared" ca="1" si="245"/>
        <v>0</v>
      </c>
      <c r="AQ262" s="58"/>
      <c r="AR262" s="58"/>
      <c r="AS262" s="58"/>
      <c r="AT262" s="58"/>
      <c r="AU262" s="58"/>
      <c r="AV262" s="58"/>
      <c r="AW262" s="58"/>
      <c r="AX262" s="58"/>
      <c r="BD262" s="58" t="str">
        <f>IF(B262="","",VLOOKUP(B262,'登録データ（男）'!$A$3:$L$1202,8))</f>
        <v/>
      </c>
      <c r="BE262" s="58" t="str">
        <f>IF(B262="","",VLOOKUP(B262,'登録データ（男）'!$A$3:$L$1202,11))</f>
        <v/>
      </c>
      <c r="BF262" s="58" t="str">
        <f t="shared" si="242"/>
        <v/>
      </c>
      <c r="BI262" s="58">
        <f t="shared" si="243"/>
        <v>0</v>
      </c>
    </row>
    <row r="263" spans="1:61" ht="18.75" customHeight="1" thickBot="1">
      <c r="A263" s="258"/>
      <c r="B263" s="289"/>
      <c r="C263" s="292"/>
      <c r="D263" s="292"/>
      <c r="E263" s="148" t="s">
        <v>460</v>
      </c>
      <c r="F263" s="73" t="s">
        <v>123</v>
      </c>
      <c r="G263" s="103"/>
      <c r="H263" s="175"/>
      <c r="I263" s="100"/>
      <c r="J263" s="64" t="str">
        <f t="shared" si="249"/>
        <v/>
      </c>
      <c r="K263" s="100"/>
      <c r="L263" s="64" t="str">
        <f t="shared" si="250"/>
        <v/>
      </c>
      <c r="M263" s="100"/>
      <c r="N263" s="98"/>
      <c r="O263" s="271"/>
      <c r="P263" s="272"/>
      <c r="Q263" s="272"/>
      <c r="R263" s="261"/>
      <c r="S263" s="298"/>
      <c r="V263" s="60"/>
      <c r="W263" s="58"/>
      <c r="X263" s="58"/>
      <c r="Y263" s="58"/>
      <c r="Z263" s="58"/>
      <c r="AA263" s="58"/>
      <c r="AB263" s="58"/>
      <c r="AC263" s="58"/>
      <c r="AD263" s="58">
        <f t="shared" ca="1" si="232"/>
        <v>0</v>
      </c>
      <c r="AE263" s="58">
        <f t="shared" si="233"/>
        <v>0</v>
      </c>
      <c r="AF263" s="58" t="str">
        <f>IF(G263="","0",VLOOKUP(G263,'登録データ（男）'!$R$4:$T$27,2,FALSE))</f>
        <v>0</v>
      </c>
      <c r="AG263" s="58" t="str">
        <f t="shared" si="234"/>
        <v>00</v>
      </c>
      <c r="AH263" s="58" t="str">
        <f>IF(G263="","0",IF(OR(RIGHT(G263,1)="m",RIGHT(G263,1)="H",RIGHT(G263,1)="W",RIGHT(G263,1)="C"),1,2))</f>
        <v>0</v>
      </c>
      <c r="AI263" s="58" t="str">
        <f t="shared" si="235"/>
        <v>000000</v>
      </c>
      <c r="AJ263" s="58" t="str">
        <f t="shared" ca="1" si="236"/>
        <v/>
      </c>
      <c r="AK263" s="58">
        <f t="shared" si="244"/>
        <v>0</v>
      </c>
      <c r="AL263" s="58" t="str">
        <f>IF(G263="","0",VALUE(VLOOKUP(G263,'登録データ（男）'!$R$4:$T$31,3,FALSE)))</f>
        <v>0</v>
      </c>
      <c r="AM263" s="58">
        <f t="shared" si="237"/>
        <v>0</v>
      </c>
      <c r="AN263" s="58">
        <f t="shared" si="238"/>
        <v>0</v>
      </c>
      <c r="AO263" s="11" t="str">
        <f ca="1">IF(OFFSET(B263,-MOD(ROW(B263),3),0)&lt;&gt;"",IF(RIGHT(G263,1)=")",VALUE(VLOOKUP(OFFSET(B263,-MOD(ROW(B263),3),0),'登録データ（男）'!A248:J1566,8,FALSE)),"0"),"0")</f>
        <v>0</v>
      </c>
      <c r="AP263" s="58">
        <f t="shared" ca="1" si="245"/>
        <v>0</v>
      </c>
      <c r="AQ263" s="58"/>
      <c r="AR263" s="58"/>
      <c r="AS263" s="58"/>
      <c r="AT263" s="58"/>
      <c r="AU263" s="58"/>
      <c r="AV263" s="58"/>
      <c r="AW263" s="58"/>
      <c r="AX263" s="58"/>
      <c r="BD263" s="58" t="str">
        <f>IF(B263="","",VLOOKUP(B263,'登録データ（男）'!$A$3:$L$1202,8))</f>
        <v/>
      </c>
      <c r="BE263" s="58" t="str">
        <f>IF(B263="","",VLOOKUP(B263,'登録データ（男）'!$A$3:$L$1202,11))</f>
        <v/>
      </c>
      <c r="BF263" s="58" t="str">
        <f t="shared" si="242"/>
        <v/>
      </c>
      <c r="BI263" s="58">
        <f t="shared" si="243"/>
        <v>0</v>
      </c>
    </row>
    <row r="264" spans="1:61" ht="18.75" customHeight="1" thickTop="1">
      <c r="A264" s="257">
        <v>83</v>
      </c>
      <c r="B264" s="287"/>
      <c r="C264" s="290" t="str">
        <f>IF(B264="","",VLOOKUP(B264,'登録データ（男）'!$A$3:$W$2000,2,FALSE))</f>
        <v/>
      </c>
      <c r="D264" s="290" t="str">
        <f>IF(B264="","",VLOOKUP(B264,'登録データ（男）'!$A$3:$W$2000,3,FALSE))</f>
        <v/>
      </c>
      <c r="E264" s="58" t="str">
        <f>IF(B264="","",VLOOKUP(B264,'登録データ（男）'!$A$3:$W$2000,7,FALSE))</f>
        <v/>
      </c>
      <c r="F264" s="72" t="s">
        <v>121</v>
      </c>
      <c r="G264" s="95"/>
      <c r="H264" s="176"/>
      <c r="I264" s="97"/>
      <c r="J264" s="99" t="str">
        <f t="shared" si="249"/>
        <v/>
      </c>
      <c r="K264" s="97"/>
      <c r="L264" s="99" t="str">
        <f t="shared" si="250"/>
        <v/>
      </c>
      <c r="M264" s="97"/>
      <c r="N264" s="96"/>
      <c r="O264" s="273"/>
      <c r="P264" s="274"/>
      <c r="Q264" s="274"/>
      <c r="R264" s="259"/>
      <c r="S264" s="296"/>
      <c r="V264" s="60"/>
      <c r="W264" s="58">
        <f>IF(B264="",0,IF(VLOOKUP(B264,'登録データ（男）'!$A$3:$AT$1687,29,FALSE)=1,0,1))</f>
        <v>0</v>
      </c>
      <c r="X264" s="58">
        <f>IF(B264="",1,0)</f>
        <v>1</v>
      </c>
      <c r="Y264" s="58">
        <f>IF(C264="",1,0)</f>
        <v>1</v>
      </c>
      <c r="Z264" s="58">
        <f>IF(D264="",1,0)</f>
        <v>1</v>
      </c>
      <c r="AA264" s="58">
        <f>IF(E264="",1,0)</f>
        <v>1</v>
      </c>
      <c r="AB264" s="58">
        <f>IF(E265="",1,0)</f>
        <v>1</v>
      </c>
      <c r="AC264" s="58">
        <f>SUM(X264:AB264)</f>
        <v>5</v>
      </c>
      <c r="AD264" s="58">
        <f t="shared" ca="1" si="232"/>
        <v>0</v>
      </c>
      <c r="AE264" s="58">
        <f t="shared" si="233"/>
        <v>0</v>
      </c>
      <c r="AF264" s="58" t="str">
        <f>IF(G264="","0",VLOOKUP(G264,'登録データ（男）'!$R$4:$T$27,2,FALSE))</f>
        <v>0</v>
      </c>
      <c r="AG264" s="58" t="str">
        <f t="shared" si="234"/>
        <v>00</v>
      </c>
      <c r="AH264" s="58" t="str">
        <f>IF(G264="","0",IF(OR(RIGHT(G264,1)="m",RIGHT(G264,1)="H",RIGHT(G264,1)="W",RIGHT(G264,1)="C",RIGHT(G264,1)="〉"),1,2))</f>
        <v>0</v>
      </c>
      <c r="AI264" s="58" t="str">
        <f t="shared" si="235"/>
        <v>000000</v>
      </c>
      <c r="AJ264" s="58" t="str">
        <f t="shared" ca="1" si="236"/>
        <v/>
      </c>
      <c r="AK264" s="58">
        <f t="shared" si="244"/>
        <v>0</v>
      </c>
      <c r="AL264" s="58" t="str">
        <f>IF(G264="","0",VALUE(VLOOKUP(G264,'登録データ（男）'!$R$4:$T$31,3,FALSE)))</f>
        <v>0</v>
      </c>
      <c r="AM264" s="58">
        <f t="shared" si="237"/>
        <v>0</v>
      </c>
      <c r="AN264" s="58">
        <f t="shared" si="238"/>
        <v>0</v>
      </c>
      <c r="AO264" s="11" t="str">
        <f ca="1">IF(OFFSET(B264,-MOD(ROW(B264),3),0)&lt;&gt;"",IF(RIGHT(G264,1)=")",VALUE(VLOOKUP(OFFSET(B264,-MOD(ROW(B264),3),0),'登録データ（男）'!A249:J1567,8,FALSE)),"0"),"0")</f>
        <v>0</v>
      </c>
      <c r="AP264" s="58">
        <f t="shared" ca="1" si="245"/>
        <v>0</v>
      </c>
      <c r="AQ264" s="58" t="str">
        <f t="shared" ref="AQ264" si="299">IF(AR264="","",RANK(AR264,$AR$18:$AR$467,1))</f>
        <v/>
      </c>
      <c r="AR264" s="58" t="str">
        <f>IF(R264="","",B264)</f>
        <v/>
      </c>
      <c r="AS264" s="58" t="str">
        <f t="shared" ref="AS264" si="300">IF(AT264="","",RANK(AT264,$AT$18:$AT$467,1))</f>
        <v/>
      </c>
      <c r="AT264" s="58" t="str">
        <f>IF(S264="","",B264)</f>
        <v/>
      </c>
      <c r="AU264" s="58" t="str">
        <f t="shared" ref="AU264" si="301">IF(AV264="","",RANK(AV264,$AV$18:$AV$467,1))</f>
        <v/>
      </c>
      <c r="AV264" s="58" t="str">
        <f>IF(OR(G264="十種競技",G265="十種競技",G266="十種競技"),B264,"")</f>
        <v/>
      </c>
      <c r="AW264" s="58"/>
      <c r="AX264" s="58">
        <f>B264</f>
        <v>0</v>
      </c>
      <c r="BD264" s="58" t="str">
        <f>IF(B264="","",VLOOKUP(B264,'登録データ（男）'!$A$3:$L$1202,8))</f>
        <v/>
      </c>
      <c r="BE264" s="58" t="str">
        <f>IF(B264="","",VLOOKUP(B264,'登録データ（男）'!$A$3:$L$1202,11))</f>
        <v/>
      </c>
      <c r="BF264" s="58" t="str">
        <f t="shared" si="242"/>
        <v/>
      </c>
      <c r="BI264" s="58">
        <f t="shared" si="243"/>
        <v>0</v>
      </c>
    </row>
    <row r="265" spans="1:61" ht="18.75" customHeight="1">
      <c r="A265" s="250"/>
      <c r="B265" s="288"/>
      <c r="C265" s="291"/>
      <c r="D265" s="291"/>
      <c r="E265" s="109"/>
      <c r="F265" s="58" t="s">
        <v>122</v>
      </c>
      <c r="G265" s="103"/>
      <c r="H265" s="109"/>
      <c r="I265" s="102"/>
      <c r="J265" s="61" t="str">
        <f t="shared" si="249"/>
        <v/>
      </c>
      <c r="K265" s="101"/>
      <c r="L265" s="61" t="str">
        <f t="shared" si="250"/>
        <v/>
      </c>
      <c r="M265" s="101"/>
      <c r="N265" s="101"/>
      <c r="O265" s="275"/>
      <c r="P265" s="276"/>
      <c r="Q265" s="276"/>
      <c r="R265" s="260"/>
      <c r="S265" s="297"/>
      <c r="V265" s="60"/>
      <c r="W265" s="58"/>
      <c r="X265" s="58"/>
      <c r="Y265" s="58"/>
      <c r="Z265" s="58"/>
      <c r="AA265" s="58"/>
      <c r="AB265" s="58"/>
      <c r="AC265" s="58"/>
      <c r="AD265" s="58">
        <f t="shared" ca="1" si="232"/>
        <v>0</v>
      </c>
      <c r="AE265" s="58">
        <f t="shared" si="233"/>
        <v>0</v>
      </c>
      <c r="AF265" s="58" t="str">
        <f>IF(G265="","0",VLOOKUP(G265,'登録データ（男）'!$R$4:$T$27,2,FALSE))</f>
        <v>0</v>
      </c>
      <c r="AG265" s="58" t="str">
        <f t="shared" si="234"/>
        <v>00</v>
      </c>
      <c r="AH265" s="58" t="str">
        <f>IF(G265="","0",IF(OR(RIGHT(G265,1)="m",RIGHT(G265,1)="H",RIGHT(G265,1)="W",RIGHT(G265,1)="C"),1,2))</f>
        <v>0</v>
      </c>
      <c r="AI265" s="58" t="str">
        <f t="shared" si="235"/>
        <v>000000</v>
      </c>
      <c r="AJ265" s="58" t="str">
        <f t="shared" ca="1" si="236"/>
        <v/>
      </c>
      <c r="AK265" s="58">
        <f t="shared" si="244"/>
        <v>0</v>
      </c>
      <c r="AL265" s="58" t="str">
        <f>IF(G265="","0",VALUE(VLOOKUP(G265,'登録データ（男）'!$R$4:$T$31,3,FALSE)))</f>
        <v>0</v>
      </c>
      <c r="AM265" s="58">
        <f t="shared" si="237"/>
        <v>0</v>
      </c>
      <c r="AN265" s="58">
        <f t="shared" si="238"/>
        <v>0</v>
      </c>
      <c r="AO265" s="11" t="str">
        <f ca="1">IF(OFFSET(B265,-MOD(ROW(B265),3),0)&lt;&gt;"",IF(RIGHT(G265,1)=")",VALUE(VLOOKUP(OFFSET(B265,-MOD(ROW(B265),3),0),'登録データ（男）'!A250:J1568,8,FALSE)),"0"),"0")</f>
        <v>0</v>
      </c>
      <c r="AP265" s="58">
        <f t="shared" ca="1" si="245"/>
        <v>0</v>
      </c>
      <c r="AQ265" s="58"/>
      <c r="AR265" s="58"/>
      <c r="AS265" s="58"/>
      <c r="AT265" s="58"/>
      <c r="AU265" s="58"/>
      <c r="AV265" s="58"/>
      <c r="AW265" s="58"/>
      <c r="AX265" s="58"/>
      <c r="BD265" s="58" t="str">
        <f>IF(B265="","",VLOOKUP(B265,'登録データ（男）'!$A$3:$L$1202,8))</f>
        <v/>
      </c>
      <c r="BE265" s="58" t="str">
        <f>IF(B265="","",VLOOKUP(B265,'登録データ（男）'!$A$3:$L$1202,11))</f>
        <v/>
      </c>
      <c r="BF265" s="58" t="str">
        <f t="shared" si="242"/>
        <v/>
      </c>
      <c r="BI265" s="58">
        <f t="shared" si="243"/>
        <v>0</v>
      </c>
    </row>
    <row r="266" spans="1:61" ht="18.75" customHeight="1" thickBot="1">
      <c r="A266" s="258"/>
      <c r="B266" s="289"/>
      <c r="C266" s="292"/>
      <c r="D266" s="292"/>
      <c r="E266" s="148" t="s">
        <v>460</v>
      </c>
      <c r="F266" s="73" t="s">
        <v>123</v>
      </c>
      <c r="G266" s="103"/>
      <c r="H266" s="175"/>
      <c r="I266" s="100"/>
      <c r="J266" s="64" t="str">
        <f t="shared" si="249"/>
        <v/>
      </c>
      <c r="K266" s="100"/>
      <c r="L266" s="64" t="str">
        <f t="shared" si="250"/>
        <v/>
      </c>
      <c r="M266" s="100"/>
      <c r="N266" s="98"/>
      <c r="O266" s="271"/>
      <c r="P266" s="272"/>
      <c r="Q266" s="272"/>
      <c r="R266" s="261"/>
      <c r="S266" s="298"/>
      <c r="V266" s="60"/>
      <c r="W266" s="58"/>
      <c r="X266" s="58"/>
      <c r="Y266" s="58"/>
      <c r="Z266" s="58"/>
      <c r="AA266" s="58"/>
      <c r="AB266" s="58"/>
      <c r="AC266" s="58"/>
      <c r="AD266" s="58">
        <f t="shared" ca="1" si="232"/>
        <v>0</v>
      </c>
      <c r="AE266" s="58">
        <f t="shared" si="233"/>
        <v>0</v>
      </c>
      <c r="AF266" s="58" t="str">
        <f>IF(G266="","0",VLOOKUP(G266,'登録データ（男）'!$R$4:$T$27,2,FALSE))</f>
        <v>0</v>
      </c>
      <c r="AG266" s="58" t="str">
        <f t="shared" si="234"/>
        <v>00</v>
      </c>
      <c r="AH266" s="58" t="str">
        <f>IF(G266="","0",IF(OR(RIGHT(G266,1)="m",RIGHT(G266,1)="H",RIGHT(G266,1)="W",RIGHT(G266,1)="C"),1,2))</f>
        <v>0</v>
      </c>
      <c r="AI266" s="58" t="str">
        <f t="shared" si="235"/>
        <v>000000</v>
      </c>
      <c r="AJ266" s="58" t="str">
        <f t="shared" ca="1" si="236"/>
        <v/>
      </c>
      <c r="AK266" s="58">
        <f t="shared" si="244"/>
        <v>0</v>
      </c>
      <c r="AL266" s="58" t="str">
        <f>IF(G266="","0",VALUE(VLOOKUP(G266,'登録データ（男）'!$R$4:$T$31,3,FALSE)))</f>
        <v>0</v>
      </c>
      <c r="AM266" s="58">
        <f t="shared" si="237"/>
        <v>0</v>
      </c>
      <c r="AN266" s="58">
        <f t="shared" si="238"/>
        <v>0</v>
      </c>
      <c r="AO266" s="11" t="str">
        <f ca="1">IF(OFFSET(B266,-MOD(ROW(B266),3),0)&lt;&gt;"",IF(RIGHT(G266,1)=")",VALUE(VLOOKUP(OFFSET(B266,-MOD(ROW(B266),3),0),'登録データ（男）'!A251:J1569,8,FALSE)),"0"),"0")</f>
        <v>0</v>
      </c>
      <c r="AP266" s="58">
        <f t="shared" ca="1" si="245"/>
        <v>0</v>
      </c>
      <c r="AQ266" s="58"/>
      <c r="AR266" s="58"/>
      <c r="AS266" s="58"/>
      <c r="AT266" s="58"/>
      <c r="AU266" s="58"/>
      <c r="AV266" s="58"/>
      <c r="AW266" s="58"/>
      <c r="AX266" s="58"/>
      <c r="BD266" s="58" t="str">
        <f>IF(B266="","",VLOOKUP(B266,'登録データ（男）'!$A$3:$L$1202,8))</f>
        <v/>
      </c>
      <c r="BE266" s="58" t="str">
        <f>IF(B266="","",VLOOKUP(B266,'登録データ（男）'!$A$3:$L$1202,11))</f>
        <v/>
      </c>
      <c r="BF266" s="58" t="str">
        <f t="shared" si="242"/>
        <v/>
      </c>
      <c r="BI266" s="58">
        <f t="shared" si="243"/>
        <v>0</v>
      </c>
    </row>
    <row r="267" spans="1:61" ht="18.75" customHeight="1" thickTop="1">
      <c r="A267" s="257">
        <v>84</v>
      </c>
      <c r="B267" s="287"/>
      <c r="C267" s="290" t="str">
        <f>IF(B267="","",VLOOKUP(B267,'登録データ（男）'!$A$3:$W$2000,2,FALSE))</f>
        <v/>
      </c>
      <c r="D267" s="290" t="str">
        <f>IF(B267="","",VLOOKUP(B267,'登録データ（男）'!$A$3:$W$2000,3,FALSE))</f>
        <v/>
      </c>
      <c r="E267" s="58" t="str">
        <f>IF(B267="","",VLOOKUP(B267,'登録データ（男）'!$A$3:$W$2000,7,FALSE))</f>
        <v/>
      </c>
      <c r="F267" s="72" t="s">
        <v>121</v>
      </c>
      <c r="G267" s="95"/>
      <c r="H267" s="176"/>
      <c r="I267" s="97"/>
      <c r="J267" s="99" t="str">
        <f t="shared" si="249"/>
        <v/>
      </c>
      <c r="K267" s="97"/>
      <c r="L267" s="99" t="str">
        <f t="shared" si="250"/>
        <v/>
      </c>
      <c r="M267" s="97"/>
      <c r="N267" s="96"/>
      <c r="O267" s="273"/>
      <c r="P267" s="274"/>
      <c r="Q267" s="274"/>
      <c r="R267" s="259"/>
      <c r="S267" s="296"/>
      <c r="V267" s="60"/>
      <c r="W267" s="58">
        <f>IF(B267="",0,IF(VLOOKUP(B267,'登録データ（男）'!$A$3:$AT$1687,29,FALSE)=1,0,1))</f>
        <v>0</v>
      </c>
      <c r="X267" s="58">
        <f>IF(B267="",1,0)</f>
        <v>1</v>
      </c>
      <c r="Y267" s="58">
        <f>IF(C267="",1,0)</f>
        <v>1</v>
      </c>
      <c r="Z267" s="58">
        <f>IF(D267="",1,0)</f>
        <v>1</v>
      </c>
      <c r="AA267" s="58">
        <f>IF(E267="",1,0)</f>
        <v>1</v>
      </c>
      <c r="AB267" s="58">
        <f>IF(E268="",1,0)</f>
        <v>1</v>
      </c>
      <c r="AC267" s="58">
        <f>SUM(X267:AB267)</f>
        <v>5</v>
      </c>
      <c r="AD267" s="58">
        <f t="shared" ca="1" si="232"/>
        <v>0</v>
      </c>
      <c r="AE267" s="58">
        <f t="shared" si="233"/>
        <v>0</v>
      </c>
      <c r="AF267" s="58" t="str">
        <f>IF(G267="","0",VLOOKUP(G267,'登録データ（男）'!$R$4:$T$27,2,FALSE))</f>
        <v>0</v>
      </c>
      <c r="AG267" s="58" t="str">
        <f t="shared" si="234"/>
        <v>00</v>
      </c>
      <c r="AH267" s="58" t="str">
        <f>IF(G267="","0",IF(OR(RIGHT(G267,1)="m",RIGHT(G267,1)="H",RIGHT(G267,1)="W",RIGHT(G267,1)="C",RIGHT(G267,1)="〉"),1,2))</f>
        <v>0</v>
      </c>
      <c r="AI267" s="58" t="str">
        <f t="shared" si="235"/>
        <v>000000</v>
      </c>
      <c r="AJ267" s="58" t="str">
        <f t="shared" ca="1" si="236"/>
        <v/>
      </c>
      <c r="AK267" s="58">
        <f t="shared" si="244"/>
        <v>0</v>
      </c>
      <c r="AL267" s="58" t="str">
        <f>IF(G267="","0",VALUE(VLOOKUP(G267,'登録データ（男）'!$R$4:$T$31,3,FALSE)))</f>
        <v>0</v>
      </c>
      <c r="AM267" s="58">
        <f t="shared" si="237"/>
        <v>0</v>
      </c>
      <c r="AN267" s="58">
        <f t="shared" si="238"/>
        <v>0</v>
      </c>
      <c r="AO267" s="11" t="str">
        <f ca="1">IF(OFFSET(B267,-MOD(ROW(B267),3),0)&lt;&gt;"",IF(RIGHT(G267,1)=")",VALUE(VLOOKUP(OFFSET(B267,-MOD(ROW(B267),3),0),'登録データ（男）'!A252:J1570,8,FALSE)),"0"),"0")</f>
        <v>0</v>
      </c>
      <c r="AP267" s="58">
        <f t="shared" ca="1" si="245"/>
        <v>0</v>
      </c>
      <c r="AQ267" s="58" t="str">
        <f t="shared" ref="AQ267" si="302">IF(AR267="","",RANK(AR267,$AR$18:$AR$467,1))</f>
        <v/>
      </c>
      <c r="AR267" s="58" t="str">
        <f>IF(R267="","",B267)</f>
        <v/>
      </c>
      <c r="AS267" s="58" t="str">
        <f t="shared" ref="AS267" si="303">IF(AT267="","",RANK(AT267,$AT$18:$AT$467,1))</f>
        <v/>
      </c>
      <c r="AT267" s="58" t="str">
        <f>IF(S267="","",B267)</f>
        <v/>
      </c>
      <c r="AU267" s="58" t="str">
        <f t="shared" ref="AU267" si="304">IF(AV267="","",RANK(AV267,$AV$18:$AV$467,1))</f>
        <v/>
      </c>
      <c r="AV267" s="58" t="str">
        <f>IF(OR(G267="十種競技",G268="十種競技",G269="十種競技"),B267,"")</f>
        <v/>
      </c>
      <c r="AW267" s="58"/>
      <c r="AX267" s="58">
        <f>B267</f>
        <v>0</v>
      </c>
      <c r="BD267" s="58" t="str">
        <f>IF(B267="","",VLOOKUP(B267,'登録データ（男）'!$A$3:$L$1202,8))</f>
        <v/>
      </c>
      <c r="BE267" s="58" t="str">
        <f>IF(B267="","",VLOOKUP(B267,'登録データ（男）'!$A$3:$L$1202,11))</f>
        <v/>
      </c>
      <c r="BF267" s="58" t="str">
        <f t="shared" si="242"/>
        <v/>
      </c>
      <c r="BI267" s="58">
        <f t="shared" si="243"/>
        <v>0</v>
      </c>
    </row>
    <row r="268" spans="1:61" ht="18.75" customHeight="1">
      <c r="A268" s="250"/>
      <c r="B268" s="288"/>
      <c r="C268" s="291"/>
      <c r="D268" s="291"/>
      <c r="E268" s="109"/>
      <c r="F268" s="58" t="s">
        <v>122</v>
      </c>
      <c r="G268" s="103"/>
      <c r="H268" s="109"/>
      <c r="I268" s="102"/>
      <c r="J268" s="61" t="str">
        <f t="shared" si="249"/>
        <v/>
      </c>
      <c r="K268" s="101"/>
      <c r="L268" s="61" t="str">
        <f t="shared" si="250"/>
        <v/>
      </c>
      <c r="M268" s="101"/>
      <c r="N268" s="101"/>
      <c r="O268" s="275"/>
      <c r="P268" s="276"/>
      <c r="Q268" s="276"/>
      <c r="R268" s="260"/>
      <c r="S268" s="297"/>
      <c r="V268" s="60"/>
      <c r="W268" s="58"/>
      <c r="X268" s="58"/>
      <c r="Y268" s="58"/>
      <c r="Z268" s="58"/>
      <c r="AA268" s="58"/>
      <c r="AB268" s="58"/>
      <c r="AC268" s="58"/>
      <c r="AD268" s="58">
        <f t="shared" ca="1" si="232"/>
        <v>0</v>
      </c>
      <c r="AE268" s="58">
        <f t="shared" si="233"/>
        <v>0</v>
      </c>
      <c r="AF268" s="58" t="str">
        <f>IF(G268="","0",VLOOKUP(G268,'登録データ（男）'!$R$4:$T$27,2,FALSE))</f>
        <v>0</v>
      </c>
      <c r="AG268" s="58" t="str">
        <f t="shared" si="234"/>
        <v>00</v>
      </c>
      <c r="AH268" s="58" t="str">
        <f>IF(G268="","0",IF(OR(RIGHT(G268,1)="m",RIGHT(G268,1)="H",RIGHT(G268,1)="W",RIGHT(G268,1)="C"),1,2))</f>
        <v>0</v>
      </c>
      <c r="AI268" s="58" t="str">
        <f t="shared" si="235"/>
        <v>000000</v>
      </c>
      <c r="AJ268" s="58" t="str">
        <f t="shared" ca="1" si="236"/>
        <v/>
      </c>
      <c r="AK268" s="58">
        <f t="shared" si="244"/>
        <v>0</v>
      </c>
      <c r="AL268" s="58" t="str">
        <f>IF(G268="","0",VALUE(VLOOKUP(G268,'登録データ（男）'!$R$4:$T$31,3,FALSE)))</f>
        <v>0</v>
      </c>
      <c r="AM268" s="58">
        <f t="shared" si="237"/>
        <v>0</v>
      </c>
      <c r="AN268" s="58">
        <f t="shared" si="238"/>
        <v>0</v>
      </c>
      <c r="AO268" s="11" t="str">
        <f ca="1">IF(OFFSET(B268,-MOD(ROW(B268),3),0)&lt;&gt;"",IF(RIGHT(G268,1)=")",VALUE(VLOOKUP(OFFSET(B268,-MOD(ROW(B268),3),0),'登録データ（男）'!A253:J1571,8,FALSE)),"0"),"0")</f>
        <v>0</v>
      </c>
      <c r="AP268" s="58">
        <f t="shared" ca="1" si="245"/>
        <v>0</v>
      </c>
      <c r="AQ268" s="58"/>
      <c r="AR268" s="58"/>
      <c r="AS268" s="58"/>
      <c r="AT268" s="58"/>
      <c r="AU268" s="58"/>
      <c r="AV268" s="58"/>
      <c r="AW268" s="58"/>
      <c r="AX268" s="58"/>
      <c r="BD268" s="58" t="str">
        <f>IF(B268="","",VLOOKUP(B268,'登録データ（男）'!$A$3:$L$1202,8))</f>
        <v/>
      </c>
      <c r="BE268" s="58" t="str">
        <f>IF(B268="","",VLOOKUP(B268,'登録データ（男）'!$A$3:$L$1202,11))</f>
        <v/>
      </c>
      <c r="BF268" s="58" t="str">
        <f t="shared" si="242"/>
        <v/>
      </c>
      <c r="BI268" s="58">
        <f t="shared" si="243"/>
        <v>0</v>
      </c>
    </row>
    <row r="269" spans="1:61" ht="18.75" customHeight="1" thickBot="1">
      <c r="A269" s="258"/>
      <c r="B269" s="289"/>
      <c r="C269" s="292"/>
      <c r="D269" s="292"/>
      <c r="E269" s="148" t="s">
        <v>460</v>
      </c>
      <c r="F269" s="73" t="s">
        <v>123</v>
      </c>
      <c r="G269" s="103"/>
      <c r="H269" s="175"/>
      <c r="I269" s="100"/>
      <c r="J269" s="64" t="str">
        <f t="shared" si="249"/>
        <v/>
      </c>
      <c r="K269" s="100"/>
      <c r="L269" s="64" t="str">
        <f t="shared" si="250"/>
        <v/>
      </c>
      <c r="M269" s="100"/>
      <c r="N269" s="98"/>
      <c r="O269" s="271"/>
      <c r="P269" s="272"/>
      <c r="Q269" s="272"/>
      <c r="R269" s="261"/>
      <c r="S269" s="298"/>
      <c r="V269" s="60"/>
      <c r="W269" s="58"/>
      <c r="X269" s="58"/>
      <c r="Y269" s="58"/>
      <c r="Z269" s="58"/>
      <c r="AA269" s="58"/>
      <c r="AB269" s="58"/>
      <c r="AC269" s="58"/>
      <c r="AD269" s="58">
        <f t="shared" ca="1" si="232"/>
        <v>0</v>
      </c>
      <c r="AE269" s="58">
        <f t="shared" si="233"/>
        <v>0</v>
      </c>
      <c r="AF269" s="58" t="str">
        <f>IF(G269="","0",VLOOKUP(G269,'登録データ（男）'!$R$4:$T$27,2,FALSE))</f>
        <v>0</v>
      </c>
      <c r="AG269" s="58" t="str">
        <f t="shared" si="234"/>
        <v>00</v>
      </c>
      <c r="AH269" s="58" t="str">
        <f>IF(G269="","0",IF(OR(RIGHT(G269,1)="m",RIGHT(G269,1)="H",RIGHT(G269,1)="W",RIGHT(G269,1)="C"),1,2))</f>
        <v>0</v>
      </c>
      <c r="AI269" s="58" t="str">
        <f t="shared" si="235"/>
        <v>000000</v>
      </c>
      <c r="AJ269" s="58" t="str">
        <f t="shared" ca="1" si="236"/>
        <v/>
      </c>
      <c r="AK269" s="58">
        <f t="shared" si="244"/>
        <v>0</v>
      </c>
      <c r="AL269" s="58" t="str">
        <f>IF(G269="","0",VALUE(VLOOKUP(G269,'登録データ（男）'!$R$4:$T$31,3,FALSE)))</f>
        <v>0</v>
      </c>
      <c r="AM269" s="58">
        <f t="shared" si="237"/>
        <v>0</v>
      </c>
      <c r="AN269" s="58">
        <f t="shared" si="238"/>
        <v>0</v>
      </c>
      <c r="AO269" s="11" t="str">
        <f ca="1">IF(OFFSET(B269,-MOD(ROW(B269),3),0)&lt;&gt;"",IF(RIGHT(G269,1)=")",VALUE(VLOOKUP(OFFSET(B269,-MOD(ROW(B269),3),0),'登録データ（男）'!A254:J1572,8,FALSE)),"0"),"0")</f>
        <v>0</v>
      </c>
      <c r="AP269" s="58">
        <f t="shared" ca="1" si="245"/>
        <v>0</v>
      </c>
      <c r="AQ269" s="58"/>
      <c r="AR269" s="58"/>
      <c r="AS269" s="58"/>
      <c r="AT269" s="58"/>
      <c r="AU269" s="58"/>
      <c r="AV269" s="58"/>
      <c r="AW269" s="58"/>
      <c r="AX269" s="58"/>
      <c r="BD269" s="58" t="str">
        <f>IF(B269="","",VLOOKUP(B269,'登録データ（男）'!$A$3:$L$1202,8))</f>
        <v/>
      </c>
      <c r="BE269" s="58" t="str">
        <f>IF(B269="","",VLOOKUP(B269,'登録データ（男）'!$A$3:$L$1202,11))</f>
        <v/>
      </c>
      <c r="BF269" s="58" t="str">
        <f t="shared" si="242"/>
        <v/>
      </c>
      <c r="BI269" s="58">
        <f t="shared" si="243"/>
        <v>0</v>
      </c>
    </row>
    <row r="270" spans="1:61" ht="18.75" customHeight="1" thickTop="1">
      <c r="A270" s="257">
        <v>85</v>
      </c>
      <c r="B270" s="287"/>
      <c r="C270" s="290" t="str">
        <f>IF(B270="","",VLOOKUP(B270,'登録データ（男）'!$A$3:$W$2000,2,FALSE))</f>
        <v/>
      </c>
      <c r="D270" s="290" t="str">
        <f>IF(B270="","",VLOOKUP(B270,'登録データ（男）'!$A$3:$W$2000,3,FALSE))</f>
        <v/>
      </c>
      <c r="E270" s="58" t="str">
        <f>IF(B270="","",VLOOKUP(B270,'登録データ（男）'!$A$3:$W$2000,7,FALSE))</f>
        <v/>
      </c>
      <c r="F270" s="72" t="s">
        <v>121</v>
      </c>
      <c r="G270" s="95"/>
      <c r="H270" s="176"/>
      <c r="I270" s="97"/>
      <c r="J270" s="99" t="str">
        <f t="shared" si="249"/>
        <v/>
      </c>
      <c r="K270" s="97"/>
      <c r="L270" s="99" t="str">
        <f t="shared" si="250"/>
        <v/>
      </c>
      <c r="M270" s="97"/>
      <c r="N270" s="96"/>
      <c r="O270" s="273"/>
      <c r="P270" s="274"/>
      <c r="Q270" s="274"/>
      <c r="R270" s="259"/>
      <c r="S270" s="296"/>
      <c r="V270" s="60"/>
      <c r="W270" s="58">
        <f>IF(B270="",0,IF(VLOOKUP(B270,'登録データ（男）'!$A$3:$AT$1687,29,FALSE)=1,0,1))</f>
        <v>0</v>
      </c>
      <c r="X270" s="58">
        <f>IF(B270="",1,0)</f>
        <v>1</v>
      </c>
      <c r="Y270" s="58">
        <f>IF(C270="",1,0)</f>
        <v>1</v>
      </c>
      <c r="Z270" s="58">
        <f>IF(D270="",1,0)</f>
        <v>1</v>
      </c>
      <c r="AA270" s="58">
        <f>IF(E270="",1,0)</f>
        <v>1</v>
      </c>
      <c r="AB270" s="58">
        <f>IF(E271="",1,0)</f>
        <v>1</v>
      </c>
      <c r="AC270" s="58">
        <f>SUM(X270:AB270)</f>
        <v>5</v>
      </c>
      <c r="AD270" s="58">
        <f t="shared" ca="1" si="232"/>
        <v>0</v>
      </c>
      <c r="AE270" s="58">
        <f t="shared" si="233"/>
        <v>0</v>
      </c>
      <c r="AF270" s="58" t="str">
        <f>IF(G270="","0",VLOOKUP(G270,'登録データ（男）'!$R$4:$T$27,2,FALSE))</f>
        <v>0</v>
      </c>
      <c r="AG270" s="58" t="str">
        <f t="shared" si="234"/>
        <v>00</v>
      </c>
      <c r="AH270" s="58" t="str">
        <f>IF(G270="","0",IF(OR(RIGHT(G270,1)="m",RIGHT(G270,1)="H",RIGHT(G270,1)="W",RIGHT(G270,1)="C",RIGHT(G270,1)="〉"),1,2))</f>
        <v>0</v>
      </c>
      <c r="AI270" s="58" t="str">
        <f t="shared" si="235"/>
        <v>000000</v>
      </c>
      <c r="AJ270" s="58" t="str">
        <f t="shared" ca="1" si="236"/>
        <v/>
      </c>
      <c r="AK270" s="58">
        <f t="shared" si="244"/>
        <v>0</v>
      </c>
      <c r="AL270" s="58" t="str">
        <f>IF(G270="","0",VALUE(VLOOKUP(G270,'登録データ（男）'!$R$4:$T$31,3,FALSE)))</f>
        <v>0</v>
      </c>
      <c r="AM270" s="58">
        <f t="shared" si="237"/>
        <v>0</v>
      </c>
      <c r="AN270" s="58">
        <f t="shared" si="238"/>
        <v>0</v>
      </c>
      <c r="AO270" s="11" t="str">
        <f ca="1">IF(OFFSET(B270,-MOD(ROW(B270),3),0)&lt;&gt;"",IF(RIGHT(G270,1)=")",VALUE(VLOOKUP(OFFSET(B270,-MOD(ROW(B270),3),0),'登録データ（男）'!A255:J1573,8,FALSE)),"0"),"0")</f>
        <v>0</v>
      </c>
      <c r="AP270" s="58">
        <f t="shared" ca="1" si="245"/>
        <v>0</v>
      </c>
      <c r="AQ270" s="58" t="str">
        <f t="shared" ref="AQ270" si="305">IF(AR270="","",RANK(AR270,$AR$18:$AR$467,1))</f>
        <v/>
      </c>
      <c r="AR270" s="58" t="str">
        <f>IF(R270="","",B270)</f>
        <v/>
      </c>
      <c r="AS270" s="58" t="str">
        <f t="shared" ref="AS270" si="306">IF(AT270="","",RANK(AT270,$AT$18:$AT$467,1))</f>
        <v/>
      </c>
      <c r="AT270" s="58" t="str">
        <f>IF(S270="","",B270)</f>
        <v/>
      </c>
      <c r="AU270" s="58" t="str">
        <f t="shared" ref="AU270" si="307">IF(AV270="","",RANK(AV270,$AV$18:$AV$467,1))</f>
        <v/>
      </c>
      <c r="AV270" s="58" t="str">
        <f>IF(OR(G270="十種競技",G271="十種競技",G272="十種競技"),B270,"")</f>
        <v/>
      </c>
      <c r="AW270" s="58"/>
      <c r="AX270" s="58">
        <f>B270</f>
        <v>0</v>
      </c>
      <c r="BD270" s="58" t="str">
        <f>IF(B270="","",VLOOKUP(B270,'登録データ（男）'!$A$3:$L$1202,8))</f>
        <v/>
      </c>
      <c r="BE270" s="58" t="str">
        <f>IF(B270="","",VLOOKUP(B270,'登録データ（男）'!$A$3:$L$1202,11))</f>
        <v/>
      </c>
      <c r="BF270" s="58" t="str">
        <f t="shared" si="242"/>
        <v/>
      </c>
      <c r="BI270" s="58">
        <f t="shared" si="243"/>
        <v>0</v>
      </c>
    </row>
    <row r="271" spans="1:61" ht="18.75" customHeight="1">
      <c r="A271" s="250"/>
      <c r="B271" s="288"/>
      <c r="C271" s="291"/>
      <c r="D271" s="291"/>
      <c r="E271" s="109"/>
      <c r="F271" s="58" t="s">
        <v>122</v>
      </c>
      <c r="G271" s="103"/>
      <c r="H271" s="109"/>
      <c r="I271" s="102"/>
      <c r="J271" s="61" t="str">
        <f t="shared" si="249"/>
        <v/>
      </c>
      <c r="K271" s="101"/>
      <c r="L271" s="61" t="str">
        <f t="shared" si="250"/>
        <v/>
      </c>
      <c r="M271" s="101"/>
      <c r="N271" s="101"/>
      <c r="O271" s="275"/>
      <c r="P271" s="276"/>
      <c r="Q271" s="276"/>
      <c r="R271" s="260"/>
      <c r="S271" s="297"/>
      <c r="V271" s="60"/>
      <c r="W271" s="58"/>
      <c r="X271" s="58"/>
      <c r="Y271" s="58"/>
      <c r="Z271" s="58"/>
      <c r="AA271" s="58"/>
      <c r="AB271" s="58"/>
      <c r="AC271" s="58"/>
      <c r="AD271" s="58">
        <f t="shared" ca="1" si="232"/>
        <v>0</v>
      </c>
      <c r="AE271" s="58">
        <f t="shared" si="233"/>
        <v>0</v>
      </c>
      <c r="AF271" s="58" t="str">
        <f>IF(G271="","0",VLOOKUP(G271,'登録データ（男）'!$R$4:$T$27,2,FALSE))</f>
        <v>0</v>
      </c>
      <c r="AG271" s="58" t="str">
        <f t="shared" si="234"/>
        <v>00</v>
      </c>
      <c r="AH271" s="58" t="str">
        <f>IF(G271="","0",IF(OR(RIGHT(G271,1)="m",RIGHT(G271,1)="H",RIGHT(G271,1)="W",RIGHT(G271,1)="C"),1,2))</f>
        <v>0</v>
      </c>
      <c r="AI271" s="58" t="str">
        <f t="shared" si="235"/>
        <v>000000</v>
      </c>
      <c r="AJ271" s="58" t="str">
        <f t="shared" ca="1" si="236"/>
        <v/>
      </c>
      <c r="AK271" s="58">
        <f t="shared" si="244"/>
        <v>0</v>
      </c>
      <c r="AL271" s="58" t="str">
        <f>IF(G271="","0",VALUE(VLOOKUP(G271,'登録データ（男）'!$R$4:$T$31,3,FALSE)))</f>
        <v>0</v>
      </c>
      <c r="AM271" s="58">
        <f t="shared" si="237"/>
        <v>0</v>
      </c>
      <c r="AN271" s="58">
        <f t="shared" si="238"/>
        <v>0</v>
      </c>
      <c r="AO271" s="11" t="str">
        <f ca="1">IF(OFFSET(B271,-MOD(ROW(B271),3),0)&lt;&gt;"",IF(RIGHT(G271,1)=")",VALUE(VLOOKUP(OFFSET(B271,-MOD(ROW(B271),3),0),'登録データ（男）'!A256:J1574,8,FALSE)),"0"),"0")</f>
        <v>0</v>
      </c>
      <c r="AP271" s="58">
        <f t="shared" ca="1" si="245"/>
        <v>0</v>
      </c>
      <c r="AQ271" s="58"/>
      <c r="AR271" s="58"/>
      <c r="AS271" s="58"/>
      <c r="AT271" s="58"/>
      <c r="AU271" s="58"/>
      <c r="AV271" s="58"/>
      <c r="AW271" s="58"/>
      <c r="AX271" s="58"/>
      <c r="BD271" s="58" t="str">
        <f>IF(B271="","",VLOOKUP(B271,'登録データ（男）'!$A$3:$L$1202,8))</f>
        <v/>
      </c>
      <c r="BE271" s="58" t="str">
        <f>IF(B271="","",VLOOKUP(B271,'登録データ（男）'!$A$3:$L$1202,11))</f>
        <v/>
      </c>
      <c r="BF271" s="58" t="str">
        <f t="shared" si="242"/>
        <v/>
      </c>
      <c r="BI271" s="58">
        <f t="shared" si="243"/>
        <v>0</v>
      </c>
    </row>
    <row r="272" spans="1:61" ht="18.75" customHeight="1" thickBot="1">
      <c r="A272" s="258"/>
      <c r="B272" s="289"/>
      <c r="C272" s="292"/>
      <c r="D272" s="292"/>
      <c r="E272" s="148" t="s">
        <v>460</v>
      </c>
      <c r="F272" s="73" t="s">
        <v>123</v>
      </c>
      <c r="G272" s="103"/>
      <c r="H272" s="175"/>
      <c r="I272" s="100"/>
      <c r="J272" s="64" t="str">
        <f t="shared" si="249"/>
        <v/>
      </c>
      <c r="K272" s="100"/>
      <c r="L272" s="64" t="str">
        <f t="shared" si="250"/>
        <v/>
      </c>
      <c r="M272" s="100"/>
      <c r="N272" s="98"/>
      <c r="O272" s="271"/>
      <c r="P272" s="272"/>
      <c r="Q272" s="272"/>
      <c r="R272" s="261"/>
      <c r="S272" s="298"/>
      <c r="V272" s="60"/>
      <c r="W272" s="58"/>
      <c r="X272" s="58"/>
      <c r="Y272" s="58"/>
      <c r="Z272" s="58"/>
      <c r="AA272" s="58"/>
      <c r="AB272" s="58"/>
      <c r="AC272" s="58"/>
      <c r="AD272" s="58">
        <f t="shared" ca="1" si="232"/>
        <v>0</v>
      </c>
      <c r="AE272" s="58">
        <f t="shared" si="233"/>
        <v>0</v>
      </c>
      <c r="AF272" s="58" t="str">
        <f>IF(G272="","0",VLOOKUP(G272,'登録データ（男）'!$R$4:$T$27,2,FALSE))</f>
        <v>0</v>
      </c>
      <c r="AG272" s="58" t="str">
        <f t="shared" si="234"/>
        <v>00</v>
      </c>
      <c r="AH272" s="58" t="str">
        <f>IF(G272="","0",IF(OR(RIGHT(G272,1)="m",RIGHT(G272,1)="H",RIGHT(G272,1)="W",RIGHT(G272,1)="C"),1,2))</f>
        <v>0</v>
      </c>
      <c r="AI272" s="58" t="str">
        <f t="shared" si="235"/>
        <v>000000</v>
      </c>
      <c r="AJ272" s="58" t="str">
        <f t="shared" ca="1" si="236"/>
        <v/>
      </c>
      <c r="AK272" s="58">
        <f t="shared" si="244"/>
        <v>0</v>
      </c>
      <c r="AL272" s="58" t="str">
        <f>IF(G272="","0",VALUE(VLOOKUP(G272,'登録データ（男）'!$R$4:$T$31,3,FALSE)))</f>
        <v>0</v>
      </c>
      <c r="AM272" s="58">
        <f t="shared" si="237"/>
        <v>0</v>
      </c>
      <c r="AN272" s="58">
        <f t="shared" si="238"/>
        <v>0</v>
      </c>
      <c r="AO272" s="11" t="str">
        <f ca="1">IF(OFFSET(B272,-MOD(ROW(B272),3),0)&lt;&gt;"",IF(RIGHT(G272,1)=")",VALUE(VLOOKUP(OFFSET(B272,-MOD(ROW(B272),3),0),'登録データ（男）'!A257:J1575,8,FALSE)),"0"),"0")</f>
        <v>0</v>
      </c>
      <c r="AP272" s="58">
        <f t="shared" ca="1" si="245"/>
        <v>0</v>
      </c>
      <c r="AQ272" s="58"/>
      <c r="AR272" s="58"/>
      <c r="AS272" s="58"/>
      <c r="AT272" s="58"/>
      <c r="AU272" s="58"/>
      <c r="AV272" s="58"/>
      <c r="AW272" s="58"/>
      <c r="AX272" s="58"/>
      <c r="BD272" s="58" t="str">
        <f>IF(B272="","",VLOOKUP(B272,'登録データ（男）'!$A$3:$L$1202,8))</f>
        <v/>
      </c>
      <c r="BE272" s="58" t="str">
        <f>IF(B272="","",VLOOKUP(B272,'登録データ（男）'!$A$3:$L$1202,11))</f>
        <v/>
      </c>
      <c r="BF272" s="58" t="str">
        <f t="shared" si="242"/>
        <v/>
      </c>
      <c r="BI272" s="58">
        <f t="shared" si="243"/>
        <v>0</v>
      </c>
    </row>
    <row r="273" spans="1:61" ht="18.75" customHeight="1" thickTop="1">
      <c r="A273" s="257">
        <v>86</v>
      </c>
      <c r="B273" s="287"/>
      <c r="C273" s="290" t="str">
        <f>IF(B273="","",VLOOKUP(B273,'登録データ（男）'!$A$3:$W$2000,2,FALSE))</f>
        <v/>
      </c>
      <c r="D273" s="290" t="str">
        <f>IF(B273="","",VLOOKUP(B273,'登録データ（男）'!$A$3:$W$2000,3,FALSE))</f>
        <v/>
      </c>
      <c r="E273" s="58" t="str">
        <f>IF(B273="","",VLOOKUP(B273,'登録データ（男）'!$A$3:$W$2000,7,FALSE))</f>
        <v/>
      </c>
      <c r="F273" s="72" t="s">
        <v>121</v>
      </c>
      <c r="G273" s="95"/>
      <c r="H273" s="176"/>
      <c r="I273" s="97"/>
      <c r="J273" s="99" t="str">
        <f t="shared" si="249"/>
        <v/>
      </c>
      <c r="K273" s="97"/>
      <c r="L273" s="99" t="str">
        <f t="shared" si="250"/>
        <v/>
      </c>
      <c r="M273" s="97"/>
      <c r="N273" s="96"/>
      <c r="O273" s="273"/>
      <c r="P273" s="274"/>
      <c r="Q273" s="274"/>
      <c r="R273" s="259"/>
      <c r="S273" s="296"/>
      <c r="V273" s="60"/>
      <c r="W273" s="58">
        <f>IF(B273="",0,IF(VLOOKUP(B273,'登録データ（男）'!$A$3:$AT$1687,29,FALSE)=1,0,1))</f>
        <v>0</v>
      </c>
      <c r="X273" s="58">
        <f>IF(B273="",1,0)</f>
        <v>1</v>
      </c>
      <c r="Y273" s="58">
        <f>IF(C273="",1,0)</f>
        <v>1</v>
      </c>
      <c r="Z273" s="58">
        <f>IF(D273="",1,0)</f>
        <v>1</v>
      </c>
      <c r="AA273" s="58">
        <f>IF(E273="",1,0)</f>
        <v>1</v>
      </c>
      <c r="AB273" s="58">
        <f>IF(E274="",1,0)</f>
        <v>1</v>
      </c>
      <c r="AC273" s="58">
        <f>SUM(X273:AB273)</f>
        <v>5</v>
      </c>
      <c r="AD273" s="58">
        <f t="shared" ca="1" si="232"/>
        <v>0</v>
      </c>
      <c r="AE273" s="58">
        <f t="shared" si="233"/>
        <v>0</v>
      </c>
      <c r="AF273" s="58" t="str">
        <f>IF(G273="","0",VLOOKUP(G273,'登録データ（男）'!$R$4:$T$27,2,FALSE))</f>
        <v>0</v>
      </c>
      <c r="AG273" s="58" t="str">
        <f t="shared" si="234"/>
        <v>00</v>
      </c>
      <c r="AH273" s="58" t="str">
        <f>IF(G273="","0",IF(OR(RIGHT(G273,1)="m",RIGHT(G273,1)="H",RIGHT(G273,1)="W",RIGHT(G273,1)="C",RIGHT(G273,1)="〉"),1,2))</f>
        <v>0</v>
      </c>
      <c r="AI273" s="58" t="str">
        <f t="shared" si="235"/>
        <v>000000</v>
      </c>
      <c r="AJ273" s="58" t="str">
        <f t="shared" ca="1" si="236"/>
        <v/>
      </c>
      <c r="AK273" s="58">
        <f t="shared" si="244"/>
        <v>0</v>
      </c>
      <c r="AL273" s="58" t="str">
        <f>IF(G273="","0",VALUE(VLOOKUP(G273,'登録データ（男）'!$R$4:$T$31,3,FALSE)))</f>
        <v>0</v>
      </c>
      <c r="AM273" s="58">
        <f t="shared" si="237"/>
        <v>0</v>
      </c>
      <c r="AN273" s="58">
        <f t="shared" si="238"/>
        <v>0</v>
      </c>
      <c r="AO273" s="11" t="str">
        <f ca="1">IF(OFFSET(B273,-MOD(ROW(B273),3),0)&lt;&gt;"",IF(RIGHT(G273,1)=")",VALUE(VLOOKUP(OFFSET(B273,-MOD(ROW(B273),3),0),'登録データ（男）'!A258:J1576,8,FALSE)),"0"),"0")</f>
        <v>0</v>
      </c>
      <c r="AP273" s="58">
        <f t="shared" ca="1" si="245"/>
        <v>0</v>
      </c>
      <c r="AQ273" s="58" t="str">
        <f t="shared" ref="AQ273" si="308">IF(AR273="","",RANK(AR273,$AR$18:$AR$467,1))</f>
        <v/>
      </c>
      <c r="AR273" s="58" t="str">
        <f>IF(R273="","",B273)</f>
        <v/>
      </c>
      <c r="AS273" s="58" t="str">
        <f t="shared" ref="AS273" si="309">IF(AT273="","",RANK(AT273,$AT$18:$AT$467,1))</f>
        <v/>
      </c>
      <c r="AT273" s="58" t="str">
        <f>IF(S273="","",B273)</f>
        <v/>
      </c>
      <c r="AU273" s="58" t="str">
        <f t="shared" ref="AU273" si="310">IF(AV273="","",RANK(AV273,$AV$18:$AV$467,1))</f>
        <v/>
      </c>
      <c r="AV273" s="58" t="str">
        <f>IF(OR(G273="十種競技",G274="十種競技",G275="十種競技"),B273,"")</f>
        <v/>
      </c>
      <c r="AW273" s="58"/>
      <c r="AX273" s="58">
        <f>B273</f>
        <v>0</v>
      </c>
      <c r="BD273" s="58" t="str">
        <f>IF(B273="","",VLOOKUP(B273,'登録データ（男）'!$A$3:$L$1202,8))</f>
        <v/>
      </c>
      <c r="BE273" s="58" t="str">
        <f>IF(B273="","",VLOOKUP(B273,'登録データ（男）'!$A$3:$L$1202,11))</f>
        <v/>
      </c>
      <c r="BF273" s="58" t="str">
        <f t="shared" si="242"/>
        <v/>
      </c>
      <c r="BI273" s="58">
        <f t="shared" si="243"/>
        <v>0</v>
      </c>
    </row>
    <row r="274" spans="1:61" ht="18.75" customHeight="1">
      <c r="A274" s="250"/>
      <c r="B274" s="288"/>
      <c r="C274" s="291"/>
      <c r="D274" s="291"/>
      <c r="E274" s="109"/>
      <c r="F274" s="58" t="s">
        <v>122</v>
      </c>
      <c r="G274" s="103"/>
      <c r="H274" s="109"/>
      <c r="I274" s="102"/>
      <c r="J274" s="61" t="str">
        <f t="shared" si="249"/>
        <v/>
      </c>
      <c r="K274" s="101"/>
      <c r="L274" s="61" t="str">
        <f t="shared" si="250"/>
        <v/>
      </c>
      <c r="M274" s="101"/>
      <c r="N274" s="101"/>
      <c r="O274" s="275"/>
      <c r="P274" s="276"/>
      <c r="Q274" s="276"/>
      <c r="R274" s="260"/>
      <c r="S274" s="297"/>
      <c r="V274" s="60"/>
      <c r="W274" s="58"/>
      <c r="X274" s="58"/>
      <c r="Y274" s="58"/>
      <c r="Z274" s="58"/>
      <c r="AA274" s="58"/>
      <c r="AB274" s="58"/>
      <c r="AC274" s="58"/>
      <c r="AD274" s="58">
        <f t="shared" ref="AD274:AD337" ca="1" si="311">COUNTIF(OFFSET(G274,-MOD(ROW(G274),3),0,3,1),G274)</f>
        <v>0</v>
      </c>
      <c r="AE274" s="58">
        <f t="shared" ref="AE274:AE337" si="312">IF(OR(RIGHT(G274,1)="m",RIGHT(G274,1)="H",RIGHT(G274,1)="C"),IF(VALUE(K274)&gt;60,1,0),0)</f>
        <v>0</v>
      </c>
      <c r="AF274" s="58" t="str">
        <f>IF(G274="","0",VLOOKUP(G274,'登録データ（男）'!$R$4:$T$27,2,FALSE))</f>
        <v>0</v>
      </c>
      <c r="AG274" s="58" t="str">
        <f t="shared" ref="AG274:AG337" si="313">IF(M274="","00",IF(LEN(M274)=1,M274*10,M274))</f>
        <v>00</v>
      </c>
      <c r="AH274" s="58" t="str">
        <f>IF(G274="","0",IF(OR(RIGHT(G274,1)="m",RIGHT(G274,1)="H",RIGHT(G274,1)="W",RIGHT(G274,1)="C"),1,2))</f>
        <v>0</v>
      </c>
      <c r="AI274" s="58" t="str">
        <f t="shared" ref="AI274:AI337" si="314">IF(AH274=2,IF(K274="","0000",CONCATENATE(RIGHT(K274+100,2),RIGHT(AG274+100,2))),IF(K274="","000000",CONCATENATE(RIGHT(I274+100,2),RIGHT(K274+100,2),RIGHT(AG274+100,2))))</f>
        <v>000000</v>
      </c>
      <c r="AJ274" s="58" t="str">
        <f t="shared" ref="AJ274:AJ337" ca="1" si="315">IF(G274="","",IF(OFFSET(B274,-MOD(ROW(B274),3),0)="","0",CONCATENATE(AF274," ",IF(AH274=1,RIGHT(AI274+10000000,7),RIGHT(AI274+100000,5)))))</f>
        <v/>
      </c>
      <c r="AK274" s="58">
        <f t="shared" si="244"/>
        <v>0</v>
      </c>
      <c r="AL274" s="58" t="str">
        <f>IF(G274="","0",VALUE(VLOOKUP(G274,'登録データ（男）'!$R$4:$T$31,3,FALSE)))</f>
        <v>0</v>
      </c>
      <c r="AM274" s="58">
        <f t="shared" ref="AM274:AM337" si="316">IF(G274="",0,IF(G274="十種競技",0,IF(K274&lt;&gt;"",0,1)))</f>
        <v>0</v>
      </c>
      <c r="AN274" s="58">
        <f t="shared" ref="AN274:AN337" si="317">IF(OR(G274="",G274="十種競技"),0,IF(AH274=1,IF(AK274&gt;AL274,1,0),IF(AK274&lt;AL274,1,0)))</f>
        <v>0</v>
      </c>
      <c r="AO274" s="11" t="str">
        <f ca="1">IF(OFFSET(B274,-MOD(ROW(B274),3),0)&lt;&gt;"",IF(RIGHT(G274,1)=")",VALUE(VLOOKUP(OFFSET(B274,-MOD(ROW(B274),3),0),'登録データ（男）'!A259:J1577,8,FALSE)),"0"),"0")</f>
        <v>0</v>
      </c>
      <c r="AP274" s="58">
        <f t="shared" ca="1" si="245"/>
        <v>0</v>
      </c>
      <c r="AQ274" s="58"/>
      <c r="AR274" s="58"/>
      <c r="AS274" s="58"/>
      <c r="AT274" s="58"/>
      <c r="AU274" s="58"/>
      <c r="AV274" s="58"/>
      <c r="AW274" s="58"/>
      <c r="AX274" s="58"/>
      <c r="BD274" s="58" t="str">
        <f>IF(B274="","",VLOOKUP(B274,'登録データ（男）'!$A$3:$L$1202,8))</f>
        <v/>
      </c>
      <c r="BE274" s="58" t="str">
        <f>IF(B274="","",VLOOKUP(B274,'登録データ（男）'!$A$3:$L$1202,11))</f>
        <v/>
      </c>
      <c r="BF274" s="58" t="str">
        <f t="shared" ref="BF274:BF337" si="318">CONCATENATE(BD274,BE274)</f>
        <v/>
      </c>
      <c r="BI274" s="58">
        <f t="shared" ref="BI274:BI337" si="319">IF(H274="",0,1)</f>
        <v>0</v>
      </c>
    </row>
    <row r="275" spans="1:61" ht="18.75" customHeight="1" thickBot="1">
      <c r="A275" s="258"/>
      <c r="B275" s="289"/>
      <c r="C275" s="292"/>
      <c r="D275" s="292"/>
      <c r="E275" s="148" t="s">
        <v>460</v>
      </c>
      <c r="F275" s="73" t="s">
        <v>123</v>
      </c>
      <c r="G275" s="103"/>
      <c r="H275" s="175"/>
      <c r="I275" s="100"/>
      <c r="J275" s="64" t="str">
        <f t="shared" si="249"/>
        <v/>
      </c>
      <c r="K275" s="100"/>
      <c r="L275" s="64" t="str">
        <f t="shared" si="250"/>
        <v/>
      </c>
      <c r="M275" s="100"/>
      <c r="N275" s="98"/>
      <c r="O275" s="271"/>
      <c r="P275" s="272"/>
      <c r="Q275" s="272"/>
      <c r="R275" s="261"/>
      <c r="S275" s="298"/>
      <c r="V275" s="60"/>
      <c r="W275" s="58"/>
      <c r="X275" s="58"/>
      <c r="Y275" s="58"/>
      <c r="Z275" s="58"/>
      <c r="AA275" s="58"/>
      <c r="AB275" s="58"/>
      <c r="AC275" s="58"/>
      <c r="AD275" s="58">
        <f t="shared" ca="1" si="311"/>
        <v>0</v>
      </c>
      <c r="AE275" s="58">
        <f t="shared" si="312"/>
        <v>0</v>
      </c>
      <c r="AF275" s="58" t="str">
        <f>IF(G275="","0",VLOOKUP(G275,'登録データ（男）'!$R$4:$T$27,2,FALSE))</f>
        <v>0</v>
      </c>
      <c r="AG275" s="58" t="str">
        <f t="shared" si="313"/>
        <v>00</v>
      </c>
      <c r="AH275" s="58" t="str">
        <f>IF(G275="","0",IF(OR(RIGHT(G275,1)="m",RIGHT(G275,1)="H",RIGHT(G275,1)="W",RIGHT(G275,1)="C"),1,2))</f>
        <v>0</v>
      </c>
      <c r="AI275" s="58" t="str">
        <f t="shared" si="314"/>
        <v>000000</v>
      </c>
      <c r="AJ275" s="58" t="str">
        <f t="shared" ca="1" si="315"/>
        <v/>
      </c>
      <c r="AK275" s="58">
        <f t="shared" ref="AK275:AK338" si="320">VALUE(AI275)</f>
        <v>0</v>
      </c>
      <c r="AL275" s="58" t="str">
        <f>IF(G275="","0",VALUE(VLOOKUP(G275,'登録データ（男）'!$R$4:$T$31,3,FALSE)))</f>
        <v>0</v>
      </c>
      <c r="AM275" s="58">
        <f t="shared" si="316"/>
        <v>0</v>
      </c>
      <c r="AN275" s="58">
        <f t="shared" si="317"/>
        <v>0</v>
      </c>
      <c r="AO275" s="11" t="str">
        <f ca="1">IF(OFFSET(B275,-MOD(ROW(B275),3),0)&lt;&gt;"",IF(RIGHT(G275,1)=")",VALUE(VLOOKUP(OFFSET(B275,-MOD(ROW(B275),3),0),'登録データ（男）'!A260:J1578,8,FALSE)),"0"),"0")</f>
        <v>0</v>
      </c>
      <c r="AP275" s="58">
        <f t="shared" ref="AP275:AP338" ca="1" si="321">IF(AO275=0,0,IF(RIGHT(G275,1)&lt;&gt;")",0,IF(VALUE(LEFT(AO275,1))=2,0,IF(VALUE(LEFT(AO275,1))=3,0,1))))</f>
        <v>0</v>
      </c>
      <c r="AQ275" s="58"/>
      <c r="AR275" s="58"/>
      <c r="AS275" s="58"/>
      <c r="AT275" s="58"/>
      <c r="AU275" s="58"/>
      <c r="AV275" s="58"/>
      <c r="AW275" s="58"/>
      <c r="AX275" s="58"/>
      <c r="BD275" s="58" t="str">
        <f>IF(B275="","",VLOOKUP(B275,'登録データ（男）'!$A$3:$L$1202,8))</f>
        <v/>
      </c>
      <c r="BE275" s="58" t="str">
        <f>IF(B275="","",VLOOKUP(B275,'登録データ（男）'!$A$3:$L$1202,11))</f>
        <v/>
      </c>
      <c r="BF275" s="58" t="str">
        <f t="shared" si="318"/>
        <v/>
      </c>
      <c r="BI275" s="58">
        <f t="shared" si="319"/>
        <v>0</v>
      </c>
    </row>
    <row r="276" spans="1:61" ht="18.75" customHeight="1" thickTop="1">
      <c r="A276" s="257">
        <v>87</v>
      </c>
      <c r="B276" s="287"/>
      <c r="C276" s="290" t="str">
        <f>IF(B276="","",VLOOKUP(B276,'登録データ（男）'!$A$3:$W$2000,2,FALSE))</f>
        <v/>
      </c>
      <c r="D276" s="290" t="str">
        <f>IF(B276="","",VLOOKUP(B276,'登録データ（男）'!$A$3:$W$2000,3,FALSE))</f>
        <v/>
      </c>
      <c r="E276" s="58" t="str">
        <f>IF(B276="","",VLOOKUP(B276,'登録データ（男）'!$A$3:$W$2000,7,FALSE))</f>
        <v/>
      </c>
      <c r="F276" s="72" t="s">
        <v>121</v>
      </c>
      <c r="G276" s="95"/>
      <c r="H276" s="176"/>
      <c r="I276" s="97"/>
      <c r="J276" s="99" t="str">
        <f t="shared" si="249"/>
        <v/>
      </c>
      <c r="K276" s="97"/>
      <c r="L276" s="99" t="str">
        <f t="shared" si="250"/>
        <v/>
      </c>
      <c r="M276" s="97"/>
      <c r="N276" s="96"/>
      <c r="O276" s="273"/>
      <c r="P276" s="274"/>
      <c r="Q276" s="274"/>
      <c r="R276" s="259"/>
      <c r="S276" s="296"/>
      <c r="V276" s="60"/>
      <c r="W276" s="58">
        <f>IF(B276="",0,IF(VLOOKUP(B276,'登録データ（男）'!$A$3:$AT$1687,29,FALSE)=1,0,1))</f>
        <v>0</v>
      </c>
      <c r="X276" s="58">
        <f>IF(B276="",1,0)</f>
        <v>1</v>
      </c>
      <c r="Y276" s="58">
        <f>IF(C276="",1,0)</f>
        <v>1</v>
      </c>
      <c r="Z276" s="58">
        <f>IF(D276="",1,0)</f>
        <v>1</v>
      </c>
      <c r="AA276" s="58">
        <f>IF(E276="",1,0)</f>
        <v>1</v>
      </c>
      <c r="AB276" s="58">
        <f>IF(E277="",1,0)</f>
        <v>1</v>
      </c>
      <c r="AC276" s="58">
        <f>SUM(X276:AB276)</f>
        <v>5</v>
      </c>
      <c r="AD276" s="58">
        <f t="shared" ca="1" si="311"/>
        <v>0</v>
      </c>
      <c r="AE276" s="58">
        <f t="shared" si="312"/>
        <v>0</v>
      </c>
      <c r="AF276" s="58" t="str">
        <f>IF(G276="","0",VLOOKUP(G276,'登録データ（男）'!$R$4:$T$27,2,FALSE))</f>
        <v>0</v>
      </c>
      <c r="AG276" s="58" t="str">
        <f t="shared" si="313"/>
        <v>00</v>
      </c>
      <c r="AH276" s="58" t="str">
        <f>IF(G276="","0",IF(OR(RIGHT(G276,1)="m",RIGHT(G276,1)="H",RIGHT(G276,1)="W",RIGHT(G276,1)="C",RIGHT(G276,1)="〉"),1,2))</f>
        <v>0</v>
      </c>
      <c r="AI276" s="58" t="str">
        <f t="shared" si="314"/>
        <v>000000</v>
      </c>
      <c r="AJ276" s="58" t="str">
        <f t="shared" ca="1" si="315"/>
        <v/>
      </c>
      <c r="AK276" s="58">
        <f t="shared" si="320"/>
        <v>0</v>
      </c>
      <c r="AL276" s="58" t="str">
        <f>IF(G276="","0",VALUE(VLOOKUP(G276,'登録データ（男）'!$R$4:$T$31,3,FALSE)))</f>
        <v>0</v>
      </c>
      <c r="AM276" s="58">
        <f t="shared" si="316"/>
        <v>0</v>
      </c>
      <c r="AN276" s="58">
        <f t="shared" si="317"/>
        <v>0</v>
      </c>
      <c r="AO276" s="11" t="str">
        <f ca="1">IF(OFFSET(B276,-MOD(ROW(B276),3),0)&lt;&gt;"",IF(RIGHT(G276,1)=")",VALUE(VLOOKUP(OFFSET(B276,-MOD(ROW(B276),3),0),'登録データ（男）'!A261:J1579,8,FALSE)),"0"),"0")</f>
        <v>0</v>
      </c>
      <c r="AP276" s="58">
        <f t="shared" ca="1" si="321"/>
        <v>0</v>
      </c>
      <c r="AQ276" s="58" t="str">
        <f t="shared" ref="AQ276" si="322">IF(AR276="","",RANK(AR276,$AR$18:$AR$467,1))</f>
        <v/>
      </c>
      <c r="AR276" s="58" t="str">
        <f>IF(R276="","",B276)</f>
        <v/>
      </c>
      <c r="AS276" s="58" t="str">
        <f t="shared" ref="AS276" si="323">IF(AT276="","",RANK(AT276,$AT$18:$AT$467,1))</f>
        <v/>
      </c>
      <c r="AT276" s="58" t="str">
        <f>IF(S276="","",B276)</f>
        <v/>
      </c>
      <c r="AU276" s="58" t="str">
        <f t="shared" ref="AU276" si="324">IF(AV276="","",RANK(AV276,$AV$18:$AV$467,1))</f>
        <v/>
      </c>
      <c r="AV276" s="58" t="str">
        <f>IF(OR(G276="十種競技",G277="十種競技",G278="十種競技"),B276,"")</f>
        <v/>
      </c>
      <c r="AW276" s="58"/>
      <c r="AX276" s="58">
        <f>B276</f>
        <v>0</v>
      </c>
      <c r="BD276" s="58" t="str">
        <f>IF(B276="","",VLOOKUP(B276,'登録データ（男）'!$A$3:$L$1202,8))</f>
        <v/>
      </c>
      <c r="BE276" s="58" t="str">
        <f>IF(B276="","",VLOOKUP(B276,'登録データ（男）'!$A$3:$L$1202,11))</f>
        <v/>
      </c>
      <c r="BF276" s="58" t="str">
        <f t="shared" si="318"/>
        <v/>
      </c>
      <c r="BI276" s="58">
        <f t="shared" si="319"/>
        <v>0</v>
      </c>
    </row>
    <row r="277" spans="1:61" ht="18.75" customHeight="1">
      <c r="A277" s="250"/>
      <c r="B277" s="288"/>
      <c r="C277" s="291"/>
      <c r="D277" s="291"/>
      <c r="E277" s="109"/>
      <c r="F277" s="58" t="s">
        <v>122</v>
      </c>
      <c r="G277" s="103"/>
      <c r="H277" s="109"/>
      <c r="I277" s="102"/>
      <c r="J277" s="61" t="str">
        <f t="shared" si="249"/>
        <v/>
      </c>
      <c r="K277" s="101"/>
      <c r="L277" s="61" t="str">
        <f t="shared" si="250"/>
        <v/>
      </c>
      <c r="M277" s="101"/>
      <c r="N277" s="101"/>
      <c r="O277" s="275"/>
      <c r="P277" s="276"/>
      <c r="Q277" s="276"/>
      <c r="R277" s="260"/>
      <c r="S277" s="297"/>
      <c r="V277" s="60"/>
      <c r="W277" s="58"/>
      <c r="X277" s="58"/>
      <c r="Y277" s="58"/>
      <c r="Z277" s="58"/>
      <c r="AA277" s="58"/>
      <c r="AB277" s="58"/>
      <c r="AC277" s="58"/>
      <c r="AD277" s="58">
        <f t="shared" ca="1" si="311"/>
        <v>0</v>
      </c>
      <c r="AE277" s="58">
        <f t="shared" si="312"/>
        <v>0</v>
      </c>
      <c r="AF277" s="58" t="str">
        <f>IF(G277="","0",VLOOKUP(G277,'登録データ（男）'!$R$4:$T$27,2,FALSE))</f>
        <v>0</v>
      </c>
      <c r="AG277" s="58" t="str">
        <f t="shared" si="313"/>
        <v>00</v>
      </c>
      <c r="AH277" s="58" t="str">
        <f>IF(G277="","0",IF(OR(RIGHT(G277,1)="m",RIGHT(G277,1)="H",RIGHT(G277,1)="W",RIGHT(G277,1)="C"),1,2))</f>
        <v>0</v>
      </c>
      <c r="AI277" s="58" t="str">
        <f t="shared" si="314"/>
        <v>000000</v>
      </c>
      <c r="AJ277" s="58" t="str">
        <f t="shared" ca="1" si="315"/>
        <v/>
      </c>
      <c r="AK277" s="58">
        <f t="shared" si="320"/>
        <v>0</v>
      </c>
      <c r="AL277" s="58" t="str">
        <f>IF(G277="","0",VALUE(VLOOKUP(G277,'登録データ（男）'!$R$4:$T$31,3,FALSE)))</f>
        <v>0</v>
      </c>
      <c r="AM277" s="58">
        <f t="shared" si="316"/>
        <v>0</v>
      </c>
      <c r="AN277" s="58">
        <f t="shared" si="317"/>
        <v>0</v>
      </c>
      <c r="AO277" s="11" t="str">
        <f ca="1">IF(OFFSET(B277,-MOD(ROW(B277),3),0)&lt;&gt;"",IF(RIGHT(G277,1)=")",VALUE(VLOOKUP(OFFSET(B277,-MOD(ROW(B277),3),0),'登録データ（男）'!A262:J1580,8,FALSE)),"0"),"0")</f>
        <v>0</v>
      </c>
      <c r="AP277" s="58">
        <f t="shared" ca="1" si="321"/>
        <v>0</v>
      </c>
      <c r="AQ277" s="58"/>
      <c r="AR277" s="58"/>
      <c r="AS277" s="58"/>
      <c r="AT277" s="58"/>
      <c r="AU277" s="58"/>
      <c r="AV277" s="58"/>
      <c r="AW277" s="58"/>
      <c r="AX277" s="58"/>
      <c r="BD277" s="58" t="str">
        <f>IF(B277="","",VLOOKUP(B277,'登録データ（男）'!$A$3:$L$1202,8))</f>
        <v/>
      </c>
      <c r="BE277" s="58" t="str">
        <f>IF(B277="","",VLOOKUP(B277,'登録データ（男）'!$A$3:$L$1202,11))</f>
        <v/>
      </c>
      <c r="BF277" s="58" t="str">
        <f t="shared" si="318"/>
        <v/>
      </c>
      <c r="BI277" s="58">
        <f t="shared" si="319"/>
        <v>0</v>
      </c>
    </row>
    <row r="278" spans="1:61" ht="18.75" customHeight="1" thickBot="1">
      <c r="A278" s="258"/>
      <c r="B278" s="289"/>
      <c r="C278" s="292"/>
      <c r="D278" s="292"/>
      <c r="E278" s="148" t="s">
        <v>460</v>
      </c>
      <c r="F278" s="73" t="s">
        <v>123</v>
      </c>
      <c r="G278" s="103"/>
      <c r="H278" s="175"/>
      <c r="I278" s="100"/>
      <c r="J278" s="64" t="str">
        <f t="shared" ref="J278:J341" si="325">IF(G278="","",IF(AH278=2,"","分"))</f>
        <v/>
      </c>
      <c r="K278" s="100"/>
      <c r="L278" s="64" t="str">
        <f t="shared" ref="L278:L341" si="326">IF(OR(G278="",G278="十種競技"),"",IF(AH278=2,"m","秒"))</f>
        <v/>
      </c>
      <c r="M278" s="100"/>
      <c r="N278" s="98"/>
      <c r="O278" s="271"/>
      <c r="P278" s="272"/>
      <c r="Q278" s="272"/>
      <c r="R278" s="261"/>
      <c r="S278" s="298"/>
      <c r="V278" s="60"/>
      <c r="W278" s="58"/>
      <c r="X278" s="58"/>
      <c r="Y278" s="58"/>
      <c r="Z278" s="58"/>
      <c r="AA278" s="58"/>
      <c r="AB278" s="58"/>
      <c r="AC278" s="58"/>
      <c r="AD278" s="58">
        <f t="shared" ca="1" si="311"/>
        <v>0</v>
      </c>
      <c r="AE278" s="58">
        <f t="shared" si="312"/>
        <v>0</v>
      </c>
      <c r="AF278" s="58" t="str">
        <f>IF(G278="","0",VLOOKUP(G278,'登録データ（男）'!$R$4:$T$27,2,FALSE))</f>
        <v>0</v>
      </c>
      <c r="AG278" s="58" t="str">
        <f t="shared" si="313"/>
        <v>00</v>
      </c>
      <c r="AH278" s="58" t="str">
        <f>IF(G278="","0",IF(OR(RIGHT(G278,1)="m",RIGHT(G278,1)="H",RIGHT(G278,1)="W",RIGHT(G278,1)="C"),1,2))</f>
        <v>0</v>
      </c>
      <c r="AI278" s="58" t="str">
        <f t="shared" si="314"/>
        <v>000000</v>
      </c>
      <c r="AJ278" s="58" t="str">
        <f t="shared" ca="1" si="315"/>
        <v/>
      </c>
      <c r="AK278" s="58">
        <f t="shared" si="320"/>
        <v>0</v>
      </c>
      <c r="AL278" s="58" t="str">
        <f>IF(G278="","0",VALUE(VLOOKUP(G278,'登録データ（男）'!$R$4:$T$31,3,FALSE)))</f>
        <v>0</v>
      </c>
      <c r="AM278" s="58">
        <f t="shared" si="316"/>
        <v>0</v>
      </c>
      <c r="AN278" s="58">
        <f t="shared" si="317"/>
        <v>0</v>
      </c>
      <c r="AO278" s="11" t="str">
        <f ca="1">IF(OFFSET(B278,-MOD(ROW(B278),3),0)&lt;&gt;"",IF(RIGHT(G278,1)=")",VALUE(VLOOKUP(OFFSET(B278,-MOD(ROW(B278),3),0),'登録データ（男）'!A263:J1581,8,FALSE)),"0"),"0")</f>
        <v>0</v>
      </c>
      <c r="AP278" s="58">
        <f t="shared" ca="1" si="321"/>
        <v>0</v>
      </c>
      <c r="AQ278" s="58"/>
      <c r="AR278" s="58"/>
      <c r="AS278" s="58"/>
      <c r="AT278" s="58"/>
      <c r="AU278" s="58"/>
      <c r="AV278" s="58"/>
      <c r="AW278" s="58"/>
      <c r="AX278" s="58"/>
      <c r="BD278" s="58" t="str">
        <f>IF(B278="","",VLOOKUP(B278,'登録データ（男）'!$A$3:$L$1202,8))</f>
        <v/>
      </c>
      <c r="BE278" s="58" t="str">
        <f>IF(B278="","",VLOOKUP(B278,'登録データ（男）'!$A$3:$L$1202,11))</f>
        <v/>
      </c>
      <c r="BF278" s="58" t="str">
        <f t="shared" si="318"/>
        <v/>
      </c>
      <c r="BI278" s="58">
        <f t="shared" si="319"/>
        <v>0</v>
      </c>
    </row>
    <row r="279" spans="1:61" ht="18.75" customHeight="1" thickTop="1">
      <c r="A279" s="257">
        <v>88</v>
      </c>
      <c r="B279" s="287"/>
      <c r="C279" s="290" t="str">
        <f>IF(B279="","",VLOOKUP(B279,'登録データ（男）'!$A$3:$W$2000,2,FALSE))</f>
        <v/>
      </c>
      <c r="D279" s="290" t="str">
        <f>IF(B279="","",VLOOKUP(B279,'登録データ（男）'!$A$3:$W$2000,3,FALSE))</f>
        <v/>
      </c>
      <c r="E279" s="58" t="str">
        <f>IF(B279="","",VLOOKUP(B279,'登録データ（男）'!$A$3:$W$2000,7,FALSE))</f>
        <v/>
      </c>
      <c r="F279" s="72" t="s">
        <v>121</v>
      </c>
      <c r="G279" s="95"/>
      <c r="H279" s="176"/>
      <c r="I279" s="97"/>
      <c r="J279" s="99" t="str">
        <f t="shared" si="325"/>
        <v/>
      </c>
      <c r="K279" s="97"/>
      <c r="L279" s="99" t="str">
        <f t="shared" si="326"/>
        <v/>
      </c>
      <c r="M279" s="97"/>
      <c r="N279" s="96"/>
      <c r="O279" s="273"/>
      <c r="P279" s="274"/>
      <c r="Q279" s="274"/>
      <c r="R279" s="259"/>
      <c r="S279" s="296"/>
      <c r="V279" s="60"/>
      <c r="W279" s="58">
        <f>IF(B279="",0,IF(VLOOKUP(B279,'登録データ（男）'!$A$3:$AT$1687,29,FALSE)=1,0,1))</f>
        <v>0</v>
      </c>
      <c r="X279" s="58">
        <f>IF(B279="",1,0)</f>
        <v>1</v>
      </c>
      <c r="Y279" s="58">
        <f>IF(C279="",1,0)</f>
        <v>1</v>
      </c>
      <c r="Z279" s="58">
        <f>IF(D279="",1,0)</f>
        <v>1</v>
      </c>
      <c r="AA279" s="58">
        <f>IF(E279="",1,0)</f>
        <v>1</v>
      </c>
      <c r="AB279" s="58">
        <f>IF(E280="",1,0)</f>
        <v>1</v>
      </c>
      <c r="AC279" s="58">
        <f>SUM(X279:AB279)</f>
        <v>5</v>
      </c>
      <c r="AD279" s="58">
        <f t="shared" ca="1" si="311"/>
        <v>0</v>
      </c>
      <c r="AE279" s="58">
        <f t="shared" si="312"/>
        <v>0</v>
      </c>
      <c r="AF279" s="58" t="str">
        <f>IF(G279="","0",VLOOKUP(G279,'登録データ（男）'!$R$4:$T$27,2,FALSE))</f>
        <v>0</v>
      </c>
      <c r="AG279" s="58" t="str">
        <f t="shared" si="313"/>
        <v>00</v>
      </c>
      <c r="AH279" s="58" t="str">
        <f>IF(G279="","0",IF(OR(RIGHT(G279,1)="m",RIGHT(G279,1)="H",RIGHT(G279,1)="W",RIGHT(G279,1)="C",RIGHT(G279,1)="〉"),1,2))</f>
        <v>0</v>
      </c>
      <c r="AI279" s="58" t="str">
        <f t="shared" si="314"/>
        <v>000000</v>
      </c>
      <c r="AJ279" s="58" t="str">
        <f t="shared" ca="1" si="315"/>
        <v/>
      </c>
      <c r="AK279" s="58">
        <f t="shared" si="320"/>
        <v>0</v>
      </c>
      <c r="AL279" s="58" t="str">
        <f>IF(G279="","0",VALUE(VLOOKUP(G279,'登録データ（男）'!$R$4:$T$31,3,FALSE)))</f>
        <v>0</v>
      </c>
      <c r="AM279" s="58">
        <f t="shared" si="316"/>
        <v>0</v>
      </c>
      <c r="AN279" s="58">
        <f t="shared" si="317"/>
        <v>0</v>
      </c>
      <c r="AO279" s="11" t="str">
        <f ca="1">IF(OFFSET(B279,-MOD(ROW(B279),3),0)&lt;&gt;"",IF(RIGHT(G279,1)=")",VALUE(VLOOKUP(OFFSET(B279,-MOD(ROW(B279),3),0),'登録データ（男）'!A264:J1582,8,FALSE)),"0"),"0")</f>
        <v>0</v>
      </c>
      <c r="AP279" s="58">
        <f t="shared" ca="1" si="321"/>
        <v>0</v>
      </c>
      <c r="AQ279" s="58" t="str">
        <f t="shared" ref="AQ279" si="327">IF(AR279="","",RANK(AR279,$AR$18:$AR$467,1))</f>
        <v/>
      </c>
      <c r="AR279" s="58" t="str">
        <f>IF(R279="","",B279)</f>
        <v/>
      </c>
      <c r="AS279" s="58" t="str">
        <f t="shared" ref="AS279" si="328">IF(AT279="","",RANK(AT279,$AT$18:$AT$467,1))</f>
        <v/>
      </c>
      <c r="AT279" s="58" t="str">
        <f>IF(S279="","",B279)</f>
        <v/>
      </c>
      <c r="AU279" s="58" t="str">
        <f t="shared" ref="AU279" si="329">IF(AV279="","",RANK(AV279,$AV$18:$AV$467,1))</f>
        <v/>
      </c>
      <c r="AV279" s="58" t="str">
        <f>IF(OR(G279="十種競技",G280="十種競技",G281="十種競技"),B279,"")</f>
        <v/>
      </c>
      <c r="AW279" s="58"/>
      <c r="AX279" s="58">
        <f>B279</f>
        <v>0</v>
      </c>
      <c r="BD279" s="58" t="str">
        <f>IF(B279="","",VLOOKUP(B279,'登録データ（男）'!$A$3:$L$1202,8))</f>
        <v/>
      </c>
      <c r="BE279" s="58" t="str">
        <f>IF(B279="","",VLOOKUP(B279,'登録データ（男）'!$A$3:$L$1202,11))</f>
        <v/>
      </c>
      <c r="BF279" s="58" t="str">
        <f t="shared" si="318"/>
        <v/>
      </c>
      <c r="BI279" s="58">
        <f t="shared" si="319"/>
        <v>0</v>
      </c>
    </row>
    <row r="280" spans="1:61" ht="18.75" customHeight="1">
      <c r="A280" s="250"/>
      <c r="B280" s="288"/>
      <c r="C280" s="291"/>
      <c r="D280" s="291"/>
      <c r="E280" s="109"/>
      <c r="F280" s="58" t="s">
        <v>122</v>
      </c>
      <c r="G280" s="103"/>
      <c r="H280" s="109"/>
      <c r="I280" s="102"/>
      <c r="J280" s="61" t="str">
        <f t="shared" si="325"/>
        <v/>
      </c>
      <c r="K280" s="101"/>
      <c r="L280" s="61" t="str">
        <f t="shared" si="326"/>
        <v/>
      </c>
      <c r="M280" s="101"/>
      <c r="N280" s="101"/>
      <c r="O280" s="275"/>
      <c r="P280" s="276"/>
      <c r="Q280" s="276"/>
      <c r="R280" s="260"/>
      <c r="S280" s="297"/>
      <c r="V280" s="60"/>
      <c r="W280" s="58"/>
      <c r="X280" s="58"/>
      <c r="Y280" s="58"/>
      <c r="Z280" s="58"/>
      <c r="AA280" s="58"/>
      <c r="AB280" s="58"/>
      <c r="AC280" s="58"/>
      <c r="AD280" s="58">
        <f t="shared" ca="1" si="311"/>
        <v>0</v>
      </c>
      <c r="AE280" s="58">
        <f t="shared" si="312"/>
        <v>0</v>
      </c>
      <c r="AF280" s="58" t="str">
        <f>IF(G280="","0",VLOOKUP(G280,'登録データ（男）'!$R$4:$T$27,2,FALSE))</f>
        <v>0</v>
      </c>
      <c r="AG280" s="58" t="str">
        <f t="shared" si="313"/>
        <v>00</v>
      </c>
      <c r="AH280" s="58" t="str">
        <f>IF(G280="","0",IF(OR(RIGHT(G280,1)="m",RIGHT(G280,1)="H",RIGHT(G280,1)="W",RIGHT(G280,1)="C"),1,2))</f>
        <v>0</v>
      </c>
      <c r="AI280" s="58" t="str">
        <f t="shared" si="314"/>
        <v>000000</v>
      </c>
      <c r="AJ280" s="58" t="str">
        <f t="shared" ca="1" si="315"/>
        <v/>
      </c>
      <c r="AK280" s="58">
        <f t="shared" si="320"/>
        <v>0</v>
      </c>
      <c r="AL280" s="58" t="str">
        <f>IF(G280="","0",VALUE(VLOOKUP(G280,'登録データ（男）'!$R$4:$T$31,3,FALSE)))</f>
        <v>0</v>
      </c>
      <c r="AM280" s="58">
        <f t="shared" si="316"/>
        <v>0</v>
      </c>
      <c r="AN280" s="58">
        <f t="shared" si="317"/>
        <v>0</v>
      </c>
      <c r="AO280" s="11" t="str">
        <f ca="1">IF(OFFSET(B280,-MOD(ROW(B280),3),0)&lt;&gt;"",IF(RIGHT(G280,1)=")",VALUE(VLOOKUP(OFFSET(B280,-MOD(ROW(B280),3),0),'登録データ（男）'!A265:J1583,8,FALSE)),"0"),"0")</f>
        <v>0</v>
      </c>
      <c r="AP280" s="58">
        <f t="shared" ca="1" si="321"/>
        <v>0</v>
      </c>
      <c r="AQ280" s="58"/>
      <c r="AR280" s="58"/>
      <c r="AS280" s="58"/>
      <c r="AT280" s="58"/>
      <c r="AU280" s="58"/>
      <c r="AV280" s="58"/>
      <c r="AW280" s="58"/>
      <c r="AX280" s="58"/>
      <c r="BD280" s="58" t="str">
        <f>IF(B280="","",VLOOKUP(B280,'登録データ（男）'!$A$3:$L$1202,8))</f>
        <v/>
      </c>
      <c r="BE280" s="58" t="str">
        <f>IF(B280="","",VLOOKUP(B280,'登録データ（男）'!$A$3:$L$1202,11))</f>
        <v/>
      </c>
      <c r="BF280" s="58" t="str">
        <f t="shared" si="318"/>
        <v/>
      </c>
      <c r="BI280" s="58">
        <f t="shared" si="319"/>
        <v>0</v>
      </c>
    </row>
    <row r="281" spans="1:61" ht="18.75" customHeight="1" thickBot="1">
      <c r="A281" s="258"/>
      <c r="B281" s="289"/>
      <c r="C281" s="292"/>
      <c r="D281" s="292"/>
      <c r="E281" s="148" t="s">
        <v>460</v>
      </c>
      <c r="F281" s="73" t="s">
        <v>123</v>
      </c>
      <c r="G281" s="103"/>
      <c r="H281" s="175"/>
      <c r="I281" s="100"/>
      <c r="J281" s="64" t="str">
        <f t="shared" si="325"/>
        <v/>
      </c>
      <c r="K281" s="100"/>
      <c r="L281" s="64" t="str">
        <f t="shared" si="326"/>
        <v/>
      </c>
      <c r="M281" s="100"/>
      <c r="N281" s="98"/>
      <c r="O281" s="271"/>
      <c r="P281" s="272"/>
      <c r="Q281" s="272"/>
      <c r="R281" s="261"/>
      <c r="S281" s="298"/>
      <c r="V281" s="60"/>
      <c r="W281" s="58"/>
      <c r="X281" s="58"/>
      <c r="Y281" s="58"/>
      <c r="Z281" s="58"/>
      <c r="AA281" s="58"/>
      <c r="AB281" s="58"/>
      <c r="AC281" s="58"/>
      <c r="AD281" s="58">
        <f t="shared" ca="1" si="311"/>
        <v>0</v>
      </c>
      <c r="AE281" s="58">
        <f t="shared" si="312"/>
        <v>0</v>
      </c>
      <c r="AF281" s="58" t="str">
        <f>IF(G281="","0",VLOOKUP(G281,'登録データ（男）'!$R$4:$T$27,2,FALSE))</f>
        <v>0</v>
      </c>
      <c r="AG281" s="58" t="str">
        <f t="shared" si="313"/>
        <v>00</v>
      </c>
      <c r="AH281" s="58" t="str">
        <f>IF(G281="","0",IF(OR(RIGHT(G281,1)="m",RIGHT(G281,1)="H",RIGHT(G281,1)="W",RIGHT(G281,1)="C"),1,2))</f>
        <v>0</v>
      </c>
      <c r="AI281" s="58" t="str">
        <f t="shared" si="314"/>
        <v>000000</v>
      </c>
      <c r="AJ281" s="58" t="str">
        <f t="shared" ca="1" si="315"/>
        <v/>
      </c>
      <c r="AK281" s="58">
        <f t="shared" si="320"/>
        <v>0</v>
      </c>
      <c r="AL281" s="58" t="str">
        <f>IF(G281="","0",VALUE(VLOOKUP(G281,'登録データ（男）'!$R$4:$T$31,3,FALSE)))</f>
        <v>0</v>
      </c>
      <c r="AM281" s="58">
        <f t="shared" si="316"/>
        <v>0</v>
      </c>
      <c r="AN281" s="58">
        <f t="shared" si="317"/>
        <v>0</v>
      </c>
      <c r="AO281" s="11" t="str">
        <f ca="1">IF(OFFSET(B281,-MOD(ROW(B281),3),0)&lt;&gt;"",IF(RIGHT(G281,1)=")",VALUE(VLOOKUP(OFFSET(B281,-MOD(ROW(B281),3),0),'登録データ（男）'!A266:J1584,8,FALSE)),"0"),"0")</f>
        <v>0</v>
      </c>
      <c r="AP281" s="58">
        <f t="shared" ca="1" si="321"/>
        <v>0</v>
      </c>
      <c r="AQ281" s="58"/>
      <c r="AR281" s="58"/>
      <c r="AS281" s="58"/>
      <c r="AT281" s="58"/>
      <c r="AU281" s="58"/>
      <c r="AV281" s="58"/>
      <c r="AW281" s="58"/>
      <c r="AX281" s="58"/>
      <c r="BD281" s="58" t="str">
        <f>IF(B281="","",VLOOKUP(B281,'登録データ（男）'!$A$3:$L$1202,8))</f>
        <v/>
      </c>
      <c r="BE281" s="58" t="str">
        <f>IF(B281="","",VLOOKUP(B281,'登録データ（男）'!$A$3:$L$1202,11))</f>
        <v/>
      </c>
      <c r="BF281" s="58" t="str">
        <f t="shared" si="318"/>
        <v/>
      </c>
      <c r="BI281" s="58">
        <f t="shared" si="319"/>
        <v>0</v>
      </c>
    </row>
    <row r="282" spans="1:61" ht="18.75" customHeight="1" thickTop="1">
      <c r="A282" s="257">
        <v>89</v>
      </c>
      <c r="B282" s="287"/>
      <c r="C282" s="290" t="str">
        <f>IF(B282="","",VLOOKUP(B282,'登録データ（男）'!$A$3:$W$2000,2,FALSE))</f>
        <v/>
      </c>
      <c r="D282" s="290" t="str">
        <f>IF(B282="","",VLOOKUP(B282,'登録データ（男）'!$A$3:$W$2000,3,FALSE))</f>
        <v/>
      </c>
      <c r="E282" s="58" t="str">
        <f>IF(B282="","",VLOOKUP(B282,'登録データ（男）'!$A$3:$W$2000,7,FALSE))</f>
        <v/>
      </c>
      <c r="F282" s="72" t="s">
        <v>121</v>
      </c>
      <c r="G282" s="95"/>
      <c r="H282" s="176"/>
      <c r="I282" s="97"/>
      <c r="J282" s="99" t="str">
        <f t="shared" si="325"/>
        <v/>
      </c>
      <c r="K282" s="97"/>
      <c r="L282" s="99" t="str">
        <f t="shared" si="326"/>
        <v/>
      </c>
      <c r="M282" s="97"/>
      <c r="N282" s="96"/>
      <c r="O282" s="273"/>
      <c r="P282" s="274"/>
      <c r="Q282" s="274"/>
      <c r="R282" s="259"/>
      <c r="S282" s="296"/>
      <c r="V282" s="60"/>
      <c r="W282" s="58">
        <f>IF(B282="",0,IF(VLOOKUP(B282,'登録データ（男）'!$A$3:$AT$1687,29,FALSE)=1,0,1))</f>
        <v>0</v>
      </c>
      <c r="X282" s="58">
        <f>IF(B282="",1,0)</f>
        <v>1</v>
      </c>
      <c r="Y282" s="58">
        <f>IF(C282="",1,0)</f>
        <v>1</v>
      </c>
      <c r="Z282" s="58">
        <f>IF(D282="",1,0)</f>
        <v>1</v>
      </c>
      <c r="AA282" s="58">
        <f>IF(E282="",1,0)</f>
        <v>1</v>
      </c>
      <c r="AB282" s="58">
        <f>IF(E283="",1,0)</f>
        <v>1</v>
      </c>
      <c r="AC282" s="58">
        <f>SUM(X282:AB282)</f>
        <v>5</v>
      </c>
      <c r="AD282" s="58">
        <f t="shared" ca="1" si="311"/>
        <v>0</v>
      </c>
      <c r="AE282" s="58">
        <f t="shared" si="312"/>
        <v>0</v>
      </c>
      <c r="AF282" s="58" t="str">
        <f>IF(G282="","0",VLOOKUP(G282,'登録データ（男）'!$R$4:$T$27,2,FALSE))</f>
        <v>0</v>
      </c>
      <c r="AG282" s="58" t="str">
        <f t="shared" si="313"/>
        <v>00</v>
      </c>
      <c r="AH282" s="58" t="str">
        <f>IF(G282="","0",IF(OR(RIGHT(G282,1)="m",RIGHT(G282,1)="H",RIGHT(G282,1)="W",RIGHT(G282,1)="C",RIGHT(G282,1)="〉"),1,2))</f>
        <v>0</v>
      </c>
      <c r="AI282" s="58" t="str">
        <f t="shared" si="314"/>
        <v>000000</v>
      </c>
      <c r="AJ282" s="58" t="str">
        <f t="shared" ca="1" si="315"/>
        <v/>
      </c>
      <c r="AK282" s="58">
        <f t="shared" si="320"/>
        <v>0</v>
      </c>
      <c r="AL282" s="58" t="str">
        <f>IF(G282="","0",VALUE(VLOOKUP(G282,'登録データ（男）'!$R$4:$T$31,3,FALSE)))</f>
        <v>0</v>
      </c>
      <c r="AM282" s="58">
        <f t="shared" si="316"/>
        <v>0</v>
      </c>
      <c r="AN282" s="58">
        <f t="shared" si="317"/>
        <v>0</v>
      </c>
      <c r="AO282" s="11" t="str">
        <f ca="1">IF(OFFSET(B282,-MOD(ROW(B282),3),0)&lt;&gt;"",IF(RIGHT(G282,1)=")",VALUE(VLOOKUP(OFFSET(B282,-MOD(ROW(B282),3),0),'登録データ（男）'!A267:J1585,8,FALSE)),"0"),"0")</f>
        <v>0</v>
      </c>
      <c r="AP282" s="58">
        <f t="shared" ca="1" si="321"/>
        <v>0</v>
      </c>
      <c r="AQ282" s="58" t="str">
        <f t="shared" ref="AQ282" si="330">IF(AR282="","",RANK(AR282,$AR$18:$AR$467,1))</f>
        <v/>
      </c>
      <c r="AR282" s="58" t="str">
        <f>IF(R282="","",B282)</f>
        <v/>
      </c>
      <c r="AS282" s="58" t="str">
        <f t="shared" ref="AS282" si="331">IF(AT282="","",RANK(AT282,$AT$18:$AT$467,1))</f>
        <v/>
      </c>
      <c r="AT282" s="58" t="str">
        <f>IF(S282="","",B282)</f>
        <v/>
      </c>
      <c r="AU282" s="58" t="str">
        <f t="shared" ref="AU282" si="332">IF(AV282="","",RANK(AV282,$AV$18:$AV$467,1))</f>
        <v/>
      </c>
      <c r="AV282" s="58" t="str">
        <f>IF(OR(G282="十種競技",G283="十種競技",G284="十種競技"),B282,"")</f>
        <v/>
      </c>
      <c r="AW282" s="58"/>
      <c r="AX282" s="58">
        <f>B282</f>
        <v>0</v>
      </c>
      <c r="BD282" s="58" t="str">
        <f>IF(B282="","",VLOOKUP(B282,'登録データ（男）'!$A$3:$L$1202,8))</f>
        <v/>
      </c>
      <c r="BE282" s="58" t="str">
        <f>IF(B282="","",VLOOKUP(B282,'登録データ（男）'!$A$3:$L$1202,11))</f>
        <v/>
      </c>
      <c r="BF282" s="58" t="str">
        <f t="shared" si="318"/>
        <v/>
      </c>
      <c r="BI282" s="58">
        <f t="shared" si="319"/>
        <v>0</v>
      </c>
    </row>
    <row r="283" spans="1:61" ht="18.75" customHeight="1">
      <c r="A283" s="250"/>
      <c r="B283" s="288"/>
      <c r="C283" s="291"/>
      <c r="D283" s="291"/>
      <c r="E283" s="109"/>
      <c r="F283" s="58" t="s">
        <v>122</v>
      </c>
      <c r="G283" s="103"/>
      <c r="H283" s="109"/>
      <c r="I283" s="102"/>
      <c r="J283" s="61" t="str">
        <f t="shared" si="325"/>
        <v/>
      </c>
      <c r="K283" s="101"/>
      <c r="L283" s="61" t="str">
        <f t="shared" si="326"/>
        <v/>
      </c>
      <c r="M283" s="101"/>
      <c r="N283" s="101"/>
      <c r="O283" s="275"/>
      <c r="P283" s="276"/>
      <c r="Q283" s="276"/>
      <c r="R283" s="260"/>
      <c r="S283" s="297"/>
      <c r="V283" s="60"/>
      <c r="W283" s="58"/>
      <c r="X283" s="58"/>
      <c r="Y283" s="58"/>
      <c r="Z283" s="58"/>
      <c r="AA283" s="58"/>
      <c r="AB283" s="58"/>
      <c r="AC283" s="58"/>
      <c r="AD283" s="58">
        <f t="shared" ca="1" si="311"/>
        <v>0</v>
      </c>
      <c r="AE283" s="58">
        <f t="shared" si="312"/>
        <v>0</v>
      </c>
      <c r="AF283" s="58" t="str">
        <f>IF(G283="","0",VLOOKUP(G283,'登録データ（男）'!$R$4:$T$27,2,FALSE))</f>
        <v>0</v>
      </c>
      <c r="AG283" s="58" t="str">
        <f t="shared" si="313"/>
        <v>00</v>
      </c>
      <c r="AH283" s="58" t="str">
        <f>IF(G283="","0",IF(OR(RIGHT(G283,1)="m",RIGHT(G283,1)="H",RIGHT(G283,1)="W",RIGHT(G283,1)="C"),1,2))</f>
        <v>0</v>
      </c>
      <c r="AI283" s="58" t="str">
        <f t="shared" si="314"/>
        <v>000000</v>
      </c>
      <c r="AJ283" s="58" t="str">
        <f t="shared" ca="1" si="315"/>
        <v/>
      </c>
      <c r="AK283" s="58">
        <f t="shared" si="320"/>
        <v>0</v>
      </c>
      <c r="AL283" s="58" t="str">
        <f>IF(G283="","0",VALUE(VLOOKUP(G283,'登録データ（男）'!$R$4:$T$31,3,FALSE)))</f>
        <v>0</v>
      </c>
      <c r="AM283" s="58">
        <f t="shared" si="316"/>
        <v>0</v>
      </c>
      <c r="AN283" s="58">
        <f t="shared" si="317"/>
        <v>0</v>
      </c>
      <c r="AO283" s="11" t="str">
        <f ca="1">IF(OFFSET(B283,-MOD(ROW(B283),3),0)&lt;&gt;"",IF(RIGHT(G283,1)=")",VALUE(VLOOKUP(OFFSET(B283,-MOD(ROW(B283),3),0),'登録データ（男）'!A268:J1586,8,FALSE)),"0"),"0")</f>
        <v>0</v>
      </c>
      <c r="AP283" s="58">
        <f t="shared" ca="1" si="321"/>
        <v>0</v>
      </c>
      <c r="AQ283" s="58"/>
      <c r="AR283" s="58"/>
      <c r="AS283" s="58"/>
      <c r="AT283" s="58"/>
      <c r="AU283" s="58"/>
      <c r="AV283" s="58"/>
      <c r="AW283" s="58"/>
      <c r="AX283" s="58"/>
      <c r="BD283" s="58" t="str">
        <f>IF(B283="","",VLOOKUP(B283,'登録データ（男）'!$A$3:$L$1202,8))</f>
        <v/>
      </c>
      <c r="BE283" s="58" t="str">
        <f>IF(B283="","",VLOOKUP(B283,'登録データ（男）'!$A$3:$L$1202,11))</f>
        <v/>
      </c>
      <c r="BF283" s="58" t="str">
        <f t="shared" si="318"/>
        <v/>
      </c>
      <c r="BI283" s="58">
        <f t="shared" si="319"/>
        <v>0</v>
      </c>
    </row>
    <row r="284" spans="1:61" ht="18.75" customHeight="1" thickBot="1">
      <c r="A284" s="258"/>
      <c r="B284" s="289"/>
      <c r="C284" s="292"/>
      <c r="D284" s="292"/>
      <c r="E284" s="148" t="s">
        <v>460</v>
      </c>
      <c r="F284" s="73" t="s">
        <v>123</v>
      </c>
      <c r="G284" s="103"/>
      <c r="H284" s="175"/>
      <c r="I284" s="100"/>
      <c r="J284" s="64" t="str">
        <f t="shared" si="325"/>
        <v/>
      </c>
      <c r="K284" s="100"/>
      <c r="L284" s="64" t="str">
        <f t="shared" si="326"/>
        <v/>
      </c>
      <c r="M284" s="100"/>
      <c r="N284" s="98"/>
      <c r="O284" s="271"/>
      <c r="P284" s="272"/>
      <c r="Q284" s="272"/>
      <c r="R284" s="261"/>
      <c r="S284" s="298"/>
      <c r="V284" s="60"/>
      <c r="W284" s="58"/>
      <c r="X284" s="58"/>
      <c r="Y284" s="58"/>
      <c r="Z284" s="58"/>
      <c r="AA284" s="58"/>
      <c r="AB284" s="58"/>
      <c r="AC284" s="58"/>
      <c r="AD284" s="58">
        <f t="shared" ca="1" si="311"/>
        <v>0</v>
      </c>
      <c r="AE284" s="58">
        <f t="shared" si="312"/>
        <v>0</v>
      </c>
      <c r="AF284" s="58" t="str">
        <f>IF(G284="","0",VLOOKUP(G284,'登録データ（男）'!$R$4:$T$27,2,FALSE))</f>
        <v>0</v>
      </c>
      <c r="AG284" s="58" t="str">
        <f t="shared" si="313"/>
        <v>00</v>
      </c>
      <c r="AH284" s="58" t="str">
        <f>IF(G284="","0",IF(OR(RIGHT(G284,1)="m",RIGHT(G284,1)="H",RIGHT(G284,1)="W",RIGHT(G284,1)="C"),1,2))</f>
        <v>0</v>
      </c>
      <c r="AI284" s="58" t="str">
        <f t="shared" si="314"/>
        <v>000000</v>
      </c>
      <c r="AJ284" s="58" t="str">
        <f t="shared" ca="1" si="315"/>
        <v/>
      </c>
      <c r="AK284" s="58">
        <f t="shared" si="320"/>
        <v>0</v>
      </c>
      <c r="AL284" s="58" t="str">
        <f>IF(G284="","0",VALUE(VLOOKUP(G284,'登録データ（男）'!$R$4:$T$31,3,FALSE)))</f>
        <v>0</v>
      </c>
      <c r="AM284" s="58">
        <f t="shared" si="316"/>
        <v>0</v>
      </c>
      <c r="AN284" s="58">
        <f t="shared" si="317"/>
        <v>0</v>
      </c>
      <c r="AO284" s="11" t="str">
        <f ca="1">IF(OFFSET(B284,-MOD(ROW(B284),3),0)&lt;&gt;"",IF(RIGHT(G284,1)=")",VALUE(VLOOKUP(OFFSET(B284,-MOD(ROW(B284),3),0),'登録データ（男）'!A269:J1587,8,FALSE)),"0"),"0")</f>
        <v>0</v>
      </c>
      <c r="AP284" s="58">
        <f t="shared" ca="1" si="321"/>
        <v>0</v>
      </c>
      <c r="AQ284" s="58"/>
      <c r="AR284" s="58"/>
      <c r="AS284" s="58"/>
      <c r="AT284" s="58"/>
      <c r="AU284" s="58"/>
      <c r="AV284" s="58"/>
      <c r="AW284" s="58"/>
      <c r="AX284" s="58"/>
      <c r="BD284" s="58" t="str">
        <f>IF(B284="","",VLOOKUP(B284,'登録データ（男）'!$A$3:$L$1202,8))</f>
        <v/>
      </c>
      <c r="BE284" s="58" t="str">
        <f>IF(B284="","",VLOOKUP(B284,'登録データ（男）'!$A$3:$L$1202,11))</f>
        <v/>
      </c>
      <c r="BF284" s="58" t="str">
        <f t="shared" si="318"/>
        <v/>
      </c>
      <c r="BI284" s="58">
        <f t="shared" si="319"/>
        <v>0</v>
      </c>
    </row>
    <row r="285" spans="1:61" ht="18.75" customHeight="1" thickTop="1">
      <c r="A285" s="257">
        <v>90</v>
      </c>
      <c r="B285" s="287"/>
      <c r="C285" s="290" t="str">
        <f>IF(B285="","",VLOOKUP(B285,'登録データ（男）'!$A$3:$W$2000,2,FALSE))</f>
        <v/>
      </c>
      <c r="D285" s="290" t="str">
        <f>IF(B285="","",VLOOKUP(B285,'登録データ（男）'!$A$3:$W$2000,3,FALSE))</f>
        <v/>
      </c>
      <c r="E285" s="58" t="str">
        <f>IF(B285="","",VLOOKUP(B285,'登録データ（男）'!$A$3:$W$2000,7,FALSE))</f>
        <v/>
      </c>
      <c r="F285" s="72" t="s">
        <v>121</v>
      </c>
      <c r="G285" s="95"/>
      <c r="H285" s="176"/>
      <c r="I285" s="97"/>
      <c r="J285" s="99" t="str">
        <f t="shared" si="325"/>
        <v/>
      </c>
      <c r="K285" s="97"/>
      <c r="L285" s="99" t="str">
        <f t="shared" si="326"/>
        <v/>
      </c>
      <c r="M285" s="97"/>
      <c r="N285" s="96"/>
      <c r="O285" s="273"/>
      <c r="P285" s="274"/>
      <c r="Q285" s="274"/>
      <c r="R285" s="259"/>
      <c r="S285" s="296"/>
      <c r="V285" s="60"/>
      <c r="W285" s="58">
        <f>IF(B285="",0,IF(VLOOKUP(B285,'登録データ（男）'!$A$3:$AT$1687,29,FALSE)=1,0,1))</f>
        <v>0</v>
      </c>
      <c r="X285" s="58">
        <f>IF(B285="",1,0)</f>
        <v>1</v>
      </c>
      <c r="Y285" s="58">
        <f>IF(C285="",1,0)</f>
        <v>1</v>
      </c>
      <c r="Z285" s="58">
        <f>IF(D285="",1,0)</f>
        <v>1</v>
      </c>
      <c r="AA285" s="58">
        <f>IF(E285="",1,0)</f>
        <v>1</v>
      </c>
      <c r="AB285" s="58">
        <f>IF(E286="",1,0)</f>
        <v>1</v>
      </c>
      <c r="AC285" s="58">
        <f>SUM(X285:AB285)</f>
        <v>5</v>
      </c>
      <c r="AD285" s="58">
        <f t="shared" ca="1" si="311"/>
        <v>0</v>
      </c>
      <c r="AE285" s="58">
        <f t="shared" si="312"/>
        <v>0</v>
      </c>
      <c r="AF285" s="58" t="str">
        <f>IF(G285="","0",VLOOKUP(G285,'登録データ（男）'!$R$4:$T$27,2,FALSE))</f>
        <v>0</v>
      </c>
      <c r="AG285" s="58" t="str">
        <f t="shared" si="313"/>
        <v>00</v>
      </c>
      <c r="AH285" s="58" t="str">
        <f>IF(G285="","0",IF(OR(RIGHT(G285,1)="m",RIGHT(G285,1)="H",RIGHT(G285,1)="W",RIGHT(G285,1)="C",RIGHT(G285,1)="〉"),1,2))</f>
        <v>0</v>
      </c>
      <c r="AI285" s="58" t="str">
        <f t="shared" si="314"/>
        <v>000000</v>
      </c>
      <c r="AJ285" s="58" t="str">
        <f t="shared" ca="1" si="315"/>
        <v/>
      </c>
      <c r="AK285" s="58">
        <f t="shared" si="320"/>
        <v>0</v>
      </c>
      <c r="AL285" s="58" t="str">
        <f>IF(G285="","0",VALUE(VLOOKUP(G285,'登録データ（男）'!$R$4:$T$31,3,FALSE)))</f>
        <v>0</v>
      </c>
      <c r="AM285" s="58">
        <f t="shared" si="316"/>
        <v>0</v>
      </c>
      <c r="AN285" s="58">
        <f t="shared" si="317"/>
        <v>0</v>
      </c>
      <c r="AO285" s="11" t="str">
        <f ca="1">IF(OFFSET(B285,-MOD(ROW(B285),3),0)&lt;&gt;"",IF(RIGHT(G285,1)=")",VALUE(VLOOKUP(OFFSET(B285,-MOD(ROW(B285),3),0),'登録データ（男）'!A270:J1588,8,FALSE)),"0"),"0")</f>
        <v>0</v>
      </c>
      <c r="AP285" s="58">
        <f t="shared" ca="1" si="321"/>
        <v>0</v>
      </c>
      <c r="AQ285" s="58" t="str">
        <f t="shared" ref="AQ285" si="333">IF(AR285="","",RANK(AR285,$AR$18:$AR$467,1))</f>
        <v/>
      </c>
      <c r="AR285" s="58" t="str">
        <f>IF(R285="","",B285)</f>
        <v/>
      </c>
      <c r="AS285" s="58" t="str">
        <f t="shared" ref="AS285" si="334">IF(AT285="","",RANK(AT285,$AT$18:$AT$467,1))</f>
        <v/>
      </c>
      <c r="AT285" s="58" t="str">
        <f>IF(S285="","",B285)</f>
        <v/>
      </c>
      <c r="AU285" s="58" t="str">
        <f t="shared" ref="AU285" si="335">IF(AV285="","",RANK(AV285,$AV$18:$AV$467,1))</f>
        <v/>
      </c>
      <c r="AV285" s="58" t="str">
        <f>IF(OR(G285="十種競技",G286="十種競技",G287="十種競技"),B285,"")</f>
        <v/>
      </c>
      <c r="AW285" s="58"/>
      <c r="AX285" s="58">
        <f>B285</f>
        <v>0</v>
      </c>
      <c r="BD285" s="58" t="str">
        <f>IF(B285="","",VLOOKUP(B285,'登録データ（男）'!$A$3:$L$1202,8))</f>
        <v/>
      </c>
      <c r="BE285" s="58" t="str">
        <f>IF(B285="","",VLOOKUP(B285,'登録データ（男）'!$A$3:$L$1202,11))</f>
        <v/>
      </c>
      <c r="BF285" s="58" t="str">
        <f t="shared" si="318"/>
        <v/>
      </c>
      <c r="BI285" s="58">
        <f t="shared" si="319"/>
        <v>0</v>
      </c>
    </row>
    <row r="286" spans="1:61" ht="18.75" customHeight="1">
      <c r="A286" s="250"/>
      <c r="B286" s="288"/>
      <c r="C286" s="291"/>
      <c r="D286" s="291"/>
      <c r="E286" s="109"/>
      <c r="F286" s="58" t="s">
        <v>122</v>
      </c>
      <c r="G286" s="103"/>
      <c r="H286" s="109"/>
      <c r="I286" s="102"/>
      <c r="J286" s="61" t="str">
        <f t="shared" si="325"/>
        <v/>
      </c>
      <c r="K286" s="101"/>
      <c r="L286" s="61" t="str">
        <f t="shared" si="326"/>
        <v/>
      </c>
      <c r="M286" s="101"/>
      <c r="N286" s="101"/>
      <c r="O286" s="275"/>
      <c r="P286" s="276"/>
      <c r="Q286" s="276"/>
      <c r="R286" s="260"/>
      <c r="S286" s="297"/>
      <c r="V286" s="60"/>
      <c r="W286" s="58"/>
      <c r="X286" s="58"/>
      <c r="Y286" s="58"/>
      <c r="Z286" s="58"/>
      <c r="AA286" s="58"/>
      <c r="AB286" s="58"/>
      <c r="AC286" s="58"/>
      <c r="AD286" s="58">
        <f t="shared" ca="1" si="311"/>
        <v>0</v>
      </c>
      <c r="AE286" s="58">
        <f t="shared" si="312"/>
        <v>0</v>
      </c>
      <c r="AF286" s="58" t="str">
        <f>IF(G286="","0",VLOOKUP(G286,'登録データ（男）'!$R$4:$T$27,2,FALSE))</f>
        <v>0</v>
      </c>
      <c r="AG286" s="58" t="str">
        <f t="shared" si="313"/>
        <v>00</v>
      </c>
      <c r="AH286" s="58" t="str">
        <f>IF(G286="","0",IF(OR(RIGHT(G286,1)="m",RIGHT(G286,1)="H",RIGHT(G286,1)="W",RIGHT(G286,1)="C"),1,2))</f>
        <v>0</v>
      </c>
      <c r="AI286" s="58" t="str">
        <f t="shared" si="314"/>
        <v>000000</v>
      </c>
      <c r="AJ286" s="58" t="str">
        <f t="shared" ca="1" si="315"/>
        <v/>
      </c>
      <c r="AK286" s="58">
        <f t="shared" si="320"/>
        <v>0</v>
      </c>
      <c r="AL286" s="58" t="str">
        <f>IF(G286="","0",VALUE(VLOOKUP(G286,'登録データ（男）'!$R$4:$T$31,3,FALSE)))</f>
        <v>0</v>
      </c>
      <c r="AM286" s="58">
        <f t="shared" si="316"/>
        <v>0</v>
      </c>
      <c r="AN286" s="58">
        <f t="shared" si="317"/>
        <v>0</v>
      </c>
      <c r="AO286" s="11" t="str">
        <f ca="1">IF(OFFSET(B286,-MOD(ROW(B286),3),0)&lt;&gt;"",IF(RIGHT(G286,1)=")",VALUE(VLOOKUP(OFFSET(B286,-MOD(ROW(B286),3),0),'登録データ（男）'!A271:J1589,8,FALSE)),"0"),"0")</f>
        <v>0</v>
      </c>
      <c r="AP286" s="58">
        <f t="shared" ca="1" si="321"/>
        <v>0</v>
      </c>
      <c r="AQ286" s="58"/>
      <c r="AR286" s="58"/>
      <c r="AS286" s="58"/>
      <c r="AT286" s="58"/>
      <c r="AU286" s="58"/>
      <c r="AV286" s="58"/>
      <c r="AW286" s="58"/>
      <c r="AX286" s="58"/>
      <c r="BD286" s="58" t="str">
        <f>IF(B286="","",VLOOKUP(B286,'登録データ（男）'!$A$3:$L$1202,8))</f>
        <v/>
      </c>
      <c r="BE286" s="58" t="str">
        <f>IF(B286="","",VLOOKUP(B286,'登録データ（男）'!$A$3:$L$1202,11))</f>
        <v/>
      </c>
      <c r="BF286" s="58" t="str">
        <f t="shared" si="318"/>
        <v/>
      </c>
      <c r="BI286" s="58">
        <f t="shared" si="319"/>
        <v>0</v>
      </c>
    </row>
    <row r="287" spans="1:61" ht="18.75" customHeight="1" thickBot="1">
      <c r="A287" s="258"/>
      <c r="B287" s="289"/>
      <c r="C287" s="292"/>
      <c r="D287" s="292"/>
      <c r="E287" s="148" t="s">
        <v>460</v>
      </c>
      <c r="F287" s="73" t="s">
        <v>123</v>
      </c>
      <c r="G287" s="103"/>
      <c r="H287" s="175"/>
      <c r="I287" s="100"/>
      <c r="J287" s="64" t="str">
        <f t="shared" si="325"/>
        <v/>
      </c>
      <c r="K287" s="100"/>
      <c r="L287" s="64" t="str">
        <f t="shared" si="326"/>
        <v/>
      </c>
      <c r="M287" s="100"/>
      <c r="N287" s="98"/>
      <c r="O287" s="271"/>
      <c r="P287" s="272"/>
      <c r="Q287" s="272"/>
      <c r="R287" s="261"/>
      <c r="S287" s="298"/>
      <c r="V287" s="60"/>
      <c r="W287" s="58"/>
      <c r="X287" s="58"/>
      <c r="Y287" s="58"/>
      <c r="Z287" s="58"/>
      <c r="AA287" s="58"/>
      <c r="AB287" s="58"/>
      <c r="AC287" s="58"/>
      <c r="AD287" s="58">
        <f t="shared" ca="1" si="311"/>
        <v>0</v>
      </c>
      <c r="AE287" s="58">
        <f t="shared" si="312"/>
        <v>0</v>
      </c>
      <c r="AF287" s="58" t="str">
        <f>IF(G287="","0",VLOOKUP(G287,'登録データ（男）'!$R$4:$T$27,2,FALSE))</f>
        <v>0</v>
      </c>
      <c r="AG287" s="58" t="str">
        <f t="shared" si="313"/>
        <v>00</v>
      </c>
      <c r="AH287" s="58" t="str">
        <f>IF(G287="","0",IF(OR(RIGHT(G287,1)="m",RIGHT(G287,1)="H",RIGHT(G287,1)="W",RIGHT(G287,1)="C"),1,2))</f>
        <v>0</v>
      </c>
      <c r="AI287" s="58" t="str">
        <f t="shared" si="314"/>
        <v>000000</v>
      </c>
      <c r="AJ287" s="58" t="str">
        <f t="shared" ca="1" si="315"/>
        <v/>
      </c>
      <c r="AK287" s="58">
        <f t="shared" si="320"/>
        <v>0</v>
      </c>
      <c r="AL287" s="58" t="str">
        <f>IF(G287="","0",VALUE(VLOOKUP(G287,'登録データ（男）'!$R$4:$T$31,3,FALSE)))</f>
        <v>0</v>
      </c>
      <c r="AM287" s="58">
        <f t="shared" si="316"/>
        <v>0</v>
      </c>
      <c r="AN287" s="58">
        <f t="shared" si="317"/>
        <v>0</v>
      </c>
      <c r="AO287" s="11" t="str">
        <f ca="1">IF(OFFSET(B287,-MOD(ROW(B287),3),0)&lt;&gt;"",IF(RIGHT(G287,1)=")",VALUE(VLOOKUP(OFFSET(B287,-MOD(ROW(B287),3),0),'登録データ（男）'!A272:J1590,8,FALSE)),"0"),"0")</f>
        <v>0</v>
      </c>
      <c r="AP287" s="58">
        <f t="shared" ca="1" si="321"/>
        <v>0</v>
      </c>
      <c r="AQ287" s="58"/>
      <c r="AR287" s="58"/>
      <c r="AS287" s="58"/>
      <c r="AT287" s="58"/>
      <c r="AU287" s="58"/>
      <c r="AV287" s="58"/>
      <c r="AW287" s="58"/>
      <c r="AX287" s="58"/>
      <c r="BD287" s="58" t="str">
        <f>IF(B287="","",VLOOKUP(B287,'登録データ（男）'!$A$3:$L$1202,8))</f>
        <v/>
      </c>
      <c r="BE287" s="58" t="str">
        <f>IF(B287="","",VLOOKUP(B287,'登録データ（男）'!$A$3:$L$1202,11))</f>
        <v/>
      </c>
      <c r="BF287" s="58" t="str">
        <f t="shared" si="318"/>
        <v/>
      </c>
      <c r="BI287" s="58">
        <f t="shared" si="319"/>
        <v>0</v>
      </c>
    </row>
    <row r="288" spans="1:61" ht="18.75" customHeight="1" thickTop="1">
      <c r="A288" s="257">
        <v>91</v>
      </c>
      <c r="B288" s="287"/>
      <c r="C288" s="290" t="str">
        <f>IF(B288="","",VLOOKUP(B288,'登録データ（男）'!$A$3:$W$2000,2,FALSE))</f>
        <v/>
      </c>
      <c r="D288" s="290" t="str">
        <f>IF(B288="","",VLOOKUP(B288,'登録データ（男）'!$A$3:$W$2000,3,FALSE))</f>
        <v/>
      </c>
      <c r="E288" s="58" t="str">
        <f>IF(B288="","",VLOOKUP(B288,'登録データ（男）'!$A$3:$W$2000,7,FALSE))</f>
        <v/>
      </c>
      <c r="F288" s="72" t="s">
        <v>121</v>
      </c>
      <c r="G288" s="95"/>
      <c r="H288" s="176"/>
      <c r="I288" s="97"/>
      <c r="J288" s="99" t="str">
        <f t="shared" si="325"/>
        <v/>
      </c>
      <c r="K288" s="97"/>
      <c r="L288" s="99" t="str">
        <f t="shared" si="326"/>
        <v/>
      </c>
      <c r="M288" s="97"/>
      <c r="N288" s="96"/>
      <c r="O288" s="273"/>
      <c r="P288" s="274"/>
      <c r="Q288" s="274"/>
      <c r="R288" s="259"/>
      <c r="S288" s="296"/>
      <c r="V288" s="60"/>
      <c r="W288" s="58">
        <f>IF(B288="",0,IF(VLOOKUP(B288,'登録データ（男）'!$A$3:$AT$1687,29,FALSE)=1,0,1))</f>
        <v>0</v>
      </c>
      <c r="X288" s="58">
        <f>IF(B288="",1,0)</f>
        <v>1</v>
      </c>
      <c r="Y288" s="58">
        <f>IF(C288="",1,0)</f>
        <v>1</v>
      </c>
      <c r="Z288" s="58">
        <f>IF(D288="",1,0)</f>
        <v>1</v>
      </c>
      <c r="AA288" s="58">
        <f>IF(E288="",1,0)</f>
        <v>1</v>
      </c>
      <c r="AB288" s="58">
        <f>IF(E289="",1,0)</f>
        <v>1</v>
      </c>
      <c r="AC288" s="58">
        <f>SUM(X288:AB288)</f>
        <v>5</v>
      </c>
      <c r="AD288" s="58">
        <f t="shared" ca="1" si="311"/>
        <v>0</v>
      </c>
      <c r="AE288" s="58">
        <f t="shared" si="312"/>
        <v>0</v>
      </c>
      <c r="AF288" s="58" t="str">
        <f>IF(G288="","0",VLOOKUP(G288,'登録データ（男）'!$R$4:$T$27,2,FALSE))</f>
        <v>0</v>
      </c>
      <c r="AG288" s="58" t="str">
        <f t="shared" si="313"/>
        <v>00</v>
      </c>
      <c r="AH288" s="58" t="str">
        <f>IF(G288="","0",IF(OR(RIGHT(G288,1)="m",RIGHT(G288,1)="H",RIGHT(G288,1)="W",RIGHT(G288,1)="C",RIGHT(G288,1)="〉"),1,2))</f>
        <v>0</v>
      </c>
      <c r="AI288" s="58" t="str">
        <f t="shared" si="314"/>
        <v>000000</v>
      </c>
      <c r="AJ288" s="58" t="str">
        <f t="shared" ca="1" si="315"/>
        <v/>
      </c>
      <c r="AK288" s="58">
        <f t="shared" si="320"/>
        <v>0</v>
      </c>
      <c r="AL288" s="58" t="str">
        <f>IF(G288="","0",VALUE(VLOOKUP(G288,'登録データ（男）'!$R$4:$T$31,3,FALSE)))</f>
        <v>0</v>
      </c>
      <c r="AM288" s="58">
        <f t="shared" si="316"/>
        <v>0</v>
      </c>
      <c r="AN288" s="58">
        <f t="shared" si="317"/>
        <v>0</v>
      </c>
      <c r="AO288" s="11" t="str">
        <f ca="1">IF(OFFSET(B288,-MOD(ROW(B288),3),0)&lt;&gt;"",IF(RIGHT(G288,1)=")",VALUE(VLOOKUP(OFFSET(B288,-MOD(ROW(B288),3),0),'登録データ（男）'!A273:J1591,8,FALSE)),"0"),"0")</f>
        <v>0</v>
      </c>
      <c r="AP288" s="58">
        <f t="shared" ca="1" si="321"/>
        <v>0</v>
      </c>
      <c r="AQ288" s="58" t="str">
        <f t="shared" ref="AQ288" si="336">IF(AR288="","",RANK(AR288,$AR$18:$AR$467,1))</f>
        <v/>
      </c>
      <c r="AR288" s="58" t="str">
        <f>IF(R288="","",B288)</f>
        <v/>
      </c>
      <c r="AS288" s="58" t="str">
        <f t="shared" ref="AS288" si="337">IF(AT288="","",RANK(AT288,$AT$18:$AT$467,1))</f>
        <v/>
      </c>
      <c r="AT288" s="58" t="str">
        <f>IF(S288="","",B288)</f>
        <v/>
      </c>
      <c r="AU288" s="58" t="str">
        <f t="shared" ref="AU288" si="338">IF(AV288="","",RANK(AV288,$AV$18:$AV$467,1))</f>
        <v/>
      </c>
      <c r="AV288" s="58" t="str">
        <f>IF(OR(G288="十種競技",G289="十種競技",G290="十種競技"),B288,"")</f>
        <v/>
      </c>
      <c r="AW288" s="58"/>
      <c r="AX288" s="58">
        <f>B288</f>
        <v>0</v>
      </c>
      <c r="BD288" s="58" t="str">
        <f>IF(B288="","",VLOOKUP(B288,'登録データ（男）'!$A$3:$L$1202,8))</f>
        <v/>
      </c>
      <c r="BE288" s="58" t="str">
        <f>IF(B288="","",VLOOKUP(B288,'登録データ（男）'!$A$3:$L$1202,11))</f>
        <v/>
      </c>
      <c r="BF288" s="58" t="str">
        <f t="shared" si="318"/>
        <v/>
      </c>
      <c r="BI288" s="58">
        <f t="shared" si="319"/>
        <v>0</v>
      </c>
    </row>
    <row r="289" spans="1:61" ht="18.75" customHeight="1">
      <c r="A289" s="250"/>
      <c r="B289" s="288"/>
      <c r="C289" s="291"/>
      <c r="D289" s="291"/>
      <c r="E289" s="109"/>
      <c r="F289" s="58" t="s">
        <v>122</v>
      </c>
      <c r="G289" s="103"/>
      <c r="H289" s="109"/>
      <c r="I289" s="102"/>
      <c r="J289" s="61" t="str">
        <f t="shared" si="325"/>
        <v/>
      </c>
      <c r="K289" s="101"/>
      <c r="L289" s="61" t="str">
        <f t="shared" si="326"/>
        <v/>
      </c>
      <c r="M289" s="101"/>
      <c r="N289" s="101"/>
      <c r="O289" s="275"/>
      <c r="P289" s="276"/>
      <c r="Q289" s="276"/>
      <c r="R289" s="260"/>
      <c r="S289" s="297"/>
      <c r="V289" s="60"/>
      <c r="W289" s="58"/>
      <c r="X289" s="58"/>
      <c r="Y289" s="58"/>
      <c r="Z289" s="58"/>
      <c r="AA289" s="58"/>
      <c r="AB289" s="58"/>
      <c r="AC289" s="58"/>
      <c r="AD289" s="58">
        <f t="shared" ca="1" si="311"/>
        <v>0</v>
      </c>
      <c r="AE289" s="58">
        <f t="shared" si="312"/>
        <v>0</v>
      </c>
      <c r="AF289" s="58" t="str">
        <f>IF(G289="","0",VLOOKUP(G289,'登録データ（男）'!$R$4:$T$27,2,FALSE))</f>
        <v>0</v>
      </c>
      <c r="AG289" s="58" t="str">
        <f t="shared" si="313"/>
        <v>00</v>
      </c>
      <c r="AH289" s="58" t="str">
        <f>IF(G289="","0",IF(OR(RIGHT(G289,1)="m",RIGHT(G289,1)="H",RIGHT(G289,1)="W",RIGHT(G289,1)="C"),1,2))</f>
        <v>0</v>
      </c>
      <c r="AI289" s="58" t="str">
        <f t="shared" si="314"/>
        <v>000000</v>
      </c>
      <c r="AJ289" s="58" t="str">
        <f t="shared" ca="1" si="315"/>
        <v/>
      </c>
      <c r="AK289" s="58">
        <f t="shared" si="320"/>
        <v>0</v>
      </c>
      <c r="AL289" s="58" t="str">
        <f>IF(G289="","0",VALUE(VLOOKUP(G289,'登録データ（男）'!$R$4:$T$31,3,FALSE)))</f>
        <v>0</v>
      </c>
      <c r="AM289" s="58">
        <f t="shared" si="316"/>
        <v>0</v>
      </c>
      <c r="AN289" s="58">
        <f t="shared" si="317"/>
        <v>0</v>
      </c>
      <c r="AO289" s="11" t="str">
        <f ca="1">IF(OFFSET(B289,-MOD(ROW(B289),3),0)&lt;&gt;"",IF(RIGHT(G289,1)=")",VALUE(VLOOKUP(OFFSET(B289,-MOD(ROW(B289),3),0),'登録データ（男）'!A274:J1592,8,FALSE)),"0"),"0")</f>
        <v>0</v>
      </c>
      <c r="AP289" s="58">
        <f t="shared" ca="1" si="321"/>
        <v>0</v>
      </c>
      <c r="AQ289" s="58"/>
      <c r="AR289" s="58"/>
      <c r="AS289" s="58"/>
      <c r="AT289" s="58"/>
      <c r="AU289" s="58"/>
      <c r="AV289" s="58"/>
      <c r="AW289" s="58"/>
      <c r="AX289" s="58"/>
      <c r="BD289" s="58" t="str">
        <f>IF(B289="","",VLOOKUP(B289,'登録データ（男）'!$A$3:$L$1202,8))</f>
        <v/>
      </c>
      <c r="BE289" s="58" t="str">
        <f>IF(B289="","",VLOOKUP(B289,'登録データ（男）'!$A$3:$L$1202,11))</f>
        <v/>
      </c>
      <c r="BF289" s="58" t="str">
        <f t="shared" si="318"/>
        <v/>
      </c>
      <c r="BI289" s="58">
        <f t="shared" si="319"/>
        <v>0</v>
      </c>
    </row>
    <row r="290" spans="1:61" ht="18.75" customHeight="1" thickBot="1">
      <c r="A290" s="258"/>
      <c r="B290" s="289"/>
      <c r="C290" s="292"/>
      <c r="D290" s="292"/>
      <c r="E290" s="148" t="s">
        <v>460</v>
      </c>
      <c r="F290" s="73" t="s">
        <v>123</v>
      </c>
      <c r="G290" s="103"/>
      <c r="H290" s="175"/>
      <c r="I290" s="100"/>
      <c r="J290" s="64" t="str">
        <f t="shared" si="325"/>
        <v/>
      </c>
      <c r="K290" s="100"/>
      <c r="L290" s="64" t="str">
        <f t="shared" si="326"/>
        <v/>
      </c>
      <c r="M290" s="100"/>
      <c r="N290" s="98"/>
      <c r="O290" s="271"/>
      <c r="P290" s="272"/>
      <c r="Q290" s="272"/>
      <c r="R290" s="261"/>
      <c r="S290" s="298"/>
      <c r="V290" s="60"/>
      <c r="W290" s="58"/>
      <c r="X290" s="58"/>
      <c r="Y290" s="58"/>
      <c r="Z290" s="58"/>
      <c r="AA290" s="58"/>
      <c r="AB290" s="58"/>
      <c r="AC290" s="58"/>
      <c r="AD290" s="58">
        <f t="shared" ca="1" si="311"/>
        <v>0</v>
      </c>
      <c r="AE290" s="58">
        <f t="shared" si="312"/>
        <v>0</v>
      </c>
      <c r="AF290" s="58" t="str">
        <f>IF(G290="","0",VLOOKUP(G290,'登録データ（男）'!$R$4:$T$27,2,FALSE))</f>
        <v>0</v>
      </c>
      <c r="AG290" s="58" t="str">
        <f t="shared" si="313"/>
        <v>00</v>
      </c>
      <c r="AH290" s="58" t="str">
        <f>IF(G290="","0",IF(OR(RIGHT(G290,1)="m",RIGHT(G290,1)="H",RIGHT(G290,1)="W",RIGHT(G290,1)="C"),1,2))</f>
        <v>0</v>
      </c>
      <c r="AI290" s="58" t="str">
        <f t="shared" si="314"/>
        <v>000000</v>
      </c>
      <c r="AJ290" s="58" t="str">
        <f t="shared" ca="1" si="315"/>
        <v/>
      </c>
      <c r="AK290" s="58">
        <f t="shared" si="320"/>
        <v>0</v>
      </c>
      <c r="AL290" s="58" t="str">
        <f>IF(G290="","0",VALUE(VLOOKUP(G290,'登録データ（男）'!$R$4:$T$31,3,FALSE)))</f>
        <v>0</v>
      </c>
      <c r="AM290" s="58">
        <f t="shared" si="316"/>
        <v>0</v>
      </c>
      <c r="AN290" s="58">
        <f t="shared" si="317"/>
        <v>0</v>
      </c>
      <c r="AO290" s="11" t="str">
        <f ca="1">IF(OFFSET(B290,-MOD(ROW(B290),3),0)&lt;&gt;"",IF(RIGHT(G290,1)=")",VALUE(VLOOKUP(OFFSET(B290,-MOD(ROW(B290),3),0),'登録データ（男）'!A275:J1593,8,FALSE)),"0"),"0")</f>
        <v>0</v>
      </c>
      <c r="AP290" s="58">
        <f t="shared" ca="1" si="321"/>
        <v>0</v>
      </c>
      <c r="AQ290" s="58"/>
      <c r="AR290" s="58"/>
      <c r="AS290" s="58"/>
      <c r="AT290" s="58"/>
      <c r="AU290" s="58"/>
      <c r="AV290" s="58"/>
      <c r="AW290" s="58"/>
      <c r="AX290" s="58"/>
      <c r="BD290" s="58" t="str">
        <f>IF(B290="","",VLOOKUP(B290,'登録データ（男）'!$A$3:$L$1202,8))</f>
        <v/>
      </c>
      <c r="BE290" s="58" t="str">
        <f>IF(B290="","",VLOOKUP(B290,'登録データ（男）'!$A$3:$L$1202,11))</f>
        <v/>
      </c>
      <c r="BF290" s="58" t="str">
        <f t="shared" si="318"/>
        <v/>
      </c>
      <c r="BI290" s="58">
        <f t="shared" si="319"/>
        <v>0</v>
      </c>
    </row>
    <row r="291" spans="1:61" ht="18.75" customHeight="1" thickTop="1">
      <c r="A291" s="257">
        <v>92</v>
      </c>
      <c r="B291" s="287"/>
      <c r="C291" s="290" t="str">
        <f>IF(B291="","",VLOOKUP(B291,'登録データ（男）'!$A$3:$W$2000,2,FALSE))</f>
        <v/>
      </c>
      <c r="D291" s="290" t="str">
        <f>IF(B291="","",VLOOKUP(B291,'登録データ（男）'!$A$3:$W$2000,3,FALSE))</f>
        <v/>
      </c>
      <c r="E291" s="58" t="str">
        <f>IF(B291="","",VLOOKUP(B291,'登録データ（男）'!$A$3:$W$2000,7,FALSE))</f>
        <v/>
      </c>
      <c r="F291" s="72" t="s">
        <v>121</v>
      </c>
      <c r="G291" s="95"/>
      <c r="H291" s="176"/>
      <c r="I291" s="97"/>
      <c r="J291" s="99" t="str">
        <f t="shared" si="325"/>
        <v/>
      </c>
      <c r="K291" s="97"/>
      <c r="L291" s="99" t="str">
        <f t="shared" si="326"/>
        <v/>
      </c>
      <c r="M291" s="97"/>
      <c r="N291" s="96"/>
      <c r="O291" s="273"/>
      <c r="P291" s="274"/>
      <c r="Q291" s="274"/>
      <c r="R291" s="259"/>
      <c r="S291" s="296"/>
      <c r="V291" s="60"/>
      <c r="W291" s="58">
        <f>IF(B291="",0,IF(VLOOKUP(B291,'登録データ（男）'!$A$3:$AT$1687,29,FALSE)=1,0,1))</f>
        <v>0</v>
      </c>
      <c r="X291" s="58">
        <f>IF(B291="",1,0)</f>
        <v>1</v>
      </c>
      <c r="Y291" s="58">
        <f>IF(C291="",1,0)</f>
        <v>1</v>
      </c>
      <c r="Z291" s="58">
        <f>IF(D291="",1,0)</f>
        <v>1</v>
      </c>
      <c r="AA291" s="58">
        <f>IF(E291="",1,0)</f>
        <v>1</v>
      </c>
      <c r="AB291" s="58">
        <f>IF(E292="",1,0)</f>
        <v>1</v>
      </c>
      <c r="AC291" s="58">
        <f>SUM(X291:AB291)</f>
        <v>5</v>
      </c>
      <c r="AD291" s="58">
        <f t="shared" ca="1" si="311"/>
        <v>0</v>
      </c>
      <c r="AE291" s="58">
        <f t="shared" si="312"/>
        <v>0</v>
      </c>
      <c r="AF291" s="58" t="str">
        <f>IF(G291="","0",VLOOKUP(G291,'登録データ（男）'!$R$4:$T$27,2,FALSE))</f>
        <v>0</v>
      </c>
      <c r="AG291" s="58" t="str">
        <f t="shared" si="313"/>
        <v>00</v>
      </c>
      <c r="AH291" s="58" t="str">
        <f>IF(G291="","0",IF(OR(RIGHT(G291,1)="m",RIGHT(G291,1)="H",RIGHT(G291,1)="W",RIGHT(G291,1)="C",RIGHT(G291,1)="〉"),1,2))</f>
        <v>0</v>
      </c>
      <c r="AI291" s="58" t="str">
        <f t="shared" si="314"/>
        <v>000000</v>
      </c>
      <c r="AJ291" s="58" t="str">
        <f t="shared" ca="1" si="315"/>
        <v/>
      </c>
      <c r="AK291" s="58">
        <f t="shared" si="320"/>
        <v>0</v>
      </c>
      <c r="AL291" s="58" t="str">
        <f>IF(G291="","0",VALUE(VLOOKUP(G291,'登録データ（男）'!$R$4:$T$31,3,FALSE)))</f>
        <v>0</v>
      </c>
      <c r="AM291" s="58">
        <f t="shared" si="316"/>
        <v>0</v>
      </c>
      <c r="AN291" s="58">
        <f t="shared" si="317"/>
        <v>0</v>
      </c>
      <c r="AO291" s="11" t="str">
        <f ca="1">IF(OFFSET(B291,-MOD(ROW(B291),3),0)&lt;&gt;"",IF(RIGHT(G291,1)=")",VALUE(VLOOKUP(OFFSET(B291,-MOD(ROW(B291),3),0),'登録データ（男）'!A276:J1594,8,FALSE)),"0"),"0")</f>
        <v>0</v>
      </c>
      <c r="AP291" s="58">
        <f t="shared" ca="1" si="321"/>
        <v>0</v>
      </c>
      <c r="AQ291" s="58" t="str">
        <f t="shared" ref="AQ291" si="339">IF(AR291="","",RANK(AR291,$AR$18:$AR$467,1))</f>
        <v/>
      </c>
      <c r="AR291" s="58" t="str">
        <f>IF(R291="","",B291)</f>
        <v/>
      </c>
      <c r="AS291" s="58" t="str">
        <f t="shared" ref="AS291" si="340">IF(AT291="","",RANK(AT291,$AT$18:$AT$467,1))</f>
        <v/>
      </c>
      <c r="AT291" s="58" t="str">
        <f>IF(S291="","",B291)</f>
        <v/>
      </c>
      <c r="AU291" s="58" t="str">
        <f t="shared" ref="AU291" si="341">IF(AV291="","",RANK(AV291,$AV$18:$AV$467,1))</f>
        <v/>
      </c>
      <c r="AV291" s="58" t="str">
        <f>IF(OR(G291="十種競技",G292="十種競技",G293="十種競技"),B291,"")</f>
        <v/>
      </c>
      <c r="AW291" s="58"/>
      <c r="AX291" s="58">
        <f>B291</f>
        <v>0</v>
      </c>
      <c r="BD291" s="58" t="str">
        <f>IF(B291="","",VLOOKUP(B291,'登録データ（男）'!$A$3:$L$1202,8))</f>
        <v/>
      </c>
      <c r="BE291" s="58" t="str">
        <f>IF(B291="","",VLOOKUP(B291,'登録データ（男）'!$A$3:$L$1202,11))</f>
        <v/>
      </c>
      <c r="BF291" s="58" t="str">
        <f t="shared" si="318"/>
        <v/>
      </c>
      <c r="BI291" s="58">
        <f t="shared" si="319"/>
        <v>0</v>
      </c>
    </row>
    <row r="292" spans="1:61" ht="18.75" customHeight="1">
      <c r="A292" s="250"/>
      <c r="B292" s="288"/>
      <c r="C292" s="291"/>
      <c r="D292" s="291"/>
      <c r="E292" s="109"/>
      <c r="F292" s="58" t="s">
        <v>122</v>
      </c>
      <c r="G292" s="103"/>
      <c r="H292" s="109"/>
      <c r="I292" s="102"/>
      <c r="J292" s="61" t="str">
        <f t="shared" si="325"/>
        <v/>
      </c>
      <c r="K292" s="101"/>
      <c r="L292" s="61" t="str">
        <f t="shared" si="326"/>
        <v/>
      </c>
      <c r="M292" s="101"/>
      <c r="N292" s="101"/>
      <c r="O292" s="275"/>
      <c r="P292" s="276"/>
      <c r="Q292" s="276"/>
      <c r="R292" s="260"/>
      <c r="S292" s="297"/>
      <c r="V292" s="60"/>
      <c r="W292" s="58"/>
      <c r="X292" s="58"/>
      <c r="Y292" s="58"/>
      <c r="Z292" s="58"/>
      <c r="AA292" s="58"/>
      <c r="AB292" s="58"/>
      <c r="AC292" s="58"/>
      <c r="AD292" s="58">
        <f t="shared" ca="1" si="311"/>
        <v>0</v>
      </c>
      <c r="AE292" s="58">
        <f t="shared" si="312"/>
        <v>0</v>
      </c>
      <c r="AF292" s="58" t="str">
        <f>IF(G292="","0",VLOOKUP(G292,'登録データ（男）'!$R$4:$T$27,2,FALSE))</f>
        <v>0</v>
      </c>
      <c r="AG292" s="58" t="str">
        <f t="shared" si="313"/>
        <v>00</v>
      </c>
      <c r="AH292" s="58" t="str">
        <f>IF(G292="","0",IF(OR(RIGHT(G292,1)="m",RIGHT(G292,1)="H",RIGHT(G292,1)="W",RIGHT(G292,1)="C"),1,2))</f>
        <v>0</v>
      </c>
      <c r="AI292" s="58" t="str">
        <f t="shared" si="314"/>
        <v>000000</v>
      </c>
      <c r="AJ292" s="58" t="str">
        <f t="shared" ca="1" si="315"/>
        <v/>
      </c>
      <c r="AK292" s="58">
        <f t="shared" si="320"/>
        <v>0</v>
      </c>
      <c r="AL292" s="58" t="str">
        <f>IF(G292="","0",VALUE(VLOOKUP(G292,'登録データ（男）'!$R$4:$T$31,3,FALSE)))</f>
        <v>0</v>
      </c>
      <c r="AM292" s="58">
        <f t="shared" si="316"/>
        <v>0</v>
      </c>
      <c r="AN292" s="58">
        <f t="shared" si="317"/>
        <v>0</v>
      </c>
      <c r="AO292" s="11" t="str">
        <f ca="1">IF(OFFSET(B292,-MOD(ROW(B292),3),0)&lt;&gt;"",IF(RIGHT(G292,1)=")",VALUE(VLOOKUP(OFFSET(B292,-MOD(ROW(B292),3),0),'登録データ（男）'!A277:J1595,8,FALSE)),"0"),"0")</f>
        <v>0</v>
      </c>
      <c r="AP292" s="58">
        <f t="shared" ca="1" si="321"/>
        <v>0</v>
      </c>
      <c r="AQ292" s="58"/>
      <c r="AR292" s="58"/>
      <c r="AS292" s="58"/>
      <c r="AT292" s="58"/>
      <c r="AU292" s="58"/>
      <c r="AV292" s="58"/>
      <c r="AW292" s="58"/>
      <c r="AX292" s="58"/>
      <c r="BD292" s="58" t="str">
        <f>IF(B292="","",VLOOKUP(B292,'登録データ（男）'!$A$3:$L$1202,8))</f>
        <v/>
      </c>
      <c r="BE292" s="58" t="str">
        <f>IF(B292="","",VLOOKUP(B292,'登録データ（男）'!$A$3:$L$1202,11))</f>
        <v/>
      </c>
      <c r="BF292" s="58" t="str">
        <f t="shared" si="318"/>
        <v/>
      </c>
      <c r="BI292" s="58">
        <f t="shared" si="319"/>
        <v>0</v>
      </c>
    </row>
    <row r="293" spans="1:61" ht="18.75" customHeight="1" thickBot="1">
      <c r="A293" s="258"/>
      <c r="B293" s="289"/>
      <c r="C293" s="292"/>
      <c r="D293" s="292"/>
      <c r="E293" s="148" t="s">
        <v>460</v>
      </c>
      <c r="F293" s="73" t="s">
        <v>123</v>
      </c>
      <c r="G293" s="103"/>
      <c r="H293" s="175"/>
      <c r="I293" s="100"/>
      <c r="J293" s="64" t="str">
        <f t="shared" si="325"/>
        <v/>
      </c>
      <c r="K293" s="100"/>
      <c r="L293" s="64" t="str">
        <f t="shared" si="326"/>
        <v/>
      </c>
      <c r="M293" s="100"/>
      <c r="N293" s="98"/>
      <c r="O293" s="271"/>
      <c r="P293" s="272"/>
      <c r="Q293" s="272"/>
      <c r="R293" s="261"/>
      <c r="S293" s="298"/>
      <c r="V293" s="60"/>
      <c r="W293" s="58"/>
      <c r="X293" s="58"/>
      <c r="Y293" s="58"/>
      <c r="Z293" s="58"/>
      <c r="AA293" s="58"/>
      <c r="AB293" s="58"/>
      <c r="AC293" s="58"/>
      <c r="AD293" s="58">
        <f t="shared" ca="1" si="311"/>
        <v>0</v>
      </c>
      <c r="AE293" s="58">
        <f t="shared" si="312"/>
        <v>0</v>
      </c>
      <c r="AF293" s="58" t="str">
        <f>IF(G293="","0",VLOOKUP(G293,'登録データ（男）'!$R$4:$T$27,2,FALSE))</f>
        <v>0</v>
      </c>
      <c r="AG293" s="58" t="str">
        <f t="shared" si="313"/>
        <v>00</v>
      </c>
      <c r="AH293" s="58" t="str">
        <f>IF(G293="","0",IF(OR(RIGHT(G293,1)="m",RIGHT(G293,1)="H",RIGHT(G293,1)="W",RIGHT(G293,1)="C"),1,2))</f>
        <v>0</v>
      </c>
      <c r="AI293" s="58" t="str">
        <f t="shared" si="314"/>
        <v>000000</v>
      </c>
      <c r="AJ293" s="58" t="str">
        <f t="shared" ca="1" si="315"/>
        <v/>
      </c>
      <c r="AK293" s="58">
        <f t="shared" si="320"/>
        <v>0</v>
      </c>
      <c r="AL293" s="58" t="str">
        <f>IF(G293="","0",VALUE(VLOOKUP(G293,'登録データ（男）'!$R$4:$T$31,3,FALSE)))</f>
        <v>0</v>
      </c>
      <c r="AM293" s="58">
        <f t="shared" si="316"/>
        <v>0</v>
      </c>
      <c r="AN293" s="58">
        <f t="shared" si="317"/>
        <v>0</v>
      </c>
      <c r="AO293" s="11" t="str">
        <f ca="1">IF(OFFSET(B293,-MOD(ROW(B293),3),0)&lt;&gt;"",IF(RIGHT(G293,1)=")",VALUE(VLOOKUP(OFFSET(B293,-MOD(ROW(B293),3),0),'登録データ（男）'!A278:J1596,8,FALSE)),"0"),"0")</f>
        <v>0</v>
      </c>
      <c r="AP293" s="58">
        <f t="shared" ca="1" si="321"/>
        <v>0</v>
      </c>
      <c r="AQ293" s="58"/>
      <c r="AR293" s="58"/>
      <c r="AS293" s="58"/>
      <c r="AT293" s="58"/>
      <c r="AU293" s="58"/>
      <c r="AV293" s="58"/>
      <c r="AW293" s="58"/>
      <c r="AX293" s="58"/>
      <c r="BD293" s="58" t="str">
        <f>IF(B293="","",VLOOKUP(B293,'登録データ（男）'!$A$3:$L$1202,8))</f>
        <v/>
      </c>
      <c r="BE293" s="58" t="str">
        <f>IF(B293="","",VLOOKUP(B293,'登録データ（男）'!$A$3:$L$1202,11))</f>
        <v/>
      </c>
      <c r="BF293" s="58" t="str">
        <f t="shared" si="318"/>
        <v/>
      </c>
      <c r="BI293" s="58">
        <f t="shared" si="319"/>
        <v>0</v>
      </c>
    </row>
    <row r="294" spans="1:61" ht="18.75" customHeight="1" thickTop="1">
      <c r="A294" s="257">
        <v>93</v>
      </c>
      <c r="B294" s="287"/>
      <c r="C294" s="290" t="str">
        <f>IF(B294="","",VLOOKUP(B294,'登録データ（男）'!$A$3:$W$2000,2,FALSE))</f>
        <v/>
      </c>
      <c r="D294" s="290" t="str">
        <f>IF(B294="","",VLOOKUP(B294,'登録データ（男）'!$A$3:$W$2000,3,FALSE))</f>
        <v/>
      </c>
      <c r="E294" s="58" t="str">
        <f>IF(B294="","",VLOOKUP(B294,'登録データ（男）'!$A$3:$W$2000,7,FALSE))</f>
        <v/>
      </c>
      <c r="F294" s="72" t="s">
        <v>121</v>
      </c>
      <c r="G294" s="95"/>
      <c r="H294" s="176"/>
      <c r="I294" s="97"/>
      <c r="J294" s="99" t="str">
        <f t="shared" si="325"/>
        <v/>
      </c>
      <c r="K294" s="97"/>
      <c r="L294" s="99" t="str">
        <f t="shared" si="326"/>
        <v/>
      </c>
      <c r="M294" s="97"/>
      <c r="N294" s="96"/>
      <c r="O294" s="273"/>
      <c r="P294" s="274"/>
      <c r="Q294" s="274"/>
      <c r="R294" s="259"/>
      <c r="S294" s="296"/>
      <c r="V294" s="60"/>
      <c r="W294" s="58">
        <f>IF(B294="",0,IF(VLOOKUP(B294,'登録データ（男）'!$A$3:$AT$1687,29,FALSE)=1,0,1))</f>
        <v>0</v>
      </c>
      <c r="X294" s="58">
        <f>IF(B294="",1,0)</f>
        <v>1</v>
      </c>
      <c r="Y294" s="58">
        <f>IF(C294="",1,0)</f>
        <v>1</v>
      </c>
      <c r="Z294" s="58">
        <f>IF(D294="",1,0)</f>
        <v>1</v>
      </c>
      <c r="AA294" s="58">
        <f>IF(E294="",1,0)</f>
        <v>1</v>
      </c>
      <c r="AB294" s="58">
        <f>IF(E295="",1,0)</f>
        <v>1</v>
      </c>
      <c r="AC294" s="58">
        <f>SUM(X294:AB294)</f>
        <v>5</v>
      </c>
      <c r="AD294" s="58">
        <f t="shared" ca="1" si="311"/>
        <v>0</v>
      </c>
      <c r="AE294" s="58">
        <f t="shared" si="312"/>
        <v>0</v>
      </c>
      <c r="AF294" s="58" t="str">
        <f>IF(G294="","0",VLOOKUP(G294,'登録データ（男）'!$R$4:$T$27,2,FALSE))</f>
        <v>0</v>
      </c>
      <c r="AG294" s="58" t="str">
        <f t="shared" si="313"/>
        <v>00</v>
      </c>
      <c r="AH294" s="58" t="str">
        <f>IF(G294="","0",IF(OR(RIGHT(G294,1)="m",RIGHT(G294,1)="H",RIGHT(G294,1)="W",RIGHT(G294,1)="C",RIGHT(G294,1)="〉"),1,2))</f>
        <v>0</v>
      </c>
      <c r="AI294" s="58" t="str">
        <f t="shared" si="314"/>
        <v>000000</v>
      </c>
      <c r="AJ294" s="58" t="str">
        <f t="shared" ca="1" si="315"/>
        <v/>
      </c>
      <c r="AK294" s="58">
        <f t="shared" si="320"/>
        <v>0</v>
      </c>
      <c r="AL294" s="58" t="str">
        <f>IF(G294="","0",VALUE(VLOOKUP(G294,'登録データ（男）'!$R$4:$T$31,3,FALSE)))</f>
        <v>0</v>
      </c>
      <c r="AM294" s="58">
        <f t="shared" si="316"/>
        <v>0</v>
      </c>
      <c r="AN294" s="58">
        <f t="shared" si="317"/>
        <v>0</v>
      </c>
      <c r="AO294" s="11" t="str">
        <f ca="1">IF(OFFSET(B294,-MOD(ROW(B294),3),0)&lt;&gt;"",IF(RIGHT(G294,1)=")",VALUE(VLOOKUP(OFFSET(B294,-MOD(ROW(B294),3),0),'登録データ（男）'!A279:J1597,8,FALSE)),"0"),"0")</f>
        <v>0</v>
      </c>
      <c r="AP294" s="58">
        <f t="shared" ca="1" si="321"/>
        <v>0</v>
      </c>
      <c r="AQ294" s="58" t="str">
        <f t="shared" ref="AQ294" si="342">IF(AR294="","",RANK(AR294,$AR$18:$AR$467,1))</f>
        <v/>
      </c>
      <c r="AR294" s="58" t="str">
        <f>IF(R294="","",B294)</f>
        <v/>
      </c>
      <c r="AS294" s="58" t="str">
        <f t="shared" ref="AS294" si="343">IF(AT294="","",RANK(AT294,$AT$18:$AT$467,1))</f>
        <v/>
      </c>
      <c r="AT294" s="58" t="str">
        <f>IF(S294="","",B294)</f>
        <v/>
      </c>
      <c r="AU294" s="58" t="str">
        <f t="shared" ref="AU294" si="344">IF(AV294="","",RANK(AV294,$AV$18:$AV$467,1))</f>
        <v/>
      </c>
      <c r="AV294" s="58" t="str">
        <f>IF(OR(G294="十種競技",G295="十種競技",G296="十種競技"),B294,"")</f>
        <v/>
      </c>
      <c r="AW294" s="58"/>
      <c r="AX294" s="58">
        <f>B294</f>
        <v>0</v>
      </c>
      <c r="BD294" s="58" t="str">
        <f>IF(B294="","",VLOOKUP(B294,'登録データ（男）'!$A$3:$L$1202,8))</f>
        <v/>
      </c>
      <c r="BE294" s="58" t="str">
        <f>IF(B294="","",VLOOKUP(B294,'登録データ（男）'!$A$3:$L$1202,11))</f>
        <v/>
      </c>
      <c r="BF294" s="58" t="str">
        <f t="shared" si="318"/>
        <v/>
      </c>
      <c r="BI294" s="58">
        <f t="shared" si="319"/>
        <v>0</v>
      </c>
    </row>
    <row r="295" spans="1:61" ht="18.75" customHeight="1">
      <c r="A295" s="250"/>
      <c r="B295" s="288"/>
      <c r="C295" s="291"/>
      <c r="D295" s="291"/>
      <c r="E295" s="109"/>
      <c r="F295" s="58" t="s">
        <v>122</v>
      </c>
      <c r="G295" s="103"/>
      <c r="H295" s="109"/>
      <c r="I295" s="102"/>
      <c r="J295" s="61" t="str">
        <f t="shared" si="325"/>
        <v/>
      </c>
      <c r="K295" s="101"/>
      <c r="L295" s="61" t="str">
        <f t="shared" si="326"/>
        <v/>
      </c>
      <c r="M295" s="101"/>
      <c r="N295" s="101"/>
      <c r="O295" s="275"/>
      <c r="P295" s="276"/>
      <c r="Q295" s="276"/>
      <c r="R295" s="260"/>
      <c r="S295" s="297"/>
      <c r="V295" s="60"/>
      <c r="W295" s="58"/>
      <c r="X295" s="58"/>
      <c r="Y295" s="58"/>
      <c r="Z295" s="58"/>
      <c r="AA295" s="58"/>
      <c r="AB295" s="58"/>
      <c r="AC295" s="58"/>
      <c r="AD295" s="58">
        <f t="shared" ca="1" si="311"/>
        <v>0</v>
      </c>
      <c r="AE295" s="58">
        <f t="shared" si="312"/>
        <v>0</v>
      </c>
      <c r="AF295" s="58" t="str">
        <f>IF(G295="","0",VLOOKUP(G295,'登録データ（男）'!$R$4:$T$27,2,FALSE))</f>
        <v>0</v>
      </c>
      <c r="AG295" s="58" t="str">
        <f t="shared" si="313"/>
        <v>00</v>
      </c>
      <c r="AH295" s="58" t="str">
        <f>IF(G295="","0",IF(OR(RIGHT(G295,1)="m",RIGHT(G295,1)="H",RIGHT(G295,1)="W",RIGHT(G295,1)="C"),1,2))</f>
        <v>0</v>
      </c>
      <c r="AI295" s="58" t="str">
        <f t="shared" si="314"/>
        <v>000000</v>
      </c>
      <c r="AJ295" s="58" t="str">
        <f t="shared" ca="1" si="315"/>
        <v/>
      </c>
      <c r="AK295" s="58">
        <f t="shared" si="320"/>
        <v>0</v>
      </c>
      <c r="AL295" s="58" t="str">
        <f>IF(G295="","0",VALUE(VLOOKUP(G295,'登録データ（男）'!$R$4:$T$31,3,FALSE)))</f>
        <v>0</v>
      </c>
      <c r="AM295" s="58">
        <f t="shared" si="316"/>
        <v>0</v>
      </c>
      <c r="AN295" s="58">
        <f t="shared" si="317"/>
        <v>0</v>
      </c>
      <c r="AO295" s="11" t="str">
        <f ca="1">IF(OFFSET(B295,-MOD(ROW(B295),3),0)&lt;&gt;"",IF(RIGHT(G295,1)=")",VALUE(VLOOKUP(OFFSET(B295,-MOD(ROW(B295),3),0),'登録データ（男）'!A280:J1598,8,FALSE)),"0"),"0")</f>
        <v>0</v>
      </c>
      <c r="AP295" s="58">
        <f t="shared" ca="1" si="321"/>
        <v>0</v>
      </c>
      <c r="AQ295" s="58"/>
      <c r="AR295" s="58"/>
      <c r="AS295" s="58"/>
      <c r="AT295" s="58"/>
      <c r="AU295" s="58"/>
      <c r="AV295" s="58"/>
      <c r="AW295" s="58"/>
      <c r="AX295" s="58"/>
      <c r="BD295" s="58" t="str">
        <f>IF(B295="","",VLOOKUP(B295,'登録データ（男）'!$A$3:$L$1202,8))</f>
        <v/>
      </c>
      <c r="BE295" s="58" t="str">
        <f>IF(B295="","",VLOOKUP(B295,'登録データ（男）'!$A$3:$L$1202,11))</f>
        <v/>
      </c>
      <c r="BF295" s="58" t="str">
        <f t="shared" si="318"/>
        <v/>
      </c>
      <c r="BI295" s="58">
        <f t="shared" si="319"/>
        <v>0</v>
      </c>
    </row>
    <row r="296" spans="1:61" ht="18.75" customHeight="1" thickBot="1">
      <c r="A296" s="258"/>
      <c r="B296" s="289"/>
      <c r="C296" s="292"/>
      <c r="D296" s="292"/>
      <c r="E296" s="148" t="s">
        <v>460</v>
      </c>
      <c r="F296" s="73" t="s">
        <v>123</v>
      </c>
      <c r="G296" s="103"/>
      <c r="H296" s="175"/>
      <c r="I296" s="100"/>
      <c r="J296" s="64" t="str">
        <f t="shared" si="325"/>
        <v/>
      </c>
      <c r="K296" s="100"/>
      <c r="L296" s="64" t="str">
        <f t="shared" si="326"/>
        <v/>
      </c>
      <c r="M296" s="100"/>
      <c r="N296" s="98"/>
      <c r="O296" s="271"/>
      <c r="P296" s="272"/>
      <c r="Q296" s="272"/>
      <c r="R296" s="261"/>
      <c r="S296" s="298"/>
      <c r="V296" s="60"/>
      <c r="W296" s="58"/>
      <c r="X296" s="58"/>
      <c r="Y296" s="58"/>
      <c r="Z296" s="58"/>
      <c r="AA296" s="58"/>
      <c r="AB296" s="58"/>
      <c r="AC296" s="58"/>
      <c r="AD296" s="58">
        <f t="shared" ca="1" si="311"/>
        <v>0</v>
      </c>
      <c r="AE296" s="58">
        <f t="shared" si="312"/>
        <v>0</v>
      </c>
      <c r="AF296" s="58" t="str">
        <f>IF(G296="","0",VLOOKUP(G296,'登録データ（男）'!$R$4:$T$27,2,FALSE))</f>
        <v>0</v>
      </c>
      <c r="AG296" s="58" t="str">
        <f t="shared" si="313"/>
        <v>00</v>
      </c>
      <c r="AH296" s="58" t="str">
        <f>IF(G296="","0",IF(OR(RIGHT(G296,1)="m",RIGHT(G296,1)="H",RIGHT(G296,1)="W",RIGHT(G296,1)="C"),1,2))</f>
        <v>0</v>
      </c>
      <c r="AI296" s="58" t="str">
        <f t="shared" si="314"/>
        <v>000000</v>
      </c>
      <c r="AJ296" s="58" t="str">
        <f t="shared" ca="1" si="315"/>
        <v/>
      </c>
      <c r="AK296" s="58">
        <f t="shared" si="320"/>
        <v>0</v>
      </c>
      <c r="AL296" s="58" t="str">
        <f>IF(G296="","0",VALUE(VLOOKUP(G296,'登録データ（男）'!$R$4:$T$31,3,FALSE)))</f>
        <v>0</v>
      </c>
      <c r="AM296" s="58">
        <f t="shared" si="316"/>
        <v>0</v>
      </c>
      <c r="AN296" s="58">
        <f t="shared" si="317"/>
        <v>0</v>
      </c>
      <c r="AO296" s="11" t="str">
        <f ca="1">IF(OFFSET(B296,-MOD(ROW(B296),3),0)&lt;&gt;"",IF(RIGHT(G296,1)=")",VALUE(VLOOKUP(OFFSET(B296,-MOD(ROW(B296),3),0),'登録データ（男）'!A281:J1599,8,FALSE)),"0"),"0")</f>
        <v>0</v>
      </c>
      <c r="AP296" s="58">
        <f t="shared" ca="1" si="321"/>
        <v>0</v>
      </c>
      <c r="AQ296" s="58"/>
      <c r="AR296" s="58"/>
      <c r="AS296" s="58"/>
      <c r="AT296" s="58"/>
      <c r="AU296" s="58"/>
      <c r="AV296" s="58"/>
      <c r="AW296" s="58"/>
      <c r="AX296" s="58"/>
      <c r="BD296" s="58" t="str">
        <f>IF(B296="","",VLOOKUP(B296,'登録データ（男）'!$A$3:$L$1202,8))</f>
        <v/>
      </c>
      <c r="BE296" s="58" t="str">
        <f>IF(B296="","",VLOOKUP(B296,'登録データ（男）'!$A$3:$L$1202,11))</f>
        <v/>
      </c>
      <c r="BF296" s="58" t="str">
        <f t="shared" si="318"/>
        <v/>
      </c>
      <c r="BI296" s="58">
        <f t="shared" si="319"/>
        <v>0</v>
      </c>
    </row>
    <row r="297" spans="1:61" ht="18.75" customHeight="1" thickTop="1">
      <c r="A297" s="257">
        <v>94</v>
      </c>
      <c r="B297" s="287"/>
      <c r="C297" s="290" t="str">
        <f>IF(B297="","",VLOOKUP(B297,'登録データ（男）'!$A$3:$W$2000,2,FALSE))</f>
        <v/>
      </c>
      <c r="D297" s="290" t="str">
        <f>IF(B297="","",VLOOKUP(B297,'登録データ（男）'!$A$3:$W$2000,3,FALSE))</f>
        <v/>
      </c>
      <c r="E297" s="58" t="str">
        <f>IF(B297="","",VLOOKUP(B297,'登録データ（男）'!$A$3:$W$2000,7,FALSE))</f>
        <v/>
      </c>
      <c r="F297" s="72" t="s">
        <v>121</v>
      </c>
      <c r="G297" s="95"/>
      <c r="H297" s="176"/>
      <c r="I297" s="97"/>
      <c r="J297" s="99" t="str">
        <f t="shared" si="325"/>
        <v/>
      </c>
      <c r="K297" s="97"/>
      <c r="L297" s="99" t="str">
        <f t="shared" si="326"/>
        <v/>
      </c>
      <c r="M297" s="97"/>
      <c r="N297" s="96"/>
      <c r="O297" s="273"/>
      <c r="P297" s="274"/>
      <c r="Q297" s="274"/>
      <c r="R297" s="259"/>
      <c r="S297" s="296"/>
      <c r="V297" s="60"/>
      <c r="W297" s="58">
        <f>IF(B297="",0,IF(VLOOKUP(B297,'登録データ（男）'!$A$3:$AT$1687,29,FALSE)=1,0,1))</f>
        <v>0</v>
      </c>
      <c r="X297" s="58">
        <f>IF(B297="",1,0)</f>
        <v>1</v>
      </c>
      <c r="Y297" s="58">
        <f>IF(C297="",1,0)</f>
        <v>1</v>
      </c>
      <c r="Z297" s="58">
        <f>IF(D297="",1,0)</f>
        <v>1</v>
      </c>
      <c r="AA297" s="58">
        <f>IF(E297="",1,0)</f>
        <v>1</v>
      </c>
      <c r="AB297" s="58">
        <f>IF(E298="",1,0)</f>
        <v>1</v>
      </c>
      <c r="AC297" s="58">
        <f>SUM(X297:AB297)</f>
        <v>5</v>
      </c>
      <c r="AD297" s="58">
        <f t="shared" ca="1" si="311"/>
        <v>0</v>
      </c>
      <c r="AE297" s="58">
        <f t="shared" si="312"/>
        <v>0</v>
      </c>
      <c r="AF297" s="58" t="str">
        <f>IF(G297="","0",VLOOKUP(G297,'登録データ（男）'!$R$4:$T$27,2,FALSE))</f>
        <v>0</v>
      </c>
      <c r="AG297" s="58" t="str">
        <f t="shared" si="313"/>
        <v>00</v>
      </c>
      <c r="AH297" s="58" t="str">
        <f>IF(G297="","0",IF(OR(RIGHT(G297,1)="m",RIGHT(G297,1)="H",RIGHT(G297,1)="W",RIGHT(G297,1)="C",RIGHT(G297,1)="〉"),1,2))</f>
        <v>0</v>
      </c>
      <c r="AI297" s="58" t="str">
        <f t="shared" si="314"/>
        <v>000000</v>
      </c>
      <c r="AJ297" s="58" t="str">
        <f t="shared" ca="1" si="315"/>
        <v/>
      </c>
      <c r="AK297" s="58">
        <f t="shared" si="320"/>
        <v>0</v>
      </c>
      <c r="AL297" s="58" t="str">
        <f>IF(G297="","0",VALUE(VLOOKUP(G297,'登録データ（男）'!$R$4:$T$31,3,FALSE)))</f>
        <v>0</v>
      </c>
      <c r="AM297" s="58">
        <f t="shared" si="316"/>
        <v>0</v>
      </c>
      <c r="AN297" s="58">
        <f t="shared" si="317"/>
        <v>0</v>
      </c>
      <c r="AO297" s="11" t="str">
        <f ca="1">IF(OFFSET(B297,-MOD(ROW(B297),3),0)&lt;&gt;"",IF(RIGHT(G297,1)=")",VALUE(VLOOKUP(OFFSET(B297,-MOD(ROW(B297),3),0),'登録データ（男）'!A282:J1600,8,FALSE)),"0"),"0")</f>
        <v>0</v>
      </c>
      <c r="AP297" s="58">
        <f t="shared" ca="1" si="321"/>
        <v>0</v>
      </c>
      <c r="AQ297" s="58" t="str">
        <f t="shared" ref="AQ297" si="345">IF(AR297="","",RANK(AR297,$AR$18:$AR$467,1))</f>
        <v/>
      </c>
      <c r="AR297" s="58" t="str">
        <f>IF(R297="","",B297)</f>
        <v/>
      </c>
      <c r="AS297" s="58" t="str">
        <f t="shared" ref="AS297" si="346">IF(AT297="","",RANK(AT297,$AT$18:$AT$467,1))</f>
        <v/>
      </c>
      <c r="AT297" s="58" t="str">
        <f>IF(S297="","",B297)</f>
        <v/>
      </c>
      <c r="AU297" s="58" t="str">
        <f t="shared" ref="AU297" si="347">IF(AV297="","",RANK(AV297,$AV$18:$AV$467,1))</f>
        <v/>
      </c>
      <c r="AV297" s="58" t="str">
        <f>IF(OR(G297="十種競技",G298="十種競技",G299="十種競技"),B297,"")</f>
        <v/>
      </c>
      <c r="AW297" s="58"/>
      <c r="AX297" s="58">
        <f>B297</f>
        <v>0</v>
      </c>
      <c r="BD297" s="58" t="str">
        <f>IF(B297="","",VLOOKUP(B297,'登録データ（男）'!$A$3:$L$1202,8))</f>
        <v/>
      </c>
      <c r="BE297" s="58" t="str">
        <f>IF(B297="","",VLOOKUP(B297,'登録データ（男）'!$A$3:$L$1202,11))</f>
        <v/>
      </c>
      <c r="BF297" s="58" t="str">
        <f t="shared" si="318"/>
        <v/>
      </c>
      <c r="BI297" s="58">
        <f t="shared" si="319"/>
        <v>0</v>
      </c>
    </row>
    <row r="298" spans="1:61" ht="18.75" customHeight="1">
      <c r="A298" s="250"/>
      <c r="B298" s="288"/>
      <c r="C298" s="291"/>
      <c r="D298" s="291"/>
      <c r="E298" s="109"/>
      <c r="F298" s="58" t="s">
        <v>122</v>
      </c>
      <c r="G298" s="103"/>
      <c r="H298" s="109"/>
      <c r="I298" s="102"/>
      <c r="J298" s="61" t="str">
        <f t="shared" si="325"/>
        <v/>
      </c>
      <c r="K298" s="101"/>
      <c r="L298" s="61" t="str">
        <f t="shared" si="326"/>
        <v/>
      </c>
      <c r="M298" s="101"/>
      <c r="N298" s="101"/>
      <c r="O298" s="275"/>
      <c r="P298" s="276"/>
      <c r="Q298" s="276"/>
      <c r="R298" s="260"/>
      <c r="S298" s="297"/>
      <c r="V298" s="60"/>
      <c r="W298" s="58"/>
      <c r="X298" s="58"/>
      <c r="Y298" s="58"/>
      <c r="Z298" s="58"/>
      <c r="AA298" s="58"/>
      <c r="AB298" s="58"/>
      <c r="AC298" s="58"/>
      <c r="AD298" s="58">
        <f t="shared" ca="1" si="311"/>
        <v>0</v>
      </c>
      <c r="AE298" s="58">
        <f t="shared" si="312"/>
        <v>0</v>
      </c>
      <c r="AF298" s="58" t="str">
        <f>IF(G298="","0",VLOOKUP(G298,'登録データ（男）'!$R$4:$T$27,2,FALSE))</f>
        <v>0</v>
      </c>
      <c r="AG298" s="58" t="str">
        <f t="shared" si="313"/>
        <v>00</v>
      </c>
      <c r="AH298" s="58" t="str">
        <f>IF(G298="","0",IF(OR(RIGHT(G298,1)="m",RIGHT(G298,1)="H",RIGHT(G298,1)="W",RIGHT(G298,1)="C"),1,2))</f>
        <v>0</v>
      </c>
      <c r="AI298" s="58" t="str">
        <f t="shared" si="314"/>
        <v>000000</v>
      </c>
      <c r="AJ298" s="58" t="str">
        <f t="shared" ca="1" si="315"/>
        <v/>
      </c>
      <c r="AK298" s="58">
        <f t="shared" si="320"/>
        <v>0</v>
      </c>
      <c r="AL298" s="58" t="str">
        <f>IF(G298="","0",VALUE(VLOOKUP(G298,'登録データ（男）'!$R$4:$T$31,3,FALSE)))</f>
        <v>0</v>
      </c>
      <c r="AM298" s="58">
        <f t="shared" si="316"/>
        <v>0</v>
      </c>
      <c r="AN298" s="58">
        <f t="shared" si="317"/>
        <v>0</v>
      </c>
      <c r="AO298" s="11" t="str">
        <f ca="1">IF(OFFSET(B298,-MOD(ROW(B298),3),0)&lt;&gt;"",IF(RIGHT(G298,1)=")",VALUE(VLOOKUP(OFFSET(B298,-MOD(ROW(B298),3),0),'登録データ（男）'!A283:J1601,8,FALSE)),"0"),"0")</f>
        <v>0</v>
      </c>
      <c r="AP298" s="58">
        <f t="shared" ca="1" si="321"/>
        <v>0</v>
      </c>
      <c r="AQ298" s="58"/>
      <c r="AR298" s="58"/>
      <c r="AS298" s="58"/>
      <c r="AT298" s="58"/>
      <c r="AU298" s="58"/>
      <c r="AV298" s="58"/>
      <c r="AW298" s="58"/>
      <c r="AX298" s="58"/>
      <c r="BD298" s="58" t="str">
        <f>IF(B298="","",VLOOKUP(B298,'登録データ（男）'!$A$3:$L$1202,8))</f>
        <v/>
      </c>
      <c r="BE298" s="58" t="str">
        <f>IF(B298="","",VLOOKUP(B298,'登録データ（男）'!$A$3:$L$1202,11))</f>
        <v/>
      </c>
      <c r="BF298" s="58" t="str">
        <f t="shared" si="318"/>
        <v/>
      </c>
      <c r="BI298" s="58">
        <f t="shared" si="319"/>
        <v>0</v>
      </c>
    </row>
    <row r="299" spans="1:61" ht="18.75" customHeight="1" thickBot="1">
      <c r="A299" s="258"/>
      <c r="B299" s="289"/>
      <c r="C299" s="292"/>
      <c r="D299" s="292"/>
      <c r="E299" s="148" t="s">
        <v>460</v>
      </c>
      <c r="F299" s="73" t="s">
        <v>123</v>
      </c>
      <c r="G299" s="103"/>
      <c r="H299" s="175"/>
      <c r="I299" s="100"/>
      <c r="J299" s="64" t="str">
        <f t="shared" si="325"/>
        <v/>
      </c>
      <c r="K299" s="100"/>
      <c r="L299" s="64" t="str">
        <f t="shared" si="326"/>
        <v/>
      </c>
      <c r="M299" s="100"/>
      <c r="N299" s="98"/>
      <c r="O299" s="271"/>
      <c r="P299" s="272"/>
      <c r="Q299" s="272"/>
      <c r="R299" s="261"/>
      <c r="S299" s="298"/>
      <c r="V299" s="60"/>
      <c r="W299" s="58"/>
      <c r="X299" s="58"/>
      <c r="Y299" s="58"/>
      <c r="Z299" s="58"/>
      <c r="AA299" s="58"/>
      <c r="AB299" s="58"/>
      <c r="AC299" s="58"/>
      <c r="AD299" s="58">
        <f t="shared" ca="1" si="311"/>
        <v>0</v>
      </c>
      <c r="AE299" s="58">
        <f t="shared" si="312"/>
        <v>0</v>
      </c>
      <c r="AF299" s="58" t="str">
        <f>IF(G299="","0",VLOOKUP(G299,'登録データ（男）'!$R$4:$T$27,2,FALSE))</f>
        <v>0</v>
      </c>
      <c r="AG299" s="58" t="str">
        <f t="shared" si="313"/>
        <v>00</v>
      </c>
      <c r="AH299" s="58" t="str">
        <f>IF(G299="","0",IF(OR(RIGHT(G299,1)="m",RIGHT(G299,1)="H",RIGHT(G299,1)="W",RIGHT(G299,1)="C"),1,2))</f>
        <v>0</v>
      </c>
      <c r="AI299" s="58" t="str">
        <f t="shared" si="314"/>
        <v>000000</v>
      </c>
      <c r="AJ299" s="58" t="str">
        <f t="shared" ca="1" si="315"/>
        <v/>
      </c>
      <c r="AK299" s="58">
        <f t="shared" si="320"/>
        <v>0</v>
      </c>
      <c r="AL299" s="58" t="str">
        <f>IF(G299="","0",VALUE(VLOOKUP(G299,'登録データ（男）'!$R$4:$T$31,3,FALSE)))</f>
        <v>0</v>
      </c>
      <c r="AM299" s="58">
        <f t="shared" si="316"/>
        <v>0</v>
      </c>
      <c r="AN299" s="58">
        <f t="shared" si="317"/>
        <v>0</v>
      </c>
      <c r="AO299" s="11" t="str">
        <f ca="1">IF(OFFSET(B299,-MOD(ROW(B299),3),0)&lt;&gt;"",IF(RIGHT(G299,1)=")",VALUE(VLOOKUP(OFFSET(B299,-MOD(ROW(B299),3),0),'登録データ（男）'!A284:J1602,8,FALSE)),"0"),"0")</f>
        <v>0</v>
      </c>
      <c r="AP299" s="58">
        <f t="shared" ca="1" si="321"/>
        <v>0</v>
      </c>
      <c r="AQ299" s="58"/>
      <c r="AR299" s="58"/>
      <c r="AS299" s="58"/>
      <c r="AT299" s="58"/>
      <c r="AU299" s="58"/>
      <c r="AV299" s="58"/>
      <c r="AW299" s="58"/>
      <c r="AX299" s="58"/>
      <c r="BD299" s="58" t="str">
        <f>IF(B299="","",VLOOKUP(B299,'登録データ（男）'!$A$3:$L$1202,8))</f>
        <v/>
      </c>
      <c r="BE299" s="58" t="str">
        <f>IF(B299="","",VLOOKUP(B299,'登録データ（男）'!$A$3:$L$1202,11))</f>
        <v/>
      </c>
      <c r="BF299" s="58" t="str">
        <f t="shared" si="318"/>
        <v/>
      </c>
      <c r="BI299" s="58">
        <f t="shared" si="319"/>
        <v>0</v>
      </c>
    </row>
    <row r="300" spans="1:61" ht="18.75" customHeight="1" thickTop="1">
      <c r="A300" s="257">
        <v>95</v>
      </c>
      <c r="B300" s="287"/>
      <c r="C300" s="290" t="str">
        <f>IF(B300="","",VLOOKUP(B300,'登録データ（男）'!$A$3:$W$2000,2,FALSE))</f>
        <v/>
      </c>
      <c r="D300" s="290" t="str">
        <f>IF(B300="","",VLOOKUP(B300,'登録データ（男）'!$A$3:$W$2000,3,FALSE))</f>
        <v/>
      </c>
      <c r="E300" s="58" t="str">
        <f>IF(B300="","",VLOOKUP(B300,'登録データ（男）'!$A$3:$W$2000,7,FALSE))</f>
        <v/>
      </c>
      <c r="F300" s="72" t="s">
        <v>121</v>
      </c>
      <c r="G300" s="95"/>
      <c r="H300" s="176"/>
      <c r="I300" s="97"/>
      <c r="J300" s="99" t="str">
        <f t="shared" si="325"/>
        <v/>
      </c>
      <c r="K300" s="97"/>
      <c r="L300" s="99" t="str">
        <f t="shared" si="326"/>
        <v/>
      </c>
      <c r="M300" s="97"/>
      <c r="N300" s="96"/>
      <c r="O300" s="273"/>
      <c r="P300" s="274"/>
      <c r="Q300" s="274"/>
      <c r="R300" s="259"/>
      <c r="S300" s="296"/>
      <c r="V300" s="60"/>
      <c r="W300" s="58">
        <f>IF(B300="",0,IF(VLOOKUP(B300,'登録データ（男）'!$A$3:$AT$1687,29,FALSE)=1,0,1))</f>
        <v>0</v>
      </c>
      <c r="X300" s="58">
        <f>IF(B300="",1,0)</f>
        <v>1</v>
      </c>
      <c r="Y300" s="58">
        <f>IF(C300="",1,0)</f>
        <v>1</v>
      </c>
      <c r="Z300" s="58">
        <f>IF(D300="",1,0)</f>
        <v>1</v>
      </c>
      <c r="AA300" s="58">
        <f>IF(E300="",1,0)</f>
        <v>1</v>
      </c>
      <c r="AB300" s="58">
        <f>IF(E301="",1,0)</f>
        <v>1</v>
      </c>
      <c r="AC300" s="58">
        <f>SUM(X300:AB300)</f>
        <v>5</v>
      </c>
      <c r="AD300" s="58">
        <f t="shared" ca="1" si="311"/>
        <v>0</v>
      </c>
      <c r="AE300" s="58">
        <f t="shared" si="312"/>
        <v>0</v>
      </c>
      <c r="AF300" s="58" t="str">
        <f>IF(G300="","0",VLOOKUP(G300,'登録データ（男）'!$R$4:$T$27,2,FALSE))</f>
        <v>0</v>
      </c>
      <c r="AG300" s="58" t="str">
        <f t="shared" si="313"/>
        <v>00</v>
      </c>
      <c r="AH300" s="58" t="str">
        <f>IF(G300="","0",IF(OR(RIGHT(G300,1)="m",RIGHT(G300,1)="H",RIGHT(G300,1)="W",RIGHT(G300,1)="C",RIGHT(G300,1)="〉"),1,2))</f>
        <v>0</v>
      </c>
      <c r="AI300" s="58" t="str">
        <f t="shared" si="314"/>
        <v>000000</v>
      </c>
      <c r="AJ300" s="58" t="str">
        <f t="shared" ca="1" si="315"/>
        <v/>
      </c>
      <c r="AK300" s="58">
        <f t="shared" si="320"/>
        <v>0</v>
      </c>
      <c r="AL300" s="58" t="str">
        <f>IF(G300="","0",VALUE(VLOOKUP(G300,'登録データ（男）'!$R$4:$T$31,3,FALSE)))</f>
        <v>0</v>
      </c>
      <c r="AM300" s="58">
        <f t="shared" si="316"/>
        <v>0</v>
      </c>
      <c r="AN300" s="58">
        <f t="shared" si="317"/>
        <v>0</v>
      </c>
      <c r="AO300" s="11" t="str">
        <f ca="1">IF(OFFSET(B300,-MOD(ROW(B300),3),0)&lt;&gt;"",IF(RIGHT(G300,1)=")",VALUE(VLOOKUP(OFFSET(B300,-MOD(ROW(B300),3),0),'登録データ（男）'!A285:J1603,8,FALSE)),"0"),"0")</f>
        <v>0</v>
      </c>
      <c r="AP300" s="58">
        <f t="shared" ca="1" si="321"/>
        <v>0</v>
      </c>
      <c r="AQ300" s="58" t="str">
        <f t="shared" ref="AQ300" si="348">IF(AR300="","",RANK(AR300,$AR$18:$AR$467,1))</f>
        <v/>
      </c>
      <c r="AR300" s="58" t="str">
        <f>IF(R300="","",B300)</f>
        <v/>
      </c>
      <c r="AS300" s="58" t="str">
        <f t="shared" ref="AS300" si="349">IF(AT300="","",RANK(AT300,$AT$18:$AT$467,1))</f>
        <v/>
      </c>
      <c r="AT300" s="58" t="str">
        <f>IF(S300="","",B300)</f>
        <v/>
      </c>
      <c r="AU300" s="58" t="str">
        <f t="shared" ref="AU300" si="350">IF(AV300="","",RANK(AV300,$AV$18:$AV$467,1))</f>
        <v/>
      </c>
      <c r="AV300" s="58" t="str">
        <f>IF(OR(G300="十種競技",G301="十種競技",G302="十種競技"),B300,"")</f>
        <v/>
      </c>
      <c r="AW300" s="58"/>
      <c r="AX300" s="58">
        <f>B300</f>
        <v>0</v>
      </c>
      <c r="BD300" s="58" t="str">
        <f>IF(B300="","",VLOOKUP(B300,'登録データ（男）'!$A$3:$L$1202,8))</f>
        <v/>
      </c>
      <c r="BE300" s="58" t="str">
        <f>IF(B300="","",VLOOKUP(B300,'登録データ（男）'!$A$3:$L$1202,11))</f>
        <v/>
      </c>
      <c r="BF300" s="58" t="str">
        <f t="shared" si="318"/>
        <v/>
      </c>
      <c r="BI300" s="58">
        <f t="shared" si="319"/>
        <v>0</v>
      </c>
    </row>
    <row r="301" spans="1:61" ht="18.75" customHeight="1">
      <c r="A301" s="250"/>
      <c r="B301" s="288"/>
      <c r="C301" s="291"/>
      <c r="D301" s="291"/>
      <c r="E301" s="109"/>
      <c r="F301" s="58" t="s">
        <v>122</v>
      </c>
      <c r="G301" s="103"/>
      <c r="H301" s="109"/>
      <c r="I301" s="102"/>
      <c r="J301" s="61" t="str">
        <f t="shared" si="325"/>
        <v/>
      </c>
      <c r="K301" s="101"/>
      <c r="L301" s="61" t="str">
        <f t="shared" si="326"/>
        <v/>
      </c>
      <c r="M301" s="101"/>
      <c r="N301" s="101"/>
      <c r="O301" s="275"/>
      <c r="P301" s="276"/>
      <c r="Q301" s="276"/>
      <c r="R301" s="260"/>
      <c r="S301" s="297"/>
      <c r="V301" s="60"/>
      <c r="W301" s="58"/>
      <c r="X301" s="58"/>
      <c r="Y301" s="58"/>
      <c r="Z301" s="58"/>
      <c r="AA301" s="58"/>
      <c r="AB301" s="58"/>
      <c r="AC301" s="58"/>
      <c r="AD301" s="58">
        <f t="shared" ca="1" si="311"/>
        <v>0</v>
      </c>
      <c r="AE301" s="58">
        <f t="shared" si="312"/>
        <v>0</v>
      </c>
      <c r="AF301" s="58" t="str">
        <f>IF(G301="","0",VLOOKUP(G301,'登録データ（男）'!$R$4:$T$27,2,FALSE))</f>
        <v>0</v>
      </c>
      <c r="AG301" s="58" t="str">
        <f t="shared" si="313"/>
        <v>00</v>
      </c>
      <c r="AH301" s="58" t="str">
        <f>IF(G301="","0",IF(OR(RIGHT(G301,1)="m",RIGHT(G301,1)="H",RIGHT(G301,1)="W",RIGHT(G301,1)="C"),1,2))</f>
        <v>0</v>
      </c>
      <c r="AI301" s="58" t="str">
        <f t="shared" si="314"/>
        <v>000000</v>
      </c>
      <c r="AJ301" s="58" t="str">
        <f t="shared" ca="1" si="315"/>
        <v/>
      </c>
      <c r="AK301" s="58">
        <f t="shared" si="320"/>
        <v>0</v>
      </c>
      <c r="AL301" s="58" t="str">
        <f>IF(G301="","0",VALUE(VLOOKUP(G301,'登録データ（男）'!$R$4:$T$31,3,FALSE)))</f>
        <v>0</v>
      </c>
      <c r="AM301" s="58">
        <f t="shared" si="316"/>
        <v>0</v>
      </c>
      <c r="AN301" s="58">
        <f t="shared" si="317"/>
        <v>0</v>
      </c>
      <c r="AO301" s="11" t="str">
        <f ca="1">IF(OFFSET(B301,-MOD(ROW(B301),3),0)&lt;&gt;"",IF(RIGHT(G301,1)=")",VALUE(VLOOKUP(OFFSET(B301,-MOD(ROW(B301),3),0),'登録データ（男）'!A286:J1604,8,FALSE)),"0"),"0")</f>
        <v>0</v>
      </c>
      <c r="AP301" s="58">
        <f t="shared" ca="1" si="321"/>
        <v>0</v>
      </c>
      <c r="AQ301" s="58"/>
      <c r="AR301" s="58"/>
      <c r="AS301" s="58"/>
      <c r="AT301" s="58"/>
      <c r="AU301" s="58"/>
      <c r="AV301" s="58"/>
      <c r="AW301" s="58"/>
      <c r="AX301" s="58"/>
      <c r="BD301" s="58" t="str">
        <f>IF(B301="","",VLOOKUP(B301,'登録データ（男）'!$A$3:$L$1202,8))</f>
        <v/>
      </c>
      <c r="BE301" s="58" t="str">
        <f>IF(B301="","",VLOOKUP(B301,'登録データ（男）'!$A$3:$L$1202,11))</f>
        <v/>
      </c>
      <c r="BF301" s="58" t="str">
        <f t="shared" si="318"/>
        <v/>
      </c>
      <c r="BI301" s="58">
        <f t="shared" si="319"/>
        <v>0</v>
      </c>
    </row>
    <row r="302" spans="1:61" ht="18.75" customHeight="1" thickBot="1">
      <c r="A302" s="258"/>
      <c r="B302" s="289"/>
      <c r="C302" s="292"/>
      <c r="D302" s="292"/>
      <c r="E302" s="148" t="s">
        <v>460</v>
      </c>
      <c r="F302" s="73" t="s">
        <v>123</v>
      </c>
      <c r="G302" s="103"/>
      <c r="H302" s="175"/>
      <c r="I302" s="100"/>
      <c r="J302" s="64" t="str">
        <f t="shared" si="325"/>
        <v/>
      </c>
      <c r="K302" s="100"/>
      <c r="L302" s="64" t="str">
        <f t="shared" si="326"/>
        <v/>
      </c>
      <c r="M302" s="100"/>
      <c r="N302" s="98"/>
      <c r="O302" s="271"/>
      <c r="P302" s="272"/>
      <c r="Q302" s="272"/>
      <c r="R302" s="261"/>
      <c r="S302" s="298"/>
      <c r="V302" s="60"/>
      <c r="W302" s="58"/>
      <c r="X302" s="58"/>
      <c r="Y302" s="58"/>
      <c r="Z302" s="58"/>
      <c r="AA302" s="58"/>
      <c r="AB302" s="58"/>
      <c r="AC302" s="58"/>
      <c r="AD302" s="58">
        <f t="shared" ca="1" si="311"/>
        <v>0</v>
      </c>
      <c r="AE302" s="58">
        <f t="shared" si="312"/>
        <v>0</v>
      </c>
      <c r="AF302" s="58" t="str">
        <f>IF(G302="","0",VLOOKUP(G302,'登録データ（男）'!$R$4:$T$27,2,FALSE))</f>
        <v>0</v>
      </c>
      <c r="AG302" s="58" t="str">
        <f t="shared" si="313"/>
        <v>00</v>
      </c>
      <c r="AH302" s="58" t="str">
        <f>IF(G302="","0",IF(OR(RIGHT(G302,1)="m",RIGHT(G302,1)="H",RIGHT(G302,1)="W",RIGHT(G302,1)="C"),1,2))</f>
        <v>0</v>
      </c>
      <c r="AI302" s="58" t="str">
        <f t="shared" si="314"/>
        <v>000000</v>
      </c>
      <c r="AJ302" s="58" t="str">
        <f t="shared" ca="1" si="315"/>
        <v/>
      </c>
      <c r="AK302" s="58">
        <f t="shared" si="320"/>
        <v>0</v>
      </c>
      <c r="AL302" s="58" t="str">
        <f>IF(G302="","0",VALUE(VLOOKUP(G302,'登録データ（男）'!$R$4:$T$31,3,FALSE)))</f>
        <v>0</v>
      </c>
      <c r="AM302" s="58">
        <f t="shared" si="316"/>
        <v>0</v>
      </c>
      <c r="AN302" s="58">
        <f t="shared" si="317"/>
        <v>0</v>
      </c>
      <c r="AO302" s="11" t="str">
        <f ca="1">IF(OFFSET(B302,-MOD(ROW(B302),3),0)&lt;&gt;"",IF(RIGHT(G302,1)=")",VALUE(VLOOKUP(OFFSET(B302,-MOD(ROW(B302),3),0),'登録データ（男）'!A287:J1605,8,FALSE)),"0"),"0")</f>
        <v>0</v>
      </c>
      <c r="AP302" s="58">
        <f t="shared" ca="1" si="321"/>
        <v>0</v>
      </c>
      <c r="AQ302" s="58"/>
      <c r="AR302" s="58"/>
      <c r="AS302" s="58"/>
      <c r="AT302" s="58"/>
      <c r="AU302" s="58"/>
      <c r="AV302" s="58"/>
      <c r="AW302" s="58"/>
      <c r="AX302" s="58"/>
      <c r="BD302" s="58" t="str">
        <f>IF(B302="","",VLOOKUP(B302,'登録データ（男）'!$A$3:$L$1202,8))</f>
        <v/>
      </c>
      <c r="BE302" s="58" t="str">
        <f>IF(B302="","",VLOOKUP(B302,'登録データ（男）'!$A$3:$L$1202,11))</f>
        <v/>
      </c>
      <c r="BF302" s="58" t="str">
        <f t="shared" si="318"/>
        <v/>
      </c>
      <c r="BI302" s="58">
        <f t="shared" si="319"/>
        <v>0</v>
      </c>
    </row>
    <row r="303" spans="1:61" ht="18.75" customHeight="1" thickTop="1">
      <c r="A303" s="257">
        <v>96</v>
      </c>
      <c r="B303" s="287"/>
      <c r="C303" s="290" t="str">
        <f>IF(B303="","",VLOOKUP(B303,'登録データ（男）'!$A$3:$W$2000,2,FALSE))</f>
        <v/>
      </c>
      <c r="D303" s="290" t="str">
        <f>IF(B303="","",VLOOKUP(B303,'登録データ（男）'!$A$3:$W$2000,3,FALSE))</f>
        <v/>
      </c>
      <c r="E303" s="58" t="str">
        <f>IF(B303="","",VLOOKUP(B303,'登録データ（男）'!$A$3:$W$2000,7,FALSE))</f>
        <v/>
      </c>
      <c r="F303" s="72" t="s">
        <v>121</v>
      </c>
      <c r="G303" s="95"/>
      <c r="H303" s="176"/>
      <c r="I303" s="97"/>
      <c r="J303" s="99" t="str">
        <f t="shared" si="325"/>
        <v/>
      </c>
      <c r="K303" s="97"/>
      <c r="L303" s="99" t="str">
        <f t="shared" si="326"/>
        <v/>
      </c>
      <c r="M303" s="97"/>
      <c r="N303" s="96"/>
      <c r="O303" s="273"/>
      <c r="P303" s="274"/>
      <c r="Q303" s="274"/>
      <c r="R303" s="259"/>
      <c r="S303" s="296"/>
      <c r="V303" s="60"/>
      <c r="W303" s="58">
        <f>IF(B303="",0,IF(VLOOKUP(B303,'登録データ（男）'!$A$3:$AT$1687,29,FALSE)=1,0,1))</f>
        <v>0</v>
      </c>
      <c r="X303" s="58">
        <f>IF(B303="",1,0)</f>
        <v>1</v>
      </c>
      <c r="Y303" s="58">
        <f>IF(C303="",1,0)</f>
        <v>1</v>
      </c>
      <c r="Z303" s="58">
        <f>IF(D303="",1,0)</f>
        <v>1</v>
      </c>
      <c r="AA303" s="58">
        <f>IF(E303="",1,0)</f>
        <v>1</v>
      </c>
      <c r="AB303" s="58">
        <f>IF(E304="",1,0)</f>
        <v>1</v>
      </c>
      <c r="AC303" s="58">
        <f>SUM(X303:AB303)</f>
        <v>5</v>
      </c>
      <c r="AD303" s="58">
        <f t="shared" ca="1" si="311"/>
        <v>0</v>
      </c>
      <c r="AE303" s="58">
        <f t="shared" si="312"/>
        <v>0</v>
      </c>
      <c r="AF303" s="58" t="str">
        <f>IF(G303="","0",VLOOKUP(G303,'登録データ（男）'!$R$4:$T$27,2,FALSE))</f>
        <v>0</v>
      </c>
      <c r="AG303" s="58" t="str">
        <f t="shared" si="313"/>
        <v>00</v>
      </c>
      <c r="AH303" s="58" t="str">
        <f>IF(G303="","0",IF(OR(RIGHT(G303,1)="m",RIGHT(G303,1)="H",RIGHT(G303,1)="W",RIGHT(G303,1)="C",RIGHT(G303,1)="〉"),1,2))</f>
        <v>0</v>
      </c>
      <c r="AI303" s="58" t="str">
        <f t="shared" si="314"/>
        <v>000000</v>
      </c>
      <c r="AJ303" s="58" t="str">
        <f t="shared" ca="1" si="315"/>
        <v/>
      </c>
      <c r="AK303" s="58">
        <f t="shared" si="320"/>
        <v>0</v>
      </c>
      <c r="AL303" s="58" t="str">
        <f>IF(G303="","0",VALUE(VLOOKUP(G303,'登録データ（男）'!$R$4:$T$31,3,FALSE)))</f>
        <v>0</v>
      </c>
      <c r="AM303" s="58">
        <f t="shared" si="316"/>
        <v>0</v>
      </c>
      <c r="AN303" s="58">
        <f t="shared" si="317"/>
        <v>0</v>
      </c>
      <c r="AO303" s="11" t="str">
        <f ca="1">IF(OFFSET(B303,-MOD(ROW(B303),3),0)&lt;&gt;"",IF(RIGHT(G303,1)=")",VALUE(VLOOKUP(OFFSET(B303,-MOD(ROW(B303),3),0),'登録データ（男）'!A288:J1606,8,FALSE)),"0"),"0")</f>
        <v>0</v>
      </c>
      <c r="AP303" s="58">
        <f t="shared" ca="1" si="321"/>
        <v>0</v>
      </c>
      <c r="AQ303" s="58" t="str">
        <f t="shared" ref="AQ303" si="351">IF(AR303="","",RANK(AR303,$AR$18:$AR$467,1))</f>
        <v/>
      </c>
      <c r="AR303" s="58" t="str">
        <f>IF(R303="","",B303)</f>
        <v/>
      </c>
      <c r="AS303" s="58" t="str">
        <f t="shared" ref="AS303" si="352">IF(AT303="","",RANK(AT303,$AT$18:$AT$467,1))</f>
        <v/>
      </c>
      <c r="AT303" s="58" t="str">
        <f>IF(S303="","",B303)</f>
        <v/>
      </c>
      <c r="AU303" s="58" t="str">
        <f t="shared" ref="AU303" si="353">IF(AV303="","",RANK(AV303,$AV$18:$AV$467,1))</f>
        <v/>
      </c>
      <c r="AV303" s="58" t="str">
        <f>IF(OR(G303="十種競技",G304="十種競技",G305="十種競技"),B303,"")</f>
        <v/>
      </c>
      <c r="AW303" s="58"/>
      <c r="AX303" s="58">
        <f>B303</f>
        <v>0</v>
      </c>
      <c r="BD303" s="58" t="str">
        <f>IF(B303="","",VLOOKUP(B303,'登録データ（男）'!$A$3:$L$1202,8))</f>
        <v/>
      </c>
      <c r="BE303" s="58" t="str">
        <f>IF(B303="","",VLOOKUP(B303,'登録データ（男）'!$A$3:$L$1202,11))</f>
        <v/>
      </c>
      <c r="BF303" s="58" t="str">
        <f t="shared" si="318"/>
        <v/>
      </c>
      <c r="BI303" s="58">
        <f t="shared" si="319"/>
        <v>0</v>
      </c>
    </row>
    <row r="304" spans="1:61" ht="18.75" customHeight="1">
      <c r="A304" s="250"/>
      <c r="B304" s="288"/>
      <c r="C304" s="291"/>
      <c r="D304" s="291"/>
      <c r="E304" s="109"/>
      <c r="F304" s="58" t="s">
        <v>122</v>
      </c>
      <c r="G304" s="103"/>
      <c r="H304" s="109"/>
      <c r="I304" s="102"/>
      <c r="J304" s="61" t="str">
        <f t="shared" si="325"/>
        <v/>
      </c>
      <c r="K304" s="101"/>
      <c r="L304" s="61" t="str">
        <f t="shared" si="326"/>
        <v/>
      </c>
      <c r="M304" s="101"/>
      <c r="N304" s="101"/>
      <c r="O304" s="275"/>
      <c r="P304" s="276"/>
      <c r="Q304" s="276"/>
      <c r="R304" s="260"/>
      <c r="S304" s="297"/>
      <c r="V304" s="60"/>
      <c r="W304" s="58"/>
      <c r="X304" s="58"/>
      <c r="Y304" s="58"/>
      <c r="Z304" s="58"/>
      <c r="AA304" s="58"/>
      <c r="AB304" s="58"/>
      <c r="AC304" s="58"/>
      <c r="AD304" s="58">
        <f t="shared" ca="1" si="311"/>
        <v>0</v>
      </c>
      <c r="AE304" s="58">
        <f t="shared" si="312"/>
        <v>0</v>
      </c>
      <c r="AF304" s="58" t="str">
        <f>IF(G304="","0",VLOOKUP(G304,'登録データ（男）'!$R$4:$T$27,2,FALSE))</f>
        <v>0</v>
      </c>
      <c r="AG304" s="58" t="str">
        <f t="shared" si="313"/>
        <v>00</v>
      </c>
      <c r="AH304" s="58" t="str">
        <f>IF(G304="","0",IF(OR(RIGHT(G304,1)="m",RIGHT(G304,1)="H",RIGHT(G304,1)="W",RIGHT(G304,1)="C"),1,2))</f>
        <v>0</v>
      </c>
      <c r="AI304" s="58" t="str">
        <f t="shared" si="314"/>
        <v>000000</v>
      </c>
      <c r="AJ304" s="58" t="str">
        <f t="shared" ca="1" si="315"/>
        <v/>
      </c>
      <c r="AK304" s="58">
        <f t="shared" si="320"/>
        <v>0</v>
      </c>
      <c r="AL304" s="58" t="str">
        <f>IF(G304="","0",VALUE(VLOOKUP(G304,'登録データ（男）'!$R$4:$T$31,3,FALSE)))</f>
        <v>0</v>
      </c>
      <c r="AM304" s="58">
        <f t="shared" si="316"/>
        <v>0</v>
      </c>
      <c r="AN304" s="58">
        <f t="shared" si="317"/>
        <v>0</v>
      </c>
      <c r="AO304" s="11" t="str">
        <f ca="1">IF(OFFSET(B304,-MOD(ROW(B304),3),0)&lt;&gt;"",IF(RIGHT(G304,1)=")",VALUE(VLOOKUP(OFFSET(B304,-MOD(ROW(B304),3),0),'登録データ（男）'!A289:J1607,8,FALSE)),"0"),"0")</f>
        <v>0</v>
      </c>
      <c r="AP304" s="58">
        <f t="shared" ca="1" si="321"/>
        <v>0</v>
      </c>
      <c r="AQ304" s="58"/>
      <c r="AR304" s="58"/>
      <c r="AS304" s="58"/>
      <c r="AT304" s="58"/>
      <c r="AU304" s="58"/>
      <c r="AV304" s="58"/>
      <c r="AW304" s="58"/>
      <c r="AX304" s="58"/>
      <c r="BD304" s="58" t="str">
        <f>IF(B304="","",VLOOKUP(B304,'登録データ（男）'!$A$3:$L$1202,8))</f>
        <v/>
      </c>
      <c r="BE304" s="58" t="str">
        <f>IF(B304="","",VLOOKUP(B304,'登録データ（男）'!$A$3:$L$1202,11))</f>
        <v/>
      </c>
      <c r="BF304" s="58" t="str">
        <f t="shared" si="318"/>
        <v/>
      </c>
      <c r="BI304" s="58">
        <f t="shared" si="319"/>
        <v>0</v>
      </c>
    </row>
    <row r="305" spans="1:61" ht="18.75" customHeight="1" thickBot="1">
      <c r="A305" s="258"/>
      <c r="B305" s="289"/>
      <c r="C305" s="292"/>
      <c r="D305" s="292"/>
      <c r="E305" s="148" t="s">
        <v>460</v>
      </c>
      <c r="F305" s="73" t="s">
        <v>123</v>
      </c>
      <c r="G305" s="103"/>
      <c r="H305" s="175"/>
      <c r="I305" s="100"/>
      <c r="J305" s="64" t="str">
        <f t="shared" si="325"/>
        <v/>
      </c>
      <c r="K305" s="100"/>
      <c r="L305" s="64" t="str">
        <f t="shared" si="326"/>
        <v/>
      </c>
      <c r="M305" s="100"/>
      <c r="N305" s="98"/>
      <c r="O305" s="271"/>
      <c r="P305" s="272"/>
      <c r="Q305" s="272"/>
      <c r="R305" s="261"/>
      <c r="S305" s="298"/>
      <c r="V305" s="60"/>
      <c r="W305" s="58"/>
      <c r="X305" s="58"/>
      <c r="Y305" s="58"/>
      <c r="Z305" s="58"/>
      <c r="AA305" s="58"/>
      <c r="AB305" s="58"/>
      <c r="AC305" s="58"/>
      <c r="AD305" s="58">
        <f t="shared" ca="1" si="311"/>
        <v>0</v>
      </c>
      <c r="AE305" s="58">
        <f t="shared" si="312"/>
        <v>0</v>
      </c>
      <c r="AF305" s="58" t="str">
        <f>IF(G305="","0",VLOOKUP(G305,'登録データ（男）'!$R$4:$T$27,2,FALSE))</f>
        <v>0</v>
      </c>
      <c r="AG305" s="58" t="str">
        <f t="shared" si="313"/>
        <v>00</v>
      </c>
      <c r="AH305" s="58" t="str">
        <f>IF(G305="","0",IF(OR(RIGHT(G305,1)="m",RIGHT(G305,1)="H",RIGHT(G305,1)="W",RIGHT(G305,1)="C"),1,2))</f>
        <v>0</v>
      </c>
      <c r="AI305" s="58" t="str">
        <f t="shared" si="314"/>
        <v>000000</v>
      </c>
      <c r="AJ305" s="58" t="str">
        <f t="shared" ca="1" si="315"/>
        <v/>
      </c>
      <c r="AK305" s="58">
        <f t="shared" si="320"/>
        <v>0</v>
      </c>
      <c r="AL305" s="58" t="str">
        <f>IF(G305="","0",VALUE(VLOOKUP(G305,'登録データ（男）'!$R$4:$T$31,3,FALSE)))</f>
        <v>0</v>
      </c>
      <c r="AM305" s="58">
        <f t="shared" si="316"/>
        <v>0</v>
      </c>
      <c r="AN305" s="58">
        <f t="shared" si="317"/>
        <v>0</v>
      </c>
      <c r="AO305" s="11" t="str">
        <f ca="1">IF(OFFSET(B305,-MOD(ROW(B305),3),0)&lt;&gt;"",IF(RIGHT(G305,1)=")",VALUE(VLOOKUP(OFFSET(B305,-MOD(ROW(B305),3),0),'登録データ（男）'!A290:J1608,8,FALSE)),"0"),"0")</f>
        <v>0</v>
      </c>
      <c r="AP305" s="58">
        <f t="shared" ca="1" si="321"/>
        <v>0</v>
      </c>
      <c r="AQ305" s="58"/>
      <c r="AR305" s="58"/>
      <c r="AS305" s="58"/>
      <c r="AT305" s="58"/>
      <c r="AU305" s="58"/>
      <c r="AV305" s="58"/>
      <c r="AW305" s="58"/>
      <c r="AX305" s="58"/>
      <c r="BD305" s="58" t="str">
        <f>IF(B305="","",VLOOKUP(B305,'登録データ（男）'!$A$3:$L$1202,8))</f>
        <v/>
      </c>
      <c r="BE305" s="58" t="str">
        <f>IF(B305="","",VLOOKUP(B305,'登録データ（男）'!$A$3:$L$1202,11))</f>
        <v/>
      </c>
      <c r="BF305" s="58" t="str">
        <f t="shared" si="318"/>
        <v/>
      </c>
      <c r="BI305" s="58">
        <f t="shared" si="319"/>
        <v>0</v>
      </c>
    </row>
    <row r="306" spans="1:61" ht="18.75" customHeight="1" thickTop="1">
      <c r="A306" s="257">
        <v>97</v>
      </c>
      <c r="B306" s="287"/>
      <c r="C306" s="290" t="str">
        <f>IF(B306="","",VLOOKUP(B306,'登録データ（男）'!$A$3:$W$2000,2,FALSE))</f>
        <v/>
      </c>
      <c r="D306" s="290" t="str">
        <f>IF(B306="","",VLOOKUP(B306,'登録データ（男）'!$A$3:$W$2000,3,FALSE))</f>
        <v/>
      </c>
      <c r="E306" s="58" t="str">
        <f>IF(B306="","",VLOOKUP(B306,'登録データ（男）'!$A$3:$W$2000,7,FALSE))</f>
        <v/>
      </c>
      <c r="F306" s="72" t="s">
        <v>121</v>
      </c>
      <c r="G306" s="95"/>
      <c r="H306" s="176"/>
      <c r="I306" s="97"/>
      <c r="J306" s="99" t="str">
        <f t="shared" si="325"/>
        <v/>
      </c>
      <c r="K306" s="97"/>
      <c r="L306" s="99" t="str">
        <f t="shared" si="326"/>
        <v/>
      </c>
      <c r="M306" s="97"/>
      <c r="N306" s="96"/>
      <c r="O306" s="273"/>
      <c r="P306" s="274"/>
      <c r="Q306" s="274"/>
      <c r="R306" s="259"/>
      <c r="S306" s="296"/>
      <c r="V306" s="60"/>
      <c r="W306" s="58">
        <f>IF(B306="",0,IF(VLOOKUP(B306,'登録データ（男）'!$A$3:$AT$1687,29,FALSE)=1,0,1))</f>
        <v>0</v>
      </c>
      <c r="X306" s="58">
        <f>IF(B306="",1,0)</f>
        <v>1</v>
      </c>
      <c r="Y306" s="58">
        <f>IF(C306="",1,0)</f>
        <v>1</v>
      </c>
      <c r="Z306" s="58">
        <f>IF(D306="",1,0)</f>
        <v>1</v>
      </c>
      <c r="AA306" s="58">
        <f>IF(E306="",1,0)</f>
        <v>1</v>
      </c>
      <c r="AB306" s="58">
        <f>IF(E307="",1,0)</f>
        <v>1</v>
      </c>
      <c r="AC306" s="58">
        <f>SUM(X306:AB306)</f>
        <v>5</v>
      </c>
      <c r="AD306" s="58">
        <f t="shared" ca="1" si="311"/>
        <v>0</v>
      </c>
      <c r="AE306" s="58">
        <f t="shared" si="312"/>
        <v>0</v>
      </c>
      <c r="AF306" s="58" t="str">
        <f>IF(G306="","0",VLOOKUP(G306,'登録データ（男）'!$R$4:$T$27,2,FALSE))</f>
        <v>0</v>
      </c>
      <c r="AG306" s="58" t="str">
        <f t="shared" si="313"/>
        <v>00</v>
      </c>
      <c r="AH306" s="58" t="str">
        <f>IF(G306="","0",IF(OR(RIGHT(G306,1)="m",RIGHT(G306,1)="H",RIGHT(G306,1)="W",RIGHT(G306,1)="C",RIGHT(G306,1)="〉"),1,2))</f>
        <v>0</v>
      </c>
      <c r="AI306" s="58" t="str">
        <f t="shared" si="314"/>
        <v>000000</v>
      </c>
      <c r="AJ306" s="58" t="str">
        <f t="shared" ca="1" si="315"/>
        <v/>
      </c>
      <c r="AK306" s="58">
        <f t="shared" si="320"/>
        <v>0</v>
      </c>
      <c r="AL306" s="58" t="str">
        <f>IF(G306="","0",VALUE(VLOOKUP(G306,'登録データ（男）'!$R$4:$T$31,3,FALSE)))</f>
        <v>0</v>
      </c>
      <c r="AM306" s="58">
        <f t="shared" si="316"/>
        <v>0</v>
      </c>
      <c r="AN306" s="58">
        <f t="shared" si="317"/>
        <v>0</v>
      </c>
      <c r="AO306" s="11" t="str">
        <f ca="1">IF(OFFSET(B306,-MOD(ROW(B306),3),0)&lt;&gt;"",IF(RIGHT(G306,1)=")",VALUE(VLOOKUP(OFFSET(B306,-MOD(ROW(B306),3),0),'登録データ（男）'!A291:J1609,8,FALSE)),"0"),"0")</f>
        <v>0</v>
      </c>
      <c r="AP306" s="58">
        <f t="shared" ca="1" si="321"/>
        <v>0</v>
      </c>
      <c r="AQ306" s="58" t="str">
        <f t="shared" ref="AQ306" si="354">IF(AR306="","",RANK(AR306,$AR$18:$AR$467,1))</f>
        <v/>
      </c>
      <c r="AR306" s="58" t="str">
        <f>IF(R306="","",B306)</f>
        <v/>
      </c>
      <c r="AS306" s="58" t="str">
        <f t="shared" ref="AS306" si="355">IF(AT306="","",RANK(AT306,$AT$18:$AT$467,1))</f>
        <v/>
      </c>
      <c r="AT306" s="58" t="str">
        <f>IF(S306="","",B306)</f>
        <v/>
      </c>
      <c r="AU306" s="58" t="str">
        <f t="shared" ref="AU306" si="356">IF(AV306="","",RANK(AV306,$AV$18:$AV$467,1))</f>
        <v/>
      </c>
      <c r="AV306" s="58" t="str">
        <f>IF(OR(G306="十種競技",G307="十種競技",G308="十種競技"),B306,"")</f>
        <v/>
      </c>
      <c r="AW306" s="58"/>
      <c r="AX306" s="58">
        <f>B306</f>
        <v>0</v>
      </c>
      <c r="BD306" s="58" t="str">
        <f>IF(B306="","",VLOOKUP(B306,'登録データ（男）'!$A$3:$L$1202,8))</f>
        <v/>
      </c>
      <c r="BE306" s="58" t="str">
        <f>IF(B306="","",VLOOKUP(B306,'登録データ（男）'!$A$3:$L$1202,11))</f>
        <v/>
      </c>
      <c r="BF306" s="58" t="str">
        <f t="shared" si="318"/>
        <v/>
      </c>
      <c r="BI306" s="58">
        <f t="shared" si="319"/>
        <v>0</v>
      </c>
    </row>
    <row r="307" spans="1:61" ht="18.75" customHeight="1">
      <c r="A307" s="250"/>
      <c r="B307" s="288"/>
      <c r="C307" s="291"/>
      <c r="D307" s="291"/>
      <c r="E307" s="109"/>
      <c r="F307" s="58" t="s">
        <v>122</v>
      </c>
      <c r="G307" s="103"/>
      <c r="H307" s="109"/>
      <c r="I307" s="102"/>
      <c r="J307" s="61" t="str">
        <f t="shared" si="325"/>
        <v/>
      </c>
      <c r="K307" s="101"/>
      <c r="L307" s="61" t="str">
        <f t="shared" si="326"/>
        <v/>
      </c>
      <c r="M307" s="101"/>
      <c r="N307" s="101"/>
      <c r="O307" s="275"/>
      <c r="P307" s="276"/>
      <c r="Q307" s="276"/>
      <c r="R307" s="260"/>
      <c r="S307" s="297"/>
      <c r="V307" s="60"/>
      <c r="W307" s="58"/>
      <c r="X307" s="58"/>
      <c r="Y307" s="58"/>
      <c r="Z307" s="58"/>
      <c r="AA307" s="58"/>
      <c r="AB307" s="58"/>
      <c r="AC307" s="58"/>
      <c r="AD307" s="58">
        <f t="shared" ca="1" si="311"/>
        <v>0</v>
      </c>
      <c r="AE307" s="58">
        <f t="shared" si="312"/>
        <v>0</v>
      </c>
      <c r="AF307" s="58" t="str">
        <f>IF(G307="","0",VLOOKUP(G307,'登録データ（男）'!$R$4:$T$27,2,FALSE))</f>
        <v>0</v>
      </c>
      <c r="AG307" s="58" t="str">
        <f t="shared" si="313"/>
        <v>00</v>
      </c>
      <c r="AH307" s="58" t="str">
        <f>IF(G307="","0",IF(OR(RIGHT(G307,1)="m",RIGHT(G307,1)="H",RIGHT(G307,1)="W",RIGHT(G307,1)="C"),1,2))</f>
        <v>0</v>
      </c>
      <c r="AI307" s="58" t="str">
        <f t="shared" si="314"/>
        <v>000000</v>
      </c>
      <c r="AJ307" s="58" t="str">
        <f t="shared" ca="1" si="315"/>
        <v/>
      </c>
      <c r="AK307" s="58">
        <f t="shared" si="320"/>
        <v>0</v>
      </c>
      <c r="AL307" s="58" t="str">
        <f>IF(G307="","0",VALUE(VLOOKUP(G307,'登録データ（男）'!$R$4:$T$31,3,FALSE)))</f>
        <v>0</v>
      </c>
      <c r="AM307" s="58">
        <f t="shared" si="316"/>
        <v>0</v>
      </c>
      <c r="AN307" s="58">
        <f t="shared" si="317"/>
        <v>0</v>
      </c>
      <c r="AO307" s="11" t="str">
        <f ca="1">IF(OFFSET(B307,-MOD(ROW(B307),3),0)&lt;&gt;"",IF(RIGHT(G307,1)=")",VALUE(VLOOKUP(OFFSET(B307,-MOD(ROW(B307),3),0),'登録データ（男）'!A292:J1610,8,FALSE)),"0"),"0")</f>
        <v>0</v>
      </c>
      <c r="AP307" s="58">
        <f t="shared" ca="1" si="321"/>
        <v>0</v>
      </c>
      <c r="AQ307" s="58"/>
      <c r="AR307" s="58"/>
      <c r="AS307" s="58"/>
      <c r="AT307" s="58"/>
      <c r="AU307" s="58"/>
      <c r="AV307" s="58"/>
      <c r="AW307" s="58"/>
      <c r="AX307" s="58"/>
      <c r="BD307" s="58" t="str">
        <f>IF(B307="","",VLOOKUP(B307,'登録データ（男）'!$A$3:$L$1202,8))</f>
        <v/>
      </c>
      <c r="BE307" s="58" t="str">
        <f>IF(B307="","",VLOOKUP(B307,'登録データ（男）'!$A$3:$L$1202,11))</f>
        <v/>
      </c>
      <c r="BF307" s="58" t="str">
        <f t="shared" si="318"/>
        <v/>
      </c>
      <c r="BI307" s="58">
        <f t="shared" si="319"/>
        <v>0</v>
      </c>
    </row>
    <row r="308" spans="1:61" ht="18.75" customHeight="1" thickBot="1">
      <c r="A308" s="258"/>
      <c r="B308" s="289"/>
      <c r="C308" s="292"/>
      <c r="D308" s="292"/>
      <c r="E308" s="148" t="s">
        <v>460</v>
      </c>
      <c r="F308" s="73" t="s">
        <v>123</v>
      </c>
      <c r="G308" s="103"/>
      <c r="H308" s="175"/>
      <c r="I308" s="100"/>
      <c r="J308" s="64" t="str">
        <f t="shared" si="325"/>
        <v/>
      </c>
      <c r="K308" s="100"/>
      <c r="L308" s="64" t="str">
        <f t="shared" si="326"/>
        <v/>
      </c>
      <c r="M308" s="100"/>
      <c r="N308" s="98"/>
      <c r="O308" s="271"/>
      <c r="P308" s="272"/>
      <c r="Q308" s="272"/>
      <c r="R308" s="261"/>
      <c r="S308" s="298"/>
      <c r="V308" s="60"/>
      <c r="W308" s="58"/>
      <c r="X308" s="58"/>
      <c r="Y308" s="58"/>
      <c r="Z308" s="58"/>
      <c r="AA308" s="58"/>
      <c r="AB308" s="58"/>
      <c r="AC308" s="58"/>
      <c r="AD308" s="58">
        <f t="shared" ca="1" si="311"/>
        <v>0</v>
      </c>
      <c r="AE308" s="58">
        <f t="shared" si="312"/>
        <v>0</v>
      </c>
      <c r="AF308" s="58" t="str">
        <f>IF(G308="","0",VLOOKUP(G308,'登録データ（男）'!$R$4:$T$27,2,FALSE))</f>
        <v>0</v>
      </c>
      <c r="AG308" s="58" t="str">
        <f t="shared" si="313"/>
        <v>00</v>
      </c>
      <c r="AH308" s="58" t="str">
        <f>IF(G308="","0",IF(OR(RIGHT(G308,1)="m",RIGHT(G308,1)="H",RIGHT(G308,1)="W",RIGHT(G308,1)="C"),1,2))</f>
        <v>0</v>
      </c>
      <c r="AI308" s="58" t="str">
        <f t="shared" si="314"/>
        <v>000000</v>
      </c>
      <c r="AJ308" s="58" t="str">
        <f t="shared" ca="1" si="315"/>
        <v/>
      </c>
      <c r="AK308" s="58">
        <f t="shared" si="320"/>
        <v>0</v>
      </c>
      <c r="AL308" s="58" t="str">
        <f>IF(G308="","0",VALUE(VLOOKUP(G308,'登録データ（男）'!$R$4:$T$31,3,FALSE)))</f>
        <v>0</v>
      </c>
      <c r="AM308" s="58">
        <f t="shared" si="316"/>
        <v>0</v>
      </c>
      <c r="AN308" s="58">
        <f t="shared" si="317"/>
        <v>0</v>
      </c>
      <c r="AO308" s="11" t="str">
        <f ca="1">IF(OFFSET(B308,-MOD(ROW(B308),3),0)&lt;&gt;"",IF(RIGHT(G308,1)=")",VALUE(VLOOKUP(OFFSET(B308,-MOD(ROW(B308),3),0),'登録データ（男）'!A293:J1611,8,FALSE)),"0"),"0")</f>
        <v>0</v>
      </c>
      <c r="AP308" s="58">
        <f t="shared" ca="1" si="321"/>
        <v>0</v>
      </c>
      <c r="AQ308" s="58"/>
      <c r="AR308" s="58"/>
      <c r="AS308" s="58"/>
      <c r="AT308" s="58"/>
      <c r="AU308" s="58"/>
      <c r="AV308" s="58"/>
      <c r="AW308" s="58"/>
      <c r="AX308" s="58"/>
      <c r="BD308" s="58" t="str">
        <f>IF(B308="","",VLOOKUP(B308,'登録データ（男）'!$A$3:$L$1202,8))</f>
        <v/>
      </c>
      <c r="BE308" s="58" t="str">
        <f>IF(B308="","",VLOOKUP(B308,'登録データ（男）'!$A$3:$L$1202,11))</f>
        <v/>
      </c>
      <c r="BF308" s="58" t="str">
        <f t="shared" si="318"/>
        <v/>
      </c>
      <c r="BI308" s="58">
        <f t="shared" si="319"/>
        <v>0</v>
      </c>
    </row>
    <row r="309" spans="1:61" ht="18.75" customHeight="1" thickTop="1">
      <c r="A309" s="257">
        <v>98</v>
      </c>
      <c r="B309" s="287"/>
      <c r="C309" s="290" t="str">
        <f>IF(B309="","",VLOOKUP(B309,'登録データ（男）'!$A$3:$W$2000,2,FALSE))</f>
        <v/>
      </c>
      <c r="D309" s="290" t="str">
        <f>IF(B309="","",VLOOKUP(B309,'登録データ（男）'!$A$3:$W$2000,3,FALSE))</f>
        <v/>
      </c>
      <c r="E309" s="58" t="str">
        <f>IF(B309="","",VLOOKUP(B309,'登録データ（男）'!$A$3:$W$2000,7,FALSE))</f>
        <v/>
      </c>
      <c r="F309" s="72" t="s">
        <v>121</v>
      </c>
      <c r="G309" s="95"/>
      <c r="H309" s="176"/>
      <c r="I309" s="97"/>
      <c r="J309" s="99" t="str">
        <f t="shared" si="325"/>
        <v/>
      </c>
      <c r="K309" s="97"/>
      <c r="L309" s="99" t="str">
        <f t="shared" si="326"/>
        <v/>
      </c>
      <c r="M309" s="97"/>
      <c r="N309" s="96"/>
      <c r="O309" s="273"/>
      <c r="P309" s="274"/>
      <c r="Q309" s="274"/>
      <c r="R309" s="259"/>
      <c r="S309" s="296"/>
      <c r="V309" s="60"/>
      <c r="W309" s="58">
        <f>IF(B309="",0,IF(VLOOKUP(B309,'登録データ（男）'!$A$3:$AT$1687,29,FALSE)=1,0,1))</f>
        <v>0</v>
      </c>
      <c r="X309" s="58">
        <f>IF(B309="",1,0)</f>
        <v>1</v>
      </c>
      <c r="Y309" s="58">
        <f>IF(C309="",1,0)</f>
        <v>1</v>
      </c>
      <c r="Z309" s="58">
        <f>IF(D309="",1,0)</f>
        <v>1</v>
      </c>
      <c r="AA309" s="58">
        <f>IF(E309="",1,0)</f>
        <v>1</v>
      </c>
      <c r="AB309" s="58">
        <f>IF(E310="",1,0)</f>
        <v>1</v>
      </c>
      <c r="AC309" s="58">
        <f>SUM(X309:AB309)</f>
        <v>5</v>
      </c>
      <c r="AD309" s="58">
        <f t="shared" ca="1" si="311"/>
        <v>0</v>
      </c>
      <c r="AE309" s="58">
        <f t="shared" si="312"/>
        <v>0</v>
      </c>
      <c r="AF309" s="58" t="str">
        <f>IF(G309="","0",VLOOKUP(G309,'登録データ（男）'!$R$4:$T$27,2,FALSE))</f>
        <v>0</v>
      </c>
      <c r="AG309" s="58" t="str">
        <f t="shared" si="313"/>
        <v>00</v>
      </c>
      <c r="AH309" s="58" t="str">
        <f>IF(G309="","0",IF(OR(RIGHT(G309,1)="m",RIGHT(G309,1)="H",RIGHT(G309,1)="W",RIGHT(G309,1)="C",RIGHT(G309,1)="〉"),1,2))</f>
        <v>0</v>
      </c>
      <c r="AI309" s="58" t="str">
        <f t="shared" si="314"/>
        <v>000000</v>
      </c>
      <c r="AJ309" s="58" t="str">
        <f t="shared" ca="1" si="315"/>
        <v/>
      </c>
      <c r="AK309" s="58">
        <f t="shared" si="320"/>
        <v>0</v>
      </c>
      <c r="AL309" s="58" t="str">
        <f>IF(G309="","0",VALUE(VLOOKUP(G309,'登録データ（男）'!$R$4:$T$31,3,FALSE)))</f>
        <v>0</v>
      </c>
      <c r="AM309" s="58">
        <f t="shared" si="316"/>
        <v>0</v>
      </c>
      <c r="AN309" s="58">
        <f t="shared" si="317"/>
        <v>0</v>
      </c>
      <c r="AO309" s="11" t="str">
        <f ca="1">IF(OFFSET(B309,-MOD(ROW(B309),3),0)&lt;&gt;"",IF(RIGHT(G309,1)=")",VALUE(VLOOKUP(OFFSET(B309,-MOD(ROW(B309),3),0),'登録データ（男）'!A294:J1612,8,FALSE)),"0"),"0")</f>
        <v>0</v>
      </c>
      <c r="AP309" s="58">
        <f t="shared" ca="1" si="321"/>
        <v>0</v>
      </c>
      <c r="AQ309" s="58" t="str">
        <f t="shared" ref="AQ309" si="357">IF(AR309="","",RANK(AR309,$AR$18:$AR$467,1))</f>
        <v/>
      </c>
      <c r="AR309" s="58" t="str">
        <f>IF(R309="","",B309)</f>
        <v/>
      </c>
      <c r="AS309" s="58" t="str">
        <f t="shared" ref="AS309" si="358">IF(AT309="","",RANK(AT309,$AT$18:$AT$467,1))</f>
        <v/>
      </c>
      <c r="AT309" s="58" t="str">
        <f>IF(S309="","",B309)</f>
        <v/>
      </c>
      <c r="AU309" s="58" t="str">
        <f t="shared" ref="AU309" si="359">IF(AV309="","",RANK(AV309,$AV$18:$AV$467,1))</f>
        <v/>
      </c>
      <c r="AV309" s="58" t="str">
        <f>IF(OR(G309="十種競技",G310="十種競技",G311="十種競技"),B309,"")</f>
        <v/>
      </c>
      <c r="AW309" s="58"/>
      <c r="AX309" s="58">
        <f>B309</f>
        <v>0</v>
      </c>
      <c r="BD309" s="58" t="str">
        <f>IF(B309="","",VLOOKUP(B309,'登録データ（男）'!$A$3:$L$1202,8))</f>
        <v/>
      </c>
      <c r="BE309" s="58" t="str">
        <f>IF(B309="","",VLOOKUP(B309,'登録データ（男）'!$A$3:$L$1202,11))</f>
        <v/>
      </c>
      <c r="BF309" s="58" t="str">
        <f t="shared" si="318"/>
        <v/>
      </c>
      <c r="BI309" s="58">
        <f t="shared" si="319"/>
        <v>0</v>
      </c>
    </row>
    <row r="310" spans="1:61" ht="18" customHeight="1">
      <c r="A310" s="250"/>
      <c r="B310" s="288"/>
      <c r="C310" s="291"/>
      <c r="D310" s="291"/>
      <c r="E310" s="109"/>
      <c r="F310" s="58" t="s">
        <v>122</v>
      </c>
      <c r="G310" s="103"/>
      <c r="H310" s="109"/>
      <c r="I310" s="102"/>
      <c r="J310" s="61" t="str">
        <f t="shared" si="325"/>
        <v/>
      </c>
      <c r="K310" s="101"/>
      <c r="L310" s="61" t="str">
        <f t="shared" si="326"/>
        <v/>
      </c>
      <c r="M310" s="101"/>
      <c r="N310" s="101"/>
      <c r="O310" s="275"/>
      <c r="P310" s="276"/>
      <c r="Q310" s="276"/>
      <c r="R310" s="260"/>
      <c r="S310" s="297"/>
      <c r="V310" s="60"/>
      <c r="W310" s="58"/>
      <c r="X310" s="58"/>
      <c r="Y310" s="58"/>
      <c r="Z310" s="58"/>
      <c r="AA310" s="58"/>
      <c r="AB310" s="58"/>
      <c r="AC310" s="58"/>
      <c r="AD310" s="58">
        <f t="shared" ca="1" si="311"/>
        <v>0</v>
      </c>
      <c r="AE310" s="58">
        <f t="shared" si="312"/>
        <v>0</v>
      </c>
      <c r="AF310" s="58" t="str">
        <f>IF(G310="","0",VLOOKUP(G310,'登録データ（男）'!$R$4:$T$27,2,FALSE))</f>
        <v>0</v>
      </c>
      <c r="AG310" s="58" t="str">
        <f t="shared" si="313"/>
        <v>00</v>
      </c>
      <c r="AH310" s="58" t="str">
        <f>IF(G310="","0",IF(OR(RIGHT(G310,1)="m",RIGHT(G310,1)="H",RIGHT(G310,1)="W",RIGHT(G310,1)="C"),1,2))</f>
        <v>0</v>
      </c>
      <c r="AI310" s="58" t="str">
        <f t="shared" si="314"/>
        <v>000000</v>
      </c>
      <c r="AJ310" s="58" t="str">
        <f t="shared" ca="1" si="315"/>
        <v/>
      </c>
      <c r="AK310" s="58">
        <f t="shared" si="320"/>
        <v>0</v>
      </c>
      <c r="AL310" s="58" t="str">
        <f>IF(G310="","0",VALUE(VLOOKUP(G310,'登録データ（男）'!$R$4:$T$31,3,FALSE)))</f>
        <v>0</v>
      </c>
      <c r="AM310" s="58">
        <f t="shared" si="316"/>
        <v>0</v>
      </c>
      <c r="AN310" s="58">
        <f t="shared" si="317"/>
        <v>0</v>
      </c>
      <c r="AO310" s="11" t="str">
        <f ca="1">IF(OFFSET(B310,-MOD(ROW(B310),3),0)&lt;&gt;"",IF(RIGHT(G310,1)=")",VALUE(VLOOKUP(OFFSET(B310,-MOD(ROW(B310),3),0),'登録データ（男）'!A295:J1613,8,FALSE)),"0"),"0")</f>
        <v>0</v>
      </c>
      <c r="AP310" s="58">
        <f t="shared" ca="1" si="321"/>
        <v>0</v>
      </c>
      <c r="AQ310" s="58"/>
      <c r="AR310" s="58"/>
      <c r="AS310" s="58"/>
      <c r="AT310" s="58"/>
      <c r="AU310" s="58"/>
      <c r="AV310" s="58"/>
      <c r="AW310" s="58"/>
      <c r="AX310" s="58"/>
      <c r="BD310" s="58" t="str">
        <f>IF(B310="","",VLOOKUP(B310,'登録データ（男）'!$A$3:$L$1202,8))</f>
        <v/>
      </c>
      <c r="BE310" s="58" t="str">
        <f>IF(B310="","",VLOOKUP(B310,'登録データ（男）'!$A$3:$L$1202,11))</f>
        <v/>
      </c>
      <c r="BF310" s="58" t="str">
        <f t="shared" si="318"/>
        <v/>
      </c>
      <c r="BI310" s="58">
        <f t="shared" si="319"/>
        <v>0</v>
      </c>
    </row>
    <row r="311" spans="1:61" ht="18" customHeight="1" thickBot="1">
      <c r="A311" s="258"/>
      <c r="B311" s="289"/>
      <c r="C311" s="292"/>
      <c r="D311" s="292"/>
      <c r="E311" s="148" t="s">
        <v>460</v>
      </c>
      <c r="F311" s="73" t="s">
        <v>123</v>
      </c>
      <c r="G311" s="103"/>
      <c r="H311" s="175"/>
      <c r="I311" s="100"/>
      <c r="J311" s="64" t="str">
        <f t="shared" si="325"/>
        <v/>
      </c>
      <c r="K311" s="100"/>
      <c r="L311" s="64" t="str">
        <f t="shared" si="326"/>
        <v/>
      </c>
      <c r="M311" s="100"/>
      <c r="N311" s="98"/>
      <c r="O311" s="271"/>
      <c r="P311" s="272"/>
      <c r="Q311" s="272"/>
      <c r="R311" s="261"/>
      <c r="S311" s="298"/>
      <c r="V311" s="60"/>
      <c r="W311" s="58"/>
      <c r="X311" s="58"/>
      <c r="Y311" s="58"/>
      <c r="Z311" s="58"/>
      <c r="AA311" s="58"/>
      <c r="AB311" s="58"/>
      <c r="AC311" s="58"/>
      <c r="AD311" s="58">
        <f t="shared" ca="1" si="311"/>
        <v>0</v>
      </c>
      <c r="AE311" s="58">
        <f t="shared" si="312"/>
        <v>0</v>
      </c>
      <c r="AF311" s="58" t="str">
        <f>IF(G311="","0",VLOOKUP(G311,'登録データ（男）'!$R$4:$T$27,2,FALSE))</f>
        <v>0</v>
      </c>
      <c r="AG311" s="58" t="str">
        <f t="shared" si="313"/>
        <v>00</v>
      </c>
      <c r="AH311" s="58" t="str">
        <f>IF(G311="","0",IF(OR(RIGHT(G311,1)="m",RIGHT(G311,1)="H",RIGHT(G311,1)="W",RIGHT(G311,1)="C"),1,2))</f>
        <v>0</v>
      </c>
      <c r="AI311" s="58" t="str">
        <f t="shared" si="314"/>
        <v>000000</v>
      </c>
      <c r="AJ311" s="58" t="str">
        <f t="shared" ca="1" si="315"/>
        <v/>
      </c>
      <c r="AK311" s="58">
        <f t="shared" si="320"/>
        <v>0</v>
      </c>
      <c r="AL311" s="58" t="str">
        <f>IF(G311="","0",VALUE(VLOOKUP(G311,'登録データ（男）'!$R$4:$T$31,3,FALSE)))</f>
        <v>0</v>
      </c>
      <c r="AM311" s="58">
        <f t="shared" si="316"/>
        <v>0</v>
      </c>
      <c r="AN311" s="58">
        <f t="shared" si="317"/>
        <v>0</v>
      </c>
      <c r="AO311" s="11" t="str">
        <f ca="1">IF(OFFSET(B311,-MOD(ROW(B311),3),0)&lt;&gt;"",IF(RIGHT(G311,1)=")",VALUE(VLOOKUP(OFFSET(B311,-MOD(ROW(B311),3),0),'登録データ（男）'!A296:J1614,8,FALSE)),"0"),"0")</f>
        <v>0</v>
      </c>
      <c r="AP311" s="58">
        <f t="shared" ca="1" si="321"/>
        <v>0</v>
      </c>
      <c r="AQ311" s="58"/>
      <c r="AR311" s="58"/>
      <c r="AS311" s="58"/>
      <c r="AT311" s="58"/>
      <c r="AU311" s="58"/>
      <c r="AV311" s="58"/>
      <c r="AW311" s="58"/>
      <c r="AX311" s="58"/>
      <c r="BD311" s="58" t="str">
        <f>IF(B311="","",VLOOKUP(B311,'登録データ（男）'!$A$3:$L$1202,8))</f>
        <v/>
      </c>
      <c r="BE311" s="58" t="str">
        <f>IF(B311="","",VLOOKUP(B311,'登録データ（男）'!$A$3:$L$1202,11))</f>
        <v/>
      </c>
      <c r="BF311" s="58" t="str">
        <f t="shared" si="318"/>
        <v/>
      </c>
      <c r="BI311" s="58">
        <f t="shared" si="319"/>
        <v>0</v>
      </c>
    </row>
    <row r="312" spans="1:61" ht="18.75" customHeight="1" thickTop="1">
      <c r="A312" s="257">
        <v>99</v>
      </c>
      <c r="B312" s="287"/>
      <c r="C312" s="290" t="str">
        <f>IF(B312="","",VLOOKUP(B312,'登録データ（男）'!$A$3:$W$2000,2,FALSE))</f>
        <v/>
      </c>
      <c r="D312" s="290" t="str">
        <f>IF(B312="","",VLOOKUP(B312,'登録データ（男）'!$A$3:$W$2000,3,FALSE))</f>
        <v/>
      </c>
      <c r="E312" s="58" t="str">
        <f>IF(B312="","",VLOOKUP(B312,'登録データ（男）'!$A$3:$W$2000,7,FALSE))</f>
        <v/>
      </c>
      <c r="F312" s="72" t="s">
        <v>121</v>
      </c>
      <c r="G312" s="95"/>
      <c r="H312" s="176"/>
      <c r="I312" s="97"/>
      <c r="J312" s="99" t="str">
        <f t="shared" si="325"/>
        <v/>
      </c>
      <c r="K312" s="97"/>
      <c r="L312" s="99" t="str">
        <f t="shared" si="326"/>
        <v/>
      </c>
      <c r="M312" s="97"/>
      <c r="N312" s="96"/>
      <c r="O312" s="273"/>
      <c r="P312" s="274"/>
      <c r="Q312" s="274"/>
      <c r="R312" s="259"/>
      <c r="S312" s="296"/>
      <c r="V312" s="60"/>
      <c r="W312" s="58">
        <f>IF(B312="",0,IF(VLOOKUP(B312,'登録データ（男）'!$A$3:$AT$1687,29,FALSE)=1,0,1))</f>
        <v>0</v>
      </c>
      <c r="X312" s="58">
        <f>IF(B312="",1,0)</f>
        <v>1</v>
      </c>
      <c r="Y312" s="58">
        <f>IF(C312="",1,0)</f>
        <v>1</v>
      </c>
      <c r="Z312" s="58">
        <f>IF(D312="",1,0)</f>
        <v>1</v>
      </c>
      <c r="AA312" s="58">
        <f>IF(E312="",1,0)</f>
        <v>1</v>
      </c>
      <c r="AB312" s="58">
        <f>IF(E313="",1,0)</f>
        <v>1</v>
      </c>
      <c r="AC312" s="58">
        <f>SUM(X312:AB312)</f>
        <v>5</v>
      </c>
      <c r="AD312" s="58">
        <f t="shared" ca="1" si="311"/>
        <v>0</v>
      </c>
      <c r="AE312" s="58">
        <f t="shared" si="312"/>
        <v>0</v>
      </c>
      <c r="AF312" s="58" t="str">
        <f>IF(G312="","0",VLOOKUP(G312,'登録データ（男）'!$R$4:$T$27,2,FALSE))</f>
        <v>0</v>
      </c>
      <c r="AG312" s="58" t="str">
        <f t="shared" si="313"/>
        <v>00</v>
      </c>
      <c r="AH312" s="58" t="str">
        <f>IF(G312="","0",IF(OR(RIGHT(G312,1)="m",RIGHT(G312,1)="H",RIGHT(G312,1)="W",RIGHT(G312,1)="C",RIGHT(G312,1)="〉"),1,2))</f>
        <v>0</v>
      </c>
      <c r="AI312" s="58" t="str">
        <f t="shared" si="314"/>
        <v>000000</v>
      </c>
      <c r="AJ312" s="58" t="str">
        <f t="shared" ca="1" si="315"/>
        <v/>
      </c>
      <c r="AK312" s="58">
        <f t="shared" si="320"/>
        <v>0</v>
      </c>
      <c r="AL312" s="58" t="str">
        <f>IF(G312="","0",VALUE(VLOOKUP(G312,'登録データ（男）'!$R$4:$T$31,3,FALSE)))</f>
        <v>0</v>
      </c>
      <c r="AM312" s="58">
        <f t="shared" si="316"/>
        <v>0</v>
      </c>
      <c r="AN312" s="58">
        <f t="shared" si="317"/>
        <v>0</v>
      </c>
      <c r="AO312" s="11" t="str">
        <f ca="1">IF(OFFSET(B312,-MOD(ROW(B312),3),0)&lt;&gt;"",IF(RIGHT(G312,1)=")",VALUE(VLOOKUP(OFFSET(B312,-MOD(ROW(B312),3),0),'登録データ（男）'!A297:J1615,8,FALSE)),"0"),"0")</f>
        <v>0</v>
      </c>
      <c r="AP312" s="58">
        <f t="shared" ca="1" si="321"/>
        <v>0</v>
      </c>
      <c r="AQ312" s="58" t="str">
        <f t="shared" ref="AQ312" si="360">IF(AR312="","",RANK(AR312,$AR$18:$AR$467,1))</f>
        <v/>
      </c>
      <c r="AR312" s="58" t="str">
        <f>IF(R312="","",B312)</f>
        <v/>
      </c>
      <c r="AS312" s="58" t="str">
        <f t="shared" ref="AS312" si="361">IF(AT312="","",RANK(AT312,$AT$18:$AT$467,1))</f>
        <v/>
      </c>
      <c r="AT312" s="58" t="str">
        <f>IF(S312="","",B312)</f>
        <v/>
      </c>
      <c r="AU312" s="58" t="str">
        <f t="shared" ref="AU312" si="362">IF(AV312="","",RANK(AV312,$AV$18:$AV$467,1))</f>
        <v/>
      </c>
      <c r="AV312" s="58" t="str">
        <f>IF(OR(G312="十種競技",G313="十種競技",G314="十種競技"),B312,"")</f>
        <v/>
      </c>
      <c r="AW312" s="58"/>
      <c r="AX312" s="58">
        <f>B312</f>
        <v>0</v>
      </c>
      <c r="BD312" s="58" t="str">
        <f>IF(B312="","",VLOOKUP(B312,'登録データ（男）'!$A$3:$L$1202,8))</f>
        <v/>
      </c>
      <c r="BE312" s="58" t="str">
        <f>IF(B312="","",VLOOKUP(B312,'登録データ（男）'!$A$3:$L$1202,11))</f>
        <v/>
      </c>
      <c r="BF312" s="58" t="str">
        <f t="shared" si="318"/>
        <v/>
      </c>
      <c r="BI312" s="58">
        <f t="shared" si="319"/>
        <v>0</v>
      </c>
    </row>
    <row r="313" spans="1:61" ht="18" customHeight="1">
      <c r="A313" s="250"/>
      <c r="B313" s="288"/>
      <c r="C313" s="291"/>
      <c r="D313" s="291"/>
      <c r="E313" s="109"/>
      <c r="F313" s="58" t="s">
        <v>122</v>
      </c>
      <c r="G313" s="103"/>
      <c r="H313" s="109"/>
      <c r="I313" s="102"/>
      <c r="J313" s="61" t="str">
        <f t="shared" si="325"/>
        <v/>
      </c>
      <c r="K313" s="101"/>
      <c r="L313" s="61" t="str">
        <f t="shared" si="326"/>
        <v/>
      </c>
      <c r="M313" s="101"/>
      <c r="N313" s="101"/>
      <c r="O313" s="275"/>
      <c r="P313" s="276"/>
      <c r="Q313" s="276"/>
      <c r="R313" s="260"/>
      <c r="S313" s="297"/>
      <c r="V313" s="60"/>
      <c r="W313" s="58"/>
      <c r="X313" s="58"/>
      <c r="Y313" s="58"/>
      <c r="Z313" s="58"/>
      <c r="AA313" s="58"/>
      <c r="AB313" s="58"/>
      <c r="AC313" s="58"/>
      <c r="AD313" s="58">
        <f t="shared" ca="1" si="311"/>
        <v>0</v>
      </c>
      <c r="AE313" s="58">
        <f t="shared" si="312"/>
        <v>0</v>
      </c>
      <c r="AF313" s="58" t="str">
        <f>IF(G313="","0",VLOOKUP(G313,'登録データ（男）'!$R$4:$T$27,2,FALSE))</f>
        <v>0</v>
      </c>
      <c r="AG313" s="58" t="str">
        <f t="shared" si="313"/>
        <v>00</v>
      </c>
      <c r="AH313" s="58" t="str">
        <f>IF(G313="","0",IF(OR(RIGHT(G313,1)="m",RIGHT(G313,1)="H",RIGHT(G313,1)="W",RIGHT(G313,1)="C"),1,2))</f>
        <v>0</v>
      </c>
      <c r="AI313" s="58" t="str">
        <f t="shared" si="314"/>
        <v>000000</v>
      </c>
      <c r="AJ313" s="58" t="str">
        <f t="shared" ca="1" si="315"/>
        <v/>
      </c>
      <c r="AK313" s="58">
        <f t="shared" si="320"/>
        <v>0</v>
      </c>
      <c r="AL313" s="58" t="str">
        <f>IF(G313="","0",VALUE(VLOOKUP(G313,'登録データ（男）'!$R$4:$T$31,3,FALSE)))</f>
        <v>0</v>
      </c>
      <c r="AM313" s="58">
        <f t="shared" si="316"/>
        <v>0</v>
      </c>
      <c r="AN313" s="58">
        <f t="shared" si="317"/>
        <v>0</v>
      </c>
      <c r="AO313" s="11" t="str">
        <f ca="1">IF(OFFSET(B313,-MOD(ROW(B313),3),0)&lt;&gt;"",IF(RIGHT(G313,1)=")",VALUE(VLOOKUP(OFFSET(B313,-MOD(ROW(B313),3),0),'登録データ（男）'!A298:J1616,8,FALSE)),"0"),"0")</f>
        <v>0</v>
      </c>
      <c r="AP313" s="58">
        <f t="shared" ca="1" si="321"/>
        <v>0</v>
      </c>
      <c r="AQ313" s="58"/>
      <c r="AR313" s="58"/>
      <c r="AS313" s="58"/>
      <c r="AT313" s="58"/>
      <c r="AU313" s="58"/>
      <c r="AV313" s="58"/>
      <c r="AW313" s="58"/>
      <c r="AX313" s="58"/>
      <c r="BD313" s="58" t="str">
        <f>IF(B313="","",VLOOKUP(B313,'登録データ（男）'!$A$3:$L$1202,8))</f>
        <v/>
      </c>
      <c r="BE313" s="58" t="str">
        <f>IF(B313="","",VLOOKUP(B313,'登録データ（男）'!$A$3:$L$1202,11))</f>
        <v/>
      </c>
      <c r="BF313" s="58" t="str">
        <f t="shared" si="318"/>
        <v/>
      </c>
      <c r="BI313" s="58">
        <f t="shared" si="319"/>
        <v>0</v>
      </c>
    </row>
    <row r="314" spans="1:61" ht="18.75" customHeight="1" thickBot="1">
      <c r="A314" s="258"/>
      <c r="B314" s="289"/>
      <c r="C314" s="292"/>
      <c r="D314" s="292"/>
      <c r="E314" s="148" t="s">
        <v>460</v>
      </c>
      <c r="F314" s="73" t="s">
        <v>123</v>
      </c>
      <c r="G314" s="103"/>
      <c r="H314" s="175"/>
      <c r="I314" s="100"/>
      <c r="J314" s="64" t="str">
        <f t="shared" si="325"/>
        <v/>
      </c>
      <c r="K314" s="100"/>
      <c r="L314" s="64" t="str">
        <f t="shared" si="326"/>
        <v/>
      </c>
      <c r="M314" s="100"/>
      <c r="N314" s="98"/>
      <c r="O314" s="271"/>
      <c r="P314" s="272"/>
      <c r="Q314" s="272"/>
      <c r="R314" s="261"/>
      <c r="S314" s="298"/>
      <c r="V314" s="60"/>
      <c r="W314" s="58"/>
      <c r="X314" s="58"/>
      <c r="Y314" s="58"/>
      <c r="Z314" s="58"/>
      <c r="AA314" s="58"/>
      <c r="AB314" s="58"/>
      <c r="AC314" s="58"/>
      <c r="AD314" s="58">
        <f t="shared" ca="1" si="311"/>
        <v>0</v>
      </c>
      <c r="AE314" s="58">
        <f t="shared" si="312"/>
        <v>0</v>
      </c>
      <c r="AF314" s="58" t="str">
        <f>IF(G314="","0",VLOOKUP(G314,'登録データ（男）'!$R$4:$T$27,2,FALSE))</f>
        <v>0</v>
      </c>
      <c r="AG314" s="58" t="str">
        <f t="shared" si="313"/>
        <v>00</v>
      </c>
      <c r="AH314" s="58" t="str">
        <f>IF(G314="","0",IF(OR(RIGHT(G314,1)="m",RIGHT(G314,1)="H",RIGHT(G314,1)="W",RIGHT(G314,1)="C"),1,2))</f>
        <v>0</v>
      </c>
      <c r="AI314" s="58" t="str">
        <f t="shared" si="314"/>
        <v>000000</v>
      </c>
      <c r="AJ314" s="58" t="str">
        <f t="shared" ca="1" si="315"/>
        <v/>
      </c>
      <c r="AK314" s="58">
        <f t="shared" si="320"/>
        <v>0</v>
      </c>
      <c r="AL314" s="58" t="str">
        <f>IF(G314="","0",VALUE(VLOOKUP(G314,'登録データ（男）'!$R$4:$T$31,3,FALSE)))</f>
        <v>0</v>
      </c>
      <c r="AM314" s="58">
        <f t="shared" si="316"/>
        <v>0</v>
      </c>
      <c r="AN314" s="58">
        <f t="shared" si="317"/>
        <v>0</v>
      </c>
      <c r="AO314" s="11" t="str">
        <f ca="1">IF(OFFSET(B314,-MOD(ROW(B314),3),0)&lt;&gt;"",IF(RIGHT(G314,1)=")",VALUE(VLOOKUP(OFFSET(B314,-MOD(ROW(B314),3),0),'登録データ（男）'!A299:J1617,8,FALSE)),"0"),"0")</f>
        <v>0</v>
      </c>
      <c r="AP314" s="58">
        <f t="shared" ca="1" si="321"/>
        <v>0</v>
      </c>
      <c r="AQ314" s="58"/>
      <c r="AR314" s="58"/>
      <c r="AS314" s="58"/>
      <c r="AT314" s="58"/>
      <c r="AU314" s="58"/>
      <c r="AV314" s="58"/>
      <c r="AW314" s="58"/>
      <c r="AX314" s="58"/>
      <c r="BD314" s="58" t="str">
        <f>IF(B314="","",VLOOKUP(B314,'登録データ（男）'!$A$3:$L$1202,8))</f>
        <v/>
      </c>
      <c r="BE314" s="58" t="str">
        <f>IF(B314="","",VLOOKUP(B314,'登録データ（男）'!$A$3:$L$1202,11))</f>
        <v/>
      </c>
      <c r="BF314" s="58" t="str">
        <f t="shared" si="318"/>
        <v/>
      </c>
      <c r="BI314" s="58">
        <f t="shared" si="319"/>
        <v>0</v>
      </c>
    </row>
    <row r="315" spans="1:61" ht="18" customHeight="1" thickTop="1">
      <c r="A315" s="257">
        <v>100</v>
      </c>
      <c r="B315" s="287"/>
      <c r="C315" s="290" t="str">
        <f>IF(B315="","",VLOOKUP(B315,'登録データ（男）'!$A$3:$W$2000,2,FALSE))</f>
        <v/>
      </c>
      <c r="D315" s="290" t="str">
        <f>IF(B315="","",VLOOKUP(B315,'登録データ（男）'!$A$3:$W$2000,3,FALSE))</f>
        <v/>
      </c>
      <c r="E315" s="58" t="str">
        <f>IF(B315="","",VLOOKUP(B315,'登録データ（男）'!$A$3:$W$2000,7,FALSE))</f>
        <v/>
      </c>
      <c r="F315" s="72" t="s">
        <v>121</v>
      </c>
      <c r="G315" s="95"/>
      <c r="H315" s="176"/>
      <c r="I315" s="97"/>
      <c r="J315" s="99" t="str">
        <f t="shared" si="325"/>
        <v/>
      </c>
      <c r="K315" s="97"/>
      <c r="L315" s="99" t="str">
        <f t="shared" si="326"/>
        <v/>
      </c>
      <c r="M315" s="97"/>
      <c r="N315" s="96"/>
      <c r="O315" s="273"/>
      <c r="P315" s="274"/>
      <c r="Q315" s="274"/>
      <c r="R315" s="259"/>
      <c r="S315" s="296"/>
      <c r="V315" s="60"/>
      <c r="W315" s="58">
        <f>IF(B315="",0,IF(VLOOKUP(B315,'登録データ（男）'!$A$3:$AT$1687,29,FALSE)=1,0,1))</f>
        <v>0</v>
      </c>
      <c r="X315" s="58">
        <f>IF(B315="",1,0)</f>
        <v>1</v>
      </c>
      <c r="Y315" s="58">
        <f>IF(C315="",1,0)</f>
        <v>1</v>
      </c>
      <c r="Z315" s="58">
        <f>IF(D315="",1,0)</f>
        <v>1</v>
      </c>
      <c r="AA315" s="58">
        <f>IF(E315="",1,0)</f>
        <v>1</v>
      </c>
      <c r="AB315" s="58">
        <f>IF(E316="",1,0)</f>
        <v>1</v>
      </c>
      <c r="AC315" s="58">
        <f>SUM(X315:AB315)</f>
        <v>5</v>
      </c>
      <c r="AD315" s="58">
        <f t="shared" ca="1" si="311"/>
        <v>0</v>
      </c>
      <c r="AE315" s="58">
        <f t="shared" si="312"/>
        <v>0</v>
      </c>
      <c r="AF315" s="58" t="str">
        <f>IF(G315="","0",VLOOKUP(G315,'登録データ（男）'!$R$4:$T$27,2,FALSE))</f>
        <v>0</v>
      </c>
      <c r="AG315" s="58" t="str">
        <f t="shared" si="313"/>
        <v>00</v>
      </c>
      <c r="AH315" s="58" t="str">
        <f>IF(G315="","0",IF(OR(RIGHT(G315,1)="m",RIGHT(G315,1)="H",RIGHT(G315,1)="W",RIGHT(G315,1)="C",RIGHT(G315,1)="〉"),1,2))</f>
        <v>0</v>
      </c>
      <c r="AI315" s="58" t="str">
        <f t="shared" si="314"/>
        <v>000000</v>
      </c>
      <c r="AJ315" s="58" t="str">
        <f t="shared" ca="1" si="315"/>
        <v/>
      </c>
      <c r="AK315" s="58">
        <f t="shared" si="320"/>
        <v>0</v>
      </c>
      <c r="AL315" s="58" t="str">
        <f>IF(G315="","0",VALUE(VLOOKUP(G315,'登録データ（男）'!$R$4:$T$31,3,FALSE)))</f>
        <v>0</v>
      </c>
      <c r="AM315" s="58">
        <f t="shared" si="316"/>
        <v>0</v>
      </c>
      <c r="AN315" s="58">
        <f t="shared" si="317"/>
        <v>0</v>
      </c>
      <c r="AO315" s="11" t="str">
        <f ca="1">IF(OFFSET(B315,-MOD(ROW(B315),3),0)&lt;&gt;"",IF(RIGHT(G315,1)=")",VALUE(VLOOKUP(OFFSET(B315,-MOD(ROW(B315),3),0),'登録データ（男）'!A300:J1618,8,FALSE)),"0"),"0")</f>
        <v>0</v>
      </c>
      <c r="AP315" s="58">
        <f t="shared" ca="1" si="321"/>
        <v>0</v>
      </c>
      <c r="AQ315" s="58" t="str">
        <f t="shared" ref="AQ315" si="363">IF(AR315="","",RANK(AR315,$AR$18:$AR$467,1))</f>
        <v/>
      </c>
      <c r="AR315" s="58" t="str">
        <f>IF(R315="","",B315)</f>
        <v/>
      </c>
      <c r="AS315" s="58" t="str">
        <f t="shared" ref="AS315" si="364">IF(AT315="","",RANK(AT315,$AT$18:$AT$467,1))</f>
        <v/>
      </c>
      <c r="AT315" s="58" t="str">
        <f>IF(S315="","",B315)</f>
        <v/>
      </c>
      <c r="AU315" s="58" t="str">
        <f t="shared" ref="AU315" si="365">IF(AV315="","",RANK(AV315,$AV$18:$AV$467,1))</f>
        <v/>
      </c>
      <c r="AV315" s="58" t="str">
        <f>IF(OR(G315="十種競技",G316="十種競技",G317="十種競技"),B315,"")</f>
        <v/>
      </c>
      <c r="AW315" s="58"/>
      <c r="AX315" s="58">
        <f>B315</f>
        <v>0</v>
      </c>
      <c r="BD315" s="58" t="str">
        <f>IF(B315="","",VLOOKUP(B315,'登録データ（男）'!$A$3:$L$1202,8))</f>
        <v/>
      </c>
      <c r="BE315" s="58" t="str">
        <f>IF(B315="","",VLOOKUP(B315,'登録データ（男）'!$A$3:$L$1202,11))</f>
        <v/>
      </c>
      <c r="BF315" s="58" t="str">
        <f t="shared" si="318"/>
        <v/>
      </c>
      <c r="BI315" s="58">
        <f t="shared" si="319"/>
        <v>0</v>
      </c>
    </row>
    <row r="316" spans="1:61" ht="18.75" customHeight="1">
      <c r="A316" s="250"/>
      <c r="B316" s="288"/>
      <c r="C316" s="291"/>
      <c r="D316" s="291"/>
      <c r="E316" s="109"/>
      <c r="F316" s="58" t="s">
        <v>122</v>
      </c>
      <c r="G316" s="103"/>
      <c r="H316" s="109"/>
      <c r="I316" s="102"/>
      <c r="J316" s="61" t="str">
        <f t="shared" si="325"/>
        <v/>
      </c>
      <c r="K316" s="101"/>
      <c r="L316" s="61" t="str">
        <f t="shared" si="326"/>
        <v/>
      </c>
      <c r="M316" s="101"/>
      <c r="N316" s="101"/>
      <c r="O316" s="275"/>
      <c r="P316" s="276"/>
      <c r="Q316" s="276"/>
      <c r="R316" s="260"/>
      <c r="S316" s="297"/>
      <c r="V316" s="60"/>
      <c r="W316" s="58"/>
      <c r="X316" s="58"/>
      <c r="Y316" s="58"/>
      <c r="Z316" s="58"/>
      <c r="AA316" s="58"/>
      <c r="AB316" s="58"/>
      <c r="AC316" s="58"/>
      <c r="AD316" s="58">
        <f t="shared" ca="1" si="311"/>
        <v>0</v>
      </c>
      <c r="AE316" s="58">
        <f t="shared" si="312"/>
        <v>0</v>
      </c>
      <c r="AF316" s="58" t="str">
        <f>IF(G316="","0",VLOOKUP(G316,'登録データ（男）'!$R$4:$T$27,2,FALSE))</f>
        <v>0</v>
      </c>
      <c r="AG316" s="58" t="str">
        <f t="shared" si="313"/>
        <v>00</v>
      </c>
      <c r="AH316" s="58" t="str">
        <f>IF(G316="","0",IF(OR(RIGHT(G316,1)="m",RIGHT(G316,1)="H",RIGHT(G316,1)="W",RIGHT(G316,1)="C"),1,2))</f>
        <v>0</v>
      </c>
      <c r="AI316" s="58" t="str">
        <f t="shared" si="314"/>
        <v>000000</v>
      </c>
      <c r="AJ316" s="58" t="str">
        <f t="shared" ca="1" si="315"/>
        <v/>
      </c>
      <c r="AK316" s="58">
        <f t="shared" si="320"/>
        <v>0</v>
      </c>
      <c r="AL316" s="58" t="str">
        <f>IF(G316="","0",VALUE(VLOOKUP(G316,'登録データ（男）'!$R$4:$T$31,3,FALSE)))</f>
        <v>0</v>
      </c>
      <c r="AM316" s="58">
        <f t="shared" si="316"/>
        <v>0</v>
      </c>
      <c r="AN316" s="58">
        <f t="shared" si="317"/>
        <v>0</v>
      </c>
      <c r="AO316" s="11" t="str">
        <f ca="1">IF(OFFSET(B316,-MOD(ROW(B316),3),0)&lt;&gt;"",IF(RIGHT(G316,1)=")",VALUE(VLOOKUP(OFFSET(B316,-MOD(ROW(B316),3),0),'登録データ（男）'!A301:J1619,8,FALSE)),"0"),"0")</f>
        <v>0</v>
      </c>
      <c r="AP316" s="58">
        <f t="shared" ca="1" si="321"/>
        <v>0</v>
      </c>
      <c r="AQ316" s="58"/>
      <c r="AR316" s="58"/>
      <c r="AS316" s="58"/>
      <c r="AT316" s="58"/>
      <c r="AU316" s="58"/>
      <c r="AV316" s="58"/>
      <c r="AW316" s="58"/>
      <c r="AX316" s="58"/>
      <c r="BD316" s="58" t="str">
        <f>IF(B316="","",VLOOKUP(B316,'登録データ（男）'!$A$3:$L$1202,8))</f>
        <v/>
      </c>
      <c r="BE316" s="58" t="str">
        <f>IF(B316="","",VLOOKUP(B316,'登録データ（男）'!$A$3:$L$1202,11))</f>
        <v/>
      </c>
      <c r="BF316" s="58" t="str">
        <f t="shared" si="318"/>
        <v/>
      </c>
      <c r="BI316" s="58">
        <f t="shared" si="319"/>
        <v>0</v>
      </c>
    </row>
    <row r="317" spans="1:61" ht="18.75" customHeight="1" thickBot="1">
      <c r="A317" s="258"/>
      <c r="B317" s="289"/>
      <c r="C317" s="292"/>
      <c r="D317" s="292"/>
      <c r="E317" s="148" t="s">
        <v>460</v>
      </c>
      <c r="F317" s="73" t="s">
        <v>123</v>
      </c>
      <c r="G317" s="103"/>
      <c r="H317" s="175"/>
      <c r="I317" s="100"/>
      <c r="J317" s="64" t="str">
        <f t="shared" si="325"/>
        <v/>
      </c>
      <c r="K317" s="100"/>
      <c r="L317" s="64" t="str">
        <f t="shared" si="326"/>
        <v/>
      </c>
      <c r="M317" s="100"/>
      <c r="N317" s="98"/>
      <c r="O317" s="271"/>
      <c r="P317" s="272"/>
      <c r="Q317" s="272"/>
      <c r="R317" s="261"/>
      <c r="S317" s="298"/>
      <c r="V317" s="60"/>
      <c r="W317" s="58"/>
      <c r="X317" s="58"/>
      <c r="Y317" s="58"/>
      <c r="Z317" s="58"/>
      <c r="AA317" s="58"/>
      <c r="AB317" s="58"/>
      <c r="AC317" s="58"/>
      <c r="AD317" s="58">
        <f t="shared" ca="1" si="311"/>
        <v>0</v>
      </c>
      <c r="AE317" s="58">
        <f t="shared" si="312"/>
        <v>0</v>
      </c>
      <c r="AF317" s="58" t="str">
        <f>IF(G317="","0",VLOOKUP(G317,'登録データ（男）'!$R$4:$T$27,2,FALSE))</f>
        <v>0</v>
      </c>
      <c r="AG317" s="58" t="str">
        <f t="shared" si="313"/>
        <v>00</v>
      </c>
      <c r="AH317" s="58" t="str">
        <f>IF(G317="","0",IF(OR(RIGHT(G317,1)="m",RIGHT(G317,1)="H",RIGHT(G317,1)="W",RIGHT(G317,1)="C"),1,2))</f>
        <v>0</v>
      </c>
      <c r="AI317" s="58" t="str">
        <f t="shared" si="314"/>
        <v>000000</v>
      </c>
      <c r="AJ317" s="58" t="str">
        <f t="shared" ca="1" si="315"/>
        <v/>
      </c>
      <c r="AK317" s="58">
        <f t="shared" si="320"/>
        <v>0</v>
      </c>
      <c r="AL317" s="58" t="str">
        <f>IF(G317="","0",VALUE(VLOOKUP(G317,'登録データ（男）'!$R$4:$T$31,3,FALSE)))</f>
        <v>0</v>
      </c>
      <c r="AM317" s="58">
        <f t="shared" si="316"/>
        <v>0</v>
      </c>
      <c r="AN317" s="58">
        <f t="shared" si="317"/>
        <v>0</v>
      </c>
      <c r="AO317" s="11" t="str">
        <f ca="1">IF(OFFSET(B317,-MOD(ROW(B317),3),0)&lt;&gt;"",IF(RIGHT(G317,1)=")",VALUE(VLOOKUP(OFFSET(B317,-MOD(ROW(B317),3),0),'登録データ（男）'!A302:J1620,8,FALSE)),"0"),"0")</f>
        <v>0</v>
      </c>
      <c r="AP317" s="58">
        <f t="shared" ca="1" si="321"/>
        <v>0</v>
      </c>
      <c r="AQ317" s="58"/>
      <c r="AR317" s="58"/>
      <c r="AS317" s="58"/>
      <c r="AT317" s="58"/>
      <c r="AU317" s="58"/>
      <c r="AV317" s="58"/>
      <c r="AW317" s="58"/>
      <c r="AX317" s="58"/>
      <c r="BD317" s="58" t="str">
        <f>IF(B317="","",VLOOKUP(B317,'登録データ（男）'!$A$3:$L$1202,8))</f>
        <v/>
      </c>
      <c r="BE317" s="58" t="str">
        <f>IF(B317="","",VLOOKUP(B317,'登録データ（男）'!$A$3:$L$1202,11))</f>
        <v/>
      </c>
      <c r="BF317" s="58" t="str">
        <f t="shared" si="318"/>
        <v/>
      </c>
      <c r="BI317" s="58">
        <f t="shared" si="319"/>
        <v>0</v>
      </c>
    </row>
    <row r="318" spans="1:61" ht="18.75" customHeight="1" thickTop="1">
      <c r="A318" s="257">
        <v>101</v>
      </c>
      <c r="B318" s="287"/>
      <c r="C318" s="290" t="str">
        <f>IF(B318="","",VLOOKUP(B318,'登録データ（男）'!$A$3:$W$2000,2,FALSE))</f>
        <v/>
      </c>
      <c r="D318" s="290" t="str">
        <f>IF(B318="","",VLOOKUP(B318,'登録データ（男）'!$A$3:$W$2000,3,FALSE))</f>
        <v/>
      </c>
      <c r="E318" s="58" t="str">
        <f>IF(B318="","",VLOOKUP(B318,'登録データ（男）'!$A$3:$W$2000,7,FALSE))</f>
        <v/>
      </c>
      <c r="F318" s="72" t="s">
        <v>121</v>
      </c>
      <c r="G318" s="95"/>
      <c r="H318" s="176"/>
      <c r="I318" s="97"/>
      <c r="J318" s="99" t="str">
        <f t="shared" si="325"/>
        <v/>
      </c>
      <c r="K318" s="97"/>
      <c r="L318" s="99" t="str">
        <f t="shared" si="326"/>
        <v/>
      </c>
      <c r="M318" s="97"/>
      <c r="N318" s="96"/>
      <c r="O318" s="273"/>
      <c r="P318" s="274"/>
      <c r="Q318" s="274"/>
      <c r="R318" s="259"/>
      <c r="S318" s="296"/>
      <c r="V318" s="60"/>
      <c r="W318" s="58">
        <f>IF(B318="",0,IF(VLOOKUP(B318,'登録データ（男）'!$A$3:$AT$1687,29,FALSE)=1,0,1))</f>
        <v>0</v>
      </c>
      <c r="X318" s="58">
        <f>IF(B318="",1,0)</f>
        <v>1</v>
      </c>
      <c r="Y318" s="58">
        <f>IF(C318="",1,0)</f>
        <v>1</v>
      </c>
      <c r="Z318" s="58">
        <f>IF(D318="",1,0)</f>
        <v>1</v>
      </c>
      <c r="AA318" s="58">
        <f>IF(E318="",1,0)</f>
        <v>1</v>
      </c>
      <c r="AB318" s="58">
        <f>IF(E319="",1,0)</f>
        <v>1</v>
      </c>
      <c r="AC318" s="58">
        <f>SUM(X318:AB318)</f>
        <v>5</v>
      </c>
      <c r="AD318" s="58">
        <f t="shared" ca="1" si="311"/>
        <v>0</v>
      </c>
      <c r="AE318" s="58">
        <f t="shared" si="312"/>
        <v>0</v>
      </c>
      <c r="AF318" s="58" t="str">
        <f>IF(G318="","0",VLOOKUP(G318,'登録データ（男）'!$R$4:$T$27,2,FALSE))</f>
        <v>0</v>
      </c>
      <c r="AG318" s="58" t="str">
        <f t="shared" si="313"/>
        <v>00</v>
      </c>
      <c r="AH318" s="58" t="str">
        <f>IF(G318="","0",IF(OR(RIGHT(G318,1)="m",RIGHT(G318,1)="H",RIGHT(G318,1)="W",RIGHT(G318,1)="C",RIGHT(G318,1)="〉"),1,2))</f>
        <v>0</v>
      </c>
      <c r="AI318" s="58" t="str">
        <f t="shared" si="314"/>
        <v>000000</v>
      </c>
      <c r="AJ318" s="58" t="str">
        <f t="shared" ca="1" si="315"/>
        <v/>
      </c>
      <c r="AK318" s="58">
        <f t="shared" si="320"/>
        <v>0</v>
      </c>
      <c r="AL318" s="58" t="str">
        <f>IF(G318="","0",VALUE(VLOOKUP(G318,'登録データ（男）'!$R$4:$T$31,3,FALSE)))</f>
        <v>0</v>
      </c>
      <c r="AM318" s="58">
        <f t="shared" si="316"/>
        <v>0</v>
      </c>
      <c r="AN318" s="58">
        <f t="shared" si="317"/>
        <v>0</v>
      </c>
      <c r="AO318" s="11" t="str">
        <f ca="1">IF(OFFSET(B318,-MOD(ROW(B318),3),0)&lt;&gt;"",IF(RIGHT(G318,1)=")",VALUE(VLOOKUP(OFFSET(B318,-MOD(ROW(B318),3),0),'登録データ（男）'!A303:J1621,8,FALSE)),"0"),"0")</f>
        <v>0</v>
      </c>
      <c r="AP318" s="58">
        <f t="shared" ca="1" si="321"/>
        <v>0</v>
      </c>
      <c r="AQ318" s="58" t="str">
        <f t="shared" ref="AQ318" si="366">IF(AR318="","",RANK(AR318,$AR$18:$AR$467,1))</f>
        <v/>
      </c>
      <c r="AR318" s="58" t="str">
        <f>IF(R318="","",B318)</f>
        <v/>
      </c>
      <c r="AS318" s="58" t="str">
        <f t="shared" ref="AS318" si="367">IF(AT318="","",RANK(AT318,$AT$18:$AT$467,1))</f>
        <v/>
      </c>
      <c r="AT318" s="58" t="str">
        <f>IF(S318="","",B318)</f>
        <v/>
      </c>
      <c r="AU318" s="58" t="str">
        <f t="shared" ref="AU318" si="368">IF(AV318="","",RANK(AV318,$AV$18:$AV$467,1))</f>
        <v/>
      </c>
      <c r="AV318" s="58" t="str">
        <f>IF(OR(G318="十種競技",G319="十種競技",G320="十種競技"),B318,"")</f>
        <v/>
      </c>
      <c r="AW318" s="58"/>
      <c r="AX318" s="58">
        <f>B318</f>
        <v>0</v>
      </c>
      <c r="BD318" s="58" t="str">
        <f>IF(B318="","",VLOOKUP(B318,'登録データ（男）'!$A$3:$L$1202,8))</f>
        <v/>
      </c>
      <c r="BE318" s="58" t="str">
        <f>IF(B318="","",VLOOKUP(B318,'登録データ（男）'!$A$3:$L$1202,11))</f>
        <v/>
      </c>
      <c r="BF318" s="58" t="str">
        <f t="shared" si="318"/>
        <v/>
      </c>
      <c r="BI318" s="58">
        <f t="shared" si="319"/>
        <v>0</v>
      </c>
    </row>
    <row r="319" spans="1:61" ht="18" customHeight="1">
      <c r="A319" s="250"/>
      <c r="B319" s="288"/>
      <c r="C319" s="291"/>
      <c r="D319" s="291"/>
      <c r="E319" s="109"/>
      <c r="F319" s="58" t="s">
        <v>122</v>
      </c>
      <c r="G319" s="103"/>
      <c r="H319" s="109"/>
      <c r="I319" s="102"/>
      <c r="J319" s="61" t="str">
        <f t="shared" si="325"/>
        <v/>
      </c>
      <c r="K319" s="101"/>
      <c r="L319" s="61" t="str">
        <f t="shared" si="326"/>
        <v/>
      </c>
      <c r="M319" s="101"/>
      <c r="N319" s="101"/>
      <c r="O319" s="275"/>
      <c r="P319" s="276"/>
      <c r="Q319" s="276"/>
      <c r="R319" s="260"/>
      <c r="S319" s="297"/>
      <c r="V319" s="60"/>
      <c r="W319" s="58"/>
      <c r="X319" s="58"/>
      <c r="Y319" s="58"/>
      <c r="Z319" s="58"/>
      <c r="AA319" s="58"/>
      <c r="AB319" s="58"/>
      <c r="AC319" s="58"/>
      <c r="AD319" s="58">
        <f t="shared" ca="1" si="311"/>
        <v>0</v>
      </c>
      <c r="AE319" s="58">
        <f t="shared" si="312"/>
        <v>0</v>
      </c>
      <c r="AF319" s="58" t="str">
        <f>IF(G319="","0",VLOOKUP(G319,'登録データ（男）'!$R$4:$T$27,2,FALSE))</f>
        <v>0</v>
      </c>
      <c r="AG319" s="58" t="str">
        <f t="shared" si="313"/>
        <v>00</v>
      </c>
      <c r="AH319" s="58" t="str">
        <f>IF(G319="","0",IF(OR(RIGHT(G319,1)="m",RIGHT(G319,1)="H",RIGHT(G319,1)="W",RIGHT(G319,1)="C"),1,2))</f>
        <v>0</v>
      </c>
      <c r="AI319" s="58" t="str">
        <f t="shared" si="314"/>
        <v>000000</v>
      </c>
      <c r="AJ319" s="58" t="str">
        <f t="shared" ca="1" si="315"/>
        <v/>
      </c>
      <c r="AK319" s="58">
        <f t="shared" si="320"/>
        <v>0</v>
      </c>
      <c r="AL319" s="58" t="str">
        <f>IF(G319="","0",VALUE(VLOOKUP(G319,'登録データ（男）'!$R$4:$T$31,3,FALSE)))</f>
        <v>0</v>
      </c>
      <c r="AM319" s="58">
        <f t="shared" si="316"/>
        <v>0</v>
      </c>
      <c r="AN319" s="58">
        <f t="shared" si="317"/>
        <v>0</v>
      </c>
      <c r="AO319" s="11" t="str">
        <f ca="1">IF(OFFSET(B319,-MOD(ROW(B319),3),0)&lt;&gt;"",IF(RIGHT(G319,1)=")",VALUE(VLOOKUP(OFFSET(B319,-MOD(ROW(B319),3),0),'登録データ（男）'!A304:J1622,8,FALSE)),"0"),"0")</f>
        <v>0</v>
      </c>
      <c r="AP319" s="58">
        <f t="shared" ca="1" si="321"/>
        <v>0</v>
      </c>
      <c r="AQ319" s="58"/>
      <c r="AR319" s="58"/>
      <c r="AS319" s="58"/>
      <c r="AT319" s="58"/>
      <c r="AU319" s="58"/>
      <c r="AV319" s="58"/>
      <c r="AW319" s="58"/>
      <c r="AX319" s="58"/>
      <c r="BD319" s="58" t="str">
        <f>IF(B319="","",VLOOKUP(B319,'登録データ（男）'!$A$3:$L$1202,8))</f>
        <v/>
      </c>
      <c r="BE319" s="58" t="str">
        <f>IF(B319="","",VLOOKUP(B319,'登録データ（男）'!$A$3:$L$1202,11))</f>
        <v/>
      </c>
      <c r="BF319" s="58" t="str">
        <f t="shared" si="318"/>
        <v/>
      </c>
      <c r="BI319" s="58">
        <f t="shared" si="319"/>
        <v>0</v>
      </c>
    </row>
    <row r="320" spans="1:61" ht="18.75" customHeight="1" thickBot="1">
      <c r="A320" s="258"/>
      <c r="B320" s="289"/>
      <c r="C320" s="292"/>
      <c r="D320" s="292"/>
      <c r="E320" s="148" t="s">
        <v>460</v>
      </c>
      <c r="F320" s="73" t="s">
        <v>123</v>
      </c>
      <c r="G320" s="103"/>
      <c r="H320" s="175"/>
      <c r="I320" s="100"/>
      <c r="J320" s="64" t="str">
        <f t="shared" si="325"/>
        <v/>
      </c>
      <c r="K320" s="100"/>
      <c r="L320" s="64" t="str">
        <f t="shared" si="326"/>
        <v/>
      </c>
      <c r="M320" s="100"/>
      <c r="N320" s="98"/>
      <c r="O320" s="271"/>
      <c r="P320" s="272"/>
      <c r="Q320" s="272"/>
      <c r="R320" s="261"/>
      <c r="S320" s="298"/>
      <c r="V320" s="60"/>
      <c r="W320" s="58"/>
      <c r="X320" s="58"/>
      <c r="Y320" s="58"/>
      <c r="Z320" s="58"/>
      <c r="AA320" s="58"/>
      <c r="AB320" s="58"/>
      <c r="AC320" s="58"/>
      <c r="AD320" s="58">
        <f t="shared" ca="1" si="311"/>
        <v>0</v>
      </c>
      <c r="AE320" s="58">
        <f t="shared" si="312"/>
        <v>0</v>
      </c>
      <c r="AF320" s="58" t="str">
        <f>IF(G320="","0",VLOOKUP(G320,'登録データ（男）'!$R$4:$T$27,2,FALSE))</f>
        <v>0</v>
      </c>
      <c r="AG320" s="58" t="str">
        <f t="shared" si="313"/>
        <v>00</v>
      </c>
      <c r="AH320" s="58" t="str">
        <f>IF(G320="","0",IF(OR(RIGHT(G320,1)="m",RIGHT(G320,1)="H",RIGHT(G320,1)="W",RIGHT(G320,1)="C"),1,2))</f>
        <v>0</v>
      </c>
      <c r="AI320" s="58" t="str">
        <f t="shared" si="314"/>
        <v>000000</v>
      </c>
      <c r="AJ320" s="58" t="str">
        <f t="shared" ca="1" si="315"/>
        <v/>
      </c>
      <c r="AK320" s="58">
        <f t="shared" si="320"/>
        <v>0</v>
      </c>
      <c r="AL320" s="58" t="str">
        <f>IF(G320="","0",VALUE(VLOOKUP(G320,'登録データ（男）'!$R$4:$T$31,3,FALSE)))</f>
        <v>0</v>
      </c>
      <c r="AM320" s="58">
        <f t="shared" si="316"/>
        <v>0</v>
      </c>
      <c r="AN320" s="58">
        <f t="shared" si="317"/>
        <v>0</v>
      </c>
      <c r="AO320" s="11" t="str">
        <f ca="1">IF(OFFSET(B320,-MOD(ROW(B320),3),0)&lt;&gt;"",IF(RIGHT(G320,1)=")",VALUE(VLOOKUP(OFFSET(B320,-MOD(ROW(B320),3),0),'登録データ（男）'!A305:J1623,8,FALSE)),"0"),"0")</f>
        <v>0</v>
      </c>
      <c r="AP320" s="58">
        <f t="shared" ca="1" si="321"/>
        <v>0</v>
      </c>
      <c r="AQ320" s="58"/>
      <c r="AR320" s="58"/>
      <c r="AS320" s="58"/>
      <c r="AT320" s="58"/>
      <c r="AU320" s="58"/>
      <c r="AV320" s="58"/>
      <c r="AW320" s="58"/>
      <c r="AX320" s="58"/>
      <c r="BD320" s="58" t="str">
        <f>IF(B320="","",VLOOKUP(B320,'登録データ（男）'!$A$3:$L$1202,8))</f>
        <v/>
      </c>
      <c r="BE320" s="58" t="str">
        <f>IF(B320="","",VLOOKUP(B320,'登録データ（男）'!$A$3:$L$1202,11))</f>
        <v/>
      </c>
      <c r="BF320" s="58" t="str">
        <f t="shared" si="318"/>
        <v/>
      </c>
      <c r="BI320" s="58">
        <f t="shared" si="319"/>
        <v>0</v>
      </c>
    </row>
    <row r="321" spans="1:61" ht="18" customHeight="1" thickTop="1">
      <c r="A321" s="257">
        <v>102</v>
      </c>
      <c r="B321" s="287"/>
      <c r="C321" s="290" t="str">
        <f>IF(B321="","",VLOOKUP(B321,'登録データ（男）'!$A$3:$W$2000,2,FALSE))</f>
        <v/>
      </c>
      <c r="D321" s="290" t="str">
        <f>IF(B321="","",VLOOKUP(B321,'登録データ（男）'!$A$3:$W$2000,3,FALSE))</f>
        <v/>
      </c>
      <c r="E321" s="58" t="str">
        <f>IF(B321="","",VLOOKUP(B321,'登録データ（男）'!$A$3:$W$2000,7,FALSE))</f>
        <v/>
      </c>
      <c r="F321" s="72" t="s">
        <v>121</v>
      </c>
      <c r="G321" s="95"/>
      <c r="H321" s="176"/>
      <c r="I321" s="97"/>
      <c r="J321" s="99" t="str">
        <f t="shared" si="325"/>
        <v/>
      </c>
      <c r="K321" s="97"/>
      <c r="L321" s="99" t="str">
        <f t="shared" si="326"/>
        <v/>
      </c>
      <c r="M321" s="97"/>
      <c r="N321" s="96"/>
      <c r="O321" s="273"/>
      <c r="P321" s="274"/>
      <c r="Q321" s="274"/>
      <c r="R321" s="259"/>
      <c r="S321" s="296"/>
      <c r="V321" s="60"/>
      <c r="W321" s="58">
        <f>IF(B321="",0,IF(VLOOKUP(B321,'登録データ（男）'!$A$3:$AT$1687,29,FALSE)=1,0,1))</f>
        <v>0</v>
      </c>
      <c r="X321" s="58">
        <f>IF(B321="",1,0)</f>
        <v>1</v>
      </c>
      <c r="Y321" s="58">
        <f>IF(C321="",1,0)</f>
        <v>1</v>
      </c>
      <c r="Z321" s="58">
        <f>IF(D321="",1,0)</f>
        <v>1</v>
      </c>
      <c r="AA321" s="58">
        <f>IF(E321="",1,0)</f>
        <v>1</v>
      </c>
      <c r="AB321" s="58">
        <f>IF(E322="",1,0)</f>
        <v>1</v>
      </c>
      <c r="AC321" s="58">
        <f>SUM(X321:AB321)</f>
        <v>5</v>
      </c>
      <c r="AD321" s="58">
        <f t="shared" ca="1" si="311"/>
        <v>0</v>
      </c>
      <c r="AE321" s="58">
        <f t="shared" si="312"/>
        <v>0</v>
      </c>
      <c r="AF321" s="58" t="str">
        <f>IF(G321="","0",VLOOKUP(G321,'登録データ（男）'!$R$4:$T$27,2,FALSE))</f>
        <v>0</v>
      </c>
      <c r="AG321" s="58" t="str">
        <f t="shared" si="313"/>
        <v>00</v>
      </c>
      <c r="AH321" s="58" t="str">
        <f>IF(G321="","0",IF(OR(RIGHT(G321,1)="m",RIGHT(G321,1)="H",RIGHT(G321,1)="W",RIGHT(G321,1)="C",RIGHT(G321,1)="〉"),1,2))</f>
        <v>0</v>
      </c>
      <c r="AI321" s="58" t="str">
        <f t="shared" si="314"/>
        <v>000000</v>
      </c>
      <c r="AJ321" s="58" t="str">
        <f t="shared" ca="1" si="315"/>
        <v/>
      </c>
      <c r="AK321" s="58">
        <f t="shared" si="320"/>
        <v>0</v>
      </c>
      <c r="AL321" s="58" t="str">
        <f>IF(G321="","0",VALUE(VLOOKUP(G321,'登録データ（男）'!$R$4:$T$31,3,FALSE)))</f>
        <v>0</v>
      </c>
      <c r="AM321" s="58">
        <f t="shared" si="316"/>
        <v>0</v>
      </c>
      <c r="AN321" s="58">
        <f t="shared" si="317"/>
        <v>0</v>
      </c>
      <c r="AO321" s="11" t="str">
        <f ca="1">IF(OFFSET(B321,-MOD(ROW(B321),3),0)&lt;&gt;"",IF(RIGHT(G321,1)=")",VALUE(VLOOKUP(OFFSET(B321,-MOD(ROW(B321),3),0),'登録データ（男）'!A306:J1624,8,FALSE)),"0"),"0")</f>
        <v>0</v>
      </c>
      <c r="AP321" s="58">
        <f t="shared" ca="1" si="321"/>
        <v>0</v>
      </c>
      <c r="AQ321" s="58" t="str">
        <f t="shared" ref="AQ321" si="369">IF(AR321="","",RANK(AR321,$AR$18:$AR$467,1))</f>
        <v/>
      </c>
      <c r="AR321" s="58" t="str">
        <f>IF(R321="","",B321)</f>
        <v/>
      </c>
      <c r="AS321" s="58" t="str">
        <f t="shared" ref="AS321" si="370">IF(AT321="","",RANK(AT321,$AT$18:$AT$467,1))</f>
        <v/>
      </c>
      <c r="AT321" s="58" t="str">
        <f>IF(S321="","",B321)</f>
        <v/>
      </c>
      <c r="AU321" s="58" t="str">
        <f t="shared" ref="AU321" si="371">IF(AV321="","",RANK(AV321,$AV$18:$AV$467,1))</f>
        <v/>
      </c>
      <c r="AV321" s="58" t="str">
        <f>IF(OR(G321="十種競技",G322="十種競技",G323="十種競技"),B321,"")</f>
        <v/>
      </c>
      <c r="AW321" s="58"/>
      <c r="AX321" s="58">
        <f>B321</f>
        <v>0</v>
      </c>
      <c r="BD321" s="58" t="str">
        <f>IF(B321="","",VLOOKUP(B321,'登録データ（男）'!$A$3:$L$1202,8))</f>
        <v/>
      </c>
      <c r="BE321" s="58" t="str">
        <f>IF(B321="","",VLOOKUP(B321,'登録データ（男）'!$A$3:$L$1202,11))</f>
        <v/>
      </c>
      <c r="BF321" s="58" t="str">
        <f t="shared" si="318"/>
        <v/>
      </c>
      <c r="BI321" s="58">
        <f t="shared" si="319"/>
        <v>0</v>
      </c>
    </row>
    <row r="322" spans="1:61" ht="18" customHeight="1">
      <c r="A322" s="250"/>
      <c r="B322" s="288"/>
      <c r="C322" s="291"/>
      <c r="D322" s="291"/>
      <c r="E322" s="109"/>
      <c r="F322" s="58" t="s">
        <v>122</v>
      </c>
      <c r="G322" s="103"/>
      <c r="H322" s="109"/>
      <c r="I322" s="102"/>
      <c r="J322" s="61" t="str">
        <f t="shared" si="325"/>
        <v/>
      </c>
      <c r="K322" s="101"/>
      <c r="L322" s="61" t="str">
        <f t="shared" si="326"/>
        <v/>
      </c>
      <c r="M322" s="101"/>
      <c r="N322" s="101"/>
      <c r="O322" s="275"/>
      <c r="P322" s="276"/>
      <c r="Q322" s="276"/>
      <c r="R322" s="260"/>
      <c r="S322" s="297"/>
      <c r="V322" s="60"/>
      <c r="W322" s="58"/>
      <c r="X322" s="58"/>
      <c r="Y322" s="58"/>
      <c r="Z322" s="58"/>
      <c r="AA322" s="58"/>
      <c r="AB322" s="58"/>
      <c r="AC322" s="58"/>
      <c r="AD322" s="58">
        <f t="shared" ca="1" si="311"/>
        <v>0</v>
      </c>
      <c r="AE322" s="58">
        <f t="shared" si="312"/>
        <v>0</v>
      </c>
      <c r="AF322" s="58" t="str">
        <f>IF(G322="","0",VLOOKUP(G322,'登録データ（男）'!$R$4:$T$27,2,FALSE))</f>
        <v>0</v>
      </c>
      <c r="AG322" s="58" t="str">
        <f t="shared" si="313"/>
        <v>00</v>
      </c>
      <c r="AH322" s="58" t="str">
        <f>IF(G322="","0",IF(OR(RIGHT(G322,1)="m",RIGHT(G322,1)="H",RIGHT(G322,1)="W",RIGHT(G322,1)="C"),1,2))</f>
        <v>0</v>
      </c>
      <c r="AI322" s="58" t="str">
        <f t="shared" si="314"/>
        <v>000000</v>
      </c>
      <c r="AJ322" s="58" t="str">
        <f t="shared" ca="1" si="315"/>
        <v/>
      </c>
      <c r="AK322" s="58">
        <f t="shared" si="320"/>
        <v>0</v>
      </c>
      <c r="AL322" s="58" t="str">
        <f>IF(G322="","0",VALUE(VLOOKUP(G322,'登録データ（男）'!$R$4:$T$31,3,FALSE)))</f>
        <v>0</v>
      </c>
      <c r="AM322" s="58">
        <f t="shared" si="316"/>
        <v>0</v>
      </c>
      <c r="AN322" s="58">
        <f t="shared" si="317"/>
        <v>0</v>
      </c>
      <c r="AO322" s="11" t="str">
        <f ca="1">IF(OFFSET(B322,-MOD(ROW(B322),3),0)&lt;&gt;"",IF(RIGHT(G322,1)=")",VALUE(VLOOKUP(OFFSET(B322,-MOD(ROW(B322),3),0),'登録データ（男）'!A307:J1625,8,FALSE)),"0"),"0")</f>
        <v>0</v>
      </c>
      <c r="AP322" s="58">
        <f t="shared" ca="1" si="321"/>
        <v>0</v>
      </c>
      <c r="AQ322" s="58"/>
      <c r="AR322" s="58"/>
      <c r="AS322" s="58"/>
      <c r="AT322" s="58"/>
      <c r="AU322" s="58"/>
      <c r="AV322" s="58"/>
      <c r="AW322" s="58"/>
      <c r="AX322" s="58"/>
      <c r="BD322" s="58" t="str">
        <f>IF(B322="","",VLOOKUP(B322,'登録データ（男）'!$A$3:$L$1202,8))</f>
        <v/>
      </c>
      <c r="BE322" s="58" t="str">
        <f>IF(B322="","",VLOOKUP(B322,'登録データ（男）'!$A$3:$L$1202,11))</f>
        <v/>
      </c>
      <c r="BF322" s="58" t="str">
        <f t="shared" si="318"/>
        <v/>
      </c>
      <c r="BI322" s="58">
        <f t="shared" si="319"/>
        <v>0</v>
      </c>
    </row>
    <row r="323" spans="1:61" ht="18.75" customHeight="1" thickBot="1">
      <c r="A323" s="258"/>
      <c r="B323" s="289"/>
      <c r="C323" s="292"/>
      <c r="D323" s="292"/>
      <c r="E323" s="148" t="s">
        <v>460</v>
      </c>
      <c r="F323" s="73" t="s">
        <v>123</v>
      </c>
      <c r="G323" s="103"/>
      <c r="H323" s="175"/>
      <c r="I323" s="100"/>
      <c r="J323" s="64" t="str">
        <f t="shared" si="325"/>
        <v/>
      </c>
      <c r="K323" s="100"/>
      <c r="L323" s="64" t="str">
        <f t="shared" si="326"/>
        <v/>
      </c>
      <c r="M323" s="100"/>
      <c r="N323" s="98"/>
      <c r="O323" s="271"/>
      <c r="P323" s="272"/>
      <c r="Q323" s="272"/>
      <c r="R323" s="261"/>
      <c r="S323" s="298"/>
      <c r="V323" s="60"/>
      <c r="W323" s="58"/>
      <c r="X323" s="58"/>
      <c r="Y323" s="58"/>
      <c r="Z323" s="58"/>
      <c r="AA323" s="58"/>
      <c r="AB323" s="58"/>
      <c r="AC323" s="58"/>
      <c r="AD323" s="58">
        <f t="shared" ca="1" si="311"/>
        <v>0</v>
      </c>
      <c r="AE323" s="58">
        <f t="shared" si="312"/>
        <v>0</v>
      </c>
      <c r="AF323" s="58" t="str">
        <f>IF(G323="","0",VLOOKUP(G323,'登録データ（男）'!$R$4:$T$27,2,FALSE))</f>
        <v>0</v>
      </c>
      <c r="AG323" s="58" t="str">
        <f t="shared" si="313"/>
        <v>00</v>
      </c>
      <c r="AH323" s="58" t="str">
        <f>IF(G323="","0",IF(OR(RIGHT(G323,1)="m",RIGHT(G323,1)="H",RIGHT(G323,1)="W",RIGHT(G323,1)="C"),1,2))</f>
        <v>0</v>
      </c>
      <c r="AI323" s="58" t="str">
        <f t="shared" si="314"/>
        <v>000000</v>
      </c>
      <c r="AJ323" s="58" t="str">
        <f t="shared" ca="1" si="315"/>
        <v/>
      </c>
      <c r="AK323" s="58">
        <f t="shared" si="320"/>
        <v>0</v>
      </c>
      <c r="AL323" s="58" t="str">
        <f>IF(G323="","0",VALUE(VLOOKUP(G323,'登録データ（男）'!$R$4:$T$31,3,FALSE)))</f>
        <v>0</v>
      </c>
      <c r="AM323" s="58">
        <f t="shared" si="316"/>
        <v>0</v>
      </c>
      <c r="AN323" s="58">
        <f t="shared" si="317"/>
        <v>0</v>
      </c>
      <c r="AO323" s="11" t="str">
        <f ca="1">IF(OFFSET(B323,-MOD(ROW(B323),3),0)&lt;&gt;"",IF(RIGHT(G323,1)=")",VALUE(VLOOKUP(OFFSET(B323,-MOD(ROW(B323),3),0),'登録データ（男）'!A308:J1626,8,FALSE)),"0"),"0")</f>
        <v>0</v>
      </c>
      <c r="AP323" s="58">
        <f t="shared" ca="1" si="321"/>
        <v>0</v>
      </c>
      <c r="AQ323" s="58"/>
      <c r="AR323" s="58"/>
      <c r="AS323" s="58"/>
      <c r="AT323" s="58"/>
      <c r="AU323" s="58"/>
      <c r="AV323" s="58"/>
      <c r="AW323" s="58"/>
      <c r="AX323" s="58"/>
      <c r="BD323" s="58" t="str">
        <f>IF(B323="","",VLOOKUP(B323,'登録データ（男）'!$A$3:$L$1202,8))</f>
        <v/>
      </c>
      <c r="BE323" s="58" t="str">
        <f>IF(B323="","",VLOOKUP(B323,'登録データ（男）'!$A$3:$L$1202,11))</f>
        <v/>
      </c>
      <c r="BF323" s="58" t="str">
        <f t="shared" si="318"/>
        <v/>
      </c>
      <c r="BI323" s="58">
        <f t="shared" si="319"/>
        <v>0</v>
      </c>
    </row>
    <row r="324" spans="1:61" ht="18.75" customHeight="1" thickTop="1">
      <c r="A324" s="257">
        <v>103</v>
      </c>
      <c r="B324" s="287"/>
      <c r="C324" s="290" t="str">
        <f>IF(B324="","",VLOOKUP(B324,'登録データ（男）'!$A$3:$W$2000,2,FALSE))</f>
        <v/>
      </c>
      <c r="D324" s="290" t="str">
        <f>IF(B324="","",VLOOKUP(B324,'登録データ（男）'!$A$3:$W$2000,3,FALSE))</f>
        <v/>
      </c>
      <c r="E324" s="58" t="str">
        <f>IF(B324="","",VLOOKUP(B324,'登録データ（男）'!$A$3:$W$2000,7,FALSE))</f>
        <v/>
      </c>
      <c r="F324" s="72" t="s">
        <v>121</v>
      </c>
      <c r="G324" s="95"/>
      <c r="H324" s="176"/>
      <c r="I324" s="97"/>
      <c r="J324" s="99" t="str">
        <f t="shared" si="325"/>
        <v/>
      </c>
      <c r="K324" s="97"/>
      <c r="L324" s="99" t="str">
        <f t="shared" si="326"/>
        <v/>
      </c>
      <c r="M324" s="97"/>
      <c r="N324" s="96"/>
      <c r="O324" s="273"/>
      <c r="P324" s="274"/>
      <c r="Q324" s="274"/>
      <c r="R324" s="259"/>
      <c r="S324" s="296"/>
      <c r="V324" s="60"/>
      <c r="W324" s="58">
        <f>IF(B324="",0,IF(VLOOKUP(B324,'登録データ（男）'!$A$3:$AT$1687,29,FALSE)=1,0,1))</f>
        <v>0</v>
      </c>
      <c r="X324" s="58">
        <f>IF(B324="",1,0)</f>
        <v>1</v>
      </c>
      <c r="Y324" s="58">
        <f>IF(C324="",1,0)</f>
        <v>1</v>
      </c>
      <c r="Z324" s="58">
        <f>IF(D324="",1,0)</f>
        <v>1</v>
      </c>
      <c r="AA324" s="58">
        <f>IF(E324="",1,0)</f>
        <v>1</v>
      </c>
      <c r="AB324" s="58">
        <f>IF(E325="",1,0)</f>
        <v>1</v>
      </c>
      <c r="AC324" s="58">
        <f>SUM(X324:AB324)</f>
        <v>5</v>
      </c>
      <c r="AD324" s="58">
        <f t="shared" ca="1" si="311"/>
        <v>0</v>
      </c>
      <c r="AE324" s="58">
        <f t="shared" si="312"/>
        <v>0</v>
      </c>
      <c r="AF324" s="58" t="str">
        <f>IF(G324="","0",VLOOKUP(G324,'登録データ（男）'!$R$4:$T$27,2,FALSE))</f>
        <v>0</v>
      </c>
      <c r="AG324" s="58" t="str">
        <f t="shared" si="313"/>
        <v>00</v>
      </c>
      <c r="AH324" s="58" t="str">
        <f>IF(G324="","0",IF(OR(RIGHT(G324,1)="m",RIGHT(G324,1)="H",RIGHT(G324,1)="W",RIGHT(G324,1)="C",RIGHT(G324,1)="〉"),1,2))</f>
        <v>0</v>
      </c>
      <c r="AI324" s="58" t="str">
        <f t="shared" si="314"/>
        <v>000000</v>
      </c>
      <c r="AJ324" s="58" t="str">
        <f t="shared" ca="1" si="315"/>
        <v/>
      </c>
      <c r="AK324" s="58">
        <f t="shared" si="320"/>
        <v>0</v>
      </c>
      <c r="AL324" s="58" t="str">
        <f>IF(G324="","0",VALUE(VLOOKUP(G324,'登録データ（男）'!$R$4:$T$31,3,FALSE)))</f>
        <v>0</v>
      </c>
      <c r="AM324" s="58">
        <f t="shared" si="316"/>
        <v>0</v>
      </c>
      <c r="AN324" s="58">
        <f t="shared" si="317"/>
        <v>0</v>
      </c>
      <c r="AO324" s="11" t="str">
        <f ca="1">IF(OFFSET(B324,-MOD(ROW(B324),3),0)&lt;&gt;"",IF(RIGHT(G324,1)=")",VALUE(VLOOKUP(OFFSET(B324,-MOD(ROW(B324),3),0),'登録データ（男）'!A309:J1627,8,FALSE)),"0"),"0")</f>
        <v>0</v>
      </c>
      <c r="AP324" s="58">
        <f t="shared" ca="1" si="321"/>
        <v>0</v>
      </c>
      <c r="AQ324" s="58" t="str">
        <f t="shared" ref="AQ324" si="372">IF(AR324="","",RANK(AR324,$AR$18:$AR$467,1))</f>
        <v/>
      </c>
      <c r="AR324" s="58" t="str">
        <f>IF(R324="","",B324)</f>
        <v/>
      </c>
      <c r="AS324" s="58" t="str">
        <f t="shared" ref="AS324" si="373">IF(AT324="","",RANK(AT324,$AT$18:$AT$467,1))</f>
        <v/>
      </c>
      <c r="AT324" s="58" t="str">
        <f>IF(S324="","",B324)</f>
        <v/>
      </c>
      <c r="AU324" s="58" t="str">
        <f t="shared" ref="AU324" si="374">IF(AV324="","",RANK(AV324,$AV$18:$AV$467,1))</f>
        <v/>
      </c>
      <c r="AV324" s="58" t="str">
        <f>IF(OR(G324="十種競技",G325="十種競技",G326="十種競技"),B324,"")</f>
        <v/>
      </c>
      <c r="AW324" s="58"/>
      <c r="AX324" s="58">
        <f>B324</f>
        <v>0</v>
      </c>
      <c r="BD324" s="58" t="str">
        <f>IF(B324="","",VLOOKUP(B324,'登録データ（男）'!$A$3:$L$1202,8))</f>
        <v/>
      </c>
      <c r="BE324" s="58" t="str">
        <f>IF(B324="","",VLOOKUP(B324,'登録データ（男）'!$A$3:$L$1202,11))</f>
        <v/>
      </c>
      <c r="BF324" s="58" t="str">
        <f t="shared" si="318"/>
        <v/>
      </c>
      <c r="BI324" s="58">
        <f t="shared" si="319"/>
        <v>0</v>
      </c>
    </row>
    <row r="325" spans="1:61" ht="18" customHeight="1">
      <c r="A325" s="250"/>
      <c r="B325" s="288"/>
      <c r="C325" s="291"/>
      <c r="D325" s="291"/>
      <c r="E325" s="109"/>
      <c r="F325" s="58" t="s">
        <v>122</v>
      </c>
      <c r="G325" s="103"/>
      <c r="H325" s="109"/>
      <c r="I325" s="102"/>
      <c r="J325" s="61" t="str">
        <f t="shared" si="325"/>
        <v/>
      </c>
      <c r="K325" s="101"/>
      <c r="L325" s="61" t="str">
        <f t="shared" si="326"/>
        <v/>
      </c>
      <c r="M325" s="101"/>
      <c r="N325" s="101"/>
      <c r="O325" s="275"/>
      <c r="P325" s="276"/>
      <c r="Q325" s="276"/>
      <c r="R325" s="260"/>
      <c r="S325" s="297"/>
      <c r="V325" s="60"/>
      <c r="W325" s="58"/>
      <c r="X325" s="58"/>
      <c r="Y325" s="58"/>
      <c r="Z325" s="58"/>
      <c r="AA325" s="58"/>
      <c r="AB325" s="58"/>
      <c r="AC325" s="58"/>
      <c r="AD325" s="58">
        <f t="shared" ca="1" si="311"/>
        <v>0</v>
      </c>
      <c r="AE325" s="58">
        <f t="shared" si="312"/>
        <v>0</v>
      </c>
      <c r="AF325" s="58" t="str">
        <f>IF(G325="","0",VLOOKUP(G325,'登録データ（男）'!$R$4:$T$27,2,FALSE))</f>
        <v>0</v>
      </c>
      <c r="AG325" s="58" t="str">
        <f t="shared" si="313"/>
        <v>00</v>
      </c>
      <c r="AH325" s="58" t="str">
        <f>IF(G325="","0",IF(OR(RIGHT(G325,1)="m",RIGHT(G325,1)="H",RIGHT(G325,1)="W",RIGHT(G325,1)="C"),1,2))</f>
        <v>0</v>
      </c>
      <c r="AI325" s="58" t="str">
        <f t="shared" si="314"/>
        <v>000000</v>
      </c>
      <c r="AJ325" s="58" t="str">
        <f t="shared" ca="1" si="315"/>
        <v/>
      </c>
      <c r="AK325" s="58">
        <f t="shared" si="320"/>
        <v>0</v>
      </c>
      <c r="AL325" s="58" t="str">
        <f>IF(G325="","0",VALUE(VLOOKUP(G325,'登録データ（男）'!$R$4:$T$31,3,FALSE)))</f>
        <v>0</v>
      </c>
      <c r="AM325" s="58">
        <f t="shared" si="316"/>
        <v>0</v>
      </c>
      <c r="AN325" s="58">
        <f t="shared" si="317"/>
        <v>0</v>
      </c>
      <c r="AO325" s="11" t="str">
        <f ca="1">IF(OFFSET(B325,-MOD(ROW(B325),3),0)&lt;&gt;"",IF(RIGHT(G325,1)=")",VALUE(VLOOKUP(OFFSET(B325,-MOD(ROW(B325),3),0),'登録データ（男）'!A310:J1628,8,FALSE)),"0"),"0")</f>
        <v>0</v>
      </c>
      <c r="AP325" s="58">
        <f t="shared" ca="1" si="321"/>
        <v>0</v>
      </c>
      <c r="AQ325" s="58"/>
      <c r="AR325" s="58"/>
      <c r="AS325" s="58"/>
      <c r="AT325" s="58"/>
      <c r="AU325" s="58"/>
      <c r="AV325" s="58"/>
      <c r="AW325" s="58"/>
      <c r="AX325" s="58"/>
      <c r="BD325" s="58" t="str">
        <f>IF(B325="","",VLOOKUP(B325,'登録データ（男）'!$A$3:$L$1202,8))</f>
        <v/>
      </c>
      <c r="BE325" s="58" t="str">
        <f>IF(B325="","",VLOOKUP(B325,'登録データ（男）'!$A$3:$L$1202,11))</f>
        <v/>
      </c>
      <c r="BF325" s="58" t="str">
        <f t="shared" si="318"/>
        <v/>
      </c>
      <c r="BI325" s="58">
        <f t="shared" si="319"/>
        <v>0</v>
      </c>
    </row>
    <row r="326" spans="1:61" ht="18.75" customHeight="1" thickBot="1">
      <c r="A326" s="258"/>
      <c r="B326" s="289"/>
      <c r="C326" s="292"/>
      <c r="D326" s="292"/>
      <c r="E326" s="148" t="s">
        <v>460</v>
      </c>
      <c r="F326" s="73" t="s">
        <v>123</v>
      </c>
      <c r="G326" s="103"/>
      <c r="H326" s="175"/>
      <c r="I326" s="100"/>
      <c r="J326" s="64" t="str">
        <f t="shared" si="325"/>
        <v/>
      </c>
      <c r="K326" s="100"/>
      <c r="L326" s="64" t="str">
        <f t="shared" si="326"/>
        <v/>
      </c>
      <c r="M326" s="100"/>
      <c r="N326" s="98"/>
      <c r="O326" s="271"/>
      <c r="P326" s="272"/>
      <c r="Q326" s="272"/>
      <c r="R326" s="261"/>
      <c r="S326" s="298"/>
      <c r="V326" s="60"/>
      <c r="W326" s="58"/>
      <c r="X326" s="58"/>
      <c r="Y326" s="58"/>
      <c r="Z326" s="58"/>
      <c r="AA326" s="58"/>
      <c r="AB326" s="58"/>
      <c r="AC326" s="58"/>
      <c r="AD326" s="58">
        <f t="shared" ca="1" si="311"/>
        <v>0</v>
      </c>
      <c r="AE326" s="58">
        <f t="shared" si="312"/>
        <v>0</v>
      </c>
      <c r="AF326" s="58" t="str">
        <f>IF(G326="","0",VLOOKUP(G326,'登録データ（男）'!$R$4:$T$27,2,FALSE))</f>
        <v>0</v>
      </c>
      <c r="AG326" s="58" t="str">
        <f t="shared" si="313"/>
        <v>00</v>
      </c>
      <c r="AH326" s="58" t="str">
        <f>IF(G326="","0",IF(OR(RIGHT(G326,1)="m",RIGHT(G326,1)="H",RIGHT(G326,1)="W",RIGHT(G326,1)="C"),1,2))</f>
        <v>0</v>
      </c>
      <c r="AI326" s="58" t="str">
        <f t="shared" si="314"/>
        <v>000000</v>
      </c>
      <c r="AJ326" s="58" t="str">
        <f t="shared" ca="1" si="315"/>
        <v/>
      </c>
      <c r="AK326" s="58">
        <f t="shared" si="320"/>
        <v>0</v>
      </c>
      <c r="AL326" s="58" t="str">
        <f>IF(G326="","0",VALUE(VLOOKUP(G326,'登録データ（男）'!$R$4:$T$31,3,FALSE)))</f>
        <v>0</v>
      </c>
      <c r="AM326" s="58">
        <f t="shared" si="316"/>
        <v>0</v>
      </c>
      <c r="AN326" s="58">
        <f t="shared" si="317"/>
        <v>0</v>
      </c>
      <c r="AO326" s="11" t="str">
        <f ca="1">IF(OFFSET(B326,-MOD(ROW(B326),3),0)&lt;&gt;"",IF(RIGHT(G326,1)=")",VALUE(VLOOKUP(OFFSET(B326,-MOD(ROW(B326),3),0),'登録データ（男）'!A311:J1629,8,FALSE)),"0"),"0")</f>
        <v>0</v>
      </c>
      <c r="AP326" s="58">
        <f t="shared" ca="1" si="321"/>
        <v>0</v>
      </c>
      <c r="AQ326" s="58"/>
      <c r="AR326" s="58"/>
      <c r="AS326" s="58"/>
      <c r="AT326" s="58"/>
      <c r="AU326" s="58"/>
      <c r="AV326" s="58"/>
      <c r="AW326" s="58"/>
      <c r="AX326" s="58"/>
      <c r="BD326" s="58" t="str">
        <f>IF(B326="","",VLOOKUP(B326,'登録データ（男）'!$A$3:$L$1202,8))</f>
        <v/>
      </c>
      <c r="BE326" s="58" t="str">
        <f>IF(B326="","",VLOOKUP(B326,'登録データ（男）'!$A$3:$L$1202,11))</f>
        <v/>
      </c>
      <c r="BF326" s="58" t="str">
        <f t="shared" si="318"/>
        <v/>
      </c>
      <c r="BI326" s="58">
        <f t="shared" si="319"/>
        <v>0</v>
      </c>
    </row>
    <row r="327" spans="1:61" ht="18.75" customHeight="1" thickTop="1">
      <c r="A327" s="257">
        <v>104</v>
      </c>
      <c r="B327" s="287"/>
      <c r="C327" s="290" t="str">
        <f>IF(B327="","",VLOOKUP(B327,'登録データ（男）'!$A$3:$W$2000,2,FALSE))</f>
        <v/>
      </c>
      <c r="D327" s="290" t="str">
        <f>IF(B327="","",VLOOKUP(B327,'登録データ（男）'!$A$3:$W$2000,3,FALSE))</f>
        <v/>
      </c>
      <c r="E327" s="58" t="str">
        <f>IF(B327="","",VLOOKUP(B327,'登録データ（男）'!$A$3:$W$2000,7,FALSE))</f>
        <v/>
      </c>
      <c r="F327" s="72" t="s">
        <v>121</v>
      </c>
      <c r="G327" s="95"/>
      <c r="H327" s="176"/>
      <c r="I327" s="97"/>
      <c r="J327" s="99" t="str">
        <f t="shared" si="325"/>
        <v/>
      </c>
      <c r="K327" s="97"/>
      <c r="L327" s="99" t="str">
        <f t="shared" si="326"/>
        <v/>
      </c>
      <c r="M327" s="97"/>
      <c r="N327" s="96"/>
      <c r="O327" s="273"/>
      <c r="P327" s="274"/>
      <c r="Q327" s="274"/>
      <c r="R327" s="259"/>
      <c r="S327" s="296"/>
      <c r="V327" s="60"/>
      <c r="W327" s="58">
        <f>IF(B327="",0,IF(VLOOKUP(B327,'登録データ（男）'!$A$3:$AT$1687,29,FALSE)=1,0,1))</f>
        <v>0</v>
      </c>
      <c r="X327" s="58">
        <f>IF(B327="",1,0)</f>
        <v>1</v>
      </c>
      <c r="Y327" s="58">
        <f>IF(C327="",1,0)</f>
        <v>1</v>
      </c>
      <c r="Z327" s="58">
        <f>IF(D327="",1,0)</f>
        <v>1</v>
      </c>
      <c r="AA327" s="58">
        <f>IF(E327="",1,0)</f>
        <v>1</v>
      </c>
      <c r="AB327" s="58">
        <f>IF(E328="",1,0)</f>
        <v>1</v>
      </c>
      <c r="AC327" s="58">
        <f>SUM(X327:AB327)</f>
        <v>5</v>
      </c>
      <c r="AD327" s="58">
        <f t="shared" ca="1" si="311"/>
        <v>0</v>
      </c>
      <c r="AE327" s="58">
        <f t="shared" si="312"/>
        <v>0</v>
      </c>
      <c r="AF327" s="58" t="str">
        <f>IF(G327="","0",VLOOKUP(G327,'登録データ（男）'!$R$4:$T$27,2,FALSE))</f>
        <v>0</v>
      </c>
      <c r="AG327" s="58" t="str">
        <f t="shared" si="313"/>
        <v>00</v>
      </c>
      <c r="AH327" s="58" t="str">
        <f>IF(G327="","0",IF(OR(RIGHT(G327,1)="m",RIGHT(G327,1)="H",RIGHT(G327,1)="W",RIGHT(G327,1)="C",RIGHT(G327,1)="〉"),1,2))</f>
        <v>0</v>
      </c>
      <c r="AI327" s="58" t="str">
        <f t="shared" si="314"/>
        <v>000000</v>
      </c>
      <c r="AJ327" s="58" t="str">
        <f t="shared" ca="1" si="315"/>
        <v/>
      </c>
      <c r="AK327" s="58">
        <f t="shared" si="320"/>
        <v>0</v>
      </c>
      <c r="AL327" s="58" t="str">
        <f>IF(G327="","0",VALUE(VLOOKUP(G327,'登録データ（男）'!$R$4:$T$31,3,FALSE)))</f>
        <v>0</v>
      </c>
      <c r="AM327" s="58">
        <f t="shared" si="316"/>
        <v>0</v>
      </c>
      <c r="AN327" s="58">
        <f t="shared" si="317"/>
        <v>0</v>
      </c>
      <c r="AO327" s="11" t="str">
        <f ca="1">IF(OFFSET(B327,-MOD(ROW(B327),3),0)&lt;&gt;"",IF(RIGHT(G327,1)=")",VALUE(VLOOKUP(OFFSET(B327,-MOD(ROW(B327),3),0),'登録データ（男）'!A312:J1630,8,FALSE)),"0"),"0")</f>
        <v>0</v>
      </c>
      <c r="AP327" s="58">
        <f t="shared" ca="1" si="321"/>
        <v>0</v>
      </c>
      <c r="AQ327" s="58" t="str">
        <f t="shared" ref="AQ327" si="375">IF(AR327="","",RANK(AR327,$AR$18:$AR$467,1))</f>
        <v/>
      </c>
      <c r="AR327" s="58" t="str">
        <f>IF(R327="","",B327)</f>
        <v/>
      </c>
      <c r="AS327" s="58" t="str">
        <f t="shared" ref="AS327" si="376">IF(AT327="","",RANK(AT327,$AT$18:$AT$467,1))</f>
        <v/>
      </c>
      <c r="AT327" s="58" t="str">
        <f>IF(S327="","",B327)</f>
        <v/>
      </c>
      <c r="AU327" s="58" t="str">
        <f t="shared" ref="AU327" si="377">IF(AV327="","",RANK(AV327,$AV$18:$AV$467,1))</f>
        <v/>
      </c>
      <c r="AV327" s="58" t="str">
        <f>IF(OR(G327="十種競技",G328="十種競技",G329="十種競技"),B327,"")</f>
        <v/>
      </c>
      <c r="AW327" s="58"/>
      <c r="AX327" s="58">
        <f>B327</f>
        <v>0</v>
      </c>
      <c r="BD327" s="58" t="str">
        <f>IF(B327="","",VLOOKUP(B327,'登録データ（男）'!$A$3:$L$1202,8))</f>
        <v/>
      </c>
      <c r="BE327" s="58" t="str">
        <f>IF(B327="","",VLOOKUP(B327,'登録データ（男）'!$A$3:$L$1202,11))</f>
        <v/>
      </c>
      <c r="BF327" s="58" t="str">
        <f t="shared" si="318"/>
        <v/>
      </c>
      <c r="BI327" s="58">
        <f t="shared" si="319"/>
        <v>0</v>
      </c>
    </row>
    <row r="328" spans="1:61" ht="18" customHeight="1">
      <c r="A328" s="250"/>
      <c r="B328" s="288"/>
      <c r="C328" s="291"/>
      <c r="D328" s="291"/>
      <c r="E328" s="109"/>
      <c r="F328" s="58" t="s">
        <v>122</v>
      </c>
      <c r="G328" s="103"/>
      <c r="H328" s="109"/>
      <c r="I328" s="102"/>
      <c r="J328" s="61" t="str">
        <f t="shared" si="325"/>
        <v/>
      </c>
      <c r="K328" s="101"/>
      <c r="L328" s="61" t="str">
        <f t="shared" si="326"/>
        <v/>
      </c>
      <c r="M328" s="101"/>
      <c r="N328" s="101"/>
      <c r="O328" s="275"/>
      <c r="P328" s="276"/>
      <c r="Q328" s="276"/>
      <c r="R328" s="260"/>
      <c r="S328" s="297"/>
      <c r="V328" s="60"/>
      <c r="W328" s="58"/>
      <c r="X328" s="58"/>
      <c r="Y328" s="58"/>
      <c r="Z328" s="58"/>
      <c r="AA328" s="58"/>
      <c r="AB328" s="58"/>
      <c r="AC328" s="58"/>
      <c r="AD328" s="58">
        <f t="shared" ca="1" si="311"/>
        <v>0</v>
      </c>
      <c r="AE328" s="58">
        <f t="shared" si="312"/>
        <v>0</v>
      </c>
      <c r="AF328" s="58" t="str">
        <f>IF(G328="","0",VLOOKUP(G328,'登録データ（男）'!$R$4:$T$27,2,FALSE))</f>
        <v>0</v>
      </c>
      <c r="AG328" s="58" t="str">
        <f t="shared" si="313"/>
        <v>00</v>
      </c>
      <c r="AH328" s="58" t="str">
        <f>IF(G328="","0",IF(OR(RIGHT(G328,1)="m",RIGHT(G328,1)="H",RIGHT(G328,1)="W",RIGHT(G328,1)="C"),1,2))</f>
        <v>0</v>
      </c>
      <c r="AI328" s="58" t="str">
        <f t="shared" si="314"/>
        <v>000000</v>
      </c>
      <c r="AJ328" s="58" t="str">
        <f t="shared" ca="1" si="315"/>
        <v/>
      </c>
      <c r="AK328" s="58">
        <f t="shared" si="320"/>
        <v>0</v>
      </c>
      <c r="AL328" s="58" t="str">
        <f>IF(G328="","0",VALUE(VLOOKUP(G328,'登録データ（男）'!$R$4:$T$31,3,FALSE)))</f>
        <v>0</v>
      </c>
      <c r="AM328" s="58">
        <f t="shared" si="316"/>
        <v>0</v>
      </c>
      <c r="AN328" s="58">
        <f t="shared" si="317"/>
        <v>0</v>
      </c>
      <c r="AO328" s="11" t="str">
        <f ca="1">IF(OFFSET(B328,-MOD(ROW(B328),3),0)&lt;&gt;"",IF(RIGHT(G328,1)=")",VALUE(VLOOKUP(OFFSET(B328,-MOD(ROW(B328),3),0),'登録データ（男）'!A313:J1631,8,FALSE)),"0"),"0")</f>
        <v>0</v>
      </c>
      <c r="AP328" s="58">
        <f t="shared" ca="1" si="321"/>
        <v>0</v>
      </c>
      <c r="AQ328" s="58"/>
      <c r="AR328" s="58"/>
      <c r="AS328" s="58"/>
      <c r="AT328" s="58"/>
      <c r="AU328" s="58"/>
      <c r="AV328" s="58"/>
      <c r="AW328" s="58"/>
      <c r="AX328" s="58"/>
      <c r="BD328" s="58" t="str">
        <f>IF(B328="","",VLOOKUP(B328,'登録データ（男）'!$A$3:$L$1202,8))</f>
        <v/>
      </c>
      <c r="BE328" s="58" t="str">
        <f>IF(B328="","",VLOOKUP(B328,'登録データ（男）'!$A$3:$L$1202,11))</f>
        <v/>
      </c>
      <c r="BF328" s="58" t="str">
        <f t="shared" si="318"/>
        <v/>
      </c>
      <c r="BI328" s="58">
        <f t="shared" si="319"/>
        <v>0</v>
      </c>
    </row>
    <row r="329" spans="1:61" ht="18.75" customHeight="1" thickBot="1">
      <c r="A329" s="258"/>
      <c r="B329" s="289"/>
      <c r="C329" s="292"/>
      <c r="D329" s="292"/>
      <c r="E329" s="148" t="s">
        <v>460</v>
      </c>
      <c r="F329" s="73" t="s">
        <v>123</v>
      </c>
      <c r="G329" s="103"/>
      <c r="H329" s="175"/>
      <c r="I329" s="100"/>
      <c r="J329" s="64" t="str">
        <f t="shared" si="325"/>
        <v/>
      </c>
      <c r="K329" s="100"/>
      <c r="L329" s="64" t="str">
        <f t="shared" si="326"/>
        <v/>
      </c>
      <c r="M329" s="100"/>
      <c r="N329" s="98"/>
      <c r="O329" s="271"/>
      <c r="P329" s="272"/>
      <c r="Q329" s="272"/>
      <c r="R329" s="261"/>
      <c r="S329" s="298"/>
      <c r="V329" s="60"/>
      <c r="W329" s="58"/>
      <c r="X329" s="58"/>
      <c r="Y329" s="58"/>
      <c r="Z329" s="58"/>
      <c r="AA329" s="58"/>
      <c r="AB329" s="58"/>
      <c r="AC329" s="58"/>
      <c r="AD329" s="58">
        <f t="shared" ca="1" si="311"/>
        <v>0</v>
      </c>
      <c r="AE329" s="58">
        <f t="shared" si="312"/>
        <v>0</v>
      </c>
      <c r="AF329" s="58" t="str">
        <f>IF(G329="","0",VLOOKUP(G329,'登録データ（男）'!$R$4:$T$27,2,FALSE))</f>
        <v>0</v>
      </c>
      <c r="AG329" s="58" t="str">
        <f t="shared" si="313"/>
        <v>00</v>
      </c>
      <c r="AH329" s="58" t="str">
        <f>IF(G329="","0",IF(OR(RIGHT(G329,1)="m",RIGHT(G329,1)="H",RIGHT(G329,1)="W",RIGHT(G329,1)="C"),1,2))</f>
        <v>0</v>
      </c>
      <c r="AI329" s="58" t="str">
        <f t="shared" si="314"/>
        <v>000000</v>
      </c>
      <c r="AJ329" s="58" t="str">
        <f t="shared" ca="1" si="315"/>
        <v/>
      </c>
      <c r="AK329" s="58">
        <f t="shared" si="320"/>
        <v>0</v>
      </c>
      <c r="AL329" s="58" t="str">
        <f>IF(G329="","0",VALUE(VLOOKUP(G329,'登録データ（男）'!$R$4:$T$31,3,FALSE)))</f>
        <v>0</v>
      </c>
      <c r="AM329" s="58">
        <f t="shared" si="316"/>
        <v>0</v>
      </c>
      <c r="AN329" s="58">
        <f t="shared" si="317"/>
        <v>0</v>
      </c>
      <c r="AO329" s="11" t="str">
        <f ca="1">IF(OFFSET(B329,-MOD(ROW(B329),3),0)&lt;&gt;"",IF(RIGHT(G329,1)=")",VALUE(VLOOKUP(OFFSET(B329,-MOD(ROW(B329),3),0),'登録データ（男）'!A314:J1632,8,FALSE)),"0"),"0")</f>
        <v>0</v>
      </c>
      <c r="AP329" s="58">
        <f t="shared" ca="1" si="321"/>
        <v>0</v>
      </c>
      <c r="AQ329" s="58"/>
      <c r="AR329" s="58"/>
      <c r="AS329" s="58"/>
      <c r="AT329" s="58"/>
      <c r="AU329" s="58"/>
      <c r="AV329" s="58"/>
      <c r="AW329" s="58"/>
      <c r="AX329" s="58"/>
      <c r="BD329" s="58" t="str">
        <f>IF(B329="","",VLOOKUP(B329,'登録データ（男）'!$A$3:$L$1202,8))</f>
        <v/>
      </c>
      <c r="BE329" s="58" t="str">
        <f>IF(B329="","",VLOOKUP(B329,'登録データ（男）'!$A$3:$L$1202,11))</f>
        <v/>
      </c>
      <c r="BF329" s="58" t="str">
        <f t="shared" si="318"/>
        <v/>
      </c>
      <c r="BI329" s="58">
        <f t="shared" si="319"/>
        <v>0</v>
      </c>
    </row>
    <row r="330" spans="1:61" ht="18" customHeight="1" thickTop="1">
      <c r="A330" s="257">
        <v>105</v>
      </c>
      <c r="B330" s="287"/>
      <c r="C330" s="290" t="str">
        <f>IF(B330="","",VLOOKUP(B330,'登録データ（男）'!$A$3:$W$2000,2,FALSE))</f>
        <v/>
      </c>
      <c r="D330" s="290" t="str">
        <f>IF(B330="","",VLOOKUP(B330,'登録データ（男）'!$A$3:$W$2000,3,FALSE))</f>
        <v/>
      </c>
      <c r="E330" s="58" t="str">
        <f>IF(B330="","",VLOOKUP(B330,'登録データ（男）'!$A$3:$W$2000,7,FALSE))</f>
        <v/>
      </c>
      <c r="F330" s="72" t="s">
        <v>121</v>
      </c>
      <c r="G330" s="95"/>
      <c r="H330" s="176"/>
      <c r="I330" s="97"/>
      <c r="J330" s="99" t="str">
        <f t="shared" si="325"/>
        <v/>
      </c>
      <c r="K330" s="97"/>
      <c r="L330" s="99" t="str">
        <f t="shared" si="326"/>
        <v/>
      </c>
      <c r="M330" s="97"/>
      <c r="N330" s="96"/>
      <c r="O330" s="273"/>
      <c r="P330" s="274"/>
      <c r="Q330" s="274"/>
      <c r="R330" s="259"/>
      <c r="S330" s="296"/>
      <c r="V330" s="60"/>
      <c r="W330" s="58">
        <f>IF(B330="",0,IF(VLOOKUP(B330,'登録データ（男）'!$A$3:$AT$1687,29,FALSE)=1,0,1))</f>
        <v>0</v>
      </c>
      <c r="X330" s="58">
        <f>IF(B330="",1,0)</f>
        <v>1</v>
      </c>
      <c r="Y330" s="58">
        <f>IF(C330="",1,0)</f>
        <v>1</v>
      </c>
      <c r="Z330" s="58">
        <f>IF(D330="",1,0)</f>
        <v>1</v>
      </c>
      <c r="AA330" s="58">
        <f>IF(E330="",1,0)</f>
        <v>1</v>
      </c>
      <c r="AB330" s="58">
        <f>IF(E331="",1,0)</f>
        <v>1</v>
      </c>
      <c r="AC330" s="58">
        <f>SUM(X330:AB330)</f>
        <v>5</v>
      </c>
      <c r="AD330" s="58">
        <f t="shared" ca="1" si="311"/>
        <v>0</v>
      </c>
      <c r="AE330" s="58">
        <f t="shared" si="312"/>
        <v>0</v>
      </c>
      <c r="AF330" s="58" t="str">
        <f>IF(G330="","0",VLOOKUP(G330,'登録データ（男）'!$R$4:$T$27,2,FALSE))</f>
        <v>0</v>
      </c>
      <c r="AG330" s="58" t="str">
        <f t="shared" si="313"/>
        <v>00</v>
      </c>
      <c r="AH330" s="58" t="str">
        <f>IF(G330="","0",IF(OR(RIGHT(G330,1)="m",RIGHT(G330,1)="H",RIGHT(G330,1)="W",RIGHT(G330,1)="C",RIGHT(G330,1)="〉"),1,2))</f>
        <v>0</v>
      </c>
      <c r="AI330" s="58" t="str">
        <f t="shared" si="314"/>
        <v>000000</v>
      </c>
      <c r="AJ330" s="58" t="str">
        <f t="shared" ca="1" si="315"/>
        <v/>
      </c>
      <c r="AK330" s="58">
        <f t="shared" si="320"/>
        <v>0</v>
      </c>
      <c r="AL330" s="58" t="str">
        <f>IF(G330="","0",VALUE(VLOOKUP(G330,'登録データ（男）'!$R$4:$T$31,3,FALSE)))</f>
        <v>0</v>
      </c>
      <c r="AM330" s="58">
        <f t="shared" si="316"/>
        <v>0</v>
      </c>
      <c r="AN330" s="58">
        <f t="shared" si="317"/>
        <v>0</v>
      </c>
      <c r="AO330" s="11" t="str">
        <f ca="1">IF(OFFSET(B330,-MOD(ROW(B330),3),0)&lt;&gt;"",IF(RIGHT(G330,1)=")",VALUE(VLOOKUP(OFFSET(B330,-MOD(ROW(B330),3),0),'登録データ（男）'!A315:J1633,8,FALSE)),"0"),"0")</f>
        <v>0</v>
      </c>
      <c r="AP330" s="58">
        <f t="shared" ca="1" si="321"/>
        <v>0</v>
      </c>
      <c r="AQ330" s="58" t="str">
        <f t="shared" ref="AQ330" si="378">IF(AR330="","",RANK(AR330,$AR$18:$AR$467,1))</f>
        <v/>
      </c>
      <c r="AR330" s="58" t="str">
        <f>IF(R330="","",B330)</f>
        <v/>
      </c>
      <c r="AS330" s="58" t="str">
        <f t="shared" ref="AS330" si="379">IF(AT330="","",RANK(AT330,$AT$18:$AT$467,1))</f>
        <v/>
      </c>
      <c r="AT330" s="58" t="str">
        <f>IF(S330="","",B330)</f>
        <v/>
      </c>
      <c r="AU330" s="58" t="str">
        <f t="shared" ref="AU330" si="380">IF(AV330="","",RANK(AV330,$AV$18:$AV$467,1))</f>
        <v/>
      </c>
      <c r="AV330" s="58" t="str">
        <f>IF(OR(G330="十種競技",G331="十種競技",G332="十種競技"),B330,"")</f>
        <v/>
      </c>
      <c r="AW330" s="58"/>
      <c r="AX330" s="58">
        <f>B330</f>
        <v>0</v>
      </c>
      <c r="BD330" s="58" t="str">
        <f>IF(B330="","",VLOOKUP(B330,'登録データ（男）'!$A$3:$L$1202,8))</f>
        <v/>
      </c>
      <c r="BE330" s="58" t="str">
        <f>IF(B330="","",VLOOKUP(B330,'登録データ（男）'!$A$3:$L$1202,11))</f>
        <v/>
      </c>
      <c r="BF330" s="58" t="str">
        <f t="shared" si="318"/>
        <v/>
      </c>
      <c r="BI330" s="58">
        <f t="shared" si="319"/>
        <v>0</v>
      </c>
    </row>
    <row r="331" spans="1:61" ht="18" customHeight="1">
      <c r="A331" s="250"/>
      <c r="B331" s="288"/>
      <c r="C331" s="291"/>
      <c r="D331" s="291"/>
      <c r="E331" s="109"/>
      <c r="F331" s="58" t="s">
        <v>122</v>
      </c>
      <c r="G331" s="103"/>
      <c r="H331" s="109"/>
      <c r="I331" s="102"/>
      <c r="J331" s="61" t="str">
        <f t="shared" si="325"/>
        <v/>
      </c>
      <c r="K331" s="101"/>
      <c r="L331" s="61" t="str">
        <f t="shared" si="326"/>
        <v/>
      </c>
      <c r="M331" s="101"/>
      <c r="N331" s="101"/>
      <c r="O331" s="275"/>
      <c r="P331" s="276"/>
      <c r="Q331" s="276"/>
      <c r="R331" s="260"/>
      <c r="S331" s="297"/>
      <c r="V331" s="60"/>
      <c r="W331" s="58"/>
      <c r="X331" s="58"/>
      <c r="Y331" s="58"/>
      <c r="Z331" s="58"/>
      <c r="AA331" s="58"/>
      <c r="AB331" s="58"/>
      <c r="AC331" s="58"/>
      <c r="AD331" s="58">
        <f t="shared" ca="1" si="311"/>
        <v>0</v>
      </c>
      <c r="AE331" s="58">
        <f t="shared" si="312"/>
        <v>0</v>
      </c>
      <c r="AF331" s="58" t="str">
        <f>IF(G331="","0",VLOOKUP(G331,'登録データ（男）'!$R$4:$T$27,2,FALSE))</f>
        <v>0</v>
      </c>
      <c r="AG331" s="58" t="str">
        <f t="shared" si="313"/>
        <v>00</v>
      </c>
      <c r="AH331" s="58" t="str">
        <f>IF(G331="","0",IF(OR(RIGHT(G331,1)="m",RIGHT(G331,1)="H",RIGHT(G331,1)="W",RIGHT(G331,1)="C"),1,2))</f>
        <v>0</v>
      </c>
      <c r="AI331" s="58" t="str">
        <f t="shared" si="314"/>
        <v>000000</v>
      </c>
      <c r="AJ331" s="58" t="str">
        <f t="shared" ca="1" si="315"/>
        <v/>
      </c>
      <c r="AK331" s="58">
        <f t="shared" si="320"/>
        <v>0</v>
      </c>
      <c r="AL331" s="58" t="str">
        <f>IF(G331="","0",VALUE(VLOOKUP(G331,'登録データ（男）'!$R$4:$T$31,3,FALSE)))</f>
        <v>0</v>
      </c>
      <c r="AM331" s="58">
        <f t="shared" si="316"/>
        <v>0</v>
      </c>
      <c r="AN331" s="58">
        <f t="shared" si="317"/>
        <v>0</v>
      </c>
      <c r="AO331" s="11" t="str">
        <f ca="1">IF(OFFSET(B331,-MOD(ROW(B331),3),0)&lt;&gt;"",IF(RIGHT(G331,1)=")",VALUE(VLOOKUP(OFFSET(B331,-MOD(ROW(B331),3),0),'登録データ（男）'!A316:J1634,8,FALSE)),"0"),"0")</f>
        <v>0</v>
      </c>
      <c r="AP331" s="58">
        <f t="shared" ca="1" si="321"/>
        <v>0</v>
      </c>
      <c r="AQ331" s="58"/>
      <c r="AR331" s="58"/>
      <c r="AS331" s="58"/>
      <c r="AT331" s="58"/>
      <c r="AU331" s="58"/>
      <c r="AV331" s="58"/>
      <c r="AW331" s="58"/>
      <c r="AX331" s="58"/>
      <c r="BD331" s="58" t="str">
        <f>IF(B331="","",VLOOKUP(B331,'登録データ（男）'!$A$3:$L$1202,8))</f>
        <v/>
      </c>
      <c r="BE331" s="58" t="str">
        <f>IF(B331="","",VLOOKUP(B331,'登録データ（男）'!$A$3:$L$1202,11))</f>
        <v/>
      </c>
      <c r="BF331" s="58" t="str">
        <f t="shared" si="318"/>
        <v/>
      </c>
      <c r="BI331" s="58">
        <f t="shared" si="319"/>
        <v>0</v>
      </c>
    </row>
    <row r="332" spans="1:61" ht="18.75" customHeight="1" thickBot="1">
      <c r="A332" s="258"/>
      <c r="B332" s="289"/>
      <c r="C332" s="292"/>
      <c r="D332" s="292"/>
      <c r="E332" s="148" t="s">
        <v>460</v>
      </c>
      <c r="F332" s="73" t="s">
        <v>123</v>
      </c>
      <c r="G332" s="103"/>
      <c r="H332" s="175"/>
      <c r="I332" s="100"/>
      <c r="J332" s="64" t="str">
        <f t="shared" si="325"/>
        <v/>
      </c>
      <c r="K332" s="100"/>
      <c r="L332" s="64" t="str">
        <f t="shared" si="326"/>
        <v/>
      </c>
      <c r="M332" s="100"/>
      <c r="N332" s="98"/>
      <c r="O332" s="271"/>
      <c r="P332" s="272"/>
      <c r="Q332" s="272"/>
      <c r="R332" s="261"/>
      <c r="S332" s="298"/>
      <c r="V332" s="60"/>
      <c r="W332" s="58"/>
      <c r="X332" s="58"/>
      <c r="Y332" s="58"/>
      <c r="Z332" s="58"/>
      <c r="AA332" s="58"/>
      <c r="AB332" s="58"/>
      <c r="AC332" s="58"/>
      <c r="AD332" s="58">
        <f t="shared" ca="1" si="311"/>
        <v>0</v>
      </c>
      <c r="AE332" s="58">
        <f t="shared" si="312"/>
        <v>0</v>
      </c>
      <c r="AF332" s="58" t="str">
        <f>IF(G332="","0",VLOOKUP(G332,'登録データ（男）'!$R$4:$T$27,2,FALSE))</f>
        <v>0</v>
      </c>
      <c r="AG332" s="58" t="str">
        <f t="shared" si="313"/>
        <v>00</v>
      </c>
      <c r="AH332" s="58" t="str">
        <f>IF(G332="","0",IF(OR(RIGHT(G332,1)="m",RIGHT(G332,1)="H",RIGHT(G332,1)="W",RIGHT(G332,1)="C"),1,2))</f>
        <v>0</v>
      </c>
      <c r="AI332" s="58" t="str">
        <f t="shared" si="314"/>
        <v>000000</v>
      </c>
      <c r="AJ332" s="58" t="str">
        <f t="shared" ca="1" si="315"/>
        <v/>
      </c>
      <c r="AK332" s="58">
        <f t="shared" si="320"/>
        <v>0</v>
      </c>
      <c r="AL332" s="58" t="str">
        <f>IF(G332="","0",VALUE(VLOOKUP(G332,'登録データ（男）'!$R$4:$T$31,3,FALSE)))</f>
        <v>0</v>
      </c>
      <c r="AM332" s="58">
        <f t="shared" si="316"/>
        <v>0</v>
      </c>
      <c r="AN332" s="58">
        <f t="shared" si="317"/>
        <v>0</v>
      </c>
      <c r="AO332" s="11" t="str">
        <f ca="1">IF(OFFSET(B332,-MOD(ROW(B332),3),0)&lt;&gt;"",IF(RIGHT(G332,1)=")",VALUE(VLOOKUP(OFFSET(B332,-MOD(ROW(B332),3),0),'登録データ（男）'!A317:J1635,8,FALSE)),"0"),"0")</f>
        <v>0</v>
      </c>
      <c r="AP332" s="58">
        <f t="shared" ca="1" si="321"/>
        <v>0</v>
      </c>
      <c r="AQ332" s="58"/>
      <c r="AR332" s="58"/>
      <c r="AS332" s="58"/>
      <c r="AT332" s="58"/>
      <c r="AU332" s="58"/>
      <c r="AV332" s="58"/>
      <c r="AW332" s="58"/>
      <c r="AX332" s="58"/>
      <c r="BD332" s="58" t="str">
        <f>IF(B332="","",VLOOKUP(B332,'登録データ（男）'!$A$3:$L$1202,8))</f>
        <v/>
      </c>
      <c r="BE332" s="58" t="str">
        <f>IF(B332="","",VLOOKUP(B332,'登録データ（男）'!$A$3:$L$1202,11))</f>
        <v/>
      </c>
      <c r="BF332" s="58" t="str">
        <f t="shared" si="318"/>
        <v/>
      </c>
      <c r="BI332" s="58">
        <f t="shared" si="319"/>
        <v>0</v>
      </c>
    </row>
    <row r="333" spans="1:61" ht="18" customHeight="1" thickTop="1">
      <c r="A333" s="257">
        <v>106</v>
      </c>
      <c r="B333" s="287"/>
      <c r="C333" s="290" t="str">
        <f>IF(B333="","",VLOOKUP(B333,'登録データ（男）'!$A$3:$W$2000,2,FALSE))</f>
        <v/>
      </c>
      <c r="D333" s="290" t="str">
        <f>IF(B333="","",VLOOKUP(B333,'登録データ（男）'!$A$3:$W$2000,3,FALSE))</f>
        <v/>
      </c>
      <c r="E333" s="58" t="str">
        <f>IF(B333="","",VLOOKUP(B333,'登録データ（男）'!$A$3:$W$2000,7,FALSE))</f>
        <v/>
      </c>
      <c r="F333" s="72" t="s">
        <v>121</v>
      </c>
      <c r="G333" s="95"/>
      <c r="H333" s="176"/>
      <c r="I333" s="97"/>
      <c r="J333" s="99" t="str">
        <f t="shared" si="325"/>
        <v/>
      </c>
      <c r="K333" s="97"/>
      <c r="L333" s="99" t="str">
        <f t="shared" si="326"/>
        <v/>
      </c>
      <c r="M333" s="97"/>
      <c r="N333" s="96"/>
      <c r="O333" s="273"/>
      <c r="P333" s="274"/>
      <c r="Q333" s="274"/>
      <c r="R333" s="259"/>
      <c r="S333" s="296"/>
      <c r="V333" s="60"/>
      <c r="W333" s="58">
        <f>IF(B333="",0,IF(VLOOKUP(B333,'登録データ（男）'!$A$3:$AT$1687,29,FALSE)=1,0,1))</f>
        <v>0</v>
      </c>
      <c r="X333" s="58">
        <f>IF(B333="",1,0)</f>
        <v>1</v>
      </c>
      <c r="Y333" s="58">
        <f>IF(C333="",1,0)</f>
        <v>1</v>
      </c>
      <c r="Z333" s="58">
        <f>IF(D333="",1,0)</f>
        <v>1</v>
      </c>
      <c r="AA333" s="58">
        <f>IF(E333="",1,0)</f>
        <v>1</v>
      </c>
      <c r="AB333" s="58">
        <f>IF(E334="",1,0)</f>
        <v>1</v>
      </c>
      <c r="AC333" s="58">
        <f>SUM(X333:AB333)</f>
        <v>5</v>
      </c>
      <c r="AD333" s="58">
        <f t="shared" ca="1" si="311"/>
        <v>0</v>
      </c>
      <c r="AE333" s="58">
        <f t="shared" si="312"/>
        <v>0</v>
      </c>
      <c r="AF333" s="58" t="str">
        <f>IF(G333="","0",VLOOKUP(G333,'登録データ（男）'!$R$4:$T$27,2,FALSE))</f>
        <v>0</v>
      </c>
      <c r="AG333" s="58" t="str">
        <f t="shared" si="313"/>
        <v>00</v>
      </c>
      <c r="AH333" s="58" t="str">
        <f>IF(G333="","0",IF(OR(RIGHT(G333,1)="m",RIGHT(G333,1)="H",RIGHT(G333,1)="W",RIGHT(G333,1)="C",RIGHT(G333,1)="〉"),1,2))</f>
        <v>0</v>
      </c>
      <c r="AI333" s="58" t="str">
        <f t="shared" si="314"/>
        <v>000000</v>
      </c>
      <c r="AJ333" s="58" t="str">
        <f t="shared" ca="1" si="315"/>
        <v/>
      </c>
      <c r="AK333" s="58">
        <f t="shared" si="320"/>
        <v>0</v>
      </c>
      <c r="AL333" s="58" t="str">
        <f>IF(G333="","0",VALUE(VLOOKUP(G333,'登録データ（男）'!$R$4:$T$31,3,FALSE)))</f>
        <v>0</v>
      </c>
      <c r="AM333" s="58">
        <f t="shared" si="316"/>
        <v>0</v>
      </c>
      <c r="AN333" s="58">
        <f t="shared" si="317"/>
        <v>0</v>
      </c>
      <c r="AO333" s="11" t="str">
        <f ca="1">IF(OFFSET(B333,-MOD(ROW(B333),3),0)&lt;&gt;"",IF(RIGHT(G333,1)=")",VALUE(VLOOKUP(OFFSET(B333,-MOD(ROW(B333),3),0),'登録データ（男）'!A318:J1636,8,FALSE)),"0"),"0")</f>
        <v>0</v>
      </c>
      <c r="AP333" s="58">
        <f t="shared" ca="1" si="321"/>
        <v>0</v>
      </c>
      <c r="AQ333" s="58" t="str">
        <f t="shared" ref="AQ333" si="381">IF(AR333="","",RANK(AR333,$AR$18:$AR$467,1))</f>
        <v/>
      </c>
      <c r="AR333" s="58" t="str">
        <f>IF(R333="","",B333)</f>
        <v/>
      </c>
      <c r="AS333" s="58" t="str">
        <f t="shared" ref="AS333" si="382">IF(AT333="","",RANK(AT333,$AT$18:$AT$467,1))</f>
        <v/>
      </c>
      <c r="AT333" s="58" t="str">
        <f>IF(S333="","",B333)</f>
        <v/>
      </c>
      <c r="AU333" s="58" t="str">
        <f t="shared" ref="AU333" si="383">IF(AV333="","",RANK(AV333,$AV$18:$AV$467,1))</f>
        <v/>
      </c>
      <c r="AV333" s="58" t="str">
        <f>IF(OR(G333="十種競技",G334="十種競技",G335="十種競技"),B333,"")</f>
        <v/>
      </c>
      <c r="AW333" s="58"/>
      <c r="AX333" s="58">
        <f>B333</f>
        <v>0</v>
      </c>
      <c r="BD333" s="58" t="str">
        <f>IF(B333="","",VLOOKUP(B333,'登録データ（男）'!$A$3:$L$1202,8))</f>
        <v/>
      </c>
      <c r="BE333" s="58" t="str">
        <f>IF(B333="","",VLOOKUP(B333,'登録データ（男）'!$A$3:$L$1202,11))</f>
        <v/>
      </c>
      <c r="BF333" s="58" t="str">
        <f t="shared" si="318"/>
        <v/>
      </c>
      <c r="BI333" s="58">
        <f t="shared" si="319"/>
        <v>0</v>
      </c>
    </row>
    <row r="334" spans="1:61" ht="18.75" customHeight="1">
      <c r="A334" s="250"/>
      <c r="B334" s="288"/>
      <c r="C334" s="291"/>
      <c r="D334" s="291"/>
      <c r="E334" s="109"/>
      <c r="F334" s="58" t="s">
        <v>122</v>
      </c>
      <c r="G334" s="103"/>
      <c r="H334" s="109"/>
      <c r="I334" s="102"/>
      <c r="J334" s="61" t="str">
        <f t="shared" si="325"/>
        <v/>
      </c>
      <c r="K334" s="101"/>
      <c r="L334" s="61" t="str">
        <f t="shared" si="326"/>
        <v/>
      </c>
      <c r="M334" s="101"/>
      <c r="N334" s="101"/>
      <c r="O334" s="275"/>
      <c r="P334" s="276"/>
      <c r="Q334" s="276"/>
      <c r="R334" s="260"/>
      <c r="S334" s="297"/>
      <c r="V334" s="60"/>
      <c r="W334" s="58"/>
      <c r="X334" s="58"/>
      <c r="Y334" s="58"/>
      <c r="Z334" s="58"/>
      <c r="AA334" s="58"/>
      <c r="AB334" s="58"/>
      <c r="AC334" s="58"/>
      <c r="AD334" s="58">
        <f t="shared" ca="1" si="311"/>
        <v>0</v>
      </c>
      <c r="AE334" s="58">
        <f t="shared" si="312"/>
        <v>0</v>
      </c>
      <c r="AF334" s="58" t="str">
        <f>IF(G334="","0",VLOOKUP(G334,'登録データ（男）'!$R$4:$T$27,2,FALSE))</f>
        <v>0</v>
      </c>
      <c r="AG334" s="58" t="str">
        <f t="shared" si="313"/>
        <v>00</v>
      </c>
      <c r="AH334" s="58" t="str">
        <f>IF(G334="","0",IF(OR(RIGHT(G334,1)="m",RIGHT(G334,1)="H",RIGHT(G334,1)="W",RIGHT(G334,1)="C"),1,2))</f>
        <v>0</v>
      </c>
      <c r="AI334" s="58" t="str">
        <f t="shared" si="314"/>
        <v>000000</v>
      </c>
      <c r="AJ334" s="58" t="str">
        <f t="shared" ca="1" si="315"/>
        <v/>
      </c>
      <c r="AK334" s="58">
        <f t="shared" si="320"/>
        <v>0</v>
      </c>
      <c r="AL334" s="58" t="str">
        <f>IF(G334="","0",VALUE(VLOOKUP(G334,'登録データ（男）'!$R$4:$T$31,3,FALSE)))</f>
        <v>0</v>
      </c>
      <c r="AM334" s="58">
        <f t="shared" si="316"/>
        <v>0</v>
      </c>
      <c r="AN334" s="58">
        <f t="shared" si="317"/>
        <v>0</v>
      </c>
      <c r="AO334" s="11" t="str">
        <f ca="1">IF(OFFSET(B334,-MOD(ROW(B334),3),0)&lt;&gt;"",IF(RIGHT(G334,1)=")",VALUE(VLOOKUP(OFFSET(B334,-MOD(ROW(B334),3),0),'登録データ（男）'!A319:J1637,8,FALSE)),"0"),"0")</f>
        <v>0</v>
      </c>
      <c r="AP334" s="58">
        <f t="shared" ca="1" si="321"/>
        <v>0</v>
      </c>
      <c r="AQ334" s="58"/>
      <c r="AR334" s="58"/>
      <c r="AS334" s="58"/>
      <c r="AT334" s="58"/>
      <c r="AU334" s="58"/>
      <c r="AV334" s="58"/>
      <c r="AW334" s="58"/>
      <c r="AX334" s="58"/>
      <c r="BD334" s="58" t="str">
        <f>IF(B334="","",VLOOKUP(B334,'登録データ（男）'!$A$3:$L$1202,8))</f>
        <v/>
      </c>
      <c r="BE334" s="58" t="str">
        <f>IF(B334="","",VLOOKUP(B334,'登録データ（男）'!$A$3:$L$1202,11))</f>
        <v/>
      </c>
      <c r="BF334" s="58" t="str">
        <f t="shared" si="318"/>
        <v/>
      </c>
      <c r="BI334" s="58">
        <f t="shared" si="319"/>
        <v>0</v>
      </c>
    </row>
    <row r="335" spans="1:61" ht="18.75" customHeight="1" thickBot="1">
      <c r="A335" s="258"/>
      <c r="B335" s="289"/>
      <c r="C335" s="292"/>
      <c r="D335" s="292"/>
      <c r="E335" s="148" t="s">
        <v>460</v>
      </c>
      <c r="F335" s="73" t="s">
        <v>123</v>
      </c>
      <c r="G335" s="103"/>
      <c r="H335" s="175"/>
      <c r="I335" s="100"/>
      <c r="J335" s="64" t="str">
        <f t="shared" si="325"/>
        <v/>
      </c>
      <c r="K335" s="100"/>
      <c r="L335" s="64" t="str">
        <f t="shared" si="326"/>
        <v/>
      </c>
      <c r="M335" s="100"/>
      <c r="N335" s="98"/>
      <c r="O335" s="271"/>
      <c r="P335" s="272"/>
      <c r="Q335" s="272"/>
      <c r="R335" s="261"/>
      <c r="S335" s="298"/>
      <c r="V335" s="60"/>
      <c r="W335" s="58"/>
      <c r="X335" s="58"/>
      <c r="Y335" s="58"/>
      <c r="Z335" s="58"/>
      <c r="AA335" s="58"/>
      <c r="AB335" s="58"/>
      <c r="AC335" s="58"/>
      <c r="AD335" s="58">
        <f t="shared" ca="1" si="311"/>
        <v>0</v>
      </c>
      <c r="AE335" s="58">
        <f t="shared" si="312"/>
        <v>0</v>
      </c>
      <c r="AF335" s="58" t="str">
        <f>IF(G335="","0",VLOOKUP(G335,'登録データ（男）'!$R$4:$T$27,2,FALSE))</f>
        <v>0</v>
      </c>
      <c r="AG335" s="58" t="str">
        <f t="shared" si="313"/>
        <v>00</v>
      </c>
      <c r="AH335" s="58" t="str">
        <f>IF(G335="","0",IF(OR(RIGHT(G335,1)="m",RIGHT(G335,1)="H",RIGHT(G335,1)="W",RIGHT(G335,1)="C"),1,2))</f>
        <v>0</v>
      </c>
      <c r="AI335" s="58" t="str">
        <f t="shared" si="314"/>
        <v>000000</v>
      </c>
      <c r="AJ335" s="58" t="str">
        <f t="shared" ca="1" si="315"/>
        <v/>
      </c>
      <c r="AK335" s="58">
        <f t="shared" si="320"/>
        <v>0</v>
      </c>
      <c r="AL335" s="58" t="str">
        <f>IF(G335="","0",VALUE(VLOOKUP(G335,'登録データ（男）'!$R$4:$T$31,3,FALSE)))</f>
        <v>0</v>
      </c>
      <c r="AM335" s="58">
        <f t="shared" si="316"/>
        <v>0</v>
      </c>
      <c r="AN335" s="58">
        <f t="shared" si="317"/>
        <v>0</v>
      </c>
      <c r="AO335" s="11" t="str">
        <f ca="1">IF(OFFSET(B335,-MOD(ROW(B335),3),0)&lt;&gt;"",IF(RIGHT(G335,1)=")",VALUE(VLOOKUP(OFFSET(B335,-MOD(ROW(B335),3),0),'登録データ（男）'!A320:J1638,8,FALSE)),"0"),"0")</f>
        <v>0</v>
      </c>
      <c r="AP335" s="58">
        <f t="shared" ca="1" si="321"/>
        <v>0</v>
      </c>
      <c r="AQ335" s="58"/>
      <c r="AR335" s="58"/>
      <c r="AS335" s="58"/>
      <c r="AT335" s="58"/>
      <c r="AU335" s="58"/>
      <c r="AV335" s="58"/>
      <c r="AW335" s="58"/>
      <c r="AX335" s="58"/>
      <c r="BD335" s="58" t="str">
        <f>IF(B335="","",VLOOKUP(B335,'登録データ（男）'!$A$3:$L$1202,8))</f>
        <v/>
      </c>
      <c r="BE335" s="58" t="str">
        <f>IF(B335="","",VLOOKUP(B335,'登録データ（男）'!$A$3:$L$1202,11))</f>
        <v/>
      </c>
      <c r="BF335" s="58" t="str">
        <f t="shared" si="318"/>
        <v/>
      </c>
      <c r="BI335" s="58">
        <f t="shared" si="319"/>
        <v>0</v>
      </c>
    </row>
    <row r="336" spans="1:61" ht="18.75" customHeight="1" thickTop="1">
      <c r="A336" s="257">
        <v>107</v>
      </c>
      <c r="B336" s="287"/>
      <c r="C336" s="290" t="str">
        <f>IF(B336="","",VLOOKUP(B336,'登録データ（男）'!$A$3:$W$2000,2,FALSE))</f>
        <v/>
      </c>
      <c r="D336" s="290" t="str">
        <f>IF(B336="","",VLOOKUP(B336,'登録データ（男）'!$A$3:$W$2000,3,FALSE))</f>
        <v/>
      </c>
      <c r="E336" s="58" t="str">
        <f>IF(B336="","",VLOOKUP(B336,'登録データ（男）'!$A$3:$W$2000,7,FALSE))</f>
        <v/>
      </c>
      <c r="F336" s="72" t="s">
        <v>121</v>
      </c>
      <c r="G336" s="95"/>
      <c r="H336" s="176"/>
      <c r="I336" s="97"/>
      <c r="J336" s="99" t="str">
        <f t="shared" si="325"/>
        <v/>
      </c>
      <c r="K336" s="97"/>
      <c r="L336" s="99" t="str">
        <f t="shared" si="326"/>
        <v/>
      </c>
      <c r="M336" s="97"/>
      <c r="N336" s="96"/>
      <c r="O336" s="273"/>
      <c r="P336" s="274"/>
      <c r="Q336" s="274"/>
      <c r="R336" s="259"/>
      <c r="S336" s="296"/>
      <c r="V336" s="60"/>
      <c r="W336" s="58">
        <f>IF(B336="",0,IF(VLOOKUP(B336,'登録データ（男）'!$A$3:$AT$1687,29,FALSE)=1,0,1))</f>
        <v>0</v>
      </c>
      <c r="X336" s="58">
        <f>IF(B336="",1,0)</f>
        <v>1</v>
      </c>
      <c r="Y336" s="58">
        <f>IF(C336="",1,0)</f>
        <v>1</v>
      </c>
      <c r="Z336" s="58">
        <f>IF(D336="",1,0)</f>
        <v>1</v>
      </c>
      <c r="AA336" s="58">
        <f>IF(E336="",1,0)</f>
        <v>1</v>
      </c>
      <c r="AB336" s="58">
        <f>IF(E337="",1,0)</f>
        <v>1</v>
      </c>
      <c r="AC336" s="58">
        <f>SUM(X336:AB336)</f>
        <v>5</v>
      </c>
      <c r="AD336" s="58">
        <f t="shared" ca="1" si="311"/>
        <v>0</v>
      </c>
      <c r="AE336" s="58">
        <f t="shared" si="312"/>
        <v>0</v>
      </c>
      <c r="AF336" s="58" t="str">
        <f>IF(G336="","0",VLOOKUP(G336,'登録データ（男）'!$R$4:$T$27,2,FALSE))</f>
        <v>0</v>
      </c>
      <c r="AG336" s="58" t="str">
        <f t="shared" si="313"/>
        <v>00</v>
      </c>
      <c r="AH336" s="58" t="str">
        <f>IF(G336="","0",IF(OR(RIGHT(G336,1)="m",RIGHT(G336,1)="H",RIGHT(G336,1)="W",RIGHT(G336,1)="C",RIGHT(G336,1)="〉"),1,2))</f>
        <v>0</v>
      </c>
      <c r="AI336" s="58" t="str">
        <f t="shared" si="314"/>
        <v>000000</v>
      </c>
      <c r="AJ336" s="58" t="str">
        <f t="shared" ca="1" si="315"/>
        <v/>
      </c>
      <c r="AK336" s="58">
        <f t="shared" si="320"/>
        <v>0</v>
      </c>
      <c r="AL336" s="58" t="str">
        <f>IF(G336="","0",VALUE(VLOOKUP(G336,'登録データ（男）'!$R$4:$T$31,3,FALSE)))</f>
        <v>0</v>
      </c>
      <c r="AM336" s="58">
        <f t="shared" si="316"/>
        <v>0</v>
      </c>
      <c r="AN336" s="58">
        <f t="shared" si="317"/>
        <v>0</v>
      </c>
      <c r="AO336" s="11" t="str">
        <f ca="1">IF(OFFSET(B336,-MOD(ROW(B336),3),0)&lt;&gt;"",IF(RIGHT(G336,1)=")",VALUE(VLOOKUP(OFFSET(B336,-MOD(ROW(B336),3),0),'登録データ（男）'!A321:J1639,8,FALSE)),"0"),"0")</f>
        <v>0</v>
      </c>
      <c r="AP336" s="58">
        <f t="shared" ca="1" si="321"/>
        <v>0</v>
      </c>
      <c r="AQ336" s="58" t="str">
        <f t="shared" ref="AQ336" si="384">IF(AR336="","",RANK(AR336,$AR$18:$AR$467,1))</f>
        <v/>
      </c>
      <c r="AR336" s="58" t="str">
        <f>IF(R336="","",B336)</f>
        <v/>
      </c>
      <c r="AS336" s="58" t="str">
        <f t="shared" ref="AS336" si="385">IF(AT336="","",RANK(AT336,$AT$18:$AT$467,1))</f>
        <v/>
      </c>
      <c r="AT336" s="58" t="str">
        <f>IF(S336="","",B336)</f>
        <v/>
      </c>
      <c r="AU336" s="58" t="str">
        <f t="shared" ref="AU336" si="386">IF(AV336="","",RANK(AV336,$AV$18:$AV$467,1))</f>
        <v/>
      </c>
      <c r="AV336" s="58" t="str">
        <f>IF(OR(G336="十種競技",G337="十種競技",G338="十種競技"),B336,"")</f>
        <v/>
      </c>
      <c r="AW336" s="58"/>
      <c r="AX336" s="58">
        <f>B336</f>
        <v>0</v>
      </c>
      <c r="BD336" s="58" t="str">
        <f>IF(B336="","",VLOOKUP(B336,'登録データ（男）'!$A$3:$L$1202,8))</f>
        <v/>
      </c>
      <c r="BE336" s="58" t="str">
        <f>IF(B336="","",VLOOKUP(B336,'登録データ（男）'!$A$3:$L$1202,11))</f>
        <v/>
      </c>
      <c r="BF336" s="58" t="str">
        <f t="shared" si="318"/>
        <v/>
      </c>
      <c r="BI336" s="58">
        <f t="shared" si="319"/>
        <v>0</v>
      </c>
    </row>
    <row r="337" spans="1:61" ht="18.75" customHeight="1">
      <c r="A337" s="250"/>
      <c r="B337" s="288"/>
      <c r="C337" s="291"/>
      <c r="D337" s="291"/>
      <c r="E337" s="109"/>
      <c r="F337" s="58" t="s">
        <v>122</v>
      </c>
      <c r="G337" s="103"/>
      <c r="H337" s="109"/>
      <c r="I337" s="102"/>
      <c r="J337" s="61" t="str">
        <f t="shared" si="325"/>
        <v/>
      </c>
      <c r="K337" s="101"/>
      <c r="L337" s="61" t="str">
        <f t="shared" si="326"/>
        <v/>
      </c>
      <c r="M337" s="101"/>
      <c r="N337" s="101"/>
      <c r="O337" s="275"/>
      <c r="P337" s="276"/>
      <c r="Q337" s="276"/>
      <c r="R337" s="260"/>
      <c r="S337" s="297"/>
      <c r="V337" s="60"/>
      <c r="W337" s="58"/>
      <c r="X337" s="58"/>
      <c r="Y337" s="58"/>
      <c r="Z337" s="58"/>
      <c r="AA337" s="58"/>
      <c r="AB337" s="58"/>
      <c r="AC337" s="58"/>
      <c r="AD337" s="58">
        <f t="shared" ca="1" si="311"/>
        <v>0</v>
      </c>
      <c r="AE337" s="58">
        <f t="shared" si="312"/>
        <v>0</v>
      </c>
      <c r="AF337" s="58" t="str">
        <f>IF(G337="","0",VLOOKUP(G337,'登録データ（男）'!$R$4:$T$27,2,FALSE))</f>
        <v>0</v>
      </c>
      <c r="AG337" s="58" t="str">
        <f t="shared" si="313"/>
        <v>00</v>
      </c>
      <c r="AH337" s="58" t="str">
        <f>IF(G337="","0",IF(OR(RIGHT(G337,1)="m",RIGHT(G337,1)="H",RIGHT(G337,1)="W",RIGHT(G337,1)="C"),1,2))</f>
        <v>0</v>
      </c>
      <c r="AI337" s="58" t="str">
        <f t="shared" si="314"/>
        <v>000000</v>
      </c>
      <c r="AJ337" s="58" t="str">
        <f t="shared" ca="1" si="315"/>
        <v/>
      </c>
      <c r="AK337" s="58">
        <f t="shared" si="320"/>
        <v>0</v>
      </c>
      <c r="AL337" s="58" t="str">
        <f>IF(G337="","0",VALUE(VLOOKUP(G337,'登録データ（男）'!$R$4:$T$31,3,FALSE)))</f>
        <v>0</v>
      </c>
      <c r="AM337" s="58">
        <f t="shared" si="316"/>
        <v>0</v>
      </c>
      <c r="AN337" s="58">
        <f t="shared" si="317"/>
        <v>0</v>
      </c>
      <c r="AO337" s="11" t="str">
        <f ca="1">IF(OFFSET(B337,-MOD(ROW(B337),3),0)&lt;&gt;"",IF(RIGHT(G337,1)=")",VALUE(VLOOKUP(OFFSET(B337,-MOD(ROW(B337),3),0),'登録データ（男）'!A322:J1640,8,FALSE)),"0"),"0")</f>
        <v>0</v>
      </c>
      <c r="AP337" s="58">
        <f t="shared" ca="1" si="321"/>
        <v>0</v>
      </c>
      <c r="AQ337" s="58"/>
      <c r="AR337" s="58"/>
      <c r="AS337" s="58"/>
      <c r="AT337" s="58"/>
      <c r="AU337" s="58"/>
      <c r="AV337" s="58"/>
      <c r="AW337" s="58"/>
      <c r="AX337" s="58"/>
      <c r="BD337" s="58" t="str">
        <f>IF(B337="","",VLOOKUP(B337,'登録データ（男）'!$A$3:$L$1202,8))</f>
        <v/>
      </c>
      <c r="BE337" s="58" t="str">
        <f>IF(B337="","",VLOOKUP(B337,'登録データ（男）'!$A$3:$L$1202,11))</f>
        <v/>
      </c>
      <c r="BF337" s="58" t="str">
        <f t="shared" si="318"/>
        <v/>
      </c>
      <c r="BI337" s="58">
        <f t="shared" si="319"/>
        <v>0</v>
      </c>
    </row>
    <row r="338" spans="1:61" ht="18.75" customHeight="1" thickBot="1">
      <c r="A338" s="258"/>
      <c r="B338" s="289"/>
      <c r="C338" s="292"/>
      <c r="D338" s="292"/>
      <c r="E338" s="148" t="s">
        <v>460</v>
      </c>
      <c r="F338" s="73" t="s">
        <v>123</v>
      </c>
      <c r="G338" s="103"/>
      <c r="H338" s="175"/>
      <c r="I338" s="100"/>
      <c r="J338" s="64" t="str">
        <f t="shared" si="325"/>
        <v/>
      </c>
      <c r="K338" s="100"/>
      <c r="L338" s="64" t="str">
        <f t="shared" si="326"/>
        <v/>
      </c>
      <c r="M338" s="100"/>
      <c r="N338" s="98"/>
      <c r="O338" s="271"/>
      <c r="P338" s="272"/>
      <c r="Q338" s="272"/>
      <c r="R338" s="261"/>
      <c r="S338" s="298"/>
      <c r="V338" s="60"/>
      <c r="W338" s="58"/>
      <c r="X338" s="58"/>
      <c r="Y338" s="58"/>
      <c r="Z338" s="58"/>
      <c r="AA338" s="58"/>
      <c r="AB338" s="58"/>
      <c r="AC338" s="58"/>
      <c r="AD338" s="58">
        <f t="shared" ref="AD338:AD401" ca="1" si="387">COUNTIF(OFFSET(G338,-MOD(ROW(G338),3),0,3,1),G338)</f>
        <v>0</v>
      </c>
      <c r="AE338" s="58">
        <f t="shared" ref="AE338:AE401" si="388">IF(OR(RIGHT(G338,1)="m",RIGHT(G338,1)="H",RIGHT(G338,1)="C"),IF(VALUE(K338)&gt;60,1,0),0)</f>
        <v>0</v>
      </c>
      <c r="AF338" s="58" t="str">
        <f>IF(G338="","0",VLOOKUP(G338,'登録データ（男）'!$R$4:$T$27,2,FALSE))</f>
        <v>0</v>
      </c>
      <c r="AG338" s="58" t="str">
        <f t="shared" ref="AG338:AG401" si="389">IF(M338="","00",IF(LEN(M338)=1,M338*10,M338))</f>
        <v>00</v>
      </c>
      <c r="AH338" s="58" t="str">
        <f>IF(G338="","0",IF(OR(RIGHT(G338,1)="m",RIGHT(G338,1)="H",RIGHT(G338,1)="W",RIGHT(G338,1)="C"),1,2))</f>
        <v>0</v>
      </c>
      <c r="AI338" s="58" t="str">
        <f t="shared" ref="AI338:AI401" si="390">IF(AH338=2,IF(K338="","0000",CONCATENATE(RIGHT(K338+100,2),RIGHT(AG338+100,2))),IF(K338="","000000",CONCATENATE(RIGHT(I338+100,2),RIGHT(K338+100,2),RIGHT(AG338+100,2))))</f>
        <v>000000</v>
      </c>
      <c r="AJ338" s="58" t="str">
        <f t="shared" ref="AJ338:AJ401" ca="1" si="391">IF(G338="","",IF(OFFSET(B338,-MOD(ROW(B338),3),0)="","0",CONCATENATE(AF338," ",IF(AH338=1,RIGHT(AI338+10000000,7),RIGHT(AI338+100000,5)))))</f>
        <v/>
      </c>
      <c r="AK338" s="58">
        <f t="shared" si="320"/>
        <v>0</v>
      </c>
      <c r="AL338" s="58" t="str">
        <f>IF(G338="","0",VALUE(VLOOKUP(G338,'登録データ（男）'!$R$4:$T$31,3,FALSE)))</f>
        <v>0</v>
      </c>
      <c r="AM338" s="58">
        <f t="shared" ref="AM338:AM401" si="392">IF(G338="",0,IF(G338="十種競技",0,IF(K338&lt;&gt;"",0,1)))</f>
        <v>0</v>
      </c>
      <c r="AN338" s="58">
        <f t="shared" ref="AN338:AN401" si="393">IF(OR(G338="",G338="十種競技"),0,IF(AH338=1,IF(AK338&gt;AL338,1,0),IF(AK338&lt;AL338,1,0)))</f>
        <v>0</v>
      </c>
      <c r="AO338" s="11" t="str">
        <f ca="1">IF(OFFSET(B338,-MOD(ROW(B338),3),0)&lt;&gt;"",IF(RIGHT(G338,1)=")",VALUE(VLOOKUP(OFFSET(B338,-MOD(ROW(B338),3),0),'登録データ（男）'!A323:J1641,8,FALSE)),"0"),"0")</f>
        <v>0</v>
      </c>
      <c r="AP338" s="58">
        <f t="shared" ca="1" si="321"/>
        <v>0</v>
      </c>
      <c r="AQ338" s="58"/>
      <c r="AR338" s="58"/>
      <c r="AS338" s="58"/>
      <c r="AT338" s="58"/>
      <c r="AU338" s="58"/>
      <c r="AV338" s="58"/>
      <c r="AW338" s="58"/>
      <c r="AX338" s="58"/>
      <c r="BD338" s="58" t="str">
        <f>IF(B338="","",VLOOKUP(B338,'登録データ（男）'!$A$3:$L$1202,8))</f>
        <v/>
      </c>
      <c r="BE338" s="58" t="str">
        <f>IF(B338="","",VLOOKUP(B338,'登録データ（男）'!$A$3:$L$1202,11))</f>
        <v/>
      </c>
      <c r="BF338" s="58" t="str">
        <f t="shared" ref="BF338:BF401" si="394">CONCATENATE(BD338,BE338)</f>
        <v/>
      </c>
      <c r="BI338" s="58">
        <f t="shared" ref="BI338:BI401" si="395">IF(H338="",0,1)</f>
        <v>0</v>
      </c>
    </row>
    <row r="339" spans="1:61" ht="18.75" customHeight="1" thickTop="1">
      <c r="A339" s="257">
        <v>108</v>
      </c>
      <c r="B339" s="287"/>
      <c r="C339" s="290" t="str">
        <f>IF(B339="","",VLOOKUP(B339,'登録データ（男）'!$A$3:$W$2000,2,FALSE))</f>
        <v/>
      </c>
      <c r="D339" s="290" t="str">
        <f>IF(B339="","",VLOOKUP(B339,'登録データ（男）'!$A$3:$W$2000,3,FALSE))</f>
        <v/>
      </c>
      <c r="E339" s="58" t="str">
        <f>IF(B339="","",VLOOKUP(B339,'登録データ（男）'!$A$3:$W$2000,7,FALSE))</f>
        <v/>
      </c>
      <c r="F339" s="72" t="s">
        <v>121</v>
      </c>
      <c r="G339" s="95"/>
      <c r="H339" s="176"/>
      <c r="I339" s="97"/>
      <c r="J339" s="99" t="str">
        <f t="shared" si="325"/>
        <v/>
      </c>
      <c r="K339" s="97"/>
      <c r="L339" s="99" t="str">
        <f t="shared" si="326"/>
        <v/>
      </c>
      <c r="M339" s="97"/>
      <c r="N339" s="96"/>
      <c r="O339" s="273"/>
      <c r="P339" s="274"/>
      <c r="Q339" s="274"/>
      <c r="R339" s="259"/>
      <c r="S339" s="296"/>
      <c r="V339" s="60"/>
      <c r="W339" s="58">
        <f>IF(B339="",0,IF(VLOOKUP(B339,'登録データ（男）'!$A$3:$AT$1687,29,FALSE)=1,0,1))</f>
        <v>0</v>
      </c>
      <c r="X339" s="58">
        <f>IF(B339="",1,0)</f>
        <v>1</v>
      </c>
      <c r="Y339" s="58">
        <f>IF(C339="",1,0)</f>
        <v>1</v>
      </c>
      <c r="Z339" s="58">
        <f>IF(D339="",1,0)</f>
        <v>1</v>
      </c>
      <c r="AA339" s="58">
        <f>IF(E339="",1,0)</f>
        <v>1</v>
      </c>
      <c r="AB339" s="58">
        <f>IF(E340="",1,0)</f>
        <v>1</v>
      </c>
      <c r="AC339" s="58">
        <f>SUM(X339:AB339)</f>
        <v>5</v>
      </c>
      <c r="AD339" s="58">
        <f t="shared" ca="1" si="387"/>
        <v>0</v>
      </c>
      <c r="AE339" s="58">
        <f t="shared" si="388"/>
        <v>0</v>
      </c>
      <c r="AF339" s="58" t="str">
        <f>IF(G339="","0",VLOOKUP(G339,'登録データ（男）'!$R$4:$T$27,2,FALSE))</f>
        <v>0</v>
      </c>
      <c r="AG339" s="58" t="str">
        <f t="shared" si="389"/>
        <v>00</v>
      </c>
      <c r="AH339" s="58" t="str">
        <f>IF(G339="","0",IF(OR(RIGHT(G339,1)="m",RIGHT(G339,1)="H",RIGHT(G339,1)="W",RIGHT(G339,1)="C",RIGHT(G339,1)="〉"),1,2))</f>
        <v>0</v>
      </c>
      <c r="AI339" s="58" t="str">
        <f t="shared" si="390"/>
        <v>000000</v>
      </c>
      <c r="AJ339" s="58" t="str">
        <f t="shared" ca="1" si="391"/>
        <v/>
      </c>
      <c r="AK339" s="58">
        <f t="shared" ref="AK339:AK402" si="396">VALUE(AI339)</f>
        <v>0</v>
      </c>
      <c r="AL339" s="58" t="str">
        <f>IF(G339="","0",VALUE(VLOOKUP(G339,'登録データ（男）'!$R$4:$T$31,3,FALSE)))</f>
        <v>0</v>
      </c>
      <c r="AM339" s="58">
        <f t="shared" si="392"/>
        <v>0</v>
      </c>
      <c r="AN339" s="58">
        <f t="shared" si="393"/>
        <v>0</v>
      </c>
      <c r="AO339" s="11" t="str">
        <f ca="1">IF(OFFSET(B339,-MOD(ROW(B339),3),0)&lt;&gt;"",IF(RIGHT(G339,1)=")",VALUE(VLOOKUP(OFFSET(B339,-MOD(ROW(B339),3),0),'登録データ（男）'!A324:J1642,8,FALSE)),"0"),"0")</f>
        <v>0</v>
      </c>
      <c r="AP339" s="58">
        <f t="shared" ref="AP339:AP402" ca="1" si="397">IF(AO339=0,0,IF(RIGHT(G339,1)&lt;&gt;")",0,IF(VALUE(LEFT(AO339,1))=2,0,IF(VALUE(LEFT(AO339,1))=3,0,1))))</f>
        <v>0</v>
      </c>
      <c r="AQ339" s="58" t="str">
        <f t="shared" ref="AQ339" si="398">IF(AR339="","",RANK(AR339,$AR$18:$AR$467,1))</f>
        <v/>
      </c>
      <c r="AR339" s="58" t="str">
        <f>IF(R339="","",B339)</f>
        <v/>
      </c>
      <c r="AS339" s="58" t="str">
        <f t="shared" ref="AS339" si="399">IF(AT339="","",RANK(AT339,$AT$18:$AT$467,1))</f>
        <v/>
      </c>
      <c r="AT339" s="58" t="str">
        <f>IF(S339="","",B339)</f>
        <v/>
      </c>
      <c r="AU339" s="58" t="str">
        <f t="shared" ref="AU339" si="400">IF(AV339="","",RANK(AV339,$AV$18:$AV$467,1))</f>
        <v/>
      </c>
      <c r="AV339" s="58" t="str">
        <f>IF(OR(G339="十種競技",G340="十種競技",G341="十種競技"),B339,"")</f>
        <v/>
      </c>
      <c r="AW339" s="58"/>
      <c r="AX339" s="58">
        <f>B339</f>
        <v>0</v>
      </c>
      <c r="BD339" s="58" t="str">
        <f>IF(B339="","",VLOOKUP(B339,'登録データ（男）'!$A$3:$L$1202,8))</f>
        <v/>
      </c>
      <c r="BE339" s="58" t="str">
        <f>IF(B339="","",VLOOKUP(B339,'登録データ（男）'!$A$3:$L$1202,11))</f>
        <v/>
      </c>
      <c r="BF339" s="58" t="str">
        <f t="shared" si="394"/>
        <v/>
      </c>
      <c r="BI339" s="58">
        <f t="shared" si="395"/>
        <v>0</v>
      </c>
    </row>
    <row r="340" spans="1:61" ht="18.75" customHeight="1">
      <c r="A340" s="250"/>
      <c r="B340" s="288"/>
      <c r="C340" s="291"/>
      <c r="D340" s="291"/>
      <c r="E340" s="109"/>
      <c r="F340" s="58" t="s">
        <v>122</v>
      </c>
      <c r="G340" s="103"/>
      <c r="H340" s="109"/>
      <c r="I340" s="102"/>
      <c r="J340" s="61" t="str">
        <f t="shared" si="325"/>
        <v/>
      </c>
      <c r="K340" s="101"/>
      <c r="L340" s="61" t="str">
        <f t="shared" si="326"/>
        <v/>
      </c>
      <c r="M340" s="101"/>
      <c r="N340" s="101"/>
      <c r="O340" s="275"/>
      <c r="P340" s="276"/>
      <c r="Q340" s="276"/>
      <c r="R340" s="260"/>
      <c r="S340" s="297"/>
      <c r="V340" s="60"/>
      <c r="W340" s="58"/>
      <c r="X340" s="58"/>
      <c r="Y340" s="58"/>
      <c r="Z340" s="58"/>
      <c r="AA340" s="58"/>
      <c r="AB340" s="58"/>
      <c r="AC340" s="58"/>
      <c r="AD340" s="58">
        <f t="shared" ca="1" si="387"/>
        <v>0</v>
      </c>
      <c r="AE340" s="58">
        <f t="shared" si="388"/>
        <v>0</v>
      </c>
      <c r="AF340" s="58" t="str">
        <f>IF(G340="","0",VLOOKUP(G340,'登録データ（男）'!$R$4:$T$27,2,FALSE))</f>
        <v>0</v>
      </c>
      <c r="AG340" s="58" t="str">
        <f t="shared" si="389"/>
        <v>00</v>
      </c>
      <c r="AH340" s="58" t="str">
        <f>IF(G340="","0",IF(OR(RIGHT(G340,1)="m",RIGHT(G340,1)="H",RIGHT(G340,1)="W",RIGHT(G340,1)="C"),1,2))</f>
        <v>0</v>
      </c>
      <c r="AI340" s="58" t="str">
        <f t="shared" si="390"/>
        <v>000000</v>
      </c>
      <c r="AJ340" s="58" t="str">
        <f t="shared" ca="1" si="391"/>
        <v/>
      </c>
      <c r="AK340" s="58">
        <f t="shared" si="396"/>
        <v>0</v>
      </c>
      <c r="AL340" s="58" t="str">
        <f>IF(G340="","0",VALUE(VLOOKUP(G340,'登録データ（男）'!$R$4:$T$31,3,FALSE)))</f>
        <v>0</v>
      </c>
      <c r="AM340" s="58">
        <f t="shared" si="392"/>
        <v>0</v>
      </c>
      <c r="AN340" s="58">
        <f t="shared" si="393"/>
        <v>0</v>
      </c>
      <c r="AO340" s="11" t="str">
        <f ca="1">IF(OFFSET(B340,-MOD(ROW(B340),3),0)&lt;&gt;"",IF(RIGHT(G340,1)=")",VALUE(VLOOKUP(OFFSET(B340,-MOD(ROW(B340),3),0),'登録データ（男）'!A325:J1643,8,FALSE)),"0"),"0")</f>
        <v>0</v>
      </c>
      <c r="AP340" s="58">
        <f t="shared" ca="1" si="397"/>
        <v>0</v>
      </c>
      <c r="AQ340" s="58"/>
      <c r="AR340" s="58"/>
      <c r="AS340" s="58"/>
      <c r="AT340" s="58"/>
      <c r="AU340" s="58"/>
      <c r="AV340" s="58"/>
      <c r="AW340" s="58"/>
      <c r="AX340" s="58"/>
      <c r="BD340" s="58" t="str">
        <f>IF(B340="","",VLOOKUP(B340,'登録データ（男）'!$A$3:$L$1202,8))</f>
        <v/>
      </c>
      <c r="BE340" s="58" t="str">
        <f>IF(B340="","",VLOOKUP(B340,'登録データ（男）'!$A$3:$L$1202,11))</f>
        <v/>
      </c>
      <c r="BF340" s="58" t="str">
        <f t="shared" si="394"/>
        <v/>
      </c>
      <c r="BI340" s="58">
        <f t="shared" si="395"/>
        <v>0</v>
      </c>
    </row>
    <row r="341" spans="1:61" ht="18.75" customHeight="1" thickBot="1">
      <c r="A341" s="258"/>
      <c r="B341" s="289"/>
      <c r="C341" s="292"/>
      <c r="D341" s="292"/>
      <c r="E341" s="148" t="s">
        <v>460</v>
      </c>
      <c r="F341" s="73" t="s">
        <v>123</v>
      </c>
      <c r="G341" s="103"/>
      <c r="H341" s="175"/>
      <c r="I341" s="100"/>
      <c r="J341" s="64" t="str">
        <f t="shared" si="325"/>
        <v/>
      </c>
      <c r="K341" s="100"/>
      <c r="L341" s="64" t="str">
        <f t="shared" si="326"/>
        <v/>
      </c>
      <c r="M341" s="100"/>
      <c r="N341" s="98"/>
      <c r="O341" s="271"/>
      <c r="P341" s="272"/>
      <c r="Q341" s="272"/>
      <c r="R341" s="261"/>
      <c r="S341" s="298"/>
      <c r="V341" s="60"/>
      <c r="W341" s="58"/>
      <c r="X341" s="58"/>
      <c r="Y341" s="58"/>
      <c r="Z341" s="58"/>
      <c r="AA341" s="58"/>
      <c r="AB341" s="58"/>
      <c r="AC341" s="58"/>
      <c r="AD341" s="58">
        <f t="shared" ca="1" si="387"/>
        <v>0</v>
      </c>
      <c r="AE341" s="58">
        <f t="shared" si="388"/>
        <v>0</v>
      </c>
      <c r="AF341" s="58" t="str">
        <f>IF(G341="","0",VLOOKUP(G341,'登録データ（男）'!$R$4:$T$27,2,FALSE))</f>
        <v>0</v>
      </c>
      <c r="AG341" s="58" t="str">
        <f t="shared" si="389"/>
        <v>00</v>
      </c>
      <c r="AH341" s="58" t="str">
        <f>IF(G341="","0",IF(OR(RIGHT(G341,1)="m",RIGHT(G341,1)="H",RIGHT(G341,1)="W",RIGHT(G341,1)="C"),1,2))</f>
        <v>0</v>
      </c>
      <c r="AI341" s="58" t="str">
        <f t="shared" si="390"/>
        <v>000000</v>
      </c>
      <c r="AJ341" s="58" t="str">
        <f t="shared" ca="1" si="391"/>
        <v/>
      </c>
      <c r="AK341" s="58">
        <f t="shared" si="396"/>
        <v>0</v>
      </c>
      <c r="AL341" s="58" t="str">
        <f>IF(G341="","0",VALUE(VLOOKUP(G341,'登録データ（男）'!$R$4:$T$31,3,FALSE)))</f>
        <v>0</v>
      </c>
      <c r="AM341" s="58">
        <f t="shared" si="392"/>
        <v>0</v>
      </c>
      <c r="AN341" s="58">
        <f t="shared" si="393"/>
        <v>0</v>
      </c>
      <c r="AO341" s="11" t="str">
        <f ca="1">IF(OFFSET(B341,-MOD(ROW(B341),3),0)&lt;&gt;"",IF(RIGHT(G341,1)=")",VALUE(VLOOKUP(OFFSET(B341,-MOD(ROW(B341),3),0),'登録データ（男）'!A326:J1644,8,FALSE)),"0"),"0")</f>
        <v>0</v>
      </c>
      <c r="AP341" s="58">
        <f t="shared" ca="1" si="397"/>
        <v>0</v>
      </c>
      <c r="AQ341" s="58"/>
      <c r="AR341" s="58"/>
      <c r="AS341" s="58"/>
      <c r="AT341" s="58"/>
      <c r="AU341" s="58"/>
      <c r="AV341" s="58"/>
      <c r="AW341" s="58"/>
      <c r="AX341" s="58"/>
      <c r="BD341" s="58" t="str">
        <f>IF(B341="","",VLOOKUP(B341,'登録データ（男）'!$A$3:$L$1202,8))</f>
        <v/>
      </c>
      <c r="BE341" s="58" t="str">
        <f>IF(B341="","",VLOOKUP(B341,'登録データ（男）'!$A$3:$L$1202,11))</f>
        <v/>
      </c>
      <c r="BF341" s="58" t="str">
        <f t="shared" si="394"/>
        <v/>
      </c>
      <c r="BI341" s="58">
        <f t="shared" si="395"/>
        <v>0</v>
      </c>
    </row>
    <row r="342" spans="1:61" ht="18.75" customHeight="1" thickTop="1">
      <c r="A342" s="257">
        <v>109</v>
      </c>
      <c r="B342" s="287"/>
      <c r="C342" s="290" t="str">
        <f>IF(B342="","",VLOOKUP(B342,'登録データ（男）'!$A$3:$W$2000,2,FALSE))</f>
        <v/>
      </c>
      <c r="D342" s="290" t="str">
        <f>IF(B342="","",VLOOKUP(B342,'登録データ（男）'!$A$3:$W$2000,3,FALSE))</f>
        <v/>
      </c>
      <c r="E342" s="58" t="str">
        <f>IF(B342="","",VLOOKUP(B342,'登録データ（男）'!$A$3:$W$2000,7,FALSE))</f>
        <v/>
      </c>
      <c r="F342" s="72" t="s">
        <v>121</v>
      </c>
      <c r="G342" s="95"/>
      <c r="H342" s="176"/>
      <c r="I342" s="97"/>
      <c r="J342" s="99" t="str">
        <f t="shared" ref="J342:J405" si="401">IF(G342="","",IF(AH342=2,"","分"))</f>
        <v/>
      </c>
      <c r="K342" s="97"/>
      <c r="L342" s="99" t="str">
        <f t="shared" ref="L342:L405" si="402">IF(OR(G342="",G342="十種競技"),"",IF(AH342=2,"m","秒"))</f>
        <v/>
      </c>
      <c r="M342" s="97"/>
      <c r="N342" s="96"/>
      <c r="O342" s="273"/>
      <c r="P342" s="274"/>
      <c r="Q342" s="274"/>
      <c r="R342" s="259"/>
      <c r="S342" s="296"/>
      <c r="V342" s="60"/>
      <c r="W342" s="58">
        <f>IF(B342="",0,IF(VLOOKUP(B342,'登録データ（男）'!$A$3:$AT$1687,29,FALSE)=1,0,1))</f>
        <v>0</v>
      </c>
      <c r="X342" s="58">
        <f>IF(B342="",1,0)</f>
        <v>1</v>
      </c>
      <c r="Y342" s="58">
        <f>IF(C342="",1,0)</f>
        <v>1</v>
      </c>
      <c r="Z342" s="58">
        <f>IF(D342="",1,0)</f>
        <v>1</v>
      </c>
      <c r="AA342" s="58">
        <f>IF(E342="",1,0)</f>
        <v>1</v>
      </c>
      <c r="AB342" s="58">
        <f>IF(E343="",1,0)</f>
        <v>1</v>
      </c>
      <c r="AC342" s="58">
        <f>SUM(X342:AB342)</f>
        <v>5</v>
      </c>
      <c r="AD342" s="58">
        <f t="shared" ca="1" si="387"/>
        <v>0</v>
      </c>
      <c r="AE342" s="58">
        <f t="shared" si="388"/>
        <v>0</v>
      </c>
      <c r="AF342" s="58" t="str">
        <f>IF(G342="","0",VLOOKUP(G342,'登録データ（男）'!$R$4:$T$27,2,FALSE))</f>
        <v>0</v>
      </c>
      <c r="AG342" s="58" t="str">
        <f t="shared" si="389"/>
        <v>00</v>
      </c>
      <c r="AH342" s="58" t="str">
        <f>IF(G342="","0",IF(OR(RIGHT(G342,1)="m",RIGHT(G342,1)="H",RIGHT(G342,1)="W",RIGHT(G342,1)="C",RIGHT(G342,1)="〉"),1,2))</f>
        <v>0</v>
      </c>
      <c r="AI342" s="58" t="str">
        <f t="shared" si="390"/>
        <v>000000</v>
      </c>
      <c r="AJ342" s="58" t="str">
        <f t="shared" ca="1" si="391"/>
        <v/>
      </c>
      <c r="AK342" s="58">
        <f t="shared" si="396"/>
        <v>0</v>
      </c>
      <c r="AL342" s="58" t="str">
        <f>IF(G342="","0",VALUE(VLOOKUP(G342,'登録データ（男）'!$R$4:$T$31,3,FALSE)))</f>
        <v>0</v>
      </c>
      <c r="AM342" s="58">
        <f t="shared" si="392"/>
        <v>0</v>
      </c>
      <c r="AN342" s="58">
        <f t="shared" si="393"/>
        <v>0</v>
      </c>
      <c r="AO342" s="11" t="str">
        <f ca="1">IF(OFFSET(B342,-MOD(ROW(B342),3),0)&lt;&gt;"",IF(RIGHT(G342,1)=")",VALUE(VLOOKUP(OFFSET(B342,-MOD(ROW(B342),3),0),'登録データ（男）'!A327:J1645,8,FALSE)),"0"),"0")</f>
        <v>0</v>
      </c>
      <c r="AP342" s="58">
        <f t="shared" ca="1" si="397"/>
        <v>0</v>
      </c>
      <c r="AQ342" s="58" t="str">
        <f t="shared" ref="AQ342" si="403">IF(AR342="","",RANK(AR342,$AR$18:$AR$467,1))</f>
        <v/>
      </c>
      <c r="AR342" s="58" t="str">
        <f>IF(R342="","",B342)</f>
        <v/>
      </c>
      <c r="AS342" s="58" t="str">
        <f t="shared" ref="AS342" si="404">IF(AT342="","",RANK(AT342,$AT$18:$AT$467,1))</f>
        <v/>
      </c>
      <c r="AT342" s="58" t="str">
        <f>IF(S342="","",B342)</f>
        <v/>
      </c>
      <c r="AU342" s="58" t="str">
        <f t="shared" ref="AU342" si="405">IF(AV342="","",RANK(AV342,$AV$18:$AV$467,1))</f>
        <v/>
      </c>
      <c r="AV342" s="58" t="str">
        <f>IF(OR(G342="十種競技",G343="十種競技",G344="十種競技"),B342,"")</f>
        <v/>
      </c>
      <c r="AW342" s="58"/>
      <c r="AX342" s="58">
        <f>B342</f>
        <v>0</v>
      </c>
      <c r="BD342" s="58" t="str">
        <f>IF(B342="","",VLOOKUP(B342,'登録データ（男）'!$A$3:$L$1202,8))</f>
        <v/>
      </c>
      <c r="BE342" s="58" t="str">
        <f>IF(B342="","",VLOOKUP(B342,'登録データ（男）'!$A$3:$L$1202,11))</f>
        <v/>
      </c>
      <c r="BF342" s="58" t="str">
        <f t="shared" si="394"/>
        <v/>
      </c>
      <c r="BI342" s="58">
        <f t="shared" si="395"/>
        <v>0</v>
      </c>
    </row>
    <row r="343" spans="1:61" ht="18.75" customHeight="1">
      <c r="A343" s="250"/>
      <c r="B343" s="288"/>
      <c r="C343" s="291"/>
      <c r="D343" s="291"/>
      <c r="E343" s="109"/>
      <c r="F343" s="58" t="s">
        <v>122</v>
      </c>
      <c r="G343" s="103"/>
      <c r="H343" s="109"/>
      <c r="I343" s="102"/>
      <c r="J343" s="61" t="str">
        <f t="shared" si="401"/>
        <v/>
      </c>
      <c r="K343" s="101"/>
      <c r="L343" s="61" t="str">
        <f t="shared" si="402"/>
        <v/>
      </c>
      <c r="M343" s="101"/>
      <c r="N343" s="101"/>
      <c r="O343" s="275"/>
      <c r="P343" s="276"/>
      <c r="Q343" s="276"/>
      <c r="R343" s="260"/>
      <c r="S343" s="297"/>
      <c r="V343" s="60"/>
      <c r="W343" s="58"/>
      <c r="X343" s="58"/>
      <c r="Y343" s="58"/>
      <c r="Z343" s="58"/>
      <c r="AA343" s="58"/>
      <c r="AB343" s="58"/>
      <c r="AC343" s="58"/>
      <c r="AD343" s="58">
        <f t="shared" ca="1" si="387"/>
        <v>0</v>
      </c>
      <c r="AE343" s="58">
        <f t="shared" si="388"/>
        <v>0</v>
      </c>
      <c r="AF343" s="58" t="str">
        <f>IF(G343="","0",VLOOKUP(G343,'登録データ（男）'!$R$4:$T$27,2,FALSE))</f>
        <v>0</v>
      </c>
      <c r="AG343" s="58" t="str">
        <f t="shared" si="389"/>
        <v>00</v>
      </c>
      <c r="AH343" s="58" t="str">
        <f>IF(G343="","0",IF(OR(RIGHT(G343,1)="m",RIGHT(G343,1)="H",RIGHT(G343,1)="W",RIGHT(G343,1)="C"),1,2))</f>
        <v>0</v>
      </c>
      <c r="AI343" s="58" t="str">
        <f t="shared" si="390"/>
        <v>000000</v>
      </c>
      <c r="AJ343" s="58" t="str">
        <f t="shared" ca="1" si="391"/>
        <v/>
      </c>
      <c r="AK343" s="58">
        <f t="shared" si="396"/>
        <v>0</v>
      </c>
      <c r="AL343" s="58" t="str">
        <f>IF(G343="","0",VALUE(VLOOKUP(G343,'登録データ（男）'!$R$4:$T$31,3,FALSE)))</f>
        <v>0</v>
      </c>
      <c r="AM343" s="58">
        <f t="shared" si="392"/>
        <v>0</v>
      </c>
      <c r="AN343" s="58">
        <f t="shared" si="393"/>
        <v>0</v>
      </c>
      <c r="AO343" s="11" t="str">
        <f ca="1">IF(OFFSET(B343,-MOD(ROW(B343),3),0)&lt;&gt;"",IF(RIGHT(G343,1)=")",VALUE(VLOOKUP(OFFSET(B343,-MOD(ROW(B343),3),0),'登録データ（男）'!A328:J1646,8,FALSE)),"0"),"0")</f>
        <v>0</v>
      </c>
      <c r="AP343" s="58">
        <f t="shared" ca="1" si="397"/>
        <v>0</v>
      </c>
      <c r="AQ343" s="58"/>
      <c r="AR343" s="58"/>
      <c r="AS343" s="58"/>
      <c r="AT343" s="58"/>
      <c r="AU343" s="58"/>
      <c r="AV343" s="58"/>
      <c r="AW343" s="58"/>
      <c r="AX343" s="58"/>
      <c r="BD343" s="58" t="str">
        <f>IF(B343="","",VLOOKUP(B343,'登録データ（男）'!$A$3:$L$1202,8))</f>
        <v/>
      </c>
      <c r="BE343" s="58" t="str">
        <f>IF(B343="","",VLOOKUP(B343,'登録データ（男）'!$A$3:$L$1202,11))</f>
        <v/>
      </c>
      <c r="BF343" s="58" t="str">
        <f t="shared" si="394"/>
        <v/>
      </c>
      <c r="BI343" s="58">
        <f t="shared" si="395"/>
        <v>0</v>
      </c>
    </row>
    <row r="344" spans="1:61" ht="18.75" customHeight="1" thickBot="1">
      <c r="A344" s="258"/>
      <c r="B344" s="289"/>
      <c r="C344" s="292"/>
      <c r="D344" s="292"/>
      <c r="E344" s="148" t="s">
        <v>460</v>
      </c>
      <c r="F344" s="73" t="s">
        <v>123</v>
      </c>
      <c r="G344" s="103"/>
      <c r="H344" s="175"/>
      <c r="I344" s="100"/>
      <c r="J344" s="64" t="str">
        <f t="shared" si="401"/>
        <v/>
      </c>
      <c r="K344" s="100"/>
      <c r="L344" s="64" t="str">
        <f t="shared" si="402"/>
        <v/>
      </c>
      <c r="M344" s="100"/>
      <c r="N344" s="98"/>
      <c r="O344" s="271"/>
      <c r="P344" s="272"/>
      <c r="Q344" s="272"/>
      <c r="R344" s="261"/>
      <c r="S344" s="298"/>
      <c r="V344" s="60"/>
      <c r="W344" s="58"/>
      <c r="X344" s="58"/>
      <c r="Y344" s="58"/>
      <c r="Z344" s="58"/>
      <c r="AA344" s="58"/>
      <c r="AB344" s="58"/>
      <c r="AC344" s="58"/>
      <c r="AD344" s="58">
        <f t="shared" ca="1" si="387"/>
        <v>0</v>
      </c>
      <c r="AE344" s="58">
        <f t="shared" si="388"/>
        <v>0</v>
      </c>
      <c r="AF344" s="58" t="str">
        <f>IF(G344="","0",VLOOKUP(G344,'登録データ（男）'!$R$4:$T$27,2,FALSE))</f>
        <v>0</v>
      </c>
      <c r="AG344" s="58" t="str">
        <f t="shared" si="389"/>
        <v>00</v>
      </c>
      <c r="AH344" s="58" t="str">
        <f>IF(G344="","0",IF(OR(RIGHT(G344,1)="m",RIGHT(G344,1)="H",RIGHT(G344,1)="W",RIGHT(G344,1)="C"),1,2))</f>
        <v>0</v>
      </c>
      <c r="AI344" s="58" t="str">
        <f t="shared" si="390"/>
        <v>000000</v>
      </c>
      <c r="AJ344" s="58" t="str">
        <f t="shared" ca="1" si="391"/>
        <v/>
      </c>
      <c r="AK344" s="58">
        <f t="shared" si="396"/>
        <v>0</v>
      </c>
      <c r="AL344" s="58" t="str">
        <f>IF(G344="","0",VALUE(VLOOKUP(G344,'登録データ（男）'!$R$4:$T$31,3,FALSE)))</f>
        <v>0</v>
      </c>
      <c r="AM344" s="58">
        <f t="shared" si="392"/>
        <v>0</v>
      </c>
      <c r="AN344" s="58">
        <f t="shared" si="393"/>
        <v>0</v>
      </c>
      <c r="AO344" s="11" t="str">
        <f ca="1">IF(OFFSET(B344,-MOD(ROW(B344),3),0)&lt;&gt;"",IF(RIGHT(G344,1)=")",VALUE(VLOOKUP(OFFSET(B344,-MOD(ROW(B344),3),0),'登録データ（男）'!A329:J1647,8,FALSE)),"0"),"0")</f>
        <v>0</v>
      </c>
      <c r="AP344" s="58">
        <f t="shared" ca="1" si="397"/>
        <v>0</v>
      </c>
      <c r="AQ344" s="58"/>
      <c r="AR344" s="58"/>
      <c r="AS344" s="58"/>
      <c r="AT344" s="58"/>
      <c r="AU344" s="58"/>
      <c r="AV344" s="58"/>
      <c r="AW344" s="58"/>
      <c r="AX344" s="58"/>
      <c r="BD344" s="58" t="str">
        <f>IF(B344="","",VLOOKUP(B344,'登録データ（男）'!$A$3:$L$1202,8))</f>
        <v/>
      </c>
      <c r="BE344" s="58" t="str">
        <f>IF(B344="","",VLOOKUP(B344,'登録データ（男）'!$A$3:$L$1202,11))</f>
        <v/>
      </c>
      <c r="BF344" s="58" t="str">
        <f t="shared" si="394"/>
        <v/>
      </c>
      <c r="BI344" s="58">
        <f t="shared" si="395"/>
        <v>0</v>
      </c>
    </row>
    <row r="345" spans="1:61" ht="18.75" customHeight="1" thickTop="1">
      <c r="A345" s="257">
        <v>110</v>
      </c>
      <c r="B345" s="287"/>
      <c r="C345" s="290" t="str">
        <f>IF(B345="","",VLOOKUP(B345,'登録データ（男）'!$A$3:$W$2000,2,FALSE))</f>
        <v/>
      </c>
      <c r="D345" s="290" t="str">
        <f>IF(B345="","",VLOOKUP(B345,'登録データ（男）'!$A$3:$W$2000,3,FALSE))</f>
        <v/>
      </c>
      <c r="E345" s="58" t="str">
        <f>IF(B345="","",VLOOKUP(B345,'登録データ（男）'!$A$3:$W$2000,7,FALSE))</f>
        <v/>
      </c>
      <c r="F345" s="72" t="s">
        <v>121</v>
      </c>
      <c r="G345" s="95"/>
      <c r="H345" s="176"/>
      <c r="I345" s="97"/>
      <c r="J345" s="99" t="str">
        <f t="shared" si="401"/>
        <v/>
      </c>
      <c r="K345" s="97"/>
      <c r="L345" s="99" t="str">
        <f t="shared" si="402"/>
        <v/>
      </c>
      <c r="M345" s="97"/>
      <c r="N345" s="96"/>
      <c r="O345" s="273"/>
      <c r="P345" s="274"/>
      <c r="Q345" s="274"/>
      <c r="R345" s="259"/>
      <c r="S345" s="296"/>
      <c r="V345" s="60"/>
      <c r="W345" s="58">
        <f>IF(B345="",0,IF(VLOOKUP(B345,'登録データ（男）'!$A$3:$AT$1687,29,FALSE)=1,0,1))</f>
        <v>0</v>
      </c>
      <c r="X345" s="58">
        <f>IF(B345="",1,0)</f>
        <v>1</v>
      </c>
      <c r="Y345" s="58">
        <f>IF(C345="",1,0)</f>
        <v>1</v>
      </c>
      <c r="Z345" s="58">
        <f>IF(D345="",1,0)</f>
        <v>1</v>
      </c>
      <c r="AA345" s="58">
        <f>IF(E345="",1,0)</f>
        <v>1</v>
      </c>
      <c r="AB345" s="58">
        <f>IF(E346="",1,0)</f>
        <v>1</v>
      </c>
      <c r="AC345" s="58">
        <f>SUM(X345:AB345)</f>
        <v>5</v>
      </c>
      <c r="AD345" s="58">
        <f t="shared" ca="1" si="387"/>
        <v>0</v>
      </c>
      <c r="AE345" s="58">
        <f t="shared" si="388"/>
        <v>0</v>
      </c>
      <c r="AF345" s="58" t="str">
        <f>IF(G345="","0",VLOOKUP(G345,'登録データ（男）'!$R$4:$T$27,2,FALSE))</f>
        <v>0</v>
      </c>
      <c r="AG345" s="58" t="str">
        <f t="shared" si="389"/>
        <v>00</v>
      </c>
      <c r="AH345" s="58" t="str">
        <f>IF(G345="","0",IF(OR(RIGHT(G345,1)="m",RIGHT(G345,1)="H",RIGHT(G345,1)="W",RIGHT(G345,1)="C",RIGHT(G345,1)="〉"),1,2))</f>
        <v>0</v>
      </c>
      <c r="AI345" s="58" t="str">
        <f t="shared" si="390"/>
        <v>000000</v>
      </c>
      <c r="AJ345" s="58" t="str">
        <f t="shared" ca="1" si="391"/>
        <v/>
      </c>
      <c r="AK345" s="58">
        <f t="shared" si="396"/>
        <v>0</v>
      </c>
      <c r="AL345" s="58" t="str">
        <f>IF(G345="","0",VALUE(VLOOKUP(G345,'登録データ（男）'!$R$4:$T$31,3,FALSE)))</f>
        <v>0</v>
      </c>
      <c r="AM345" s="58">
        <f t="shared" si="392"/>
        <v>0</v>
      </c>
      <c r="AN345" s="58">
        <f t="shared" si="393"/>
        <v>0</v>
      </c>
      <c r="AO345" s="11" t="str">
        <f ca="1">IF(OFFSET(B345,-MOD(ROW(B345),3),0)&lt;&gt;"",IF(RIGHT(G345,1)=")",VALUE(VLOOKUP(OFFSET(B345,-MOD(ROW(B345),3),0),'登録データ（男）'!A330:J1648,8,FALSE)),"0"),"0")</f>
        <v>0</v>
      </c>
      <c r="AP345" s="58">
        <f t="shared" ca="1" si="397"/>
        <v>0</v>
      </c>
      <c r="AQ345" s="58" t="str">
        <f t="shared" ref="AQ345" si="406">IF(AR345="","",RANK(AR345,$AR$18:$AR$467,1))</f>
        <v/>
      </c>
      <c r="AR345" s="58" t="str">
        <f>IF(R345="","",B345)</f>
        <v/>
      </c>
      <c r="AS345" s="58" t="str">
        <f t="shared" ref="AS345" si="407">IF(AT345="","",RANK(AT345,$AT$18:$AT$467,1))</f>
        <v/>
      </c>
      <c r="AT345" s="58" t="str">
        <f>IF(S345="","",B345)</f>
        <v/>
      </c>
      <c r="AU345" s="58" t="str">
        <f t="shared" ref="AU345" si="408">IF(AV345="","",RANK(AV345,$AV$18:$AV$467,1))</f>
        <v/>
      </c>
      <c r="AV345" s="58" t="str">
        <f>IF(OR(G345="十種競技",G346="十種競技",G347="十種競技"),B345,"")</f>
        <v/>
      </c>
      <c r="AW345" s="58"/>
      <c r="AX345" s="58">
        <f>B345</f>
        <v>0</v>
      </c>
      <c r="BD345" s="58" t="str">
        <f>IF(B345="","",VLOOKUP(B345,'登録データ（男）'!$A$3:$L$1202,8))</f>
        <v/>
      </c>
      <c r="BE345" s="58" t="str">
        <f>IF(B345="","",VLOOKUP(B345,'登録データ（男）'!$A$3:$L$1202,11))</f>
        <v/>
      </c>
      <c r="BF345" s="58" t="str">
        <f t="shared" si="394"/>
        <v/>
      </c>
      <c r="BI345" s="58">
        <f t="shared" si="395"/>
        <v>0</v>
      </c>
    </row>
    <row r="346" spans="1:61" ht="18.75" customHeight="1">
      <c r="A346" s="250"/>
      <c r="B346" s="288"/>
      <c r="C346" s="291"/>
      <c r="D346" s="291"/>
      <c r="E346" s="109"/>
      <c r="F346" s="58" t="s">
        <v>122</v>
      </c>
      <c r="G346" s="103"/>
      <c r="H346" s="109"/>
      <c r="I346" s="102"/>
      <c r="J346" s="61" t="str">
        <f t="shared" si="401"/>
        <v/>
      </c>
      <c r="K346" s="101"/>
      <c r="L346" s="61" t="str">
        <f t="shared" si="402"/>
        <v/>
      </c>
      <c r="M346" s="101"/>
      <c r="N346" s="101"/>
      <c r="O346" s="275"/>
      <c r="P346" s="276"/>
      <c r="Q346" s="276"/>
      <c r="R346" s="260"/>
      <c r="S346" s="297"/>
      <c r="V346" s="60"/>
      <c r="W346" s="58"/>
      <c r="X346" s="58"/>
      <c r="Y346" s="58"/>
      <c r="Z346" s="58"/>
      <c r="AA346" s="58"/>
      <c r="AB346" s="58"/>
      <c r="AC346" s="58"/>
      <c r="AD346" s="58">
        <f t="shared" ca="1" si="387"/>
        <v>0</v>
      </c>
      <c r="AE346" s="58">
        <f t="shared" si="388"/>
        <v>0</v>
      </c>
      <c r="AF346" s="58" t="str">
        <f>IF(G346="","0",VLOOKUP(G346,'登録データ（男）'!$R$4:$T$27,2,FALSE))</f>
        <v>0</v>
      </c>
      <c r="AG346" s="58" t="str">
        <f t="shared" si="389"/>
        <v>00</v>
      </c>
      <c r="AH346" s="58" t="str">
        <f>IF(G346="","0",IF(OR(RIGHT(G346,1)="m",RIGHT(G346,1)="H",RIGHT(G346,1)="W",RIGHT(G346,1)="C"),1,2))</f>
        <v>0</v>
      </c>
      <c r="AI346" s="58" t="str">
        <f t="shared" si="390"/>
        <v>000000</v>
      </c>
      <c r="AJ346" s="58" t="str">
        <f t="shared" ca="1" si="391"/>
        <v/>
      </c>
      <c r="AK346" s="58">
        <f t="shared" si="396"/>
        <v>0</v>
      </c>
      <c r="AL346" s="58" t="str">
        <f>IF(G346="","0",VALUE(VLOOKUP(G346,'登録データ（男）'!$R$4:$T$31,3,FALSE)))</f>
        <v>0</v>
      </c>
      <c r="AM346" s="58">
        <f t="shared" si="392"/>
        <v>0</v>
      </c>
      <c r="AN346" s="58">
        <f t="shared" si="393"/>
        <v>0</v>
      </c>
      <c r="AO346" s="11" t="str">
        <f ca="1">IF(OFFSET(B346,-MOD(ROW(B346),3),0)&lt;&gt;"",IF(RIGHT(G346,1)=")",VALUE(VLOOKUP(OFFSET(B346,-MOD(ROW(B346),3),0),'登録データ（男）'!A331:J1649,8,FALSE)),"0"),"0")</f>
        <v>0</v>
      </c>
      <c r="AP346" s="58">
        <f t="shared" ca="1" si="397"/>
        <v>0</v>
      </c>
      <c r="AQ346" s="58"/>
      <c r="AR346" s="58"/>
      <c r="AS346" s="58"/>
      <c r="AT346" s="58"/>
      <c r="AU346" s="58"/>
      <c r="AV346" s="58"/>
      <c r="AW346" s="58"/>
      <c r="AX346" s="58"/>
      <c r="BD346" s="58" t="str">
        <f>IF(B346="","",VLOOKUP(B346,'登録データ（男）'!$A$3:$L$1202,8))</f>
        <v/>
      </c>
      <c r="BE346" s="58" t="str">
        <f>IF(B346="","",VLOOKUP(B346,'登録データ（男）'!$A$3:$L$1202,11))</f>
        <v/>
      </c>
      <c r="BF346" s="58" t="str">
        <f t="shared" si="394"/>
        <v/>
      </c>
      <c r="BI346" s="58">
        <f t="shared" si="395"/>
        <v>0</v>
      </c>
    </row>
    <row r="347" spans="1:61" ht="18.75" customHeight="1" thickBot="1">
      <c r="A347" s="258"/>
      <c r="B347" s="289"/>
      <c r="C347" s="292"/>
      <c r="D347" s="292"/>
      <c r="E347" s="148" t="s">
        <v>460</v>
      </c>
      <c r="F347" s="73" t="s">
        <v>123</v>
      </c>
      <c r="G347" s="103"/>
      <c r="H347" s="175"/>
      <c r="I347" s="100"/>
      <c r="J347" s="64" t="str">
        <f t="shared" si="401"/>
        <v/>
      </c>
      <c r="K347" s="100"/>
      <c r="L347" s="64" t="str">
        <f t="shared" si="402"/>
        <v/>
      </c>
      <c r="M347" s="100"/>
      <c r="N347" s="98"/>
      <c r="O347" s="271"/>
      <c r="P347" s="272"/>
      <c r="Q347" s="272"/>
      <c r="R347" s="261"/>
      <c r="S347" s="298"/>
      <c r="V347" s="60"/>
      <c r="W347" s="58"/>
      <c r="X347" s="58"/>
      <c r="Y347" s="58"/>
      <c r="Z347" s="58"/>
      <c r="AA347" s="58"/>
      <c r="AB347" s="58"/>
      <c r="AC347" s="58"/>
      <c r="AD347" s="58">
        <f t="shared" ca="1" si="387"/>
        <v>0</v>
      </c>
      <c r="AE347" s="58">
        <f t="shared" si="388"/>
        <v>0</v>
      </c>
      <c r="AF347" s="58" t="str">
        <f>IF(G347="","0",VLOOKUP(G347,'登録データ（男）'!$R$4:$T$27,2,FALSE))</f>
        <v>0</v>
      </c>
      <c r="AG347" s="58" t="str">
        <f t="shared" si="389"/>
        <v>00</v>
      </c>
      <c r="AH347" s="58" t="str">
        <f>IF(G347="","0",IF(OR(RIGHT(G347,1)="m",RIGHT(G347,1)="H",RIGHT(G347,1)="W",RIGHT(G347,1)="C"),1,2))</f>
        <v>0</v>
      </c>
      <c r="AI347" s="58" t="str">
        <f t="shared" si="390"/>
        <v>000000</v>
      </c>
      <c r="AJ347" s="58" t="str">
        <f t="shared" ca="1" si="391"/>
        <v/>
      </c>
      <c r="AK347" s="58">
        <f t="shared" si="396"/>
        <v>0</v>
      </c>
      <c r="AL347" s="58" t="str">
        <f>IF(G347="","0",VALUE(VLOOKUP(G347,'登録データ（男）'!$R$4:$T$31,3,FALSE)))</f>
        <v>0</v>
      </c>
      <c r="AM347" s="58">
        <f t="shared" si="392"/>
        <v>0</v>
      </c>
      <c r="AN347" s="58">
        <f t="shared" si="393"/>
        <v>0</v>
      </c>
      <c r="AO347" s="11" t="str">
        <f ca="1">IF(OFFSET(B347,-MOD(ROW(B347),3),0)&lt;&gt;"",IF(RIGHT(G347,1)=")",VALUE(VLOOKUP(OFFSET(B347,-MOD(ROW(B347),3),0),'登録データ（男）'!A332:J1650,8,FALSE)),"0"),"0")</f>
        <v>0</v>
      </c>
      <c r="AP347" s="58">
        <f t="shared" ca="1" si="397"/>
        <v>0</v>
      </c>
      <c r="AQ347" s="58"/>
      <c r="AR347" s="58"/>
      <c r="AS347" s="58"/>
      <c r="AT347" s="58"/>
      <c r="AU347" s="58"/>
      <c r="AV347" s="58"/>
      <c r="AW347" s="58"/>
      <c r="AX347" s="58"/>
      <c r="BD347" s="58" t="str">
        <f>IF(B347="","",VLOOKUP(B347,'登録データ（男）'!$A$3:$L$1202,8))</f>
        <v/>
      </c>
      <c r="BE347" s="58" t="str">
        <f>IF(B347="","",VLOOKUP(B347,'登録データ（男）'!$A$3:$L$1202,11))</f>
        <v/>
      </c>
      <c r="BF347" s="58" t="str">
        <f t="shared" si="394"/>
        <v/>
      </c>
      <c r="BI347" s="58">
        <f t="shared" si="395"/>
        <v>0</v>
      </c>
    </row>
    <row r="348" spans="1:61" ht="18.75" customHeight="1" thickTop="1">
      <c r="A348" s="257">
        <v>111</v>
      </c>
      <c r="B348" s="287"/>
      <c r="C348" s="290" t="str">
        <f>IF(B348="","",VLOOKUP(B348,'登録データ（男）'!$A$3:$W$2000,2,FALSE))</f>
        <v/>
      </c>
      <c r="D348" s="290" t="str">
        <f>IF(B348="","",VLOOKUP(B348,'登録データ（男）'!$A$3:$W$2000,3,FALSE))</f>
        <v/>
      </c>
      <c r="E348" s="58" t="str">
        <f>IF(B348="","",VLOOKUP(B348,'登録データ（男）'!$A$3:$W$2000,7,FALSE))</f>
        <v/>
      </c>
      <c r="F348" s="72" t="s">
        <v>121</v>
      </c>
      <c r="G348" s="95"/>
      <c r="H348" s="176"/>
      <c r="I348" s="97"/>
      <c r="J348" s="99" t="str">
        <f t="shared" si="401"/>
        <v/>
      </c>
      <c r="K348" s="97"/>
      <c r="L348" s="99" t="str">
        <f t="shared" si="402"/>
        <v/>
      </c>
      <c r="M348" s="97"/>
      <c r="N348" s="96"/>
      <c r="O348" s="273"/>
      <c r="P348" s="274"/>
      <c r="Q348" s="274"/>
      <c r="R348" s="259"/>
      <c r="S348" s="296"/>
      <c r="V348" s="60"/>
      <c r="W348" s="58">
        <f>IF(B348="",0,IF(VLOOKUP(B348,'登録データ（男）'!$A$3:$AT$1687,29,FALSE)=1,0,1))</f>
        <v>0</v>
      </c>
      <c r="X348" s="58">
        <f>IF(B348="",1,0)</f>
        <v>1</v>
      </c>
      <c r="Y348" s="58">
        <f>IF(C348="",1,0)</f>
        <v>1</v>
      </c>
      <c r="Z348" s="58">
        <f>IF(D348="",1,0)</f>
        <v>1</v>
      </c>
      <c r="AA348" s="58">
        <f>IF(E348="",1,0)</f>
        <v>1</v>
      </c>
      <c r="AB348" s="58">
        <f>IF(E349="",1,0)</f>
        <v>1</v>
      </c>
      <c r="AC348" s="58">
        <f>SUM(X348:AB348)</f>
        <v>5</v>
      </c>
      <c r="AD348" s="58">
        <f t="shared" ca="1" si="387"/>
        <v>0</v>
      </c>
      <c r="AE348" s="58">
        <f t="shared" si="388"/>
        <v>0</v>
      </c>
      <c r="AF348" s="58" t="str">
        <f>IF(G348="","0",VLOOKUP(G348,'登録データ（男）'!$R$4:$T$27,2,FALSE))</f>
        <v>0</v>
      </c>
      <c r="AG348" s="58" t="str">
        <f t="shared" si="389"/>
        <v>00</v>
      </c>
      <c r="AH348" s="58" t="str">
        <f>IF(G348="","0",IF(OR(RIGHT(G348,1)="m",RIGHT(G348,1)="H",RIGHT(G348,1)="W",RIGHT(G348,1)="C",RIGHT(G348,1)="〉"),1,2))</f>
        <v>0</v>
      </c>
      <c r="AI348" s="58" t="str">
        <f t="shared" si="390"/>
        <v>000000</v>
      </c>
      <c r="AJ348" s="58" t="str">
        <f t="shared" ca="1" si="391"/>
        <v/>
      </c>
      <c r="AK348" s="58">
        <f t="shared" si="396"/>
        <v>0</v>
      </c>
      <c r="AL348" s="58" t="str">
        <f>IF(G348="","0",VALUE(VLOOKUP(G348,'登録データ（男）'!$R$4:$T$31,3,FALSE)))</f>
        <v>0</v>
      </c>
      <c r="AM348" s="58">
        <f t="shared" si="392"/>
        <v>0</v>
      </c>
      <c r="AN348" s="58">
        <f t="shared" si="393"/>
        <v>0</v>
      </c>
      <c r="AO348" s="11" t="str">
        <f ca="1">IF(OFFSET(B348,-MOD(ROW(B348),3),0)&lt;&gt;"",IF(RIGHT(G348,1)=")",VALUE(VLOOKUP(OFFSET(B348,-MOD(ROW(B348),3),0),'登録データ（男）'!A333:J1651,8,FALSE)),"0"),"0")</f>
        <v>0</v>
      </c>
      <c r="AP348" s="58">
        <f t="shared" ca="1" si="397"/>
        <v>0</v>
      </c>
      <c r="AQ348" s="58" t="str">
        <f t="shared" ref="AQ348" si="409">IF(AR348="","",RANK(AR348,$AR$18:$AR$467,1))</f>
        <v/>
      </c>
      <c r="AR348" s="58" t="str">
        <f>IF(R348="","",B348)</f>
        <v/>
      </c>
      <c r="AS348" s="58" t="str">
        <f t="shared" ref="AS348" si="410">IF(AT348="","",RANK(AT348,$AT$18:$AT$467,1))</f>
        <v/>
      </c>
      <c r="AT348" s="58" t="str">
        <f>IF(S348="","",B348)</f>
        <v/>
      </c>
      <c r="AU348" s="58" t="str">
        <f t="shared" ref="AU348" si="411">IF(AV348="","",RANK(AV348,$AV$18:$AV$467,1))</f>
        <v/>
      </c>
      <c r="AV348" s="58" t="str">
        <f>IF(OR(G348="十種競技",G349="十種競技",G350="十種競技"),B348,"")</f>
        <v/>
      </c>
      <c r="AW348" s="58"/>
      <c r="AX348" s="58">
        <f>B348</f>
        <v>0</v>
      </c>
      <c r="BD348" s="58" t="str">
        <f>IF(B348="","",VLOOKUP(B348,'登録データ（男）'!$A$3:$L$1202,8))</f>
        <v/>
      </c>
      <c r="BE348" s="58" t="str">
        <f>IF(B348="","",VLOOKUP(B348,'登録データ（男）'!$A$3:$L$1202,11))</f>
        <v/>
      </c>
      <c r="BF348" s="58" t="str">
        <f t="shared" si="394"/>
        <v/>
      </c>
      <c r="BI348" s="58">
        <f t="shared" si="395"/>
        <v>0</v>
      </c>
    </row>
    <row r="349" spans="1:61" ht="18.75" customHeight="1">
      <c r="A349" s="250"/>
      <c r="B349" s="288"/>
      <c r="C349" s="291"/>
      <c r="D349" s="291"/>
      <c r="E349" s="109"/>
      <c r="F349" s="58" t="s">
        <v>122</v>
      </c>
      <c r="G349" s="103"/>
      <c r="H349" s="109"/>
      <c r="I349" s="102"/>
      <c r="J349" s="61" t="str">
        <f t="shared" si="401"/>
        <v/>
      </c>
      <c r="K349" s="101"/>
      <c r="L349" s="61" t="str">
        <f t="shared" si="402"/>
        <v/>
      </c>
      <c r="M349" s="101"/>
      <c r="N349" s="101"/>
      <c r="O349" s="275"/>
      <c r="P349" s="276"/>
      <c r="Q349" s="276"/>
      <c r="R349" s="260"/>
      <c r="S349" s="297"/>
      <c r="V349" s="60"/>
      <c r="W349" s="58"/>
      <c r="X349" s="58"/>
      <c r="Y349" s="58"/>
      <c r="Z349" s="58"/>
      <c r="AA349" s="58"/>
      <c r="AB349" s="58"/>
      <c r="AC349" s="58"/>
      <c r="AD349" s="58">
        <f t="shared" ca="1" si="387"/>
        <v>0</v>
      </c>
      <c r="AE349" s="58">
        <f t="shared" si="388"/>
        <v>0</v>
      </c>
      <c r="AF349" s="58" t="str">
        <f>IF(G349="","0",VLOOKUP(G349,'登録データ（男）'!$R$4:$T$27,2,FALSE))</f>
        <v>0</v>
      </c>
      <c r="AG349" s="58" t="str">
        <f t="shared" si="389"/>
        <v>00</v>
      </c>
      <c r="AH349" s="58" t="str">
        <f>IF(G349="","0",IF(OR(RIGHT(G349,1)="m",RIGHT(G349,1)="H",RIGHT(G349,1)="W",RIGHT(G349,1)="C"),1,2))</f>
        <v>0</v>
      </c>
      <c r="AI349" s="58" t="str">
        <f t="shared" si="390"/>
        <v>000000</v>
      </c>
      <c r="AJ349" s="58" t="str">
        <f t="shared" ca="1" si="391"/>
        <v/>
      </c>
      <c r="AK349" s="58">
        <f t="shared" si="396"/>
        <v>0</v>
      </c>
      <c r="AL349" s="58" t="str">
        <f>IF(G349="","0",VALUE(VLOOKUP(G349,'登録データ（男）'!$R$4:$T$31,3,FALSE)))</f>
        <v>0</v>
      </c>
      <c r="AM349" s="58">
        <f t="shared" si="392"/>
        <v>0</v>
      </c>
      <c r="AN349" s="58">
        <f t="shared" si="393"/>
        <v>0</v>
      </c>
      <c r="AO349" s="11" t="str">
        <f ca="1">IF(OFFSET(B349,-MOD(ROW(B349),3),0)&lt;&gt;"",IF(RIGHT(G349,1)=")",VALUE(VLOOKUP(OFFSET(B349,-MOD(ROW(B349),3),0),'登録データ（男）'!A334:J1652,8,FALSE)),"0"),"0")</f>
        <v>0</v>
      </c>
      <c r="AP349" s="58">
        <f t="shared" ca="1" si="397"/>
        <v>0</v>
      </c>
      <c r="AQ349" s="58"/>
      <c r="AR349" s="58"/>
      <c r="AS349" s="58"/>
      <c r="AT349" s="58"/>
      <c r="AU349" s="58"/>
      <c r="AV349" s="58"/>
      <c r="AW349" s="58"/>
      <c r="AX349" s="58"/>
      <c r="BD349" s="58" t="str">
        <f>IF(B349="","",VLOOKUP(B349,'登録データ（男）'!$A$3:$L$1202,8))</f>
        <v/>
      </c>
      <c r="BE349" s="58" t="str">
        <f>IF(B349="","",VLOOKUP(B349,'登録データ（男）'!$A$3:$L$1202,11))</f>
        <v/>
      </c>
      <c r="BF349" s="58" t="str">
        <f t="shared" si="394"/>
        <v/>
      </c>
      <c r="BI349" s="58">
        <f t="shared" si="395"/>
        <v>0</v>
      </c>
    </row>
    <row r="350" spans="1:61" ht="18.75" customHeight="1" thickBot="1">
      <c r="A350" s="258"/>
      <c r="B350" s="289"/>
      <c r="C350" s="292"/>
      <c r="D350" s="292"/>
      <c r="E350" s="148" t="s">
        <v>460</v>
      </c>
      <c r="F350" s="73" t="s">
        <v>123</v>
      </c>
      <c r="G350" s="103"/>
      <c r="H350" s="175"/>
      <c r="I350" s="100"/>
      <c r="J350" s="64" t="str">
        <f t="shared" si="401"/>
        <v/>
      </c>
      <c r="K350" s="100"/>
      <c r="L350" s="64" t="str">
        <f t="shared" si="402"/>
        <v/>
      </c>
      <c r="M350" s="100"/>
      <c r="N350" s="98"/>
      <c r="O350" s="271"/>
      <c r="P350" s="272"/>
      <c r="Q350" s="272"/>
      <c r="R350" s="261"/>
      <c r="S350" s="298"/>
      <c r="V350" s="60"/>
      <c r="W350" s="58"/>
      <c r="X350" s="58"/>
      <c r="Y350" s="58"/>
      <c r="Z350" s="58"/>
      <c r="AA350" s="58"/>
      <c r="AB350" s="58"/>
      <c r="AC350" s="58"/>
      <c r="AD350" s="58">
        <f t="shared" ca="1" si="387"/>
        <v>0</v>
      </c>
      <c r="AE350" s="58">
        <f t="shared" si="388"/>
        <v>0</v>
      </c>
      <c r="AF350" s="58" t="str">
        <f>IF(G350="","0",VLOOKUP(G350,'登録データ（男）'!$R$4:$T$27,2,FALSE))</f>
        <v>0</v>
      </c>
      <c r="AG350" s="58" t="str">
        <f t="shared" si="389"/>
        <v>00</v>
      </c>
      <c r="AH350" s="58" t="str">
        <f>IF(G350="","0",IF(OR(RIGHT(G350,1)="m",RIGHT(G350,1)="H",RIGHT(G350,1)="W",RIGHT(G350,1)="C"),1,2))</f>
        <v>0</v>
      </c>
      <c r="AI350" s="58" t="str">
        <f t="shared" si="390"/>
        <v>000000</v>
      </c>
      <c r="AJ350" s="58" t="str">
        <f t="shared" ca="1" si="391"/>
        <v/>
      </c>
      <c r="AK350" s="58">
        <f t="shared" si="396"/>
        <v>0</v>
      </c>
      <c r="AL350" s="58" t="str">
        <f>IF(G350="","0",VALUE(VLOOKUP(G350,'登録データ（男）'!$R$4:$T$31,3,FALSE)))</f>
        <v>0</v>
      </c>
      <c r="AM350" s="58">
        <f t="shared" si="392"/>
        <v>0</v>
      </c>
      <c r="AN350" s="58">
        <f t="shared" si="393"/>
        <v>0</v>
      </c>
      <c r="AO350" s="11" t="str">
        <f ca="1">IF(OFFSET(B350,-MOD(ROW(B350),3),0)&lt;&gt;"",IF(RIGHT(G350,1)=")",VALUE(VLOOKUP(OFFSET(B350,-MOD(ROW(B350),3),0),'登録データ（男）'!A335:J1653,8,FALSE)),"0"),"0")</f>
        <v>0</v>
      </c>
      <c r="AP350" s="58">
        <f t="shared" ca="1" si="397"/>
        <v>0</v>
      </c>
      <c r="AQ350" s="58"/>
      <c r="AR350" s="58"/>
      <c r="AS350" s="58"/>
      <c r="AT350" s="58"/>
      <c r="AU350" s="58"/>
      <c r="AV350" s="58"/>
      <c r="AW350" s="58"/>
      <c r="AX350" s="58"/>
      <c r="BD350" s="58" t="str">
        <f>IF(B350="","",VLOOKUP(B350,'登録データ（男）'!$A$3:$L$1202,8))</f>
        <v/>
      </c>
      <c r="BE350" s="58" t="str">
        <f>IF(B350="","",VLOOKUP(B350,'登録データ（男）'!$A$3:$L$1202,11))</f>
        <v/>
      </c>
      <c r="BF350" s="58" t="str">
        <f t="shared" si="394"/>
        <v/>
      </c>
      <c r="BI350" s="58">
        <f t="shared" si="395"/>
        <v>0</v>
      </c>
    </row>
    <row r="351" spans="1:61" ht="18.75" customHeight="1" thickTop="1">
      <c r="A351" s="257">
        <v>112</v>
      </c>
      <c r="B351" s="287"/>
      <c r="C351" s="290" t="str">
        <f>IF(B351="","",VLOOKUP(B351,'登録データ（男）'!$A$3:$W$2000,2,FALSE))</f>
        <v/>
      </c>
      <c r="D351" s="290" t="str">
        <f>IF(B351="","",VLOOKUP(B351,'登録データ（男）'!$A$3:$W$2000,3,FALSE))</f>
        <v/>
      </c>
      <c r="E351" s="58" t="str">
        <f>IF(B351="","",VLOOKUP(B351,'登録データ（男）'!$A$3:$W$2000,7,FALSE))</f>
        <v/>
      </c>
      <c r="F351" s="72" t="s">
        <v>121</v>
      </c>
      <c r="G351" s="95"/>
      <c r="H351" s="176"/>
      <c r="I351" s="97"/>
      <c r="J351" s="99" t="str">
        <f t="shared" si="401"/>
        <v/>
      </c>
      <c r="K351" s="97"/>
      <c r="L351" s="99" t="str">
        <f t="shared" si="402"/>
        <v/>
      </c>
      <c r="M351" s="97"/>
      <c r="N351" s="96"/>
      <c r="O351" s="273"/>
      <c r="P351" s="274"/>
      <c r="Q351" s="274"/>
      <c r="R351" s="259"/>
      <c r="S351" s="296"/>
      <c r="V351" s="60"/>
      <c r="W351" s="58">
        <f>IF(B351="",0,IF(VLOOKUP(B351,'登録データ（男）'!$A$3:$AT$1687,29,FALSE)=1,0,1))</f>
        <v>0</v>
      </c>
      <c r="X351" s="58">
        <f>IF(B351="",1,0)</f>
        <v>1</v>
      </c>
      <c r="Y351" s="58">
        <f>IF(C351="",1,0)</f>
        <v>1</v>
      </c>
      <c r="Z351" s="58">
        <f>IF(D351="",1,0)</f>
        <v>1</v>
      </c>
      <c r="AA351" s="58">
        <f>IF(E351="",1,0)</f>
        <v>1</v>
      </c>
      <c r="AB351" s="58">
        <f>IF(E352="",1,0)</f>
        <v>1</v>
      </c>
      <c r="AC351" s="58">
        <f>SUM(X351:AB351)</f>
        <v>5</v>
      </c>
      <c r="AD351" s="58">
        <f t="shared" ca="1" si="387"/>
        <v>0</v>
      </c>
      <c r="AE351" s="58">
        <f t="shared" si="388"/>
        <v>0</v>
      </c>
      <c r="AF351" s="58" t="str">
        <f>IF(G351="","0",VLOOKUP(G351,'登録データ（男）'!$R$4:$T$27,2,FALSE))</f>
        <v>0</v>
      </c>
      <c r="AG351" s="58" t="str">
        <f t="shared" si="389"/>
        <v>00</v>
      </c>
      <c r="AH351" s="58" t="str">
        <f>IF(G351="","0",IF(OR(RIGHT(G351,1)="m",RIGHT(G351,1)="H",RIGHT(G351,1)="W",RIGHT(G351,1)="C",RIGHT(G351,1)="〉"),1,2))</f>
        <v>0</v>
      </c>
      <c r="AI351" s="58" t="str">
        <f t="shared" si="390"/>
        <v>000000</v>
      </c>
      <c r="AJ351" s="58" t="str">
        <f t="shared" ca="1" si="391"/>
        <v/>
      </c>
      <c r="AK351" s="58">
        <f t="shared" si="396"/>
        <v>0</v>
      </c>
      <c r="AL351" s="58" t="str">
        <f>IF(G351="","0",VALUE(VLOOKUP(G351,'登録データ（男）'!$R$4:$T$31,3,FALSE)))</f>
        <v>0</v>
      </c>
      <c r="AM351" s="58">
        <f t="shared" si="392"/>
        <v>0</v>
      </c>
      <c r="AN351" s="58">
        <f t="shared" si="393"/>
        <v>0</v>
      </c>
      <c r="AO351" s="11" t="str">
        <f ca="1">IF(OFFSET(B351,-MOD(ROW(B351),3),0)&lt;&gt;"",IF(RIGHT(G351,1)=")",VALUE(VLOOKUP(OFFSET(B351,-MOD(ROW(B351),3),0),'登録データ（男）'!A336:J1654,8,FALSE)),"0"),"0")</f>
        <v>0</v>
      </c>
      <c r="AP351" s="58">
        <f t="shared" ca="1" si="397"/>
        <v>0</v>
      </c>
      <c r="AQ351" s="58" t="str">
        <f t="shared" ref="AQ351" si="412">IF(AR351="","",RANK(AR351,$AR$18:$AR$467,1))</f>
        <v/>
      </c>
      <c r="AR351" s="58" t="str">
        <f>IF(R351="","",B351)</f>
        <v/>
      </c>
      <c r="AS351" s="58" t="str">
        <f t="shared" ref="AS351" si="413">IF(AT351="","",RANK(AT351,$AT$18:$AT$467,1))</f>
        <v/>
      </c>
      <c r="AT351" s="58" t="str">
        <f>IF(S351="","",B351)</f>
        <v/>
      </c>
      <c r="AU351" s="58" t="str">
        <f t="shared" ref="AU351" si="414">IF(AV351="","",RANK(AV351,$AV$18:$AV$467,1))</f>
        <v/>
      </c>
      <c r="AV351" s="58" t="str">
        <f>IF(OR(G351="十種競技",G352="十種競技",G353="十種競技"),B351,"")</f>
        <v/>
      </c>
      <c r="AW351" s="58"/>
      <c r="AX351" s="58">
        <f>B351</f>
        <v>0</v>
      </c>
      <c r="BD351" s="58" t="str">
        <f>IF(B351="","",VLOOKUP(B351,'登録データ（男）'!$A$3:$L$1202,8))</f>
        <v/>
      </c>
      <c r="BE351" s="58" t="str">
        <f>IF(B351="","",VLOOKUP(B351,'登録データ（男）'!$A$3:$L$1202,11))</f>
        <v/>
      </c>
      <c r="BF351" s="58" t="str">
        <f t="shared" si="394"/>
        <v/>
      </c>
      <c r="BI351" s="58">
        <f t="shared" si="395"/>
        <v>0</v>
      </c>
    </row>
    <row r="352" spans="1:61" ht="18.75" customHeight="1">
      <c r="A352" s="250"/>
      <c r="B352" s="288"/>
      <c r="C352" s="291"/>
      <c r="D352" s="291"/>
      <c r="E352" s="109"/>
      <c r="F352" s="58" t="s">
        <v>122</v>
      </c>
      <c r="G352" s="103"/>
      <c r="H352" s="109"/>
      <c r="I352" s="102"/>
      <c r="J352" s="61" t="str">
        <f t="shared" si="401"/>
        <v/>
      </c>
      <c r="K352" s="101"/>
      <c r="L352" s="61" t="str">
        <f t="shared" si="402"/>
        <v/>
      </c>
      <c r="M352" s="101"/>
      <c r="N352" s="101"/>
      <c r="O352" s="275"/>
      <c r="P352" s="276"/>
      <c r="Q352" s="276"/>
      <c r="R352" s="260"/>
      <c r="S352" s="297"/>
      <c r="V352" s="60"/>
      <c r="W352" s="58"/>
      <c r="X352" s="58"/>
      <c r="Y352" s="58"/>
      <c r="Z352" s="58"/>
      <c r="AA352" s="58"/>
      <c r="AB352" s="58"/>
      <c r="AC352" s="58"/>
      <c r="AD352" s="58">
        <f t="shared" ca="1" si="387"/>
        <v>0</v>
      </c>
      <c r="AE352" s="58">
        <f t="shared" si="388"/>
        <v>0</v>
      </c>
      <c r="AF352" s="58" t="str">
        <f>IF(G352="","0",VLOOKUP(G352,'登録データ（男）'!$R$4:$T$27,2,FALSE))</f>
        <v>0</v>
      </c>
      <c r="AG352" s="58" t="str">
        <f t="shared" si="389"/>
        <v>00</v>
      </c>
      <c r="AH352" s="58" t="str">
        <f>IF(G352="","0",IF(OR(RIGHT(G352,1)="m",RIGHT(G352,1)="H",RIGHT(G352,1)="W",RIGHT(G352,1)="C"),1,2))</f>
        <v>0</v>
      </c>
      <c r="AI352" s="58" t="str">
        <f t="shared" si="390"/>
        <v>000000</v>
      </c>
      <c r="AJ352" s="58" t="str">
        <f t="shared" ca="1" si="391"/>
        <v/>
      </c>
      <c r="AK352" s="58">
        <f t="shared" si="396"/>
        <v>0</v>
      </c>
      <c r="AL352" s="58" t="str">
        <f>IF(G352="","0",VALUE(VLOOKUP(G352,'登録データ（男）'!$R$4:$T$31,3,FALSE)))</f>
        <v>0</v>
      </c>
      <c r="AM352" s="58">
        <f t="shared" si="392"/>
        <v>0</v>
      </c>
      <c r="AN352" s="58">
        <f t="shared" si="393"/>
        <v>0</v>
      </c>
      <c r="AO352" s="11" t="str">
        <f ca="1">IF(OFFSET(B352,-MOD(ROW(B352),3),0)&lt;&gt;"",IF(RIGHT(G352,1)=")",VALUE(VLOOKUP(OFFSET(B352,-MOD(ROW(B352),3),0),'登録データ（男）'!A337:J1655,8,FALSE)),"0"),"0")</f>
        <v>0</v>
      </c>
      <c r="AP352" s="58">
        <f t="shared" ca="1" si="397"/>
        <v>0</v>
      </c>
      <c r="AQ352" s="58"/>
      <c r="AR352" s="58"/>
      <c r="AS352" s="58"/>
      <c r="AT352" s="58"/>
      <c r="AU352" s="58"/>
      <c r="AV352" s="58"/>
      <c r="AW352" s="58"/>
      <c r="AX352" s="58"/>
      <c r="BD352" s="58" t="str">
        <f>IF(B352="","",VLOOKUP(B352,'登録データ（男）'!$A$3:$L$1202,8))</f>
        <v/>
      </c>
      <c r="BE352" s="58" t="str">
        <f>IF(B352="","",VLOOKUP(B352,'登録データ（男）'!$A$3:$L$1202,11))</f>
        <v/>
      </c>
      <c r="BF352" s="58" t="str">
        <f t="shared" si="394"/>
        <v/>
      </c>
      <c r="BI352" s="58">
        <f t="shared" si="395"/>
        <v>0</v>
      </c>
    </row>
    <row r="353" spans="1:61" ht="18.75" customHeight="1" thickBot="1">
      <c r="A353" s="258"/>
      <c r="B353" s="289"/>
      <c r="C353" s="292"/>
      <c r="D353" s="292"/>
      <c r="E353" s="148" t="s">
        <v>460</v>
      </c>
      <c r="F353" s="73" t="s">
        <v>123</v>
      </c>
      <c r="G353" s="103"/>
      <c r="H353" s="175"/>
      <c r="I353" s="100"/>
      <c r="J353" s="64" t="str">
        <f t="shared" si="401"/>
        <v/>
      </c>
      <c r="K353" s="100"/>
      <c r="L353" s="64" t="str">
        <f t="shared" si="402"/>
        <v/>
      </c>
      <c r="M353" s="100"/>
      <c r="N353" s="98"/>
      <c r="O353" s="271"/>
      <c r="P353" s="272"/>
      <c r="Q353" s="272"/>
      <c r="R353" s="261"/>
      <c r="S353" s="298"/>
      <c r="V353" s="60"/>
      <c r="W353" s="58"/>
      <c r="X353" s="58"/>
      <c r="Y353" s="58"/>
      <c r="Z353" s="58"/>
      <c r="AA353" s="58"/>
      <c r="AB353" s="58"/>
      <c r="AC353" s="58"/>
      <c r="AD353" s="58">
        <f t="shared" ca="1" si="387"/>
        <v>0</v>
      </c>
      <c r="AE353" s="58">
        <f t="shared" si="388"/>
        <v>0</v>
      </c>
      <c r="AF353" s="58" t="str">
        <f>IF(G353="","0",VLOOKUP(G353,'登録データ（男）'!$R$4:$T$27,2,FALSE))</f>
        <v>0</v>
      </c>
      <c r="AG353" s="58" t="str">
        <f t="shared" si="389"/>
        <v>00</v>
      </c>
      <c r="AH353" s="58" t="str">
        <f>IF(G353="","0",IF(OR(RIGHT(G353,1)="m",RIGHT(G353,1)="H",RIGHT(G353,1)="W",RIGHT(G353,1)="C"),1,2))</f>
        <v>0</v>
      </c>
      <c r="AI353" s="58" t="str">
        <f t="shared" si="390"/>
        <v>000000</v>
      </c>
      <c r="AJ353" s="58" t="str">
        <f t="shared" ca="1" si="391"/>
        <v/>
      </c>
      <c r="AK353" s="58">
        <f t="shared" si="396"/>
        <v>0</v>
      </c>
      <c r="AL353" s="58" t="str">
        <f>IF(G353="","0",VALUE(VLOOKUP(G353,'登録データ（男）'!$R$4:$T$31,3,FALSE)))</f>
        <v>0</v>
      </c>
      <c r="AM353" s="58">
        <f t="shared" si="392"/>
        <v>0</v>
      </c>
      <c r="AN353" s="58">
        <f t="shared" si="393"/>
        <v>0</v>
      </c>
      <c r="AO353" s="11" t="str">
        <f ca="1">IF(OFFSET(B353,-MOD(ROW(B353),3),0)&lt;&gt;"",IF(RIGHT(G353,1)=")",VALUE(VLOOKUP(OFFSET(B353,-MOD(ROW(B353),3),0),'登録データ（男）'!A338:J1656,8,FALSE)),"0"),"0")</f>
        <v>0</v>
      </c>
      <c r="AP353" s="58">
        <f t="shared" ca="1" si="397"/>
        <v>0</v>
      </c>
      <c r="AQ353" s="58"/>
      <c r="AR353" s="58"/>
      <c r="AS353" s="58"/>
      <c r="AT353" s="58"/>
      <c r="AU353" s="58"/>
      <c r="AV353" s="58"/>
      <c r="AW353" s="58"/>
      <c r="AX353" s="58"/>
      <c r="BD353" s="58" t="str">
        <f>IF(B353="","",VLOOKUP(B353,'登録データ（男）'!$A$3:$L$1202,8))</f>
        <v/>
      </c>
      <c r="BE353" s="58" t="str">
        <f>IF(B353="","",VLOOKUP(B353,'登録データ（男）'!$A$3:$L$1202,11))</f>
        <v/>
      </c>
      <c r="BF353" s="58" t="str">
        <f t="shared" si="394"/>
        <v/>
      </c>
      <c r="BI353" s="58">
        <f t="shared" si="395"/>
        <v>0</v>
      </c>
    </row>
    <row r="354" spans="1:61" ht="18.75" customHeight="1" thickTop="1">
      <c r="A354" s="257">
        <v>113</v>
      </c>
      <c r="B354" s="287"/>
      <c r="C354" s="290" t="str">
        <f>IF(B354="","",VLOOKUP(B354,'登録データ（男）'!$A$3:$W$2000,2,FALSE))</f>
        <v/>
      </c>
      <c r="D354" s="290" t="str">
        <f>IF(B354="","",VLOOKUP(B354,'登録データ（男）'!$A$3:$W$2000,3,FALSE))</f>
        <v/>
      </c>
      <c r="E354" s="58" t="str">
        <f>IF(B354="","",VLOOKUP(B354,'登録データ（男）'!$A$3:$W$2000,7,FALSE))</f>
        <v/>
      </c>
      <c r="F354" s="72" t="s">
        <v>121</v>
      </c>
      <c r="G354" s="95"/>
      <c r="H354" s="176"/>
      <c r="I354" s="97"/>
      <c r="J354" s="99" t="str">
        <f t="shared" si="401"/>
        <v/>
      </c>
      <c r="K354" s="97"/>
      <c r="L354" s="99" t="str">
        <f t="shared" si="402"/>
        <v/>
      </c>
      <c r="M354" s="97"/>
      <c r="N354" s="96"/>
      <c r="O354" s="273"/>
      <c r="P354" s="274"/>
      <c r="Q354" s="274"/>
      <c r="R354" s="259"/>
      <c r="S354" s="296"/>
      <c r="V354" s="60"/>
      <c r="W354" s="58">
        <f>IF(B354="",0,IF(VLOOKUP(B354,'登録データ（男）'!$A$3:$AT$1687,29,FALSE)=1,0,1))</f>
        <v>0</v>
      </c>
      <c r="X354" s="58">
        <f>IF(B354="",1,0)</f>
        <v>1</v>
      </c>
      <c r="Y354" s="58">
        <f>IF(C354="",1,0)</f>
        <v>1</v>
      </c>
      <c r="Z354" s="58">
        <f>IF(D354="",1,0)</f>
        <v>1</v>
      </c>
      <c r="AA354" s="58">
        <f>IF(E354="",1,0)</f>
        <v>1</v>
      </c>
      <c r="AB354" s="58">
        <f>IF(E355="",1,0)</f>
        <v>1</v>
      </c>
      <c r="AC354" s="58">
        <f>SUM(X354:AB354)</f>
        <v>5</v>
      </c>
      <c r="AD354" s="58">
        <f t="shared" ca="1" si="387"/>
        <v>0</v>
      </c>
      <c r="AE354" s="58">
        <f t="shared" si="388"/>
        <v>0</v>
      </c>
      <c r="AF354" s="58" t="str">
        <f>IF(G354="","0",VLOOKUP(G354,'登録データ（男）'!$R$4:$T$27,2,FALSE))</f>
        <v>0</v>
      </c>
      <c r="AG354" s="58" t="str">
        <f t="shared" si="389"/>
        <v>00</v>
      </c>
      <c r="AH354" s="58" t="str">
        <f>IF(G354="","0",IF(OR(RIGHT(G354,1)="m",RIGHT(G354,1)="H",RIGHT(G354,1)="W",RIGHT(G354,1)="C",RIGHT(G354,1)="〉"),1,2))</f>
        <v>0</v>
      </c>
      <c r="AI354" s="58" t="str">
        <f t="shared" si="390"/>
        <v>000000</v>
      </c>
      <c r="AJ354" s="58" t="str">
        <f t="shared" ca="1" si="391"/>
        <v/>
      </c>
      <c r="AK354" s="58">
        <f t="shared" si="396"/>
        <v>0</v>
      </c>
      <c r="AL354" s="58" t="str">
        <f>IF(G354="","0",VALUE(VLOOKUP(G354,'登録データ（男）'!$R$4:$T$31,3,FALSE)))</f>
        <v>0</v>
      </c>
      <c r="AM354" s="58">
        <f t="shared" si="392"/>
        <v>0</v>
      </c>
      <c r="AN354" s="58">
        <f t="shared" si="393"/>
        <v>0</v>
      </c>
      <c r="AO354" s="11" t="str">
        <f ca="1">IF(OFFSET(B354,-MOD(ROW(B354),3),0)&lt;&gt;"",IF(RIGHT(G354,1)=")",VALUE(VLOOKUP(OFFSET(B354,-MOD(ROW(B354),3),0),'登録データ（男）'!A339:J1657,8,FALSE)),"0"),"0")</f>
        <v>0</v>
      </c>
      <c r="AP354" s="58">
        <f t="shared" ca="1" si="397"/>
        <v>0</v>
      </c>
      <c r="AQ354" s="58" t="str">
        <f t="shared" ref="AQ354" si="415">IF(AR354="","",RANK(AR354,$AR$18:$AR$467,1))</f>
        <v/>
      </c>
      <c r="AR354" s="58" t="str">
        <f>IF(R354="","",B354)</f>
        <v/>
      </c>
      <c r="AS354" s="58" t="str">
        <f t="shared" ref="AS354" si="416">IF(AT354="","",RANK(AT354,$AT$18:$AT$467,1))</f>
        <v/>
      </c>
      <c r="AT354" s="58" t="str">
        <f>IF(S354="","",B354)</f>
        <v/>
      </c>
      <c r="AU354" s="58" t="str">
        <f t="shared" ref="AU354" si="417">IF(AV354="","",RANK(AV354,$AV$18:$AV$467,1))</f>
        <v/>
      </c>
      <c r="AV354" s="58" t="str">
        <f>IF(OR(G354="十種競技",G355="十種競技",G356="十種競技"),B354,"")</f>
        <v/>
      </c>
      <c r="AW354" s="58"/>
      <c r="AX354" s="58">
        <f>B354</f>
        <v>0</v>
      </c>
      <c r="BD354" s="58" t="str">
        <f>IF(B354="","",VLOOKUP(B354,'登録データ（男）'!$A$3:$L$1202,8))</f>
        <v/>
      </c>
      <c r="BE354" s="58" t="str">
        <f>IF(B354="","",VLOOKUP(B354,'登録データ（男）'!$A$3:$L$1202,11))</f>
        <v/>
      </c>
      <c r="BF354" s="58" t="str">
        <f t="shared" si="394"/>
        <v/>
      </c>
      <c r="BI354" s="58">
        <f t="shared" si="395"/>
        <v>0</v>
      </c>
    </row>
    <row r="355" spans="1:61" ht="18.75" customHeight="1">
      <c r="A355" s="250"/>
      <c r="B355" s="288"/>
      <c r="C355" s="291"/>
      <c r="D355" s="291"/>
      <c r="E355" s="109"/>
      <c r="F355" s="58" t="s">
        <v>122</v>
      </c>
      <c r="G355" s="103"/>
      <c r="H355" s="109"/>
      <c r="I355" s="102"/>
      <c r="J355" s="61" t="str">
        <f t="shared" si="401"/>
        <v/>
      </c>
      <c r="K355" s="101"/>
      <c r="L355" s="61" t="str">
        <f t="shared" si="402"/>
        <v/>
      </c>
      <c r="M355" s="101"/>
      <c r="N355" s="101"/>
      <c r="O355" s="275"/>
      <c r="P355" s="276"/>
      <c r="Q355" s="276"/>
      <c r="R355" s="260"/>
      <c r="S355" s="297"/>
      <c r="V355" s="60"/>
      <c r="W355" s="58"/>
      <c r="X355" s="58"/>
      <c r="Y355" s="58"/>
      <c r="Z355" s="58"/>
      <c r="AA355" s="58"/>
      <c r="AB355" s="58"/>
      <c r="AC355" s="58"/>
      <c r="AD355" s="58">
        <f t="shared" ca="1" si="387"/>
        <v>0</v>
      </c>
      <c r="AE355" s="58">
        <f t="shared" si="388"/>
        <v>0</v>
      </c>
      <c r="AF355" s="58" t="str">
        <f>IF(G355="","0",VLOOKUP(G355,'登録データ（男）'!$R$4:$T$27,2,FALSE))</f>
        <v>0</v>
      </c>
      <c r="AG355" s="58" t="str">
        <f t="shared" si="389"/>
        <v>00</v>
      </c>
      <c r="AH355" s="58" t="str">
        <f>IF(G355="","0",IF(OR(RIGHT(G355,1)="m",RIGHT(G355,1)="H",RIGHT(G355,1)="W",RIGHT(G355,1)="C"),1,2))</f>
        <v>0</v>
      </c>
      <c r="AI355" s="58" t="str">
        <f t="shared" si="390"/>
        <v>000000</v>
      </c>
      <c r="AJ355" s="58" t="str">
        <f t="shared" ca="1" si="391"/>
        <v/>
      </c>
      <c r="AK355" s="58">
        <f t="shared" si="396"/>
        <v>0</v>
      </c>
      <c r="AL355" s="58" t="str">
        <f>IF(G355="","0",VALUE(VLOOKUP(G355,'登録データ（男）'!$R$4:$T$31,3,FALSE)))</f>
        <v>0</v>
      </c>
      <c r="AM355" s="58">
        <f t="shared" si="392"/>
        <v>0</v>
      </c>
      <c r="AN355" s="58">
        <f t="shared" si="393"/>
        <v>0</v>
      </c>
      <c r="AO355" s="11" t="str">
        <f ca="1">IF(OFFSET(B355,-MOD(ROW(B355),3),0)&lt;&gt;"",IF(RIGHT(G355,1)=")",VALUE(VLOOKUP(OFFSET(B355,-MOD(ROW(B355),3),0),'登録データ（男）'!A340:J1658,8,FALSE)),"0"),"0")</f>
        <v>0</v>
      </c>
      <c r="AP355" s="58">
        <f t="shared" ca="1" si="397"/>
        <v>0</v>
      </c>
      <c r="AQ355" s="58"/>
      <c r="AR355" s="58"/>
      <c r="AS355" s="58"/>
      <c r="AT355" s="58"/>
      <c r="AU355" s="58"/>
      <c r="AV355" s="58"/>
      <c r="AW355" s="58"/>
      <c r="AX355" s="58"/>
      <c r="BD355" s="58" t="str">
        <f>IF(B355="","",VLOOKUP(B355,'登録データ（男）'!$A$3:$L$1202,8))</f>
        <v/>
      </c>
      <c r="BE355" s="58" t="str">
        <f>IF(B355="","",VLOOKUP(B355,'登録データ（男）'!$A$3:$L$1202,11))</f>
        <v/>
      </c>
      <c r="BF355" s="58" t="str">
        <f t="shared" si="394"/>
        <v/>
      </c>
      <c r="BI355" s="58">
        <f t="shared" si="395"/>
        <v>0</v>
      </c>
    </row>
    <row r="356" spans="1:61" ht="18.75" customHeight="1" thickBot="1">
      <c r="A356" s="258"/>
      <c r="B356" s="289"/>
      <c r="C356" s="292"/>
      <c r="D356" s="292"/>
      <c r="E356" s="148" t="s">
        <v>460</v>
      </c>
      <c r="F356" s="73" t="s">
        <v>123</v>
      </c>
      <c r="G356" s="103"/>
      <c r="H356" s="175"/>
      <c r="I356" s="100"/>
      <c r="J356" s="64" t="str">
        <f t="shared" si="401"/>
        <v/>
      </c>
      <c r="K356" s="100"/>
      <c r="L356" s="64" t="str">
        <f t="shared" si="402"/>
        <v/>
      </c>
      <c r="M356" s="100"/>
      <c r="N356" s="98"/>
      <c r="O356" s="271"/>
      <c r="P356" s="272"/>
      <c r="Q356" s="272"/>
      <c r="R356" s="261"/>
      <c r="S356" s="298"/>
      <c r="V356" s="60"/>
      <c r="W356" s="58"/>
      <c r="X356" s="58"/>
      <c r="Y356" s="58"/>
      <c r="Z356" s="58"/>
      <c r="AA356" s="58"/>
      <c r="AB356" s="58"/>
      <c r="AC356" s="58"/>
      <c r="AD356" s="58">
        <f t="shared" ca="1" si="387"/>
        <v>0</v>
      </c>
      <c r="AE356" s="58">
        <f t="shared" si="388"/>
        <v>0</v>
      </c>
      <c r="AF356" s="58" t="str">
        <f>IF(G356="","0",VLOOKUP(G356,'登録データ（男）'!$R$4:$T$27,2,FALSE))</f>
        <v>0</v>
      </c>
      <c r="AG356" s="58" t="str">
        <f t="shared" si="389"/>
        <v>00</v>
      </c>
      <c r="AH356" s="58" t="str">
        <f>IF(G356="","0",IF(OR(RIGHT(G356,1)="m",RIGHT(G356,1)="H",RIGHT(G356,1)="W",RIGHT(G356,1)="C"),1,2))</f>
        <v>0</v>
      </c>
      <c r="AI356" s="58" t="str">
        <f t="shared" si="390"/>
        <v>000000</v>
      </c>
      <c r="AJ356" s="58" t="str">
        <f t="shared" ca="1" si="391"/>
        <v/>
      </c>
      <c r="AK356" s="58">
        <f t="shared" si="396"/>
        <v>0</v>
      </c>
      <c r="AL356" s="58" t="str">
        <f>IF(G356="","0",VALUE(VLOOKUP(G356,'登録データ（男）'!$R$4:$T$31,3,FALSE)))</f>
        <v>0</v>
      </c>
      <c r="AM356" s="58">
        <f t="shared" si="392"/>
        <v>0</v>
      </c>
      <c r="AN356" s="58">
        <f t="shared" si="393"/>
        <v>0</v>
      </c>
      <c r="AO356" s="11" t="str">
        <f ca="1">IF(OFFSET(B356,-MOD(ROW(B356),3),0)&lt;&gt;"",IF(RIGHT(G356,1)=")",VALUE(VLOOKUP(OFFSET(B356,-MOD(ROW(B356),3),0),'登録データ（男）'!A341:J1659,8,FALSE)),"0"),"0")</f>
        <v>0</v>
      </c>
      <c r="AP356" s="58">
        <f t="shared" ca="1" si="397"/>
        <v>0</v>
      </c>
      <c r="AQ356" s="58"/>
      <c r="AR356" s="58"/>
      <c r="AS356" s="58"/>
      <c r="AT356" s="58"/>
      <c r="AU356" s="58"/>
      <c r="AV356" s="58"/>
      <c r="AW356" s="58"/>
      <c r="AX356" s="58"/>
      <c r="BD356" s="58" t="str">
        <f>IF(B356="","",VLOOKUP(B356,'登録データ（男）'!$A$3:$L$1202,8))</f>
        <v/>
      </c>
      <c r="BE356" s="58" t="str">
        <f>IF(B356="","",VLOOKUP(B356,'登録データ（男）'!$A$3:$L$1202,11))</f>
        <v/>
      </c>
      <c r="BF356" s="58" t="str">
        <f t="shared" si="394"/>
        <v/>
      </c>
      <c r="BI356" s="58">
        <f t="shared" si="395"/>
        <v>0</v>
      </c>
    </row>
    <row r="357" spans="1:61" ht="18.75" customHeight="1" thickTop="1">
      <c r="A357" s="257">
        <v>114</v>
      </c>
      <c r="B357" s="287"/>
      <c r="C357" s="290" t="str">
        <f>IF(B357="","",VLOOKUP(B357,'登録データ（男）'!$A$3:$W$2000,2,FALSE))</f>
        <v/>
      </c>
      <c r="D357" s="290" t="str">
        <f>IF(B357="","",VLOOKUP(B357,'登録データ（男）'!$A$3:$W$2000,3,FALSE))</f>
        <v/>
      </c>
      <c r="E357" s="58" t="str">
        <f>IF(B357="","",VLOOKUP(B357,'登録データ（男）'!$A$3:$W$2000,7,FALSE))</f>
        <v/>
      </c>
      <c r="F357" s="72" t="s">
        <v>121</v>
      </c>
      <c r="G357" s="95"/>
      <c r="H357" s="176"/>
      <c r="I357" s="97"/>
      <c r="J357" s="99" t="str">
        <f t="shared" si="401"/>
        <v/>
      </c>
      <c r="K357" s="97"/>
      <c r="L357" s="99" t="str">
        <f t="shared" si="402"/>
        <v/>
      </c>
      <c r="M357" s="97"/>
      <c r="N357" s="96"/>
      <c r="O357" s="273"/>
      <c r="P357" s="274"/>
      <c r="Q357" s="274"/>
      <c r="R357" s="259"/>
      <c r="S357" s="296"/>
      <c r="V357" s="60"/>
      <c r="W357" s="58">
        <f>IF(B357="",0,IF(VLOOKUP(B357,'登録データ（男）'!$A$3:$AT$1687,29,FALSE)=1,0,1))</f>
        <v>0</v>
      </c>
      <c r="X357" s="58">
        <f>IF(B357="",1,0)</f>
        <v>1</v>
      </c>
      <c r="Y357" s="58">
        <f>IF(C357="",1,0)</f>
        <v>1</v>
      </c>
      <c r="Z357" s="58">
        <f>IF(D357="",1,0)</f>
        <v>1</v>
      </c>
      <c r="AA357" s="58">
        <f>IF(E357="",1,0)</f>
        <v>1</v>
      </c>
      <c r="AB357" s="58">
        <f>IF(E358="",1,0)</f>
        <v>1</v>
      </c>
      <c r="AC357" s="58">
        <f>SUM(X357:AB357)</f>
        <v>5</v>
      </c>
      <c r="AD357" s="58">
        <f t="shared" ca="1" si="387"/>
        <v>0</v>
      </c>
      <c r="AE357" s="58">
        <f t="shared" si="388"/>
        <v>0</v>
      </c>
      <c r="AF357" s="58" t="str">
        <f>IF(G357="","0",VLOOKUP(G357,'登録データ（男）'!$R$4:$T$27,2,FALSE))</f>
        <v>0</v>
      </c>
      <c r="AG357" s="58" t="str">
        <f t="shared" si="389"/>
        <v>00</v>
      </c>
      <c r="AH357" s="58" t="str">
        <f>IF(G357="","0",IF(OR(RIGHT(G357,1)="m",RIGHT(G357,1)="H",RIGHT(G357,1)="W",RIGHT(G357,1)="C",RIGHT(G357,1)="〉"),1,2))</f>
        <v>0</v>
      </c>
      <c r="AI357" s="58" t="str">
        <f t="shared" si="390"/>
        <v>000000</v>
      </c>
      <c r="AJ357" s="58" t="str">
        <f t="shared" ca="1" si="391"/>
        <v/>
      </c>
      <c r="AK357" s="58">
        <f t="shared" si="396"/>
        <v>0</v>
      </c>
      <c r="AL357" s="58" t="str">
        <f>IF(G357="","0",VALUE(VLOOKUP(G357,'登録データ（男）'!$R$4:$T$31,3,FALSE)))</f>
        <v>0</v>
      </c>
      <c r="AM357" s="58">
        <f t="shared" si="392"/>
        <v>0</v>
      </c>
      <c r="AN357" s="58">
        <f t="shared" si="393"/>
        <v>0</v>
      </c>
      <c r="AO357" s="11" t="str">
        <f ca="1">IF(OFFSET(B357,-MOD(ROW(B357),3),0)&lt;&gt;"",IF(RIGHT(G357,1)=")",VALUE(VLOOKUP(OFFSET(B357,-MOD(ROW(B357),3),0),'登録データ（男）'!A342:J1660,8,FALSE)),"0"),"0")</f>
        <v>0</v>
      </c>
      <c r="AP357" s="58">
        <f t="shared" ca="1" si="397"/>
        <v>0</v>
      </c>
      <c r="AQ357" s="58" t="str">
        <f t="shared" ref="AQ357" si="418">IF(AR357="","",RANK(AR357,$AR$18:$AR$467,1))</f>
        <v/>
      </c>
      <c r="AR357" s="58" t="str">
        <f>IF(R357="","",B357)</f>
        <v/>
      </c>
      <c r="AS357" s="58" t="str">
        <f t="shared" ref="AS357" si="419">IF(AT357="","",RANK(AT357,$AT$18:$AT$467,1))</f>
        <v/>
      </c>
      <c r="AT357" s="58" t="str">
        <f>IF(S357="","",B357)</f>
        <v/>
      </c>
      <c r="AU357" s="58" t="str">
        <f t="shared" ref="AU357" si="420">IF(AV357="","",RANK(AV357,$AV$18:$AV$467,1))</f>
        <v/>
      </c>
      <c r="AV357" s="58" t="str">
        <f>IF(OR(G357="十種競技",G358="十種競技",G359="十種競技"),B357,"")</f>
        <v/>
      </c>
      <c r="AW357" s="58"/>
      <c r="AX357" s="58">
        <f>B357</f>
        <v>0</v>
      </c>
      <c r="BD357" s="58" t="str">
        <f>IF(B357="","",VLOOKUP(B357,'登録データ（男）'!$A$3:$L$1202,8))</f>
        <v/>
      </c>
      <c r="BE357" s="58" t="str">
        <f>IF(B357="","",VLOOKUP(B357,'登録データ（男）'!$A$3:$L$1202,11))</f>
        <v/>
      </c>
      <c r="BF357" s="58" t="str">
        <f t="shared" si="394"/>
        <v/>
      </c>
      <c r="BI357" s="58">
        <f t="shared" si="395"/>
        <v>0</v>
      </c>
    </row>
    <row r="358" spans="1:61" ht="18.75" customHeight="1">
      <c r="A358" s="250"/>
      <c r="B358" s="288"/>
      <c r="C358" s="291"/>
      <c r="D358" s="291"/>
      <c r="E358" s="109"/>
      <c r="F358" s="58" t="s">
        <v>122</v>
      </c>
      <c r="G358" s="103"/>
      <c r="H358" s="109"/>
      <c r="I358" s="102"/>
      <c r="J358" s="61" t="str">
        <f t="shared" si="401"/>
        <v/>
      </c>
      <c r="K358" s="101"/>
      <c r="L358" s="61" t="str">
        <f t="shared" si="402"/>
        <v/>
      </c>
      <c r="M358" s="101"/>
      <c r="N358" s="101"/>
      <c r="O358" s="275"/>
      <c r="P358" s="276"/>
      <c r="Q358" s="276"/>
      <c r="R358" s="260"/>
      <c r="S358" s="297"/>
      <c r="V358" s="60"/>
      <c r="W358" s="58"/>
      <c r="X358" s="58"/>
      <c r="Y358" s="58"/>
      <c r="Z358" s="58"/>
      <c r="AA358" s="58"/>
      <c r="AB358" s="58"/>
      <c r="AC358" s="58"/>
      <c r="AD358" s="58">
        <f t="shared" ca="1" si="387"/>
        <v>0</v>
      </c>
      <c r="AE358" s="58">
        <f t="shared" si="388"/>
        <v>0</v>
      </c>
      <c r="AF358" s="58" t="str">
        <f>IF(G358="","0",VLOOKUP(G358,'登録データ（男）'!$R$4:$T$27,2,FALSE))</f>
        <v>0</v>
      </c>
      <c r="AG358" s="58" t="str">
        <f t="shared" si="389"/>
        <v>00</v>
      </c>
      <c r="AH358" s="58" t="str">
        <f>IF(G358="","0",IF(OR(RIGHT(G358,1)="m",RIGHT(G358,1)="H",RIGHT(G358,1)="W",RIGHT(G358,1)="C"),1,2))</f>
        <v>0</v>
      </c>
      <c r="AI358" s="58" t="str">
        <f t="shared" si="390"/>
        <v>000000</v>
      </c>
      <c r="AJ358" s="58" t="str">
        <f t="shared" ca="1" si="391"/>
        <v/>
      </c>
      <c r="AK358" s="58">
        <f t="shared" si="396"/>
        <v>0</v>
      </c>
      <c r="AL358" s="58" t="str">
        <f>IF(G358="","0",VALUE(VLOOKUP(G358,'登録データ（男）'!$R$4:$T$31,3,FALSE)))</f>
        <v>0</v>
      </c>
      <c r="AM358" s="58">
        <f t="shared" si="392"/>
        <v>0</v>
      </c>
      <c r="AN358" s="58">
        <f t="shared" si="393"/>
        <v>0</v>
      </c>
      <c r="AO358" s="11" t="str">
        <f ca="1">IF(OFFSET(B358,-MOD(ROW(B358),3),0)&lt;&gt;"",IF(RIGHT(G358,1)=")",VALUE(VLOOKUP(OFFSET(B358,-MOD(ROW(B358),3),0),'登録データ（男）'!A343:J1661,8,FALSE)),"0"),"0")</f>
        <v>0</v>
      </c>
      <c r="AP358" s="58">
        <f t="shared" ca="1" si="397"/>
        <v>0</v>
      </c>
      <c r="AQ358" s="58"/>
      <c r="AR358" s="58"/>
      <c r="AS358" s="58"/>
      <c r="AT358" s="58"/>
      <c r="AU358" s="58"/>
      <c r="AV358" s="58"/>
      <c r="AW358" s="58"/>
      <c r="AX358" s="58"/>
      <c r="BD358" s="58" t="str">
        <f>IF(B358="","",VLOOKUP(B358,'登録データ（男）'!$A$3:$L$1202,8))</f>
        <v/>
      </c>
      <c r="BE358" s="58" t="str">
        <f>IF(B358="","",VLOOKUP(B358,'登録データ（男）'!$A$3:$L$1202,11))</f>
        <v/>
      </c>
      <c r="BF358" s="58" t="str">
        <f t="shared" si="394"/>
        <v/>
      </c>
      <c r="BI358" s="58">
        <f t="shared" si="395"/>
        <v>0</v>
      </c>
    </row>
    <row r="359" spans="1:61" ht="18.75" customHeight="1" thickBot="1">
      <c r="A359" s="258"/>
      <c r="B359" s="289"/>
      <c r="C359" s="292"/>
      <c r="D359" s="292"/>
      <c r="E359" s="148" t="s">
        <v>460</v>
      </c>
      <c r="F359" s="73" t="s">
        <v>123</v>
      </c>
      <c r="G359" s="103"/>
      <c r="H359" s="175"/>
      <c r="I359" s="100"/>
      <c r="J359" s="64" t="str">
        <f t="shared" si="401"/>
        <v/>
      </c>
      <c r="K359" s="100"/>
      <c r="L359" s="64" t="str">
        <f t="shared" si="402"/>
        <v/>
      </c>
      <c r="M359" s="100"/>
      <c r="N359" s="98"/>
      <c r="O359" s="271"/>
      <c r="P359" s="272"/>
      <c r="Q359" s="272"/>
      <c r="R359" s="261"/>
      <c r="S359" s="298"/>
      <c r="V359" s="60"/>
      <c r="W359" s="58"/>
      <c r="X359" s="58"/>
      <c r="Y359" s="58"/>
      <c r="Z359" s="58"/>
      <c r="AA359" s="58"/>
      <c r="AB359" s="58"/>
      <c r="AC359" s="58"/>
      <c r="AD359" s="58">
        <f t="shared" ca="1" si="387"/>
        <v>0</v>
      </c>
      <c r="AE359" s="58">
        <f t="shared" si="388"/>
        <v>0</v>
      </c>
      <c r="AF359" s="58" t="str">
        <f>IF(G359="","0",VLOOKUP(G359,'登録データ（男）'!$R$4:$T$27,2,FALSE))</f>
        <v>0</v>
      </c>
      <c r="AG359" s="58" t="str">
        <f t="shared" si="389"/>
        <v>00</v>
      </c>
      <c r="AH359" s="58" t="str">
        <f>IF(G359="","0",IF(OR(RIGHT(G359,1)="m",RIGHT(G359,1)="H",RIGHT(G359,1)="W",RIGHT(G359,1)="C"),1,2))</f>
        <v>0</v>
      </c>
      <c r="AI359" s="58" t="str">
        <f t="shared" si="390"/>
        <v>000000</v>
      </c>
      <c r="AJ359" s="58" t="str">
        <f t="shared" ca="1" si="391"/>
        <v/>
      </c>
      <c r="AK359" s="58">
        <f t="shared" si="396"/>
        <v>0</v>
      </c>
      <c r="AL359" s="58" t="str">
        <f>IF(G359="","0",VALUE(VLOOKUP(G359,'登録データ（男）'!$R$4:$T$31,3,FALSE)))</f>
        <v>0</v>
      </c>
      <c r="AM359" s="58">
        <f t="shared" si="392"/>
        <v>0</v>
      </c>
      <c r="AN359" s="58">
        <f t="shared" si="393"/>
        <v>0</v>
      </c>
      <c r="AO359" s="11" t="str">
        <f ca="1">IF(OFFSET(B359,-MOD(ROW(B359),3),0)&lt;&gt;"",IF(RIGHT(G359,1)=")",VALUE(VLOOKUP(OFFSET(B359,-MOD(ROW(B359),3),0),'登録データ（男）'!A344:J1662,8,FALSE)),"0"),"0")</f>
        <v>0</v>
      </c>
      <c r="AP359" s="58">
        <f t="shared" ca="1" si="397"/>
        <v>0</v>
      </c>
      <c r="AQ359" s="58"/>
      <c r="AR359" s="58"/>
      <c r="AS359" s="58"/>
      <c r="AT359" s="58"/>
      <c r="AU359" s="58"/>
      <c r="AV359" s="58"/>
      <c r="AW359" s="58"/>
      <c r="AX359" s="58"/>
      <c r="BD359" s="58" t="str">
        <f>IF(B359="","",VLOOKUP(B359,'登録データ（男）'!$A$3:$L$1202,8))</f>
        <v/>
      </c>
      <c r="BE359" s="58" t="str">
        <f>IF(B359="","",VLOOKUP(B359,'登録データ（男）'!$A$3:$L$1202,11))</f>
        <v/>
      </c>
      <c r="BF359" s="58" t="str">
        <f t="shared" si="394"/>
        <v/>
      </c>
      <c r="BI359" s="58">
        <f t="shared" si="395"/>
        <v>0</v>
      </c>
    </row>
    <row r="360" spans="1:61" ht="18.75" customHeight="1" thickTop="1">
      <c r="A360" s="257">
        <v>115</v>
      </c>
      <c r="B360" s="287"/>
      <c r="C360" s="290" t="str">
        <f>IF(B360="","",VLOOKUP(B360,'登録データ（男）'!$A$3:$W$2000,2,FALSE))</f>
        <v/>
      </c>
      <c r="D360" s="290" t="str">
        <f>IF(B360="","",VLOOKUP(B360,'登録データ（男）'!$A$3:$W$2000,3,FALSE))</f>
        <v/>
      </c>
      <c r="E360" s="58" t="str">
        <f>IF(B360="","",VLOOKUP(B360,'登録データ（男）'!$A$3:$W$2000,7,FALSE))</f>
        <v/>
      </c>
      <c r="F360" s="72" t="s">
        <v>121</v>
      </c>
      <c r="G360" s="95"/>
      <c r="H360" s="176"/>
      <c r="I360" s="97"/>
      <c r="J360" s="99" t="str">
        <f t="shared" si="401"/>
        <v/>
      </c>
      <c r="K360" s="97"/>
      <c r="L360" s="99" t="str">
        <f t="shared" si="402"/>
        <v/>
      </c>
      <c r="M360" s="97"/>
      <c r="N360" s="96"/>
      <c r="O360" s="273"/>
      <c r="P360" s="274"/>
      <c r="Q360" s="274"/>
      <c r="R360" s="259"/>
      <c r="S360" s="296"/>
      <c r="V360" s="60"/>
      <c r="W360" s="58">
        <f>IF(B360="",0,IF(VLOOKUP(B360,'登録データ（男）'!$A$3:$AT$1687,29,FALSE)=1,0,1))</f>
        <v>0</v>
      </c>
      <c r="X360" s="58">
        <f>IF(B360="",1,0)</f>
        <v>1</v>
      </c>
      <c r="Y360" s="58">
        <f>IF(C360="",1,0)</f>
        <v>1</v>
      </c>
      <c r="Z360" s="58">
        <f>IF(D360="",1,0)</f>
        <v>1</v>
      </c>
      <c r="AA360" s="58">
        <f>IF(E360="",1,0)</f>
        <v>1</v>
      </c>
      <c r="AB360" s="58">
        <f>IF(E361="",1,0)</f>
        <v>1</v>
      </c>
      <c r="AC360" s="58">
        <f>SUM(X360:AB360)</f>
        <v>5</v>
      </c>
      <c r="AD360" s="58">
        <f t="shared" ca="1" si="387"/>
        <v>0</v>
      </c>
      <c r="AE360" s="58">
        <f t="shared" si="388"/>
        <v>0</v>
      </c>
      <c r="AF360" s="58" t="str">
        <f>IF(G360="","0",VLOOKUP(G360,'登録データ（男）'!$R$4:$T$27,2,FALSE))</f>
        <v>0</v>
      </c>
      <c r="AG360" s="58" t="str">
        <f t="shared" si="389"/>
        <v>00</v>
      </c>
      <c r="AH360" s="58" t="str">
        <f>IF(G360="","0",IF(OR(RIGHT(G360,1)="m",RIGHT(G360,1)="H",RIGHT(G360,1)="W",RIGHT(G360,1)="C",RIGHT(G360,1)="〉"),1,2))</f>
        <v>0</v>
      </c>
      <c r="AI360" s="58" t="str">
        <f t="shared" si="390"/>
        <v>000000</v>
      </c>
      <c r="AJ360" s="58" t="str">
        <f t="shared" ca="1" si="391"/>
        <v/>
      </c>
      <c r="AK360" s="58">
        <f t="shared" si="396"/>
        <v>0</v>
      </c>
      <c r="AL360" s="58" t="str">
        <f>IF(G360="","0",VALUE(VLOOKUP(G360,'登録データ（男）'!$R$4:$T$31,3,FALSE)))</f>
        <v>0</v>
      </c>
      <c r="AM360" s="58">
        <f t="shared" si="392"/>
        <v>0</v>
      </c>
      <c r="AN360" s="58">
        <f t="shared" si="393"/>
        <v>0</v>
      </c>
      <c r="AO360" s="11" t="str">
        <f ca="1">IF(OFFSET(B360,-MOD(ROW(B360),3),0)&lt;&gt;"",IF(RIGHT(G360,1)=")",VALUE(VLOOKUP(OFFSET(B360,-MOD(ROW(B360),3),0),'登録データ（男）'!A345:J1663,8,FALSE)),"0"),"0")</f>
        <v>0</v>
      </c>
      <c r="AP360" s="58">
        <f t="shared" ca="1" si="397"/>
        <v>0</v>
      </c>
      <c r="AQ360" s="58" t="str">
        <f t="shared" ref="AQ360" si="421">IF(AR360="","",RANK(AR360,$AR$18:$AR$467,1))</f>
        <v/>
      </c>
      <c r="AR360" s="58" t="str">
        <f>IF(R360="","",B360)</f>
        <v/>
      </c>
      <c r="AS360" s="58" t="str">
        <f t="shared" ref="AS360" si="422">IF(AT360="","",RANK(AT360,$AT$18:$AT$467,1))</f>
        <v/>
      </c>
      <c r="AT360" s="58" t="str">
        <f>IF(S360="","",B360)</f>
        <v/>
      </c>
      <c r="AU360" s="58" t="str">
        <f t="shared" ref="AU360" si="423">IF(AV360="","",RANK(AV360,$AV$18:$AV$467,1))</f>
        <v/>
      </c>
      <c r="AV360" s="58" t="str">
        <f>IF(OR(G360="十種競技",G361="十種競技",G362="十種競技"),B360,"")</f>
        <v/>
      </c>
      <c r="AW360" s="58"/>
      <c r="AX360" s="58">
        <f>B360</f>
        <v>0</v>
      </c>
      <c r="BD360" s="58" t="str">
        <f>IF(B360="","",VLOOKUP(B360,'登録データ（男）'!$A$3:$L$1202,8))</f>
        <v/>
      </c>
      <c r="BE360" s="58" t="str">
        <f>IF(B360="","",VLOOKUP(B360,'登録データ（男）'!$A$3:$L$1202,11))</f>
        <v/>
      </c>
      <c r="BF360" s="58" t="str">
        <f t="shared" si="394"/>
        <v/>
      </c>
      <c r="BI360" s="58">
        <f t="shared" si="395"/>
        <v>0</v>
      </c>
    </row>
    <row r="361" spans="1:61" ht="18.75" customHeight="1">
      <c r="A361" s="250"/>
      <c r="B361" s="288"/>
      <c r="C361" s="291"/>
      <c r="D361" s="291"/>
      <c r="E361" s="109"/>
      <c r="F361" s="58" t="s">
        <v>122</v>
      </c>
      <c r="G361" s="103"/>
      <c r="H361" s="109"/>
      <c r="I361" s="102"/>
      <c r="J361" s="61" t="str">
        <f t="shared" si="401"/>
        <v/>
      </c>
      <c r="K361" s="101"/>
      <c r="L361" s="61" t="str">
        <f t="shared" si="402"/>
        <v/>
      </c>
      <c r="M361" s="101"/>
      <c r="N361" s="101"/>
      <c r="O361" s="275"/>
      <c r="P361" s="276"/>
      <c r="Q361" s="276"/>
      <c r="R361" s="260"/>
      <c r="S361" s="297"/>
      <c r="V361" s="60"/>
      <c r="W361" s="58"/>
      <c r="X361" s="58"/>
      <c r="Y361" s="58"/>
      <c r="Z361" s="58"/>
      <c r="AA361" s="58"/>
      <c r="AB361" s="58"/>
      <c r="AC361" s="58"/>
      <c r="AD361" s="58">
        <f t="shared" ca="1" si="387"/>
        <v>0</v>
      </c>
      <c r="AE361" s="58">
        <f t="shared" si="388"/>
        <v>0</v>
      </c>
      <c r="AF361" s="58" t="str">
        <f>IF(G361="","0",VLOOKUP(G361,'登録データ（男）'!$R$4:$T$27,2,FALSE))</f>
        <v>0</v>
      </c>
      <c r="AG361" s="58" t="str">
        <f t="shared" si="389"/>
        <v>00</v>
      </c>
      <c r="AH361" s="58" t="str">
        <f>IF(G361="","0",IF(OR(RIGHT(G361,1)="m",RIGHT(G361,1)="H",RIGHT(G361,1)="W",RIGHT(G361,1)="C"),1,2))</f>
        <v>0</v>
      </c>
      <c r="AI361" s="58" t="str">
        <f t="shared" si="390"/>
        <v>000000</v>
      </c>
      <c r="AJ361" s="58" t="str">
        <f t="shared" ca="1" si="391"/>
        <v/>
      </c>
      <c r="AK361" s="58">
        <f t="shared" si="396"/>
        <v>0</v>
      </c>
      <c r="AL361" s="58" t="str">
        <f>IF(G361="","0",VALUE(VLOOKUP(G361,'登録データ（男）'!$R$4:$T$31,3,FALSE)))</f>
        <v>0</v>
      </c>
      <c r="AM361" s="58">
        <f t="shared" si="392"/>
        <v>0</v>
      </c>
      <c r="AN361" s="58">
        <f t="shared" si="393"/>
        <v>0</v>
      </c>
      <c r="AO361" s="11" t="str">
        <f ca="1">IF(OFFSET(B361,-MOD(ROW(B361),3),0)&lt;&gt;"",IF(RIGHT(G361,1)=")",VALUE(VLOOKUP(OFFSET(B361,-MOD(ROW(B361),3),0),'登録データ（男）'!A346:J1664,8,FALSE)),"0"),"0")</f>
        <v>0</v>
      </c>
      <c r="AP361" s="58">
        <f t="shared" ca="1" si="397"/>
        <v>0</v>
      </c>
      <c r="AQ361" s="58"/>
      <c r="AR361" s="58"/>
      <c r="AS361" s="58"/>
      <c r="AT361" s="58"/>
      <c r="AU361" s="58"/>
      <c r="AV361" s="58"/>
      <c r="AW361" s="58"/>
      <c r="AX361" s="58"/>
      <c r="BD361" s="58" t="str">
        <f>IF(B361="","",VLOOKUP(B361,'登録データ（男）'!$A$3:$L$1202,8))</f>
        <v/>
      </c>
      <c r="BE361" s="58" t="str">
        <f>IF(B361="","",VLOOKUP(B361,'登録データ（男）'!$A$3:$L$1202,11))</f>
        <v/>
      </c>
      <c r="BF361" s="58" t="str">
        <f t="shared" si="394"/>
        <v/>
      </c>
      <c r="BI361" s="58">
        <f t="shared" si="395"/>
        <v>0</v>
      </c>
    </row>
    <row r="362" spans="1:61" ht="18.75" customHeight="1" thickBot="1">
      <c r="A362" s="258"/>
      <c r="B362" s="289"/>
      <c r="C362" s="292"/>
      <c r="D362" s="292"/>
      <c r="E362" s="148" t="s">
        <v>460</v>
      </c>
      <c r="F362" s="73" t="s">
        <v>123</v>
      </c>
      <c r="G362" s="103"/>
      <c r="H362" s="175"/>
      <c r="I362" s="100"/>
      <c r="J362" s="64" t="str">
        <f t="shared" si="401"/>
        <v/>
      </c>
      <c r="K362" s="100"/>
      <c r="L362" s="64" t="str">
        <f t="shared" si="402"/>
        <v/>
      </c>
      <c r="M362" s="100"/>
      <c r="N362" s="98"/>
      <c r="O362" s="271"/>
      <c r="P362" s="272"/>
      <c r="Q362" s="272"/>
      <c r="R362" s="261"/>
      <c r="S362" s="298"/>
      <c r="V362" s="60"/>
      <c r="W362" s="58"/>
      <c r="X362" s="58"/>
      <c r="Y362" s="58"/>
      <c r="Z362" s="58"/>
      <c r="AA362" s="58"/>
      <c r="AB362" s="58"/>
      <c r="AC362" s="58"/>
      <c r="AD362" s="58">
        <f t="shared" ca="1" si="387"/>
        <v>0</v>
      </c>
      <c r="AE362" s="58">
        <f t="shared" si="388"/>
        <v>0</v>
      </c>
      <c r="AF362" s="58" t="str">
        <f>IF(G362="","0",VLOOKUP(G362,'登録データ（男）'!$R$4:$T$27,2,FALSE))</f>
        <v>0</v>
      </c>
      <c r="AG362" s="58" t="str">
        <f t="shared" si="389"/>
        <v>00</v>
      </c>
      <c r="AH362" s="58" t="str">
        <f>IF(G362="","0",IF(OR(RIGHT(G362,1)="m",RIGHT(G362,1)="H",RIGHT(G362,1)="W",RIGHT(G362,1)="C"),1,2))</f>
        <v>0</v>
      </c>
      <c r="AI362" s="58" t="str">
        <f t="shared" si="390"/>
        <v>000000</v>
      </c>
      <c r="AJ362" s="58" t="str">
        <f t="shared" ca="1" si="391"/>
        <v/>
      </c>
      <c r="AK362" s="58">
        <f t="shared" si="396"/>
        <v>0</v>
      </c>
      <c r="AL362" s="58" t="str">
        <f>IF(G362="","0",VALUE(VLOOKUP(G362,'登録データ（男）'!$R$4:$T$31,3,FALSE)))</f>
        <v>0</v>
      </c>
      <c r="AM362" s="58">
        <f t="shared" si="392"/>
        <v>0</v>
      </c>
      <c r="AN362" s="58">
        <f t="shared" si="393"/>
        <v>0</v>
      </c>
      <c r="AO362" s="11" t="str">
        <f ca="1">IF(OFFSET(B362,-MOD(ROW(B362),3),0)&lt;&gt;"",IF(RIGHT(G362,1)=")",VALUE(VLOOKUP(OFFSET(B362,-MOD(ROW(B362),3),0),'登録データ（男）'!A347:J1665,8,FALSE)),"0"),"0")</f>
        <v>0</v>
      </c>
      <c r="AP362" s="58">
        <f t="shared" ca="1" si="397"/>
        <v>0</v>
      </c>
      <c r="AQ362" s="58"/>
      <c r="AR362" s="58"/>
      <c r="AS362" s="58"/>
      <c r="AT362" s="58"/>
      <c r="AU362" s="58"/>
      <c r="AV362" s="58"/>
      <c r="AW362" s="58"/>
      <c r="AX362" s="58"/>
      <c r="BD362" s="58" t="str">
        <f>IF(B362="","",VLOOKUP(B362,'登録データ（男）'!$A$3:$L$1202,8))</f>
        <v/>
      </c>
      <c r="BE362" s="58" t="str">
        <f>IF(B362="","",VLOOKUP(B362,'登録データ（男）'!$A$3:$L$1202,11))</f>
        <v/>
      </c>
      <c r="BF362" s="58" t="str">
        <f t="shared" si="394"/>
        <v/>
      </c>
      <c r="BI362" s="58">
        <f t="shared" si="395"/>
        <v>0</v>
      </c>
    </row>
    <row r="363" spans="1:61" ht="18.75" customHeight="1" thickTop="1">
      <c r="A363" s="257">
        <v>116</v>
      </c>
      <c r="B363" s="287"/>
      <c r="C363" s="290" t="str">
        <f>IF(B363="","",VLOOKUP(B363,'登録データ（男）'!$A$3:$W$2000,2,FALSE))</f>
        <v/>
      </c>
      <c r="D363" s="290" t="str">
        <f>IF(B363="","",VLOOKUP(B363,'登録データ（男）'!$A$3:$W$2000,3,FALSE))</f>
        <v/>
      </c>
      <c r="E363" s="58" t="str">
        <f>IF(B363="","",VLOOKUP(B363,'登録データ（男）'!$A$3:$W$2000,7,FALSE))</f>
        <v/>
      </c>
      <c r="F363" s="72" t="s">
        <v>121</v>
      </c>
      <c r="G363" s="95"/>
      <c r="H363" s="176"/>
      <c r="I363" s="97"/>
      <c r="J363" s="99" t="str">
        <f t="shared" si="401"/>
        <v/>
      </c>
      <c r="K363" s="97"/>
      <c r="L363" s="99" t="str">
        <f t="shared" si="402"/>
        <v/>
      </c>
      <c r="M363" s="97"/>
      <c r="N363" s="96"/>
      <c r="O363" s="273"/>
      <c r="P363" s="274"/>
      <c r="Q363" s="274"/>
      <c r="R363" s="259"/>
      <c r="S363" s="296"/>
      <c r="V363" s="60"/>
      <c r="W363" s="58">
        <f>IF(B363="",0,IF(VLOOKUP(B363,'登録データ（男）'!$A$3:$AT$1687,29,FALSE)=1,0,1))</f>
        <v>0</v>
      </c>
      <c r="X363" s="58">
        <f>IF(B363="",1,0)</f>
        <v>1</v>
      </c>
      <c r="Y363" s="58">
        <f>IF(C363="",1,0)</f>
        <v>1</v>
      </c>
      <c r="Z363" s="58">
        <f>IF(D363="",1,0)</f>
        <v>1</v>
      </c>
      <c r="AA363" s="58">
        <f>IF(E363="",1,0)</f>
        <v>1</v>
      </c>
      <c r="AB363" s="58">
        <f>IF(E364="",1,0)</f>
        <v>1</v>
      </c>
      <c r="AC363" s="58">
        <f>SUM(X363:AB363)</f>
        <v>5</v>
      </c>
      <c r="AD363" s="58">
        <f t="shared" ca="1" si="387"/>
        <v>0</v>
      </c>
      <c r="AE363" s="58">
        <f t="shared" si="388"/>
        <v>0</v>
      </c>
      <c r="AF363" s="58" t="str">
        <f>IF(G363="","0",VLOOKUP(G363,'登録データ（男）'!$R$4:$T$27,2,FALSE))</f>
        <v>0</v>
      </c>
      <c r="AG363" s="58" t="str">
        <f t="shared" si="389"/>
        <v>00</v>
      </c>
      <c r="AH363" s="58" t="str">
        <f>IF(G363="","0",IF(OR(RIGHT(G363,1)="m",RIGHT(G363,1)="H",RIGHT(G363,1)="W",RIGHT(G363,1)="C",RIGHT(G363,1)="〉"),1,2))</f>
        <v>0</v>
      </c>
      <c r="AI363" s="58" t="str">
        <f t="shared" si="390"/>
        <v>000000</v>
      </c>
      <c r="AJ363" s="58" t="str">
        <f t="shared" ca="1" si="391"/>
        <v/>
      </c>
      <c r="AK363" s="58">
        <f t="shared" si="396"/>
        <v>0</v>
      </c>
      <c r="AL363" s="58" t="str">
        <f>IF(G363="","0",VALUE(VLOOKUP(G363,'登録データ（男）'!$R$4:$T$31,3,FALSE)))</f>
        <v>0</v>
      </c>
      <c r="AM363" s="58">
        <f t="shared" si="392"/>
        <v>0</v>
      </c>
      <c r="AN363" s="58">
        <f t="shared" si="393"/>
        <v>0</v>
      </c>
      <c r="AO363" s="11" t="str">
        <f ca="1">IF(OFFSET(B363,-MOD(ROW(B363),3),0)&lt;&gt;"",IF(RIGHT(G363,1)=")",VALUE(VLOOKUP(OFFSET(B363,-MOD(ROW(B363),3),0),'登録データ（男）'!A348:J1666,8,FALSE)),"0"),"0")</f>
        <v>0</v>
      </c>
      <c r="AP363" s="58">
        <f t="shared" ca="1" si="397"/>
        <v>0</v>
      </c>
      <c r="AQ363" s="58" t="str">
        <f t="shared" ref="AQ363" si="424">IF(AR363="","",RANK(AR363,$AR$18:$AR$467,1))</f>
        <v/>
      </c>
      <c r="AR363" s="58" t="str">
        <f>IF(R363="","",B363)</f>
        <v/>
      </c>
      <c r="AS363" s="58" t="str">
        <f t="shared" ref="AS363" si="425">IF(AT363="","",RANK(AT363,$AT$18:$AT$467,1))</f>
        <v/>
      </c>
      <c r="AT363" s="58" t="str">
        <f>IF(S363="","",B363)</f>
        <v/>
      </c>
      <c r="AU363" s="58" t="str">
        <f t="shared" ref="AU363" si="426">IF(AV363="","",RANK(AV363,$AV$18:$AV$467,1))</f>
        <v/>
      </c>
      <c r="AV363" s="58" t="str">
        <f>IF(OR(G363="十種競技",G364="十種競技",G365="十種競技"),B363,"")</f>
        <v/>
      </c>
      <c r="AW363" s="58"/>
      <c r="AX363" s="58">
        <f>B363</f>
        <v>0</v>
      </c>
      <c r="BD363" s="58" t="str">
        <f>IF(B363="","",VLOOKUP(B363,'登録データ（男）'!$A$3:$L$1202,8))</f>
        <v/>
      </c>
      <c r="BE363" s="58" t="str">
        <f>IF(B363="","",VLOOKUP(B363,'登録データ（男）'!$A$3:$L$1202,11))</f>
        <v/>
      </c>
      <c r="BF363" s="58" t="str">
        <f t="shared" si="394"/>
        <v/>
      </c>
      <c r="BI363" s="58">
        <f t="shared" si="395"/>
        <v>0</v>
      </c>
    </row>
    <row r="364" spans="1:61" ht="18.75" customHeight="1">
      <c r="A364" s="250"/>
      <c r="B364" s="288"/>
      <c r="C364" s="291"/>
      <c r="D364" s="291"/>
      <c r="E364" s="109"/>
      <c r="F364" s="58" t="s">
        <v>122</v>
      </c>
      <c r="G364" s="103"/>
      <c r="H364" s="109"/>
      <c r="I364" s="102"/>
      <c r="J364" s="61" t="str">
        <f t="shared" si="401"/>
        <v/>
      </c>
      <c r="K364" s="101"/>
      <c r="L364" s="61" t="str">
        <f t="shared" si="402"/>
        <v/>
      </c>
      <c r="M364" s="101"/>
      <c r="N364" s="101"/>
      <c r="O364" s="275"/>
      <c r="P364" s="276"/>
      <c r="Q364" s="276"/>
      <c r="R364" s="260"/>
      <c r="S364" s="297"/>
      <c r="V364" s="60"/>
      <c r="W364" s="58"/>
      <c r="X364" s="58"/>
      <c r="Y364" s="58"/>
      <c r="Z364" s="58"/>
      <c r="AA364" s="58"/>
      <c r="AB364" s="58"/>
      <c r="AC364" s="58"/>
      <c r="AD364" s="58">
        <f t="shared" ca="1" si="387"/>
        <v>0</v>
      </c>
      <c r="AE364" s="58">
        <f t="shared" si="388"/>
        <v>0</v>
      </c>
      <c r="AF364" s="58" t="str">
        <f>IF(G364="","0",VLOOKUP(G364,'登録データ（男）'!$R$4:$T$27,2,FALSE))</f>
        <v>0</v>
      </c>
      <c r="AG364" s="58" t="str">
        <f t="shared" si="389"/>
        <v>00</v>
      </c>
      <c r="AH364" s="58" t="str">
        <f>IF(G364="","0",IF(OR(RIGHT(G364,1)="m",RIGHT(G364,1)="H",RIGHT(G364,1)="W",RIGHT(G364,1)="C"),1,2))</f>
        <v>0</v>
      </c>
      <c r="AI364" s="58" t="str">
        <f t="shared" si="390"/>
        <v>000000</v>
      </c>
      <c r="AJ364" s="58" t="str">
        <f t="shared" ca="1" si="391"/>
        <v/>
      </c>
      <c r="AK364" s="58">
        <f t="shared" si="396"/>
        <v>0</v>
      </c>
      <c r="AL364" s="58" t="str">
        <f>IF(G364="","0",VALUE(VLOOKUP(G364,'登録データ（男）'!$R$4:$T$31,3,FALSE)))</f>
        <v>0</v>
      </c>
      <c r="AM364" s="58">
        <f t="shared" si="392"/>
        <v>0</v>
      </c>
      <c r="AN364" s="58">
        <f t="shared" si="393"/>
        <v>0</v>
      </c>
      <c r="AO364" s="11" t="str">
        <f ca="1">IF(OFFSET(B364,-MOD(ROW(B364),3),0)&lt;&gt;"",IF(RIGHT(G364,1)=")",VALUE(VLOOKUP(OFFSET(B364,-MOD(ROW(B364),3),0),'登録データ（男）'!A349:J1667,8,FALSE)),"0"),"0")</f>
        <v>0</v>
      </c>
      <c r="AP364" s="58">
        <f t="shared" ca="1" si="397"/>
        <v>0</v>
      </c>
      <c r="AQ364" s="58"/>
      <c r="AR364" s="58"/>
      <c r="AS364" s="58"/>
      <c r="AT364" s="58"/>
      <c r="AU364" s="58"/>
      <c r="AV364" s="58"/>
      <c r="AW364" s="58"/>
      <c r="AX364" s="58"/>
      <c r="BD364" s="58" t="str">
        <f>IF(B364="","",VLOOKUP(B364,'登録データ（男）'!$A$3:$L$1202,8))</f>
        <v/>
      </c>
      <c r="BE364" s="58" t="str">
        <f>IF(B364="","",VLOOKUP(B364,'登録データ（男）'!$A$3:$L$1202,11))</f>
        <v/>
      </c>
      <c r="BF364" s="58" t="str">
        <f t="shared" si="394"/>
        <v/>
      </c>
      <c r="BI364" s="58">
        <f t="shared" si="395"/>
        <v>0</v>
      </c>
    </row>
    <row r="365" spans="1:61" ht="18.75" customHeight="1" thickBot="1">
      <c r="A365" s="258"/>
      <c r="B365" s="289"/>
      <c r="C365" s="292"/>
      <c r="D365" s="292"/>
      <c r="E365" s="148" t="s">
        <v>460</v>
      </c>
      <c r="F365" s="73" t="s">
        <v>123</v>
      </c>
      <c r="G365" s="103"/>
      <c r="H365" s="175"/>
      <c r="I365" s="100"/>
      <c r="J365" s="64" t="str">
        <f t="shared" si="401"/>
        <v/>
      </c>
      <c r="K365" s="100"/>
      <c r="L365" s="64" t="str">
        <f t="shared" si="402"/>
        <v/>
      </c>
      <c r="M365" s="100"/>
      <c r="N365" s="98"/>
      <c r="O365" s="271"/>
      <c r="P365" s="272"/>
      <c r="Q365" s="272"/>
      <c r="R365" s="261"/>
      <c r="S365" s="298"/>
      <c r="V365" s="60"/>
      <c r="W365" s="58"/>
      <c r="X365" s="58"/>
      <c r="Y365" s="58"/>
      <c r="Z365" s="58"/>
      <c r="AA365" s="58"/>
      <c r="AB365" s="58"/>
      <c r="AC365" s="58"/>
      <c r="AD365" s="58">
        <f t="shared" ca="1" si="387"/>
        <v>0</v>
      </c>
      <c r="AE365" s="58">
        <f t="shared" si="388"/>
        <v>0</v>
      </c>
      <c r="AF365" s="58" t="str">
        <f>IF(G365="","0",VLOOKUP(G365,'登録データ（男）'!$R$4:$T$27,2,FALSE))</f>
        <v>0</v>
      </c>
      <c r="AG365" s="58" t="str">
        <f t="shared" si="389"/>
        <v>00</v>
      </c>
      <c r="AH365" s="58" t="str">
        <f>IF(G365="","0",IF(OR(RIGHT(G365,1)="m",RIGHT(G365,1)="H",RIGHT(G365,1)="W",RIGHT(G365,1)="C"),1,2))</f>
        <v>0</v>
      </c>
      <c r="AI365" s="58" t="str">
        <f t="shared" si="390"/>
        <v>000000</v>
      </c>
      <c r="AJ365" s="58" t="str">
        <f t="shared" ca="1" si="391"/>
        <v/>
      </c>
      <c r="AK365" s="58">
        <f t="shared" si="396"/>
        <v>0</v>
      </c>
      <c r="AL365" s="58" t="str">
        <f>IF(G365="","0",VALUE(VLOOKUP(G365,'登録データ（男）'!$R$4:$T$31,3,FALSE)))</f>
        <v>0</v>
      </c>
      <c r="AM365" s="58">
        <f t="shared" si="392"/>
        <v>0</v>
      </c>
      <c r="AN365" s="58">
        <f t="shared" si="393"/>
        <v>0</v>
      </c>
      <c r="AO365" s="11" t="str">
        <f ca="1">IF(OFFSET(B365,-MOD(ROW(B365),3),0)&lt;&gt;"",IF(RIGHT(G365,1)=")",VALUE(VLOOKUP(OFFSET(B365,-MOD(ROW(B365),3),0),'登録データ（男）'!A350:J1668,8,FALSE)),"0"),"0")</f>
        <v>0</v>
      </c>
      <c r="AP365" s="58">
        <f t="shared" ca="1" si="397"/>
        <v>0</v>
      </c>
      <c r="AQ365" s="58"/>
      <c r="AR365" s="58"/>
      <c r="AS365" s="58"/>
      <c r="AT365" s="58"/>
      <c r="AU365" s="58"/>
      <c r="AV365" s="58"/>
      <c r="AW365" s="58"/>
      <c r="AX365" s="58"/>
      <c r="BD365" s="58" t="str">
        <f>IF(B365="","",VLOOKUP(B365,'登録データ（男）'!$A$3:$L$1202,8))</f>
        <v/>
      </c>
      <c r="BE365" s="58" t="str">
        <f>IF(B365="","",VLOOKUP(B365,'登録データ（男）'!$A$3:$L$1202,11))</f>
        <v/>
      </c>
      <c r="BF365" s="58" t="str">
        <f t="shared" si="394"/>
        <v/>
      </c>
      <c r="BI365" s="58">
        <f t="shared" si="395"/>
        <v>0</v>
      </c>
    </row>
    <row r="366" spans="1:61" ht="18.75" customHeight="1" thickTop="1">
      <c r="A366" s="257">
        <v>117</v>
      </c>
      <c r="B366" s="287"/>
      <c r="C366" s="290" t="str">
        <f>IF(B366="","",VLOOKUP(B366,'登録データ（男）'!$A$3:$W$2000,2,FALSE))</f>
        <v/>
      </c>
      <c r="D366" s="290" t="str">
        <f>IF(B366="","",VLOOKUP(B366,'登録データ（男）'!$A$3:$W$2000,3,FALSE))</f>
        <v/>
      </c>
      <c r="E366" s="58" t="str">
        <f>IF(B366="","",VLOOKUP(B366,'登録データ（男）'!$A$3:$W$2000,7,FALSE))</f>
        <v/>
      </c>
      <c r="F366" s="72" t="s">
        <v>121</v>
      </c>
      <c r="G366" s="95"/>
      <c r="H366" s="176"/>
      <c r="I366" s="97"/>
      <c r="J366" s="99" t="str">
        <f t="shared" si="401"/>
        <v/>
      </c>
      <c r="K366" s="97"/>
      <c r="L366" s="99" t="str">
        <f t="shared" si="402"/>
        <v/>
      </c>
      <c r="M366" s="97"/>
      <c r="N366" s="96"/>
      <c r="O366" s="273"/>
      <c r="P366" s="274"/>
      <c r="Q366" s="274"/>
      <c r="R366" s="259"/>
      <c r="S366" s="296"/>
      <c r="V366" s="60"/>
      <c r="W366" s="58">
        <f>IF(B366="",0,IF(VLOOKUP(B366,'登録データ（男）'!$A$3:$AT$1687,29,FALSE)=1,0,1))</f>
        <v>0</v>
      </c>
      <c r="X366" s="58">
        <f>IF(B366="",1,0)</f>
        <v>1</v>
      </c>
      <c r="Y366" s="58">
        <f>IF(C366="",1,0)</f>
        <v>1</v>
      </c>
      <c r="Z366" s="58">
        <f>IF(D366="",1,0)</f>
        <v>1</v>
      </c>
      <c r="AA366" s="58">
        <f>IF(E366="",1,0)</f>
        <v>1</v>
      </c>
      <c r="AB366" s="58">
        <f>IF(E367="",1,0)</f>
        <v>1</v>
      </c>
      <c r="AC366" s="58">
        <f>SUM(X366:AB366)</f>
        <v>5</v>
      </c>
      <c r="AD366" s="58">
        <f t="shared" ca="1" si="387"/>
        <v>0</v>
      </c>
      <c r="AE366" s="58">
        <f t="shared" si="388"/>
        <v>0</v>
      </c>
      <c r="AF366" s="58" t="str">
        <f>IF(G366="","0",VLOOKUP(G366,'登録データ（男）'!$R$4:$T$27,2,FALSE))</f>
        <v>0</v>
      </c>
      <c r="AG366" s="58" t="str">
        <f t="shared" si="389"/>
        <v>00</v>
      </c>
      <c r="AH366" s="58" t="str">
        <f>IF(G366="","0",IF(OR(RIGHT(G366,1)="m",RIGHT(G366,1)="H",RIGHT(G366,1)="W",RIGHT(G366,1)="C",RIGHT(G366,1)="〉"),1,2))</f>
        <v>0</v>
      </c>
      <c r="AI366" s="58" t="str">
        <f t="shared" si="390"/>
        <v>000000</v>
      </c>
      <c r="AJ366" s="58" t="str">
        <f t="shared" ca="1" si="391"/>
        <v/>
      </c>
      <c r="AK366" s="58">
        <f t="shared" si="396"/>
        <v>0</v>
      </c>
      <c r="AL366" s="58" t="str">
        <f>IF(G366="","0",VALUE(VLOOKUP(G366,'登録データ（男）'!$R$4:$T$31,3,FALSE)))</f>
        <v>0</v>
      </c>
      <c r="AM366" s="58">
        <f t="shared" si="392"/>
        <v>0</v>
      </c>
      <c r="AN366" s="58">
        <f t="shared" si="393"/>
        <v>0</v>
      </c>
      <c r="AO366" s="11" t="str">
        <f ca="1">IF(OFFSET(B366,-MOD(ROW(B366),3),0)&lt;&gt;"",IF(RIGHT(G366,1)=")",VALUE(VLOOKUP(OFFSET(B366,-MOD(ROW(B366),3),0),'登録データ（男）'!A351:J1669,8,FALSE)),"0"),"0")</f>
        <v>0</v>
      </c>
      <c r="AP366" s="58">
        <f t="shared" ca="1" si="397"/>
        <v>0</v>
      </c>
      <c r="AQ366" s="58" t="str">
        <f t="shared" ref="AQ366" si="427">IF(AR366="","",RANK(AR366,$AR$18:$AR$467,1))</f>
        <v/>
      </c>
      <c r="AR366" s="58" t="str">
        <f>IF(R366="","",B366)</f>
        <v/>
      </c>
      <c r="AS366" s="58" t="str">
        <f t="shared" ref="AS366" si="428">IF(AT366="","",RANK(AT366,$AT$18:$AT$467,1))</f>
        <v/>
      </c>
      <c r="AT366" s="58" t="str">
        <f>IF(S366="","",B366)</f>
        <v/>
      </c>
      <c r="AU366" s="58" t="str">
        <f t="shared" ref="AU366" si="429">IF(AV366="","",RANK(AV366,$AV$18:$AV$467,1))</f>
        <v/>
      </c>
      <c r="AV366" s="58" t="str">
        <f>IF(OR(G366="十種競技",G367="十種競技",G368="十種競技"),B366,"")</f>
        <v/>
      </c>
      <c r="AW366" s="58"/>
      <c r="AX366" s="58">
        <f>B366</f>
        <v>0</v>
      </c>
      <c r="BD366" s="58" t="str">
        <f>IF(B366="","",VLOOKUP(B366,'登録データ（男）'!$A$3:$L$1202,8))</f>
        <v/>
      </c>
      <c r="BE366" s="58" t="str">
        <f>IF(B366="","",VLOOKUP(B366,'登録データ（男）'!$A$3:$L$1202,11))</f>
        <v/>
      </c>
      <c r="BF366" s="58" t="str">
        <f t="shared" si="394"/>
        <v/>
      </c>
      <c r="BI366" s="58">
        <f t="shared" si="395"/>
        <v>0</v>
      </c>
    </row>
    <row r="367" spans="1:61" ht="18.75" customHeight="1">
      <c r="A367" s="250"/>
      <c r="B367" s="288"/>
      <c r="C367" s="291"/>
      <c r="D367" s="291"/>
      <c r="E367" s="109"/>
      <c r="F367" s="58" t="s">
        <v>122</v>
      </c>
      <c r="G367" s="103"/>
      <c r="H367" s="109"/>
      <c r="I367" s="102"/>
      <c r="J367" s="61" t="str">
        <f t="shared" si="401"/>
        <v/>
      </c>
      <c r="K367" s="101"/>
      <c r="L367" s="61" t="str">
        <f t="shared" si="402"/>
        <v/>
      </c>
      <c r="M367" s="101"/>
      <c r="N367" s="101"/>
      <c r="O367" s="275"/>
      <c r="P367" s="276"/>
      <c r="Q367" s="276"/>
      <c r="R367" s="260"/>
      <c r="S367" s="297"/>
      <c r="V367" s="60"/>
      <c r="W367" s="58"/>
      <c r="X367" s="58"/>
      <c r="Y367" s="58"/>
      <c r="Z367" s="58"/>
      <c r="AA367" s="58"/>
      <c r="AB367" s="58"/>
      <c r="AC367" s="58"/>
      <c r="AD367" s="58">
        <f t="shared" ca="1" si="387"/>
        <v>0</v>
      </c>
      <c r="AE367" s="58">
        <f t="shared" si="388"/>
        <v>0</v>
      </c>
      <c r="AF367" s="58" t="str">
        <f>IF(G367="","0",VLOOKUP(G367,'登録データ（男）'!$R$4:$T$27,2,FALSE))</f>
        <v>0</v>
      </c>
      <c r="AG367" s="58" t="str">
        <f t="shared" si="389"/>
        <v>00</v>
      </c>
      <c r="AH367" s="58" t="str">
        <f>IF(G367="","0",IF(OR(RIGHT(G367,1)="m",RIGHT(G367,1)="H",RIGHT(G367,1)="W",RIGHT(G367,1)="C"),1,2))</f>
        <v>0</v>
      </c>
      <c r="AI367" s="58" t="str">
        <f t="shared" si="390"/>
        <v>000000</v>
      </c>
      <c r="AJ367" s="58" t="str">
        <f t="shared" ca="1" si="391"/>
        <v/>
      </c>
      <c r="AK367" s="58">
        <f t="shared" si="396"/>
        <v>0</v>
      </c>
      <c r="AL367" s="58" t="str">
        <f>IF(G367="","0",VALUE(VLOOKUP(G367,'登録データ（男）'!$R$4:$T$31,3,FALSE)))</f>
        <v>0</v>
      </c>
      <c r="AM367" s="58">
        <f t="shared" si="392"/>
        <v>0</v>
      </c>
      <c r="AN367" s="58">
        <f t="shared" si="393"/>
        <v>0</v>
      </c>
      <c r="AO367" s="11" t="str">
        <f ca="1">IF(OFFSET(B367,-MOD(ROW(B367),3),0)&lt;&gt;"",IF(RIGHT(G367,1)=")",VALUE(VLOOKUP(OFFSET(B367,-MOD(ROW(B367),3),0),'登録データ（男）'!A352:J1670,8,FALSE)),"0"),"0")</f>
        <v>0</v>
      </c>
      <c r="AP367" s="58">
        <f t="shared" ca="1" si="397"/>
        <v>0</v>
      </c>
      <c r="AQ367" s="58"/>
      <c r="AR367" s="58"/>
      <c r="AS367" s="58"/>
      <c r="AT367" s="58"/>
      <c r="AU367" s="58"/>
      <c r="AV367" s="58"/>
      <c r="AW367" s="58"/>
      <c r="AX367" s="58"/>
      <c r="BD367" s="58" t="str">
        <f>IF(B367="","",VLOOKUP(B367,'登録データ（男）'!$A$3:$L$1202,8))</f>
        <v/>
      </c>
      <c r="BE367" s="58" t="str">
        <f>IF(B367="","",VLOOKUP(B367,'登録データ（男）'!$A$3:$L$1202,11))</f>
        <v/>
      </c>
      <c r="BF367" s="58" t="str">
        <f t="shared" si="394"/>
        <v/>
      </c>
      <c r="BI367" s="58">
        <f t="shared" si="395"/>
        <v>0</v>
      </c>
    </row>
    <row r="368" spans="1:61" ht="18.75" customHeight="1" thickBot="1">
      <c r="A368" s="258"/>
      <c r="B368" s="289"/>
      <c r="C368" s="292"/>
      <c r="D368" s="292"/>
      <c r="E368" s="148" t="s">
        <v>460</v>
      </c>
      <c r="F368" s="73" t="s">
        <v>123</v>
      </c>
      <c r="G368" s="103"/>
      <c r="H368" s="175"/>
      <c r="I368" s="100"/>
      <c r="J368" s="64" t="str">
        <f t="shared" si="401"/>
        <v/>
      </c>
      <c r="K368" s="100"/>
      <c r="L368" s="64" t="str">
        <f t="shared" si="402"/>
        <v/>
      </c>
      <c r="M368" s="100"/>
      <c r="N368" s="98"/>
      <c r="O368" s="271"/>
      <c r="P368" s="272"/>
      <c r="Q368" s="272"/>
      <c r="R368" s="261"/>
      <c r="S368" s="298"/>
      <c r="V368" s="60"/>
      <c r="W368" s="58"/>
      <c r="X368" s="58"/>
      <c r="Y368" s="58"/>
      <c r="Z368" s="58"/>
      <c r="AA368" s="58"/>
      <c r="AB368" s="58"/>
      <c r="AC368" s="58"/>
      <c r="AD368" s="58">
        <f t="shared" ca="1" si="387"/>
        <v>0</v>
      </c>
      <c r="AE368" s="58">
        <f t="shared" si="388"/>
        <v>0</v>
      </c>
      <c r="AF368" s="58" t="str">
        <f>IF(G368="","0",VLOOKUP(G368,'登録データ（男）'!$R$4:$T$27,2,FALSE))</f>
        <v>0</v>
      </c>
      <c r="AG368" s="58" t="str">
        <f t="shared" si="389"/>
        <v>00</v>
      </c>
      <c r="AH368" s="58" t="str">
        <f>IF(G368="","0",IF(OR(RIGHT(G368,1)="m",RIGHT(G368,1)="H",RIGHT(G368,1)="W",RIGHT(G368,1)="C"),1,2))</f>
        <v>0</v>
      </c>
      <c r="AI368" s="58" t="str">
        <f t="shared" si="390"/>
        <v>000000</v>
      </c>
      <c r="AJ368" s="58" t="str">
        <f t="shared" ca="1" si="391"/>
        <v/>
      </c>
      <c r="AK368" s="58">
        <f t="shared" si="396"/>
        <v>0</v>
      </c>
      <c r="AL368" s="58" t="str">
        <f>IF(G368="","0",VALUE(VLOOKUP(G368,'登録データ（男）'!$R$4:$T$31,3,FALSE)))</f>
        <v>0</v>
      </c>
      <c r="AM368" s="58">
        <f t="shared" si="392"/>
        <v>0</v>
      </c>
      <c r="AN368" s="58">
        <f t="shared" si="393"/>
        <v>0</v>
      </c>
      <c r="AO368" s="11" t="str">
        <f ca="1">IF(OFFSET(B368,-MOD(ROW(B368),3),0)&lt;&gt;"",IF(RIGHT(G368,1)=")",VALUE(VLOOKUP(OFFSET(B368,-MOD(ROW(B368),3),0),'登録データ（男）'!A353:J1671,8,FALSE)),"0"),"0")</f>
        <v>0</v>
      </c>
      <c r="AP368" s="58">
        <f t="shared" ca="1" si="397"/>
        <v>0</v>
      </c>
      <c r="AQ368" s="58"/>
      <c r="AR368" s="58"/>
      <c r="AS368" s="58"/>
      <c r="AT368" s="58"/>
      <c r="AU368" s="58"/>
      <c r="AV368" s="58"/>
      <c r="AW368" s="58"/>
      <c r="AX368" s="58"/>
      <c r="BD368" s="58" t="str">
        <f>IF(B368="","",VLOOKUP(B368,'登録データ（男）'!$A$3:$L$1202,8))</f>
        <v/>
      </c>
      <c r="BE368" s="58" t="str">
        <f>IF(B368="","",VLOOKUP(B368,'登録データ（男）'!$A$3:$L$1202,11))</f>
        <v/>
      </c>
      <c r="BF368" s="58" t="str">
        <f t="shared" si="394"/>
        <v/>
      </c>
      <c r="BI368" s="58">
        <f t="shared" si="395"/>
        <v>0</v>
      </c>
    </row>
    <row r="369" spans="1:61" ht="18.75" customHeight="1" thickTop="1">
      <c r="A369" s="257">
        <v>118</v>
      </c>
      <c r="B369" s="287"/>
      <c r="C369" s="290" t="str">
        <f>IF(B369="","",VLOOKUP(B369,'登録データ（男）'!$A$3:$W$2000,2,FALSE))</f>
        <v/>
      </c>
      <c r="D369" s="290" t="str">
        <f>IF(B369="","",VLOOKUP(B369,'登録データ（男）'!$A$3:$W$2000,3,FALSE))</f>
        <v/>
      </c>
      <c r="E369" s="58" t="str">
        <f>IF(B369="","",VLOOKUP(B369,'登録データ（男）'!$A$3:$W$2000,7,FALSE))</f>
        <v/>
      </c>
      <c r="F369" s="72" t="s">
        <v>121</v>
      </c>
      <c r="G369" s="95"/>
      <c r="H369" s="176"/>
      <c r="I369" s="97"/>
      <c r="J369" s="99" t="str">
        <f t="shared" si="401"/>
        <v/>
      </c>
      <c r="K369" s="97"/>
      <c r="L369" s="99" t="str">
        <f t="shared" si="402"/>
        <v/>
      </c>
      <c r="M369" s="97"/>
      <c r="N369" s="96"/>
      <c r="O369" s="273"/>
      <c r="P369" s="274"/>
      <c r="Q369" s="274"/>
      <c r="R369" s="259"/>
      <c r="S369" s="296"/>
      <c r="V369" s="60"/>
      <c r="W369" s="58">
        <f>IF(B369="",0,IF(VLOOKUP(B369,'登録データ（男）'!$A$3:$AT$1687,29,FALSE)=1,0,1))</f>
        <v>0</v>
      </c>
      <c r="X369" s="58">
        <f>IF(B369="",1,0)</f>
        <v>1</v>
      </c>
      <c r="Y369" s="58">
        <f>IF(C369="",1,0)</f>
        <v>1</v>
      </c>
      <c r="Z369" s="58">
        <f>IF(D369="",1,0)</f>
        <v>1</v>
      </c>
      <c r="AA369" s="58">
        <f>IF(E369="",1,0)</f>
        <v>1</v>
      </c>
      <c r="AB369" s="58">
        <f>IF(E370="",1,0)</f>
        <v>1</v>
      </c>
      <c r="AC369" s="58">
        <f>SUM(X369:AB369)</f>
        <v>5</v>
      </c>
      <c r="AD369" s="58">
        <f t="shared" ca="1" si="387"/>
        <v>0</v>
      </c>
      <c r="AE369" s="58">
        <f t="shared" si="388"/>
        <v>0</v>
      </c>
      <c r="AF369" s="58" t="str">
        <f>IF(G369="","0",VLOOKUP(G369,'登録データ（男）'!$R$4:$T$27,2,FALSE))</f>
        <v>0</v>
      </c>
      <c r="AG369" s="58" t="str">
        <f t="shared" si="389"/>
        <v>00</v>
      </c>
      <c r="AH369" s="58" t="str">
        <f>IF(G369="","0",IF(OR(RIGHT(G369,1)="m",RIGHT(G369,1)="H",RIGHT(G369,1)="W",RIGHT(G369,1)="C",RIGHT(G369,1)="〉"),1,2))</f>
        <v>0</v>
      </c>
      <c r="AI369" s="58" t="str">
        <f t="shared" si="390"/>
        <v>000000</v>
      </c>
      <c r="AJ369" s="58" t="str">
        <f t="shared" ca="1" si="391"/>
        <v/>
      </c>
      <c r="AK369" s="58">
        <f t="shared" si="396"/>
        <v>0</v>
      </c>
      <c r="AL369" s="58" t="str">
        <f>IF(G369="","0",VALUE(VLOOKUP(G369,'登録データ（男）'!$R$4:$T$31,3,FALSE)))</f>
        <v>0</v>
      </c>
      <c r="AM369" s="58">
        <f t="shared" si="392"/>
        <v>0</v>
      </c>
      <c r="AN369" s="58">
        <f t="shared" si="393"/>
        <v>0</v>
      </c>
      <c r="AO369" s="11" t="str">
        <f ca="1">IF(OFFSET(B369,-MOD(ROW(B369),3),0)&lt;&gt;"",IF(RIGHT(G369,1)=")",VALUE(VLOOKUP(OFFSET(B369,-MOD(ROW(B369),3),0),'登録データ（男）'!A354:J1672,8,FALSE)),"0"),"0")</f>
        <v>0</v>
      </c>
      <c r="AP369" s="58">
        <f t="shared" ca="1" si="397"/>
        <v>0</v>
      </c>
      <c r="AQ369" s="58" t="str">
        <f t="shared" ref="AQ369" si="430">IF(AR369="","",RANK(AR369,$AR$18:$AR$467,1))</f>
        <v/>
      </c>
      <c r="AR369" s="58" t="str">
        <f>IF(R369="","",B369)</f>
        <v/>
      </c>
      <c r="AS369" s="58" t="str">
        <f t="shared" ref="AS369" si="431">IF(AT369="","",RANK(AT369,$AT$18:$AT$467,1))</f>
        <v/>
      </c>
      <c r="AT369" s="58" t="str">
        <f>IF(S369="","",B369)</f>
        <v/>
      </c>
      <c r="AU369" s="58" t="str">
        <f t="shared" ref="AU369" si="432">IF(AV369="","",RANK(AV369,$AV$18:$AV$467,1))</f>
        <v/>
      </c>
      <c r="AV369" s="58" t="str">
        <f>IF(OR(G369="十種競技",G370="十種競技",G371="十種競技"),B369,"")</f>
        <v/>
      </c>
      <c r="AW369" s="58"/>
      <c r="AX369" s="58">
        <f>B369</f>
        <v>0</v>
      </c>
      <c r="BD369" s="58" t="str">
        <f>IF(B369="","",VLOOKUP(B369,'登録データ（男）'!$A$3:$L$1202,8))</f>
        <v/>
      </c>
      <c r="BE369" s="58" t="str">
        <f>IF(B369="","",VLOOKUP(B369,'登録データ（男）'!$A$3:$L$1202,11))</f>
        <v/>
      </c>
      <c r="BF369" s="58" t="str">
        <f t="shared" si="394"/>
        <v/>
      </c>
      <c r="BI369" s="58">
        <f t="shared" si="395"/>
        <v>0</v>
      </c>
    </row>
    <row r="370" spans="1:61" ht="18.75" customHeight="1">
      <c r="A370" s="250"/>
      <c r="B370" s="288"/>
      <c r="C370" s="291"/>
      <c r="D370" s="291"/>
      <c r="E370" s="109"/>
      <c r="F370" s="58" t="s">
        <v>122</v>
      </c>
      <c r="G370" s="103"/>
      <c r="H370" s="109"/>
      <c r="I370" s="102"/>
      <c r="J370" s="61" t="str">
        <f t="shared" si="401"/>
        <v/>
      </c>
      <c r="K370" s="101"/>
      <c r="L370" s="61" t="str">
        <f t="shared" si="402"/>
        <v/>
      </c>
      <c r="M370" s="101"/>
      <c r="N370" s="101"/>
      <c r="O370" s="275"/>
      <c r="P370" s="276"/>
      <c r="Q370" s="276"/>
      <c r="R370" s="260"/>
      <c r="S370" s="297"/>
      <c r="V370" s="60"/>
      <c r="W370" s="58"/>
      <c r="X370" s="58"/>
      <c r="Y370" s="58"/>
      <c r="Z370" s="58"/>
      <c r="AA370" s="58"/>
      <c r="AB370" s="58"/>
      <c r="AC370" s="58"/>
      <c r="AD370" s="58">
        <f t="shared" ca="1" si="387"/>
        <v>0</v>
      </c>
      <c r="AE370" s="58">
        <f t="shared" si="388"/>
        <v>0</v>
      </c>
      <c r="AF370" s="58" t="str">
        <f>IF(G370="","0",VLOOKUP(G370,'登録データ（男）'!$R$4:$T$27,2,FALSE))</f>
        <v>0</v>
      </c>
      <c r="AG370" s="58" t="str">
        <f t="shared" si="389"/>
        <v>00</v>
      </c>
      <c r="AH370" s="58" t="str">
        <f>IF(G370="","0",IF(OR(RIGHT(G370,1)="m",RIGHT(G370,1)="H",RIGHT(G370,1)="W",RIGHT(G370,1)="C"),1,2))</f>
        <v>0</v>
      </c>
      <c r="AI370" s="58" t="str">
        <f t="shared" si="390"/>
        <v>000000</v>
      </c>
      <c r="AJ370" s="58" t="str">
        <f t="shared" ca="1" si="391"/>
        <v/>
      </c>
      <c r="AK370" s="58">
        <f t="shared" si="396"/>
        <v>0</v>
      </c>
      <c r="AL370" s="58" t="str">
        <f>IF(G370="","0",VALUE(VLOOKUP(G370,'登録データ（男）'!$R$4:$T$31,3,FALSE)))</f>
        <v>0</v>
      </c>
      <c r="AM370" s="58">
        <f t="shared" si="392"/>
        <v>0</v>
      </c>
      <c r="AN370" s="58">
        <f t="shared" si="393"/>
        <v>0</v>
      </c>
      <c r="AO370" s="11" t="str">
        <f ca="1">IF(OFFSET(B370,-MOD(ROW(B370),3),0)&lt;&gt;"",IF(RIGHT(G370,1)=")",VALUE(VLOOKUP(OFFSET(B370,-MOD(ROW(B370),3),0),'登録データ（男）'!A355:J1673,8,FALSE)),"0"),"0")</f>
        <v>0</v>
      </c>
      <c r="AP370" s="58">
        <f t="shared" ca="1" si="397"/>
        <v>0</v>
      </c>
      <c r="AQ370" s="58"/>
      <c r="AR370" s="58"/>
      <c r="AS370" s="58"/>
      <c r="AT370" s="58"/>
      <c r="AU370" s="58"/>
      <c r="AV370" s="58"/>
      <c r="AW370" s="58"/>
      <c r="AX370" s="58"/>
      <c r="BD370" s="58" t="str">
        <f>IF(B370="","",VLOOKUP(B370,'登録データ（男）'!$A$3:$L$1202,8))</f>
        <v/>
      </c>
      <c r="BE370" s="58" t="str">
        <f>IF(B370="","",VLOOKUP(B370,'登録データ（男）'!$A$3:$L$1202,11))</f>
        <v/>
      </c>
      <c r="BF370" s="58" t="str">
        <f t="shared" si="394"/>
        <v/>
      </c>
      <c r="BI370" s="58">
        <f t="shared" si="395"/>
        <v>0</v>
      </c>
    </row>
    <row r="371" spans="1:61" ht="18.75" customHeight="1" thickBot="1">
      <c r="A371" s="258"/>
      <c r="B371" s="289"/>
      <c r="C371" s="292"/>
      <c r="D371" s="292"/>
      <c r="E371" s="148" t="s">
        <v>460</v>
      </c>
      <c r="F371" s="73" t="s">
        <v>123</v>
      </c>
      <c r="G371" s="103"/>
      <c r="H371" s="175"/>
      <c r="I371" s="100"/>
      <c r="J371" s="64" t="str">
        <f t="shared" si="401"/>
        <v/>
      </c>
      <c r="K371" s="100"/>
      <c r="L371" s="64" t="str">
        <f t="shared" si="402"/>
        <v/>
      </c>
      <c r="M371" s="100"/>
      <c r="N371" s="98"/>
      <c r="O371" s="271"/>
      <c r="P371" s="272"/>
      <c r="Q371" s="272"/>
      <c r="R371" s="261"/>
      <c r="S371" s="298"/>
      <c r="V371" s="60"/>
      <c r="W371" s="58"/>
      <c r="X371" s="58"/>
      <c r="Y371" s="58"/>
      <c r="Z371" s="58"/>
      <c r="AA371" s="58"/>
      <c r="AB371" s="58"/>
      <c r="AC371" s="58"/>
      <c r="AD371" s="58">
        <f t="shared" ca="1" si="387"/>
        <v>0</v>
      </c>
      <c r="AE371" s="58">
        <f t="shared" si="388"/>
        <v>0</v>
      </c>
      <c r="AF371" s="58" t="str">
        <f>IF(G371="","0",VLOOKUP(G371,'登録データ（男）'!$R$4:$T$27,2,FALSE))</f>
        <v>0</v>
      </c>
      <c r="AG371" s="58" t="str">
        <f t="shared" si="389"/>
        <v>00</v>
      </c>
      <c r="AH371" s="58" t="str">
        <f>IF(G371="","0",IF(OR(RIGHT(G371,1)="m",RIGHT(G371,1)="H",RIGHT(G371,1)="W",RIGHT(G371,1)="C"),1,2))</f>
        <v>0</v>
      </c>
      <c r="AI371" s="58" t="str">
        <f t="shared" si="390"/>
        <v>000000</v>
      </c>
      <c r="AJ371" s="58" t="str">
        <f t="shared" ca="1" si="391"/>
        <v/>
      </c>
      <c r="AK371" s="58">
        <f t="shared" si="396"/>
        <v>0</v>
      </c>
      <c r="AL371" s="58" t="str">
        <f>IF(G371="","0",VALUE(VLOOKUP(G371,'登録データ（男）'!$R$4:$T$31,3,FALSE)))</f>
        <v>0</v>
      </c>
      <c r="AM371" s="58">
        <f t="shared" si="392"/>
        <v>0</v>
      </c>
      <c r="AN371" s="58">
        <f t="shared" si="393"/>
        <v>0</v>
      </c>
      <c r="AO371" s="11" t="str">
        <f ca="1">IF(OFFSET(B371,-MOD(ROW(B371),3),0)&lt;&gt;"",IF(RIGHT(G371,1)=")",VALUE(VLOOKUP(OFFSET(B371,-MOD(ROW(B371),3),0),'登録データ（男）'!A356:J1674,8,FALSE)),"0"),"0")</f>
        <v>0</v>
      </c>
      <c r="AP371" s="58">
        <f t="shared" ca="1" si="397"/>
        <v>0</v>
      </c>
      <c r="AQ371" s="58"/>
      <c r="AR371" s="58"/>
      <c r="AS371" s="58"/>
      <c r="AT371" s="58"/>
      <c r="AU371" s="58"/>
      <c r="AV371" s="58"/>
      <c r="AW371" s="58"/>
      <c r="AX371" s="58"/>
      <c r="BD371" s="58" t="str">
        <f>IF(B371="","",VLOOKUP(B371,'登録データ（男）'!$A$3:$L$1202,8))</f>
        <v/>
      </c>
      <c r="BE371" s="58" t="str">
        <f>IF(B371="","",VLOOKUP(B371,'登録データ（男）'!$A$3:$L$1202,11))</f>
        <v/>
      </c>
      <c r="BF371" s="58" t="str">
        <f t="shared" si="394"/>
        <v/>
      </c>
      <c r="BI371" s="58">
        <f t="shared" si="395"/>
        <v>0</v>
      </c>
    </row>
    <row r="372" spans="1:61" ht="18.75" customHeight="1" thickTop="1">
      <c r="A372" s="257">
        <v>119</v>
      </c>
      <c r="B372" s="287"/>
      <c r="C372" s="290" t="str">
        <f>IF(B372="","",VLOOKUP(B372,'登録データ（男）'!$A$3:$W$2000,2,FALSE))</f>
        <v/>
      </c>
      <c r="D372" s="290" t="str">
        <f>IF(B372="","",VLOOKUP(B372,'登録データ（男）'!$A$3:$W$2000,3,FALSE))</f>
        <v/>
      </c>
      <c r="E372" s="58" t="str">
        <f>IF(B372="","",VLOOKUP(B372,'登録データ（男）'!$A$3:$W$2000,7,FALSE))</f>
        <v/>
      </c>
      <c r="F372" s="72" t="s">
        <v>121</v>
      </c>
      <c r="G372" s="95"/>
      <c r="H372" s="176"/>
      <c r="I372" s="97"/>
      <c r="J372" s="99" t="str">
        <f t="shared" si="401"/>
        <v/>
      </c>
      <c r="K372" s="97"/>
      <c r="L372" s="99" t="str">
        <f t="shared" si="402"/>
        <v/>
      </c>
      <c r="M372" s="97"/>
      <c r="N372" s="96"/>
      <c r="O372" s="273"/>
      <c r="P372" s="274"/>
      <c r="Q372" s="274"/>
      <c r="R372" s="259"/>
      <c r="S372" s="296"/>
      <c r="V372" s="60"/>
      <c r="W372" s="58">
        <f>IF(B372="",0,IF(VLOOKUP(B372,'登録データ（男）'!$A$3:$AT$1687,29,FALSE)=1,0,1))</f>
        <v>0</v>
      </c>
      <c r="X372" s="58">
        <f>IF(B372="",1,0)</f>
        <v>1</v>
      </c>
      <c r="Y372" s="58">
        <f>IF(C372="",1,0)</f>
        <v>1</v>
      </c>
      <c r="Z372" s="58">
        <f>IF(D372="",1,0)</f>
        <v>1</v>
      </c>
      <c r="AA372" s="58">
        <f>IF(E372="",1,0)</f>
        <v>1</v>
      </c>
      <c r="AB372" s="58">
        <f>IF(E373="",1,0)</f>
        <v>1</v>
      </c>
      <c r="AC372" s="58">
        <f>SUM(X372:AB372)</f>
        <v>5</v>
      </c>
      <c r="AD372" s="58">
        <f t="shared" ca="1" si="387"/>
        <v>0</v>
      </c>
      <c r="AE372" s="58">
        <f t="shared" si="388"/>
        <v>0</v>
      </c>
      <c r="AF372" s="58" t="str">
        <f>IF(G372="","0",VLOOKUP(G372,'登録データ（男）'!$R$4:$T$27,2,FALSE))</f>
        <v>0</v>
      </c>
      <c r="AG372" s="58" t="str">
        <f t="shared" si="389"/>
        <v>00</v>
      </c>
      <c r="AH372" s="58" t="str">
        <f>IF(G372="","0",IF(OR(RIGHT(G372,1)="m",RIGHT(G372,1)="H",RIGHT(G372,1)="W",RIGHT(G372,1)="C",RIGHT(G372,1)="〉"),1,2))</f>
        <v>0</v>
      </c>
      <c r="AI372" s="58" t="str">
        <f t="shared" si="390"/>
        <v>000000</v>
      </c>
      <c r="AJ372" s="58" t="str">
        <f t="shared" ca="1" si="391"/>
        <v/>
      </c>
      <c r="AK372" s="58">
        <f t="shared" si="396"/>
        <v>0</v>
      </c>
      <c r="AL372" s="58" t="str">
        <f>IF(G372="","0",VALUE(VLOOKUP(G372,'登録データ（男）'!$R$4:$T$31,3,FALSE)))</f>
        <v>0</v>
      </c>
      <c r="AM372" s="58">
        <f t="shared" si="392"/>
        <v>0</v>
      </c>
      <c r="AN372" s="58">
        <f t="shared" si="393"/>
        <v>0</v>
      </c>
      <c r="AO372" s="11" t="str">
        <f ca="1">IF(OFFSET(B372,-MOD(ROW(B372),3),0)&lt;&gt;"",IF(RIGHT(G372,1)=")",VALUE(VLOOKUP(OFFSET(B372,-MOD(ROW(B372),3),0),'登録データ（男）'!A357:J1675,8,FALSE)),"0"),"0")</f>
        <v>0</v>
      </c>
      <c r="AP372" s="58">
        <f t="shared" ca="1" si="397"/>
        <v>0</v>
      </c>
      <c r="AQ372" s="58" t="str">
        <f t="shared" ref="AQ372" si="433">IF(AR372="","",RANK(AR372,$AR$18:$AR$467,1))</f>
        <v/>
      </c>
      <c r="AR372" s="58" t="str">
        <f>IF(R372="","",B372)</f>
        <v/>
      </c>
      <c r="AS372" s="58" t="str">
        <f t="shared" ref="AS372" si="434">IF(AT372="","",RANK(AT372,$AT$18:$AT$467,1))</f>
        <v/>
      </c>
      <c r="AT372" s="58" t="str">
        <f>IF(S372="","",B372)</f>
        <v/>
      </c>
      <c r="AU372" s="58" t="str">
        <f t="shared" ref="AU372" si="435">IF(AV372="","",RANK(AV372,$AV$18:$AV$467,1))</f>
        <v/>
      </c>
      <c r="AV372" s="58" t="str">
        <f>IF(OR(G372="十種競技",G373="十種競技",G374="十種競技"),B372,"")</f>
        <v/>
      </c>
      <c r="AW372" s="58"/>
      <c r="AX372" s="58">
        <f>B372</f>
        <v>0</v>
      </c>
      <c r="BD372" s="58" t="str">
        <f>IF(B372="","",VLOOKUP(B372,'登録データ（男）'!$A$3:$L$1202,8))</f>
        <v/>
      </c>
      <c r="BE372" s="58" t="str">
        <f>IF(B372="","",VLOOKUP(B372,'登録データ（男）'!$A$3:$L$1202,11))</f>
        <v/>
      </c>
      <c r="BF372" s="58" t="str">
        <f t="shared" si="394"/>
        <v/>
      </c>
      <c r="BI372" s="58">
        <f t="shared" si="395"/>
        <v>0</v>
      </c>
    </row>
    <row r="373" spans="1:61" ht="18.75" customHeight="1">
      <c r="A373" s="250"/>
      <c r="B373" s="288"/>
      <c r="C373" s="291"/>
      <c r="D373" s="291"/>
      <c r="E373" s="109"/>
      <c r="F373" s="58" t="s">
        <v>122</v>
      </c>
      <c r="G373" s="103"/>
      <c r="H373" s="109"/>
      <c r="I373" s="102"/>
      <c r="J373" s="61" t="str">
        <f t="shared" si="401"/>
        <v/>
      </c>
      <c r="K373" s="101"/>
      <c r="L373" s="61" t="str">
        <f t="shared" si="402"/>
        <v/>
      </c>
      <c r="M373" s="101"/>
      <c r="N373" s="101"/>
      <c r="O373" s="275"/>
      <c r="P373" s="276"/>
      <c r="Q373" s="276"/>
      <c r="R373" s="260"/>
      <c r="S373" s="297"/>
      <c r="V373" s="60"/>
      <c r="W373" s="58"/>
      <c r="X373" s="58"/>
      <c r="Y373" s="58"/>
      <c r="Z373" s="58"/>
      <c r="AA373" s="58"/>
      <c r="AB373" s="58"/>
      <c r="AC373" s="58"/>
      <c r="AD373" s="58">
        <f t="shared" ca="1" si="387"/>
        <v>0</v>
      </c>
      <c r="AE373" s="58">
        <f t="shared" si="388"/>
        <v>0</v>
      </c>
      <c r="AF373" s="58" t="str">
        <f>IF(G373="","0",VLOOKUP(G373,'登録データ（男）'!$R$4:$T$27,2,FALSE))</f>
        <v>0</v>
      </c>
      <c r="AG373" s="58" t="str">
        <f t="shared" si="389"/>
        <v>00</v>
      </c>
      <c r="AH373" s="58" t="str">
        <f>IF(G373="","0",IF(OR(RIGHT(G373,1)="m",RIGHT(G373,1)="H",RIGHT(G373,1)="W",RIGHT(G373,1)="C"),1,2))</f>
        <v>0</v>
      </c>
      <c r="AI373" s="58" t="str">
        <f t="shared" si="390"/>
        <v>000000</v>
      </c>
      <c r="AJ373" s="58" t="str">
        <f t="shared" ca="1" si="391"/>
        <v/>
      </c>
      <c r="AK373" s="58">
        <f t="shared" si="396"/>
        <v>0</v>
      </c>
      <c r="AL373" s="58" t="str">
        <f>IF(G373="","0",VALUE(VLOOKUP(G373,'登録データ（男）'!$R$4:$T$31,3,FALSE)))</f>
        <v>0</v>
      </c>
      <c r="AM373" s="58">
        <f t="shared" si="392"/>
        <v>0</v>
      </c>
      <c r="AN373" s="58">
        <f t="shared" si="393"/>
        <v>0</v>
      </c>
      <c r="AO373" s="11" t="str">
        <f ca="1">IF(OFFSET(B373,-MOD(ROW(B373),3),0)&lt;&gt;"",IF(RIGHT(G373,1)=")",VALUE(VLOOKUP(OFFSET(B373,-MOD(ROW(B373),3),0),'登録データ（男）'!A358:J1676,8,FALSE)),"0"),"0")</f>
        <v>0</v>
      </c>
      <c r="AP373" s="58">
        <f t="shared" ca="1" si="397"/>
        <v>0</v>
      </c>
      <c r="AQ373" s="58"/>
      <c r="AR373" s="58"/>
      <c r="AS373" s="58"/>
      <c r="AT373" s="58"/>
      <c r="AU373" s="58"/>
      <c r="AV373" s="58"/>
      <c r="AW373" s="58"/>
      <c r="AX373" s="58"/>
      <c r="BD373" s="58" t="str">
        <f>IF(B373="","",VLOOKUP(B373,'登録データ（男）'!$A$3:$L$1202,8))</f>
        <v/>
      </c>
      <c r="BE373" s="58" t="str">
        <f>IF(B373="","",VLOOKUP(B373,'登録データ（男）'!$A$3:$L$1202,11))</f>
        <v/>
      </c>
      <c r="BF373" s="58" t="str">
        <f t="shared" si="394"/>
        <v/>
      </c>
      <c r="BI373" s="58">
        <f t="shared" si="395"/>
        <v>0</v>
      </c>
    </row>
    <row r="374" spans="1:61" ht="18.75" customHeight="1" thickBot="1">
      <c r="A374" s="258"/>
      <c r="B374" s="289"/>
      <c r="C374" s="292"/>
      <c r="D374" s="292"/>
      <c r="E374" s="148" t="s">
        <v>460</v>
      </c>
      <c r="F374" s="73" t="s">
        <v>123</v>
      </c>
      <c r="G374" s="103"/>
      <c r="H374" s="175"/>
      <c r="I374" s="100"/>
      <c r="J374" s="64" t="str">
        <f t="shared" si="401"/>
        <v/>
      </c>
      <c r="K374" s="100"/>
      <c r="L374" s="64" t="str">
        <f t="shared" si="402"/>
        <v/>
      </c>
      <c r="M374" s="100"/>
      <c r="N374" s="98"/>
      <c r="O374" s="271"/>
      <c r="P374" s="272"/>
      <c r="Q374" s="272"/>
      <c r="R374" s="261"/>
      <c r="S374" s="298"/>
      <c r="V374" s="60"/>
      <c r="W374" s="58"/>
      <c r="X374" s="58"/>
      <c r="Y374" s="58"/>
      <c r="Z374" s="58"/>
      <c r="AA374" s="58"/>
      <c r="AB374" s="58"/>
      <c r="AC374" s="58"/>
      <c r="AD374" s="58">
        <f t="shared" ca="1" si="387"/>
        <v>0</v>
      </c>
      <c r="AE374" s="58">
        <f t="shared" si="388"/>
        <v>0</v>
      </c>
      <c r="AF374" s="58" t="str">
        <f>IF(G374="","0",VLOOKUP(G374,'登録データ（男）'!$R$4:$T$27,2,FALSE))</f>
        <v>0</v>
      </c>
      <c r="AG374" s="58" t="str">
        <f t="shared" si="389"/>
        <v>00</v>
      </c>
      <c r="AH374" s="58" t="str">
        <f>IF(G374="","0",IF(OR(RIGHT(G374,1)="m",RIGHT(G374,1)="H",RIGHT(G374,1)="W",RIGHT(G374,1)="C"),1,2))</f>
        <v>0</v>
      </c>
      <c r="AI374" s="58" t="str">
        <f t="shared" si="390"/>
        <v>000000</v>
      </c>
      <c r="AJ374" s="58" t="str">
        <f t="shared" ca="1" si="391"/>
        <v/>
      </c>
      <c r="AK374" s="58">
        <f t="shared" si="396"/>
        <v>0</v>
      </c>
      <c r="AL374" s="58" t="str">
        <f>IF(G374="","0",VALUE(VLOOKUP(G374,'登録データ（男）'!$R$4:$T$31,3,FALSE)))</f>
        <v>0</v>
      </c>
      <c r="AM374" s="58">
        <f t="shared" si="392"/>
        <v>0</v>
      </c>
      <c r="AN374" s="58">
        <f t="shared" si="393"/>
        <v>0</v>
      </c>
      <c r="AO374" s="11" t="str">
        <f ca="1">IF(OFFSET(B374,-MOD(ROW(B374),3),0)&lt;&gt;"",IF(RIGHT(G374,1)=")",VALUE(VLOOKUP(OFFSET(B374,-MOD(ROW(B374),3),0),'登録データ（男）'!A359:J1677,8,FALSE)),"0"),"0")</f>
        <v>0</v>
      </c>
      <c r="AP374" s="58">
        <f t="shared" ca="1" si="397"/>
        <v>0</v>
      </c>
      <c r="AQ374" s="58"/>
      <c r="AR374" s="58"/>
      <c r="AS374" s="58"/>
      <c r="AT374" s="58"/>
      <c r="AU374" s="58"/>
      <c r="AV374" s="58"/>
      <c r="AW374" s="58"/>
      <c r="AX374" s="58"/>
      <c r="BD374" s="58" t="str">
        <f>IF(B374="","",VLOOKUP(B374,'登録データ（男）'!$A$3:$L$1202,8))</f>
        <v/>
      </c>
      <c r="BE374" s="58" t="str">
        <f>IF(B374="","",VLOOKUP(B374,'登録データ（男）'!$A$3:$L$1202,11))</f>
        <v/>
      </c>
      <c r="BF374" s="58" t="str">
        <f t="shared" si="394"/>
        <v/>
      </c>
      <c r="BI374" s="58">
        <f t="shared" si="395"/>
        <v>0</v>
      </c>
    </row>
    <row r="375" spans="1:61" ht="18.75" customHeight="1" thickTop="1">
      <c r="A375" s="257">
        <v>120</v>
      </c>
      <c r="B375" s="287"/>
      <c r="C375" s="290" t="str">
        <f>IF(B375="","",VLOOKUP(B375,'登録データ（男）'!$A$3:$W$2000,2,FALSE))</f>
        <v/>
      </c>
      <c r="D375" s="290" t="str">
        <f>IF(B375="","",VLOOKUP(B375,'登録データ（男）'!$A$3:$W$2000,3,FALSE))</f>
        <v/>
      </c>
      <c r="E375" s="58" t="str">
        <f>IF(B375="","",VLOOKUP(B375,'登録データ（男）'!$A$3:$W$2000,7,FALSE))</f>
        <v/>
      </c>
      <c r="F375" s="72" t="s">
        <v>121</v>
      </c>
      <c r="G375" s="95"/>
      <c r="H375" s="176"/>
      <c r="I375" s="97"/>
      <c r="J375" s="99" t="str">
        <f t="shared" si="401"/>
        <v/>
      </c>
      <c r="K375" s="97"/>
      <c r="L375" s="99" t="str">
        <f t="shared" si="402"/>
        <v/>
      </c>
      <c r="M375" s="97"/>
      <c r="N375" s="96"/>
      <c r="O375" s="273"/>
      <c r="P375" s="274"/>
      <c r="Q375" s="274"/>
      <c r="R375" s="259"/>
      <c r="S375" s="296"/>
      <c r="V375" s="60"/>
      <c r="W375" s="58">
        <f>IF(B375="",0,IF(VLOOKUP(B375,'登録データ（男）'!$A$3:$AT$1687,29,FALSE)=1,0,1))</f>
        <v>0</v>
      </c>
      <c r="X375" s="58">
        <f>IF(B375="",1,0)</f>
        <v>1</v>
      </c>
      <c r="Y375" s="58">
        <f>IF(C375="",1,0)</f>
        <v>1</v>
      </c>
      <c r="Z375" s="58">
        <f>IF(D375="",1,0)</f>
        <v>1</v>
      </c>
      <c r="AA375" s="58">
        <f>IF(E375="",1,0)</f>
        <v>1</v>
      </c>
      <c r="AB375" s="58">
        <f>IF(E376="",1,0)</f>
        <v>1</v>
      </c>
      <c r="AC375" s="58">
        <f>SUM(X375:AB375)</f>
        <v>5</v>
      </c>
      <c r="AD375" s="58">
        <f t="shared" ca="1" si="387"/>
        <v>0</v>
      </c>
      <c r="AE375" s="58">
        <f t="shared" si="388"/>
        <v>0</v>
      </c>
      <c r="AF375" s="58" t="str">
        <f>IF(G375="","0",VLOOKUP(G375,'登録データ（男）'!$R$4:$T$27,2,FALSE))</f>
        <v>0</v>
      </c>
      <c r="AG375" s="58" t="str">
        <f t="shared" si="389"/>
        <v>00</v>
      </c>
      <c r="AH375" s="58" t="str">
        <f>IF(G375="","0",IF(OR(RIGHT(G375,1)="m",RIGHT(G375,1)="H",RIGHT(G375,1)="W",RIGHT(G375,1)="C",RIGHT(G375,1)="〉"),1,2))</f>
        <v>0</v>
      </c>
      <c r="AI375" s="58" t="str">
        <f t="shared" si="390"/>
        <v>000000</v>
      </c>
      <c r="AJ375" s="58" t="str">
        <f t="shared" ca="1" si="391"/>
        <v/>
      </c>
      <c r="AK375" s="58">
        <f t="shared" si="396"/>
        <v>0</v>
      </c>
      <c r="AL375" s="58" t="str">
        <f>IF(G375="","0",VALUE(VLOOKUP(G375,'登録データ（男）'!$R$4:$T$31,3,FALSE)))</f>
        <v>0</v>
      </c>
      <c r="AM375" s="58">
        <f t="shared" si="392"/>
        <v>0</v>
      </c>
      <c r="AN375" s="58">
        <f t="shared" si="393"/>
        <v>0</v>
      </c>
      <c r="AO375" s="11" t="str">
        <f ca="1">IF(OFFSET(B375,-MOD(ROW(B375),3),0)&lt;&gt;"",IF(RIGHT(G375,1)=")",VALUE(VLOOKUP(OFFSET(B375,-MOD(ROW(B375),3),0),'登録データ（男）'!A360:J1678,8,FALSE)),"0"),"0")</f>
        <v>0</v>
      </c>
      <c r="AP375" s="58">
        <f t="shared" ca="1" si="397"/>
        <v>0</v>
      </c>
      <c r="AQ375" s="58" t="str">
        <f t="shared" ref="AQ375" si="436">IF(AR375="","",RANK(AR375,$AR$18:$AR$467,1))</f>
        <v/>
      </c>
      <c r="AR375" s="58" t="str">
        <f>IF(R375="","",B375)</f>
        <v/>
      </c>
      <c r="AS375" s="58" t="str">
        <f t="shared" ref="AS375" si="437">IF(AT375="","",RANK(AT375,$AT$18:$AT$467,1))</f>
        <v/>
      </c>
      <c r="AT375" s="58" t="str">
        <f>IF(S375="","",B375)</f>
        <v/>
      </c>
      <c r="AU375" s="58" t="str">
        <f t="shared" ref="AU375" si="438">IF(AV375="","",RANK(AV375,$AV$18:$AV$467,1))</f>
        <v/>
      </c>
      <c r="AV375" s="58" t="str">
        <f>IF(OR(G375="十種競技",G376="十種競技",G377="十種競技"),B375,"")</f>
        <v/>
      </c>
      <c r="AW375" s="58"/>
      <c r="AX375" s="58">
        <f>B375</f>
        <v>0</v>
      </c>
      <c r="BD375" s="58" t="str">
        <f>IF(B375="","",VLOOKUP(B375,'登録データ（男）'!$A$3:$L$1202,8))</f>
        <v/>
      </c>
      <c r="BE375" s="58" t="str">
        <f>IF(B375="","",VLOOKUP(B375,'登録データ（男）'!$A$3:$L$1202,11))</f>
        <v/>
      </c>
      <c r="BF375" s="58" t="str">
        <f t="shared" si="394"/>
        <v/>
      </c>
      <c r="BI375" s="58">
        <f t="shared" si="395"/>
        <v>0</v>
      </c>
    </row>
    <row r="376" spans="1:61" ht="18.75" customHeight="1">
      <c r="A376" s="250"/>
      <c r="B376" s="288"/>
      <c r="C376" s="291"/>
      <c r="D376" s="291"/>
      <c r="E376" s="109"/>
      <c r="F376" s="58" t="s">
        <v>122</v>
      </c>
      <c r="G376" s="103"/>
      <c r="H376" s="109"/>
      <c r="I376" s="102"/>
      <c r="J376" s="61" t="str">
        <f t="shared" si="401"/>
        <v/>
      </c>
      <c r="K376" s="101"/>
      <c r="L376" s="61" t="str">
        <f t="shared" si="402"/>
        <v/>
      </c>
      <c r="M376" s="101"/>
      <c r="N376" s="101"/>
      <c r="O376" s="275"/>
      <c r="P376" s="276"/>
      <c r="Q376" s="276"/>
      <c r="R376" s="260"/>
      <c r="S376" s="297"/>
      <c r="V376" s="60"/>
      <c r="W376" s="58"/>
      <c r="X376" s="58"/>
      <c r="Y376" s="58"/>
      <c r="Z376" s="58"/>
      <c r="AA376" s="58"/>
      <c r="AB376" s="58"/>
      <c r="AC376" s="58"/>
      <c r="AD376" s="58">
        <f t="shared" ca="1" si="387"/>
        <v>0</v>
      </c>
      <c r="AE376" s="58">
        <f t="shared" si="388"/>
        <v>0</v>
      </c>
      <c r="AF376" s="58" t="str">
        <f>IF(G376="","0",VLOOKUP(G376,'登録データ（男）'!$R$4:$T$27,2,FALSE))</f>
        <v>0</v>
      </c>
      <c r="AG376" s="58" t="str">
        <f t="shared" si="389"/>
        <v>00</v>
      </c>
      <c r="AH376" s="58" t="str">
        <f>IF(G376="","0",IF(OR(RIGHT(G376,1)="m",RIGHT(G376,1)="H",RIGHT(G376,1)="W",RIGHT(G376,1)="C"),1,2))</f>
        <v>0</v>
      </c>
      <c r="AI376" s="58" t="str">
        <f t="shared" si="390"/>
        <v>000000</v>
      </c>
      <c r="AJ376" s="58" t="str">
        <f t="shared" ca="1" si="391"/>
        <v/>
      </c>
      <c r="AK376" s="58">
        <f t="shared" si="396"/>
        <v>0</v>
      </c>
      <c r="AL376" s="58" t="str">
        <f>IF(G376="","0",VALUE(VLOOKUP(G376,'登録データ（男）'!$R$4:$T$31,3,FALSE)))</f>
        <v>0</v>
      </c>
      <c r="AM376" s="58">
        <f t="shared" si="392"/>
        <v>0</v>
      </c>
      <c r="AN376" s="58">
        <f t="shared" si="393"/>
        <v>0</v>
      </c>
      <c r="AO376" s="11" t="str">
        <f ca="1">IF(OFFSET(B376,-MOD(ROW(B376),3),0)&lt;&gt;"",IF(RIGHT(G376,1)=")",VALUE(VLOOKUP(OFFSET(B376,-MOD(ROW(B376),3),0),'登録データ（男）'!A361:J1679,8,FALSE)),"0"),"0")</f>
        <v>0</v>
      </c>
      <c r="AP376" s="58">
        <f t="shared" ca="1" si="397"/>
        <v>0</v>
      </c>
      <c r="AQ376" s="58"/>
      <c r="AR376" s="58"/>
      <c r="AS376" s="58"/>
      <c r="AT376" s="58"/>
      <c r="AU376" s="58"/>
      <c r="AV376" s="58"/>
      <c r="AW376" s="58"/>
      <c r="AX376" s="58"/>
      <c r="BD376" s="58" t="str">
        <f>IF(B376="","",VLOOKUP(B376,'登録データ（男）'!$A$3:$L$1202,8))</f>
        <v/>
      </c>
      <c r="BE376" s="58" t="str">
        <f>IF(B376="","",VLOOKUP(B376,'登録データ（男）'!$A$3:$L$1202,11))</f>
        <v/>
      </c>
      <c r="BF376" s="58" t="str">
        <f t="shared" si="394"/>
        <v/>
      </c>
      <c r="BI376" s="58">
        <f t="shared" si="395"/>
        <v>0</v>
      </c>
    </row>
    <row r="377" spans="1:61" ht="18.75" customHeight="1" thickBot="1">
      <c r="A377" s="258"/>
      <c r="B377" s="289"/>
      <c r="C377" s="292"/>
      <c r="D377" s="292"/>
      <c r="E377" s="148" t="s">
        <v>460</v>
      </c>
      <c r="F377" s="73" t="s">
        <v>123</v>
      </c>
      <c r="G377" s="103"/>
      <c r="H377" s="175"/>
      <c r="I377" s="100"/>
      <c r="J377" s="64" t="str">
        <f t="shared" si="401"/>
        <v/>
      </c>
      <c r="K377" s="100"/>
      <c r="L377" s="64" t="str">
        <f t="shared" si="402"/>
        <v/>
      </c>
      <c r="M377" s="100"/>
      <c r="N377" s="98"/>
      <c r="O377" s="271"/>
      <c r="P377" s="272"/>
      <c r="Q377" s="272"/>
      <c r="R377" s="261"/>
      <c r="S377" s="298"/>
      <c r="V377" s="60"/>
      <c r="W377" s="58"/>
      <c r="X377" s="58"/>
      <c r="Y377" s="58"/>
      <c r="Z377" s="58"/>
      <c r="AA377" s="58"/>
      <c r="AB377" s="58"/>
      <c r="AC377" s="58"/>
      <c r="AD377" s="58">
        <f t="shared" ca="1" si="387"/>
        <v>0</v>
      </c>
      <c r="AE377" s="58">
        <f t="shared" si="388"/>
        <v>0</v>
      </c>
      <c r="AF377" s="58" t="str">
        <f>IF(G377="","0",VLOOKUP(G377,'登録データ（男）'!$R$4:$T$27,2,FALSE))</f>
        <v>0</v>
      </c>
      <c r="AG377" s="58" t="str">
        <f t="shared" si="389"/>
        <v>00</v>
      </c>
      <c r="AH377" s="58" t="str">
        <f>IF(G377="","0",IF(OR(RIGHT(G377,1)="m",RIGHT(G377,1)="H",RIGHT(G377,1)="W",RIGHT(G377,1)="C"),1,2))</f>
        <v>0</v>
      </c>
      <c r="AI377" s="58" t="str">
        <f t="shared" si="390"/>
        <v>000000</v>
      </c>
      <c r="AJ377" s="58" t="str">
        <f t="shared" ca="1" si="391"/>
        <v/>
      </c>
      <c r="AK377" s="58">
        <f t="shared" si="396"/>
        <v>0</v>
      </c>
      <c r="AL377" s="58" t="str">
        <f>IF(G377="","0",VALUE(VLOOKUP(G377,'登録データ（男）'!$R$4:$T$31,3,FALSE)))</f>
        <v>0</v>
      </c>
      <c r="AM377" s="58">
        <f t="shared" si="392"/>
        <v>0</v>
      </c>
      <c r="AN377" s="58">
        <f t="shared" si="393"/>
        <v>0</v>
      </c>
      <c r="AO377" s="11" t="str">
        <f ca="1">IF(OFFSET(B377,-MOD(ROW(B377),3),0)&lt;&gt;"",IF(RIGHT(G377,1)=")",VALUE(VLOOKUP(OFFSET(B377,-MOD(ROW(B377),3),0),'登録データ（男）'!A362:J1680,8,FALSE)),"0"),"0")</f>
        <v>0</v>
      </c>
      <c r="AP377" s="58">
        <f t="shared" ca="1" si="397"/>
        <v>0</v>
      </c>
      <c r="AQ377" s="58"/>
      <c r="AR377" s="58"/>
      <c r="AS377" s="58"/>
      <c r="AT377" s="58"/>
      <c r="AU377" s="58"/>
      <c r="AV377" s="58"/>
      <c r="AW377" s="58"/>
      <c r="AX377" s="58"/>
      <c r="BD377" s="58" t="str">
        <f>IF(B377="","",VLOOKUP(B377,'登録データ（男）'!$A$3:$L$1202,8))</f>
        <v/>
      </c>
      <c r="BE377" s="58" t="str">
        <f>IF(B377="","",VLOOKUP(B377,'登録データ（男）'!$A$3:$L$1202,11))</f>
        <v/>
      </c>
      <c r="BF377" s="58" t="str">
        <f t="shared" si="394"/>
        <v/>
      </c>
      <c r="BI377" s="58">
        <f t="shared" si="395"/>
        <v>0</v>
      </c>
    </row>
    <row r="378" spans="1:61" ht="18.75" customHeight="1" thickTop="1">
      <c r="A378" s="257">
        <v>121</v>
      </c>
      <c r="B378" s="287"/>
      <c r="C378" s="290" t="str">
        <f>IF(B378="","",VLOOKUP(B378,'登録データ（男）'!$A$3:$W$2000,2,FALSE))</f>
        <v/>
      </c>
      <c r="D378" s="290" t="str">
        <f>IF(B378="","",VLOOKUP(B378,'登録データ（男）'!$A$3:$W$2000,3,FALSE))</f>
        <v/>
      </c>
      <c r="E378" s="58" t="str">
        <f>IF(B378="","",VLOOKUP(B378,'登録データ（男）'!$A$3:$W$2000,7,FALSE))</f>
        <v/>
      </c>
      <c r="F378" s="72" t="s">
        <v>121</v>
      </c>
      <c r="G378" s="95"/>
      <c r="H378" s="176"/>
      <c r="I378" s="97"/>
      <c r="J378" s="99" t="str">
        <f t="shared" si="401"/>
        <v/>
      </c>
      <c r="K378" s="97"/>
      <c r="L378" s="99" t="str">
        <f t="shared" si="402"/>
        <v/>
      </c>
      <c r="M378" s="97"/>
      <c r="N378" s="96"/>
      <c r="O378" s="273"/>
      <c r="P378" s="274"/>
      <c r="Q378" s="274"/>
      <c r="R378" s="259"/>
      <c r="S378" s="296"/>
      <c r="V378" s="60"/>
      <c r="W378" s="58">
        <f>IF(B378="",0,IF(VLOOKUP(B378,'登録データ（男）'!$A$3:$AT$1687,29,FALSE)=1,0,1))</f>
        <v>0</v>
      </c>
      <c r="X378" s="58">
        <f>IF(B378="",1,0)</f>
        <v>1</v>
      </c>
      <c r="Y378" s="58">
        <f>IF(C378="",1,0)</f>
        <v>1</v>
      </c>
      <c r="Z378" s="58">
        <f>IF(D378="",1,0)</f>
        <v>1</v>
      </c>
      <c r="AA378" s="58">
        <f>IF(E378="",1,0)</f>
        <v>1</v>
      </c>
      <c r="AB378" s="58">
        <f>IF(E379="",1,0)</f>
        <v>1</v>
      </c>
      <c r="AC378" s="58">
        <f>SUM(X378:AB378)</f>
        <v>5</v>
      </c>
      <c r="AD378" s="58">
        <f t="shared" ca="1" si="387"/>
        <v>0</v>
      </c>
      <c r="AE378" s="58">
        <f t="shared" si="388"/>
        <v>0</v>
      </c>
      <c r="AF378" s="58" t="str">
        <f>IF(G378="","0",VLOOKUP(G378,'登録データ（男）'!$R$4:$T$27,2,FALSE))</f>
        <v>0</v>
      </c>
      <c r="AG378" s="58" t="str">
        <f t="shared" si="389"/>
        <v>00</v>
      </c>
      <c r="AH378" s="58" t="str">
        <f>IF(G378="","0",IF(OR(RIGHT(G378,1)="m",RIGHT(G378,1)="H",RIGHT(G378,1)="W",RIGHT(G378,1)="C",RIGHT(G378,1)="〉"),1,2))</f>
        <v>0</v>
      </c>
      <c r="AI378" s="58" t="str">
        <f t="shared" si="390"/>
        <v>000000</v>
      </c>
      <c r="AJ378" s="58" t="str">
        <f t="shared" ca="1" si="391"/>
        <v/>
      </c>
      <c r="AK378" s="58">
        <f t="shared" si="396"/>
        <v>0</v>
      </c>
      <c r="AL378" s="58" t="str">
        <f>IF(G378="","0",VALUE(VLOOKUP(G378,'登録データ（男）'!$R$4:$T$31,3,FALSE)))</f>
        <v>0</v>
      </c>
      <c r="AM378" s="58">
        <f t="shared" si="392"/>
        <v>0</v>
      </c>
      <c r="AN378" s="58">
        <f t="shared" si="393"/>
        <v>0</v>
      </c>
      <c r="AO378" s="11" t="str">
        <f ca="1">IF(OFFSET(B378,-MOD(ROW(B378),3),0)&lt;&gt;"",IF(RIGHT(G378,1)=")",VALUE(VLOOKUP(OFFSET(B378,-MOD(ROW(B378),3),0),'登録データ（男）'!A363:J1681,8,FALSE)),"0"),"0")</f>
        <v>0</v>
      </c>
      <c r="AP378" s="58">
        <f t="shared" ca="1" si="397"/>
        <v>0</v>
      </c>
      <c r="AQ378" s="58" t="str">
        <f t="shared" ref="AQ378" si="439">IF(AR378="","",RANK(AR378,$AR$18:$AR$467,1))</f>
        <v/>
      </c>
      <c r="AR378" s="58" t="str">
        <f>IF(R378="","",B378)</f>
        <v/>
      </c>
      <c r="AS378" s="58" t="str">
        <f t="shared" ref="AS378" si="440">IF(AT378="","",RANK(AT378,$AT$18:$AT$467,1))</f>
        <v/>
      </c>
      <c r="AT378" s="58" t="str">
        <f>IF(S378="","",B378)</f>
        <v/>
      </c>
      <c r="AU378" s="58" t="str">
        <f t="shared" ref="AU378" si="441">IF(AV378="","",RANK(AV378,$AV$18:$AV$467,1))</f>
        <v/>
      </c>
      <c r="AV378" s="58" t="str">
        <f>IF(OR(G378="十種競技",G379="十種競技",G380="十種競技"),B378,"")</f>
        <v/>
      </c>
      <c r="AW378" s="58"/>
      <c r="AX378" s="58">
        <f>B378</f>
        <v>0</v>
      </c>
      <c r="BD378" s="58" t="str">
        <f>IF(B378="","",VLOOKUP(B378,'登録データ（男）'!$A$3:$L$1202,8))</f>
        <v/>
      </c>
      <c r="BE378" s="58" t="str">
        <f>IF(B378="","",VLOOKUP(B378,'登録データ（男）'!$A$3:$L$1202,11))</f>
        <v/>
      </c>
      <c r="BF378" s="58" t="str">
        <f t="shared" si="394"/>
        <v/>
      </c>
      <c r="BI378" s="58">
        <f t="shared" si="395"/>
        <v>0</v>
      </c>
    </row>
    <row r="379" spans="1:61" ht="18.75" customHeight="1">
      <c r="A379" s="250"/>
      <c r="B379" s="288"/>
      <c r="C379" s="291"/>
      <c r="D379" s="291"/>
      <c r="E379" s="109"/>
      <c r="F379" s="58" t="s">
        <v>122</v>
      </c>
      <c r="G379" s="103"/>
      <c r="H379" s="109"/>
      <c r="I379" s="102"/>
      <c r="J379" s="61" t="str">
        <f t="shared" si="401"/>
        <v/>
      </c>
      <c r="K379" s="101"/>
      <c r="L379" s="61" t="str">
        <f t="shared" si="402"/>
        <v/>
      </c>
      <c r="M379" s="101"/>
      <c r="N379" s="101"/>
      <c r="O379" s="275"/>
      <c r="P379" s="276"/>
      <c r="Q379" s="276"/>
      <c r="R379" s="260"/>
      <c r="S379" s="297"/>
      <c r="V379" s="60"/>
      <c r="W379" s="58"/>
      <c r="X379" s="58"/>
      <c r="Y379" s="58"/>
      <c r="Z379" s="58"/>
      <c r="AA379" s="58"/>
      <c r="AB379" s="58"/>
      <c r="AC379" s="58"/>
      <c r="AD379" s="58">
        <f t="shared" ca="1" si="387"/>
        <v>0</v>
      </c>
      <c r="AE379" s="58">
        <f t="shared" si="388"/>
        <v>0</v>
      </c>
      <c r="AF379" s="58" t="str">
        <f>IF(G379="","0",VLOOKUP(G379,'登録データ（男）'!$R$4:$T$27,2,FALSE))</f>
        <v>0</v>
      </c>
      <c r="AG379" s="58" t="str">
        <f t="shared" si="389"/>
        <v>00</v>
      </c>
      <c r="AH379" s="58" t="str">
        <f>IF(G379="","0",IF(OR(RIGHT(G379,1)="m",RIGHT(G379,1)="H",RIGHT(G379,1)="W",RIGHT(G379,1)="C"),1,2))</f>
        <v>0</v>
      </c>
      <c r="AI379" s="58" t="str">
        <f t="shared" si="390"/>
        <v>000000</v>
      </c>
      <c r="AJ379" s="58" t="str">
        <f t="shared" ca="1" si="391"/>
        <v/>
      </c>
      <c r="AK379" s="58">
        <f t="shared" si="396"/>
        <v>0</v>
      </c>
      <c r="AL379" s="58" t="str">
        <f>IF(G379="","0",VALUE(VLOOKUP(G379,'登録データ（男）'!$R$4:$T$31,3,FALSE)))</f>
        <v>0</v>
      </c>
      <c r="AM379" s="58">
        <f t="shared" si="392"/>
        <v>0</v>
      </c>
      <c r="AN379" s="58">
        <f t="shared" si="393"/>
        <v>0</v>
      </c>
      <c r="AO379" s="11" t="str">
        <f ca="1">IF(OFFSET(B379,-MOD(ROW(B379),3),0)&lt;&gt;"",IF(RIGHT(G379,1)=")",VALUE(VLOOKUP(OFFSET(B379,-MOD(ROW(B379),3),0),'登録データ（男）'!A364:J1682,8,FALSE)),"0"),"0")</f>
        <v>0</v>
      </c>
      <c r="AP379" s="58">
        <f t="shared" ca="1" si="397"/>
        <v>0</v>
      </c>
      <c r="AQ379" s="58"/>
      <c r="AR379" s="58"/>
      <c r="AS379" s="58"/>
      <c r="AT379" s="58"/>
      <c r="AU379" s="58"/>
      <c r="AV379" s="58"/>
      <c r="AW379" s="58"/>
      <c r="AX379" s="58"/>
      <c r="BD379" s="58" t="str">
        <f>IF(B379="","",VLOOKUP(B379,'登録データ（男）'!$A$3:$L$1202,8))</f>
        <v/>
      </c>
      <c r="BE379" s="58" t="str">
        <f>IF(B379="","",VLOOKUP(B379,'登録データ（男）'!$A$3:$L$1202,11))</f>
        <v/>
      </c>
      <c r="BF379" s="58" t="str">
        <f t="shared" si="394"/>
        <v/>
      </c>
      <c r="BI379" s="58">
        <f t="shared" si="395"/>
        <v>0</v>
      </c>
    </row>
    <row r="380" spans="1:61" ht="18.75" customHeight="1" thickBot="1">
      <c r="A380" s="258"/>
      <c r="B380" s="289"/>
      <c r="C380" s="292"/>
      <c r="D380" s="292"/>
      <c r="E380" s="148" t="s">
        <v>460</v>
      </c>
      <c r="F380" s="73" t="s">
        <v>123</v>
      </c>
      <c r="G380" s="103"/>
      <c r="H380" s="175"/>
      <c r="I380" s="100"/>
      <c r="J380" s="64" t="str">
        <f t="shared" si="401"/>
        <v/>
      </c>
      <c r="K380" s="100"/>
      <c r="L380" s="64" t="str">
        <f t="shared" si="402"/>
        <v/>
      </c>
      <c r="M380" s="100"/>
      <c r="N380" s="98"/>
      <c r="O380" s="271"/>
      <c r="P380" s="272"/>
      <c r="Q380" s="272"/>
      <c r="R380" s="261"/>
      <c r="S380" s="298"/>
      <c r="V380" s="60"/>
      <c r="W380" s="58"/>
      <c r="X380" s="58"/>
      <c r="Y380" s="58"/>
      <c r="Z380" s="58"/>
      <c r="AA380" s="58"/>
      <c r="AB380" s="58"/>
      <c r="AC380" s="58"/>
      <c r="AD380" s="58">
        <f t="shared" ca="1" si="387"/>
        <v>0</v>
      </c>
      <c r="AE380" s="58">
        <f t="shared" si="388"/>
        <v>0</v>
      </c>
      <c r="AF380" s="58" t="str">
        <f>IF(G380="","0",VLOOKUP(G380,'登録データ（男）'!$R$4:$T$27,2,FALSE))</f>
        <v>0</v>
      </c>
      <c r="AG380" s="58" t="str">
        <f t="shared" si="389"/>
        <v>00</v>
      </c>
      <c r="AH380" s="58" t="str">
        <f>IF(G380="","0",IF(OR(RIGHT(G380,1)="m",RIGHT(G380,1)="H",RIGHT(G380,1)="W",RIGHT(G380,1)="C"),1,2))</f>
        <v>0</v>
      </c>
      <c r="AI380" s="58" t="str">
        <f t="shared" si="390"/>
        <v>000000</v>
      </c>
      <c r="AJ380" s="58" t="str">
        <f t="shared" ca="1" si="391"/>
        <v/>
      </c>
      <c r="AK380" s="58">
        <f t="shared" si="396"/>
        <v>0</v>
      </c>
      <c r="AL380" s="58" t="str">
        <f>IF(G380="","0",VALUE(VLOOKUP(G380,'登録データ（男）'!$R$4:$T$31,3,FALSE)))</f>
        <v>0</v>
      </c>
      <c r="AM380" s="58">
        <f t="shared" si="392"/>
        <v>0</v>
      </c>
      <c r="AN380" s="58">
        <f t="shared" si="393"/>
        <v>0</v>
      </c>
      <c r="AO380" s="11" t="str">
        <f ca="1">IF(OFFSET(B380,-MOD(ROW(B380),3),0)&lt;&gt;"",IF(RIGHT(G380,1)=")",VALUE(VLOOKUP(OFFSET(B380,-MOD(ROW(B380),3),0),'登録データ（男）'!A365:J1683,8,FALSE)),"0"),"0")</f>
        <v>0</v>
      </c>
      <c r="AP380" s="58">
        <f t="shared" ca="1" si="397"/>
        <v>0</v>
      </c>
      <c r="AQ380" s="58"/>
      <c r="AR380" s="58"/>
      <c r="AS380" s="58"/>
      <c r="AT380" s="58"/>
      <c r="AU380" s="58"/>
      <c r="AV380" s="58"/>
      <c r="AW380" s="58"/>
      <c r="AX380" s="58"/>
      <c r="BD380" s="58" t="str">
        <f>IF(B380="","",VLOOKUP(B380,'登録データ（男）'!$A$3:$L$1202,8))</f>
        <v/>
      </c>
      <c r="BE380" s="58" t="str">
        <f>IF(B380="","",VLOOKUP(B380,'登録データ（男）'!$A$3:$L$1202,11))</f>
        <v/>
      </c>
      <c r="BF380" s="58" t="str">
        <f t="shared" si="394"/>
        <v/>
      </c>
      <c r="BI380" s="58">
        <f t="shared" si="395"/>
        <v>0</v>
      </c>
    </row>
    <row r="381" spans="1:61" ht="18.75" customHeight="1" thickTop="1">
      <c r="A381" s="257">
        <v>122</v>
      </c>
      <c r="B381" s="287"/>
      <c r="C381" s="290" t="str">
        <f>IF(B381="","",VLOOKUP(B381,'登録データ（男）'!$A$3:$W$2000,2,FALSE))</f>
        <v/>
      </c>
      <c r="D381" s="290" t="str">
        <f>IF(B381="","",VLOOKUP(B381,'登録データ（男）'!$A$3:$W$2000,3,FALSE))</f>
        <v/>
      </c>
      <c r="E381" s="58" t="str">
        <f>IF(B381="","",VLOOKUP(B381,'登録データ（男）'!$A$3:$W$2000,7,FALSE))</f>
        <v/>
      </c>
      <c r="F381" s="72" t="s">
        <v>121</v>
      </c>
      <c r="G381" s="95"/>
      <c r="H381" s="176"/>
      <c r="I381" s="97"/>
      <c r="J381" s="99" t="str">
        <f t="shared" si="401"/>
        <v/>
      </c>
      <c r="K381" s="97"/>
      <c r="L381" s="99" t="str">
        <f t="shared" si="402"/>
        <v/>
      </c>
      <c r="M381" s="97"/>
      <c r="N381" s="96"/>
      <c r="O381" s="273"/>
      <c r="P381" s="274"/>
      <c r="Q381" s="274"/>
      <c r="R381" s="259"/>
      <c r="S381" s="296"/>
      <c r="V381" s="60"/>
      <c r="W381" s="58">
        <f>IF(B381="",0,IF(VLOOKUP(B381,'登録データ（男）'!$A$3:$AT$1687,29,FALSE)=1,0,1))</f>
        <v>0</v>
      </c>
      <c r="X381" s="58">
        <f>IF(B381="",1,0)</f>
        <v>1</v>
      </c>
      <c r="Y381" s="58">
        <f>IF(C381="",1,0)</f>
        <v>1</v>
      </c>
      <c r="Z381" s="58">
        <f>IF(D381="",1,0)</f>
        <v>1</v>
      </c>
      <c r="AA381" s="58">
        <f>IF(E381="",1,0)</f>
        <v>1</v>
      </c>
      <c r="AB381" s="58">
        <f>IF(E382="",1,0)</f>
        <v>1</v>
      </c>
      <c r="AC381" s="58">
        <f>SUM(X381:AB381)</f>
        <v>5</v>
      </c>
      <c r="AD381" s="58">
        <f t="shared" ca="1" si="387"/>
        <v>0</v>
      </c>
      <c r="AE381" s="58">
        <f t="shared" si="388"/>
        <v>0</v>
      </c>
      <c r="AF381" s="58" t="str">
        <f>IF(G381="","0",VLOOKUP(G381,'登録データ（男）'!$R$4:$T$27,2,FALSE))</f>
        <v>0</v>
      </c>
      <c r="AG381" s="58" t="str">
        <f t="shared" si="389"/>
        <v>00</v>
      </c>
      <c r="AH381" s="58" t="str">
        <f>IF(G381="","0",IF(OR(RIGHT(G381,1)="m",RIGHT(G381,1)="H",RIGHT(G381,1)="W",RIGHT(G381,1)="C",RIGHT(G381,1)="〉"),1,2))</f>
        <v>0</v>
      </c>
      <c r="AI381" s="58" t="str">
        <f t="shared" si="390"/>
        <v>000000</v>
      </c>
      <c r="AJ381" s="58" t="str">
        <f t="shared" ca="1" si="391"/>
        <v/>
      </c>
      <c r="AK381" s="58">
        <f t="shared" si="396"/>
        <v>0</v>
      </c>
      <c r="AL381" s="58" t="str">
        <f>IF(G381="","0",VALUE(VLOOKUP(G381,'登録データ（男）'!$R$4:$T$31,3,FALSE)))</f>
        <v>0</v>
      </c>
      <c r="AM381" s="58">
        <f t="shared" si="392"/>
        <v>0</v>
      </c>
      <c r="AN381" s="58">
        <f t="shared" si="393"/>
        <v>0</v>
      </c>
      <c r="AO381" s="11" t="str">
        <f ca="1">IF(OFFSET(B381,-MOD(ROW(B381),3),0)&lt;&gt;"",IF(RIGHT(G381,1)=")",VALUE(VLOOKUP(OFFSET(B381,-MOD(ROW(B381),3),0),'登録データ（男）'!A366:J1684,8,FALSE)),"0"),"0")</f>
        <v>0</v>
      </c>
      <c r="AP381" s="58">
        <f t="shared" ca="1" si="397"/>
        <v>0</v>
      </c>
      <c r="AQ381" s="58" t="str">
        <f t="shared" ref="AQ381" si="442">IF(AR381="","",RANK(AR381,$AR$18:$AR$467,1))</f>
        <v/>
      </c>
      <c r="AR381" s="58" t="str">
        <f>IF(R381="","",B381)</f>
        <v/>
      </c>
      <c r="AS381" s="58" t="str">
        <f t="shared" ref="AS381" si="443">IF(AT381="","",RANK(AT381,$AT$18:$AT$467,1))</f>
        <v/>
      </c>
      <c r="AT381" s="58" t="str">
        <f>IF(S381="","",B381)</f>
        <v/>
      </c>
      <c r="AU381" s="58" t="str">
        <f t="shared" ref="AU381" si="444">IF(AV381="","",RANK(AV381,$AV$18:$AV$467,1))</f>
        <v/>
      </c>
      <c r="AV381" s="58" t="str">
        <f>IF(OR(G381="十種競技",G382="十種競技",G383="十種競技"),B381,"")</f>
        <v/>
      </c>
      <c r="AW381" s="58"/>
      <c r="AX381" s="58">
        <f>B381</f>
        <v>0</v>
      </c>
      <c r="BD381" s="58" t="str">
        <f>IF(B381="","",VLOOKUP(B381,'登録データ（男）'!$A$3:$L$1202,8))</f>
        <v/>
      </c>
      <c r="BE381" s="58" t="str">
        <f>IF(B381="","",VLOOKUP(B381,'登録データ（男）'!$A$3:$L$1202,11))</f>
        <v/>
      </c>
      <c r="BF381" s="58" t="str">
        <f t="shared" si="394"/>
        <v/>
      </c>
      <c r="BI381" s="58">
        <f t="shared" si="395"/>
        <v>0</v>
      </c>
    </row>
    <row r="382" spans="1:61" ht="18.75" customHeight="1">
      <c r="A382" s="250"/>
      <c r="B382" s="288"/>
      <c r="C382" s="291"/>
      <c r="D382" s="291"/>
      <c r="E382" s="109"/>
      <c r="F382" s="58" t="s">
        <v>122</v>
      </c>
      <c r="G382" s="103"/>
      <c r="H382" s="109"/>
      <c r="I382" s="102"/>
      <c r="J382" s="61" t="str">
        <f t="shared" si="401"/>
        <v/>
      </c>
      <c r="K382" s="101"/>
      <c r="L382" s="61" t="str">
        <f t="shared" si="402"/>
        <v/>
      </c>
      <c r="M382" s="101"/>
      <c r="N382" s="101"/>
      <c r="O382" s="275"/>
      <c r="P382" s="276"/>
      <c r="Q382" s="276"/>
      <c r="R382" s="260"/>
      <c r="S382" s="297"/>
      <c r="V382" s="60"/>
      <c r="W382" s="58"/>
      <c r="X382" s="58"/>
      <c r="Y382" s="58"/>
      <c r="Z382" s="58"/>
      <c r="AA382" s="58"/>
      <c r="AB382" s="58"/>
      <c r="AC382" s="58"/>
      <c r="AD382" s="58">
        <f t="shared" ca="1" si="387"/>
        <v>0</v>
      </c>
      <c r="AE382" s="58">
        <f t="shared" si="388"/>
        <v>0</v>
      </c>
      <c r="AF382" s="58" t="str">
        <f>IF(G382="","0",VLOOKUP(G382,'登録データ（男）'!$R$4:$T$27,2,FALSE))</f>
        <v>0</v>
      </c>
      <c r="AG382" s="58" t="str">
        <f t="shared" si="389"/>
        <v>00</v>
      </c>
      <c r="AH382" s="58" t="str">
        <f>IF(G382="","0",IF(OR(RIGHT(G382,1)="m",RIGHT(G382,1)="H",RIGHT(G382,1)="W",RIGHT(G382,1)="C"),1,2))</f>
        <v>0</v>
      </c>
      <c r="AI382" s="58" t="str">
        <f t="shared" si="390"/>
        <v>000000</v>
      </c>
      <c r="AJ382" s="58" t="str">
        <f t="shared" ca="1" si="391"/>
        <v/>
      </c>
      <c r="AK382" s="58">
        <f t="shared" si="396"/>
        <v>0</v>
      </c>
      <c r="AL382" s="58" t="str">
        <f>IF(G382="","0",VALUE(VLOOKUP(G382,'登録データ（男）'!$R$4:$T$31,3,FALSE)))</f>
        <v>0</v>
      </c>
      <c r="AM382" s="58">
        <f t="shared" si="392"/>
        <v>0</v>
      </c>
      <c r="AN382" s="58">
        <f t="shared" si="393"/>
        <v>0</v>
      </c>
      <c r="AO382" s="11" t="str">
        <f ca="1">IF(OFFSET(B382,-MOD(ROW(B382),3),0)&lt;&gt;"",IF(RIGHT(G382,1)=")",VALUE(VLOOKUP(OFFSET(B382,-MOD(ROW(B382),3),0),'登録データ（男）'!A367:J1685,8,FALSE)),"0"),"0")</f>
        <v>0</v>
      </c>
      <c r="AP382" s="58">
        <f t="shared" ca="1" si="397"/>
        <v>0</v>
      </c>
      <c r="AQ382" s="58"/>
      <c r="AR382" s="58"/>
      <c r="AS382" s="58"/>
      <c r="AT382" s="58"/>
      <c r="AU382" s="58"/>
      <c r="AV382" s="58"/>
      <c r="AW382" s="58"/>
      <c r="AX382" s="58"/>
      <c r="BD382" s="58" t="str">
        <f>IF(B382="","",VLOOKUP(B382,'登録データ（男）'!$A$3:$L$1202,8))</f>
        <v/>
      </c>
      <c r="BE382" s="58" t="str">
        <f>IF(B382="","",VLOOKUP(B382,'登録データ（男）'!$A$3:$L$1202,11))</f>
        <v/>
      </c>
      <c r="BF382" s="58" t="str">
        <f t="shared" si="394"/>
        <v/>
      </c>
      <c r="BI382" s="58">
        <f t="shared" si="395"/>
        <v>0</v>
      </c>
    </row>
    <row r="383" spans="1:61" ht="18.75" customHeight="1" thickBot="1">
      <c r="A383" s="258"/>
      <c r="B383" s="289"/>
      <c r="C383" s="292"/>
      <c r="D383" s="292"/>
      <c r="E383" s="148" t="s">
        <v>460</v>
      </c>
      <c r="F383" s="73" t="s">
        <v>123</v>
      </c>
      <c r="G383" s="103"/>
      <c r="H383" s="175"/>
      <c r="I383" s="100"/>
      <c r="J383" s="64" t="str">
        <f t="shared" si="401"/>
        <v/>
      </c>
      <c r="K383" s="100"/>
      <c r="L383" s="64" t="str">
        <f t="shared" si="402"/>
        <v/>
      </c>
      <c r="M383" s="100"/>
      <c r="N383" s="98"/>
      <c r="O383" s="271"/>
      <c r="P383" s="272"/>
      <c r="Q383" s="272"/>
      <c r="R383" s="261"/>
      <c r="S383" s="298"/>
      <c r="V383" s="60"/>
      <c r="W383" s="58"/>
      <c r="X383" s="58"/>
      <c r="Y383" s="58"/>
      <c r="Z383" s="58"/>
      <c r="AA383" s="58"/>
      <c r="AB383" s="58"/>
      <c r="AC383" s="58"/>
      <c r="AD383" s="58">
        <f t="shared" ca="1" si="387"/>
        <v>0</v>
      </c>
      <c r="AE383" s="58">
        <f t="shared" si="388"/>
        <v>0</v>
      </c>
      <c r="AF383" s="58" t="str">
        <f>IF(G383="","0",VLOOKUP(G383,'登録データ（男）'!$R$4:$T$27,2,FALSE))</f>
        <v>0</v>
      </c>
      <c r="AG383" s="58" t="str">
        <f t="shared" si="389"/>
        <v>00</v>
      </c>
      <c r="AH383" s="58" t="str">
        <f>IF(G383="","0",IF(OR(RIGHT(G383,1)="m",RIGHT(G383,1)="H",RIGHT(G383,1)="W",RIGHT(G383,1)="C"),1,2))</f>
        <v>0</v>
      </c>
      <c r="AI383" s="58" t="str">
        <f t="shared" si="390"/>
        <v>000000</v>
      </c>
      <c r="AJ383" s="58" t="str">
        <f t="shared" ca="1" si="391"/>
        <v/>
      </c>
      <c r="AK383" s="58">
        <f t="shared" si="396"/>
        <v>0</v>
      </c>
      <c r="AL383" s="58" t="str">
        <f>IF(G383="","0",VALUE(VLOOKUP(G383,'登録データ（男）'!$R$4:$T$31,3,FALSE)))</f>
        <v>0</v>
      </c>
      <c r="AM383" s="58">
        <f t="shared" si="392"/>
        <v>0</v>
      </c>
      <c r="AN383" s="58">
        <f t="shared" si="393"/>
        <v>0</v>
      </c>
      <c r="AO383" s="11" t="str">
        <f ca="1">IF(OFFSET(B383,-MOD(ROW(B383),3),0)&lt;&gt;"",IF(RIGHT(G383,1)=")",VALUE(VLOOKUP(OFFSET(B383,-MOD(ROW(B383),3),0),'登録データ（男）'!A368:J1686,8,FALSE)),"0"),"0")</f>
        <v>0</v>
      </c>
      <c r="AP383" s="58">
        <f t="shared" ca="1" si="397"/>
        <v>0</v>
      </c>
      <c r="AQ383" s="58"/>
      <c r="AR383" s="58"/>
      <c r="AS383" s="58"/>
      <c r="AT383" s="58"/>
      <c r="AU383" s="58"/>
      <c r="AV383" s="58"/>
      <c r="AW383" s="58"/>
      <c r="AX383" s="58"/>
      <c r="BD383" s="58" t="str">
        <f>IF(B383="","",VLOOKUP(B383,'登録データ（男）'!$A$3:$L$1202,8))</f>
        <v/>
      </c>
      <c r="BE383" s="58" t="str">
        <f>IF(B383="","",VLOOKUP(B383,'登録データ（男）'!$A$3:$L$1202,11))</f>
        <v/>
      </c>
      <c r="BF383" s="58" t="str">
        <f t="shared" si="394"/>
        <v/>
      </c>
      <c r="BI383" s="58">
        <f t="shared" si="395"/>
        <v>0</v>
      </c>
    </row>
    <row r="384" spans="1:61" ht="18.75" customHeight="1" thickTop="1">
      <c r="A384" s="257">
        <v>123</v>
      </c>
      <c r="B384" s="287"/>
      <c r="C384" s="290" t="str">
        <f>IF(B384="","",VLOOKUP(B384,'登録データ（男）'!$A$3:$W$2000,2,FALSE))</f>
        <v/>
      </c>
      <c r="D384" s="290" t="str">
        <f>IF(B384="","",VLOOKUP(B384,'登録データ（男）'!$A$3:$W$2000,3,FALSE))</f>
        <v/>
      </c>
      <c r="E384" s="58" t="str">
        <f>IF(B384="","",VLOOKUP(B384,'登録データ（男）'!$A$3:$W$2000,7,FALSE))</f>
        <v/>
      </c>
      <c r="F384" s="72" t="s">
        <v>121</v>
      </c>
      <c r="G384" s="95"/>
      <c r="H384" s="176"/>
      <c r="I384" s="97"/>
      <c r="J384" s="99" t="str">
        <f t="shared" si="401"/>
        <v/>
      </c>
      <c r="K384" s="97"/>
      <c r="L384" s="99" t="str">
        <f t="shared" si="402"/>
        <v/>
      </c>
      <c r="M384" s="97"/>
      <c r="N384" s="96"/>
      <c r="O384" s="273"/>
      <c r="P384" s="274"/>
      <c r="Q384" s="274"/>
      <c r="R384" s="259"/>
      <c r="S384" s="296"/>
      <c r="V384" s="60"/>
      <c r="W384" s="58">
        <f>IF(B384="",0,IF(VLOOKUP(B384,'登録データ（男）'!$A$3:$AT$1687,29,FALSE)=1,0,1))</f>
        <v>0</v>
      </c>
      <c r="X384" s="58">
        <f>IF(B384="",1,0)</f>
        <v>1</v>
      </c>
      <c r="Y384" s="58">
        <f>IF(C384="",1,0)</f>
        <v>1</v>
      </c>
      <c r="Z384" s="58">
        <f>IF(D384="",1,0)</f>
        <v>1</v>
      </c>
      <c r="AA384" s="58">
        <f>IF(E384="",1,0)</f>
        <v>1</v>
      </c>
      <c r="AB384" s="58">
        <f>IF(E385="",1,0)</f>
        <v>1</v>
      </c>
      <c r="AC384" s="58">
        <f>SUM(X384:AB384)</f>
        <v>5</v>
      </c>
      <c r="AD384" s="58">
        <f t="shared" ca="1" si="387"/>
        <v>0</v>
      </c>
      <c r="AE384" s="58">
        <f t="shared" si="388"/>
        <v>0</v>
      </c>
      <c r="AF384" s="58" t="str">
        <f>IF(G384="","0",VLOOKUP(G384,'登録データ（男）'!$R$4:$T$27,2,FALSE))</f>
        <v>0</v>
      </c>
      <c r="AG384" s="58" t="str">
        <f t="shared" si="389"/>
        <v>00</v>
      </c>
      <c r="AH384" s="58" t="str">
        <f>IF(G384="","0",IF(OR(RIGHT(G384,1)="m",RIGHT(G384,1)="H",RIGHT(G384,1)="W",RIGHT(G384,1)="C",RIGHT(G384,1)="〉"),1,2))</f>
        <v>0</v>
      </c>
      <c r="AI384" s="58" t="str">
        <f t="shared" si="390"/>
        <v>000000</v>
      </c>
      <c r="AJ384" s="58" t="str">
        <f t="shared" ca="1" si="391"/>
        <v/>
      </c>
      <c r="AK384" s="58">
        <f t="shared" si="396"/>
        <v>0</v>
      </c>
      <c r="AL384" s="58" t="str">
        <f>IF(G384="","0",VALUE(VLOOKUP(G384,'登録データ（男）'!$R$4:$T$31,3,FALSE)))</f>
        <v>0</v>
      </c>
      <c r="AM384" s="58">
        <f t="shared" si="392"/>
        <v>0</v>
      </c>
      <c r="AN384" s="58">
        <f t="shared" si="393"/>
        <v>0</v>
      </c>
      <c r="AO384" s="11" t="str">
        <f ca="1">IF(OFFSET(B384,-MOD(ROW(B384),3),0)&lt;&gt;"",IF(RIGHT(G384,1)=")",VALUE(VLOOKUP(OFFSET(B384,-MOD(ROW(B384),3),0),'登録データ（男）'!A369:J1687,8,FALSE)),"0"),"0")</f>
        <v>0</v>
      </c>
      <c r="AP384" s="58">
        <f t="shared" ca="1" si="397"/>
        <v>0</v>
      </c>
      <c r="AQ384" s="58" t="str">
        <f t="shared" ref="AQ384" si="445">IF(AR384="","",RANK(AR384,$AR$18:$AR$467,1))</f>
        <v/>
      </c>
      <c r="AR384" s="58" t="str">
        <f>IF(R384="","",B384)</f>
        <v/>
      </c>
      <c r="AS384" s="58" t="str">
        <f t="shared" ref="AS384" si="446">IF(AT384="","",RANK(AT384,$AT$18:$AT$467,1))</f>
        <v/>
      </c>
      <c r="AT384" s="58" t="str">
        <f>IF(S384="","",B384)</f>
        <v/>
      </c>
      <c r="AU384" s="58" t="str">
        <f t="shared" ref="AU384" si="447">IF(AV384="","",RANK(AV384,$AV$18:$AV$467,1))</f>
        <v/>
      </c>
      <c r="AV384" s="58" t="str">
        <f>IF(OR(G384="十種競技",G385="十種競技",G386="十種競技"),B384,"")</f>
        <v/>
      </c>
      <c r="AW384" s="58"/>
      <c r="AX384" s="58">
        <f>B384</f>
        <v>0</v>
      </c>
      <c r="BD384" s="58" t="str">
        <f>IF(B384="","",VLOOKUP(B384,'登録データ（男）'!$A$3:$L$1202,8))</f>
        <v/>
      </c>
      <c r="BE384" s="58" t="str">
        <f>IF(B384="","",VLOOKUP(B384,'登録データ（男）'!$A$3:$L$1202,11))</f>
        <v/>
      </c>
      <c r="BF384" s="58" t="str">
        <f t="shared" si="394"/>
        <v/>
      </c>
      <c r="BI384" s="58">
        <f t="shared" si="395"/>
        <v>0</v>
      </c>
    </row>
    <row r="385" spans="1:61" ht="18.75" customHeight="1">
      <c r="A385" s="250"/>
      <c r="B385" s="288"/>
      <c r="C385" s="291"/>
      <c r="D385" s="291"/>
      <c r="E385" s="109"/>
      <c r="F385" s="58" t="s">
        <v>122</v>
      </c>
      <c r="G385" s="103"/>
      <c r="H385" s="109"/>
      <c r="I385" s="102"/>
      <c r="J385" s="61" t="str">
        <f t="shared" si="401"/>
        <v/>
      </c>
      <c r="K385" s="101"/>
      <c r="L385" s="61" t="str">
        <f t="shared" si="402"/>
        <v/>
      </c>
      <c r="M385" s="101"/>
      <c r="N385" s="101"/>
      <c r="O385" s="275"/>
      <c r="P385" s="276"/>
      <c r="Q385" s="276"/>
      <c r="R385" s="260"/>
      <c r="S385" s="297"/>
      <c r="V385" s="60"/>
      <c r="W385" s="58"/>
      <c r="X385" s="58"/>
      <c r="Y385" s="58"/>
      <c r="Z385" s="58"/>
      <c r="AA385" s="58"/>
      <c r="AB385" s="58"/>
      <c r="AC385" s="58"/>
      <c r="AD385" s="58">
        <f t="shared" ca="1" si="387"/>
        <v>0</v>
      </c>
      <c r="AE385" s="58">
        <f t="shared" si="388"/>
        <v>0</v>
      </c>
      <c r="AF385" s="58" t="str">
        <f>IF(G385="","0",VLOOKUP(G385,'登録データ（男）'!$R$4:$T$27,2,FALSE))</f>
        <v>0</v>
      </c>
      <c r="AG385" s="58" t="str">
        <f t="shared" si="389"/>
        <v>00</v>
      </c>
      <c r="AH385" s="58" t="str">
        <f>IF(G385="","0",IF(OR(RIGHT(G385,1)="m",RIGHT(G385,1)="H",RIGHT(G385,1)="W",RIGHT(G385,1)="C"),1,2))</f>
        <v>0</v>
      </c>
      <c r="AI385" s="58" t="str">
        <f t="shared" si="390"/>
        <v>000000</v>
      </c>
      <c r="AJ385" s="58" t="str">
        <f t="shared" ca="1" si="391"/>
        <v/>
      </c>
      <c r="AK385" s="58">
        <f t="shared" si="396"/>
        <v>0</v>
      </c>
      <c r="AL385" s="58" t="str">
        <f>IF(G385="","0",VALUE(VLOOKUP(G385,'登録データ（男）'!$R$4:$T$31,3,FALSE)))</f>
        <v>0</v>
      </c>
      <c r="AM385" s="58">
        <f t="shared" si="392"/>
        <v>0</v>
      </c>
      <c r="AN385" s="58">
        <f t="shared" si="393"/>
        <v>0</v>
      </c>
      <c r="AO385" s="11" t="str">
        <f ca="1">IF(OFFSET(B385,-MOD(ROW(B385),3),0)&lt;&gt;"",IF(RIGHT(G385,1)=")",VALUE(VLOOKUP(OFFSET(B385,-MOD(ROW(B385),3),0),'登録データ（男）'!A370:J1688,8,FALSE)),"0"),"0")</f>
        <v>0</v>
      </c>
      <c r="AP385" s="58">
        <f t="shared" ca="1" si="397"/>
        <v>0</v>
      </c>
      <c r="AQ385" s="58"/>
      <c r="AR385" s="58"/>
      <c r="AS385" s="58"/>
      <c r="AT385" s="58"/>
      <c r="AU385" s="58"/>
      <c r="AV385" s="58"/>
      <c r="AW385" s="58"/>
      <c r="AX385" s="58"/>
      <c r="BD385" s="58" t="str">
        <f>IF(B385="","",VLOOKUP(B385,'登録データ（男）'!$A$3:$L$1202,8))</f>
        <v/>
      </c>
      <c r="BE385" s="58" t="str">
        <f>IF(B385="","",VLOOKUP(B385,'登録データ（男）'!$A$3:$L$1202,11))</f>
        <v/>
      </c>
      <c r="BF385" s="58" t="str">
        <f t="shared" si="394"/>
        <v/>
      </c>
      <c r="BI385" s="58">
        <f t="shared" si="395"/>
        <v>0</v>
      </c>
    </row>
    <row r="386" spans="1:61" ht="18.75" customHeight="1" thickBot="1">
      <c r="A386" s="258"/>
      <c r="B386" s="289"/>
      <c r="C386" s="292"/>
      <c r="D386" s="292"/>
      <c r="E386" s="148" t="s">
        <v>460</v>
      </c>
      <c r="F386" s="73" t="s">
        <v>123</v>
      </c>
      <c r="G386" s="103"/>
      <c r="H386" s="175"/>
      <c r="I386" s="100"/>
      <c r="J386" s="64" t="str">
        <f t="shared" si="401"/>
        <v/>
      </c>
      <c r="K386" s="100"/>
      <c r="L386" s="64" t="str">
        <f t="shared" si="402"/>
        <v/>
      </c>
      <c r="M386" s="100"/>
      <c r="N386" s="98"/>
      <c r="O386" s="271"/>
      <c r="P386" s="272"/>
      <c r="Q386" s="272"/>
      <c r="R386" s="261"/>
      <c r="S386" s="298"/>
      <c r="V386" s="60"/>
      <c r="W386" s="58"/>
      <c r="X386" s="58"/>
      <c r="Y386" s="58"/>
      <c r="Z386" s="58"/>
      <c r="AA386" s="58"/>
      <c r="AB386" s="58"/>
      <c r="AC386" s="58"/>
      <c r="AD386" s="58">
        <f t="shared" ca="1" si="387"/>
        <v>0</v>
      </c>
      <c r="AE386" s="58">
        <f t="shared" si="388"/>
        <v>0</v>
      </c>
      <c r="AF386" s="58" t="str">
        <f>IF(G386="","0",VLOOKUP(G386,'登録データ（男）'!$R$4:$T$27,2,FALSE))</f>
        <v>0</v>
      </c>
      <c r="AG386" s="58" t="str">
        <f t="shared" si="389"/>
        <v>00</v>
      </c>
      <c r="AH386" s="58" t="str">
        <f>IF(G386="","0",IF(OR(RIGHT(G386,1)="m",RIGHT(G386,1)="H",RIGHT(G386,1)="W",RIGHT(G386,1)="C"),1,2))</f>
        <v>0</v>
      </c>
      <c r="AI386" s="58" t="str">
        <f t="shared" si="390"/>
        <v>000000</v>
      </c>
      <c r="AJ386" s="58" t="str">
        <f t="shared" ca="1" si="391"/>
        <v/>
      </c>
      <c r="AK386" s="58">
        <f t="shared" si="396"/>
        <v>0</v>
      </c>
      <c r="AL386" s="58" t="str">
        <f>IF(G386="","0",VALUE(VLOOKUP(G386,'登録データ（男）'!$R$4:$T$31,3,FALSE)))</f>
        <v>0</v>
      </c>
      <c r="AM386" s="58">
        <f t="shared" si="392"/>
        <v>0</v>
      </c>
      <c r="AN386" s="58">
        <f t="shared" si="393"/>
        <v>0</v>
      </c>
      <c r="AO386" s="11" t="str">
        <f ca="1">IF(OFFSET(B386,-MOD(ROW(B386),3),0)&lt;&gt;"",IF(RIGHT(G386,1)=")",VALUE(VLOOKUP(OFFSET(B386,-MOD(ROW(B386),3),0),'登録データ（男）'!A371:J1689,8,FALSE)),"0"),"0")</f>
        <v>0</v>
      </c>
      <c r="AP386" s="58">
        <f t="shared" ca="1" si="397"/>
        <v>0</v>
      </c>
      <c r="AQ386" s="58"/>
      <c r="AR386" s="58"/>
      <c r="AS386" s="58"/>
      <c r="AT386" s="58"/>
      <c r="AU386" s="58"/>
      <c r="AV386" s="58"/>
      <c r="AW386" s="58"/>
      <c r="AX386" s="58"/>
      <c r="BD386" s="58" t="str">
        <f>IF(B386="","",VLOOKUP(B386,'登録データ（男）'!$A$3:$L$1202,8))</f>
        <v/>
      </c>
      <c r="BE386" s="58" t="str">
        <f>IF(B386="","",VLOOKUP(B386,'登録データ（男）'!$A$3:$L$1202,11))</f>
        <v/>
      </c>
      <c r="BF386" s="58" t="str">
        <f t="shared" si="394"/>
        <v/>
      </c>
      <c r="BI386" s="58">
        <f t="shared" si="395"/>
        <v>0</v>
      </c>
    </row>
    <row r="387" spans="1:61" ht="18.75" customHeight="1" thickTop="1">
      <c r="A387" s="257">
        <v>124</v>
      </c>
      <c r="B387" s="287"/>
      <c r="C387" s="290" t="str">
        <f>IF(B387="","",VLOOKUP(B387,'登録データ（男）'!$A$3:$W$2000,2,FALSE))</f>
        <v/>
      </c>
      <c r="D387" s="290" t="str">
        <f>IF(B387="","",VLOOKUP(B387,'登録データ（男）'!$A$3:$W$2000,3,FALSE))</f>
        <v/>
      </c>
      <c r="E387" s="58" t="str">
        <f>IF(B387="","",VLOOKUP(B387,'登録データ（男）'!$A$3:$W$2000,7,FALSE))</f>
        <v/>
      </c>
      <c r="F387" s="72" t="s">
        <v>121</v>
      </c>
      <c r="G387" s="95"/>
      <c r="H387" s="176"/>
      <c r="I387" s="97"/>
      <c r="J387" s="99" t="str">
        <f t="shared" si="401"/>
        <v/>
      </c>
      <c r="K387" s="97"/>
      <c r="L387" s="99" t="str">
        <f t="shared" si="402"/>
        <v/>
      </c>
      <c r="M387" s="97"/>
      <c r="N387" s="96"/>
      <c r="O387" s="273"/>
      <c r="P387" s="274"/>
      <c r="Q387" s="274"/>
      <c r="R387" s="259"/>
      <c r="S387" s="296"/>
      <c r="V387" s="60"/>
      <c r="W387" s="58">
        <f>IF(B387="",0,IF(VLOOKUP(B387,'登録データ（男）'!$A$3:$AT$1687,29,FALSE)=1,0,1))</f>
        <v>0</v>
      </c>
      <c r="X387" s="58">
        <f>IF(B387="",1,0)</f>
        <v>1</v>
      </c>
      <c r="Y387" s="58">
        <f>IF(C387="",1,0)</f>
        <v>1</v>
      </c>
      <c r="Z387" s="58">
        <f>IF(D387="",1,0)</f>
        <v>1</v>
      </c>
      <c r="AA387" s="58">
        <f>IF(E387="",1,0)</f>
        <v>1</v>
      </c>
      <c r="AB387" s="58">
        <f>IF(E388="",1,0)</f>
        <v>1</v>
      </c>
      <c r="AC387" s="58">
        <f>SUM(X387:AB387)</f>
        <v>5</v>
      </c>
      <c r="AD387" s="58">
        <f t="shared" ca="1" si="387"/>
        <v>0</v>
      </c>
      <c r="AE387" s="58">
        <f t="shared" si="388"/>
        <v>0</v>
      </c>
      <c r="AF387" s="58" t="str">
        <f>IF(G387="","0",VLOOKUP(G387,'登録データ（男）'!$R$4:$T$27,2,FALSE))</f>
        <v>0</v>
      </c>
      <c r="AG387" s="58" t="str">
        <f t="shared" si="389"/>
        <v>00</v>
      </c>
      <c r="AH387" s="58" t="str">
        <f>IF(G387="","0",IF(OR(RIGHT(G387,1)="m",RIGHT(G387,1)="H",RIGHT(G387,1)="W",RIGHT(G387,1)="C",RIGHT(G387,1)="〉"),1,2))</f>
        <v>0</v>
      </c>
      <c r="AI387" s="58" t="str">
        <f t="shared" si="390"/>
        <v>000000</v>
      </c>
      <c r="AJ387" s="58" t="str">
        <f t="shared" ca="1" si="391"/>
        <v/>
      </c>
      <c r="AK387" s="58">
        <f t="shared" si="396"/>
        <v>0</v>
      </c>
      <c r="AL387" s="58" t="str">
        <f>IF(G387="","0",VALUE(VLOOKUP(G387,'登録データ（男）'!$R$4:$T$31,3,FALSE)))</f>
        <v>0</v>
      </c>
      <c r="AM387" s="58">
        <f t="shared" si="392"/>
        <v>0</v>
      </c>
      <c r="AN387" s="58">
        <f t="shared" si="393"/>
        <v>0</v>
      </c>
      <c r="AO387" s="11" t="str">
        <f ca="1">IF(OFFSET(B387,-MOD(ROW(B387),3),0)&lt;&gt;"",IF(RIGHT(G387,1)=")",VALUE(VLOOKUP(OFFSET(B387,-MOD(ROW(B387),3),0),'登録データ（男）'!A372:J1690,8,FALSE)),"0"),"0")</f>
        <v>0</v>
      </c>
      <c r="AP387" s="58">
        <f t="shared" ca="1" si="397"/>
        <v>0</v>
      </c>
      <c r="AQ387" s="58" t="str">
        <f t="shared" ref="AQ387" si="448">IF(AR387="","",RANK(AR387,$AR$18:$AR$467,1))</f>
        <v/>
      </c>
      <c r="AR387" s="58" t="str">
        <f>IF(R387="","",B387)</f>
        <v/>
      </c>
      <c r="AS387" s="58" t="str">
        <f t="shared" ref="AS387" si="449">IF(AT387="","",RANK(AT387,$AT$18:$AT$467,1))</f>
        <v/>
      </c>
      <c r="AT387" s="58" t="str">
        <f>IF(S387="","",B387)</f>
        <v/>
      </c>
      <c r="AU387" s="58" t="str">
        <f t="shared" ref="AU387" si="450">IF(AV387="","",RANK(AV387,$AV$18:$AV$467,1))</f>
        <v/>
      </c>
      <c r="AV387" s="58" t="str">
        <f>IF(OR(G387="十種競技",G388="十種競技",G389="十種競技"),B387,"")</f>
        <v/>
      </c>
      <c r="AW387" s="58"/>
      <c r="AX387" s="58">
        <f>B387</f>
        <v>0</v>
      </c>
      <c r="BD387" s="58" t="str">
        <f>IF(B387="","",VLOOKUP(B387,'登録データ（男）'!$A$3:$L$1202,8))</f>
        <v/>
      </c>
      <c r="BE387" s="58" t="str">
        <f>IF(B387="","",VLOOKUP(B387,'登録データ（男）'!$A$3:$L$1202,11))</f>
        <v/>
      </c>
      <c r="BF387" s="58" t="str">
        <f t="shared" si="394"/>
        <v/>
      </c>
      <c r="BI387" s="58">
        <f t="shared" si="395"/>
        <v>0</v>
      </c>
    </row>
    <row r="388" spans="1:61" ht="18.75" customHeight="1">
      <c r="A388" s="250"/>
      <c r="B388" s="288"/>
      <c r="C388" s="291"/>
      <c r="D388" s="291"/>
      <c r="E388" s="109"/>
      <c r="F388" s="58" t="s">
        <v>122</v>
      </c>
      <c r="G388" s="103"/>
      <c r="H388" s="109"/>
      <c r="I388" s="102"/>
      <c r="J388" s="61" t="str">
        <f t="shared" si="401"/>
        <v/>
      </c>
      <c r="K388" s="101"/>
      <c r="L388" s="61" t="str">
        <f t="shared" si="402"/>
        <v/>
      </c>
      <c r="M388" s="101"/>
      <c r="N388" s="101"/>
      <c r="O388" s="275"/>
      <c r="P388" s="276"/>
      <c r="Q388" s="276"/>
      <c r="R388" s="260"/>
      <c r="S388" s="297"/>
      <c r="V388" s="60"/>
      <c r="W388" s="58"/>
      <c r="X388" s="58"/>
      <c r="Y388" s="58"/>
      <c r="Z388" s="58"/>
      <c r="AA388" s="58"/>
      <c r="AB388" s="58"/>
      <c r="AC388" s="58"/>
      <c r="AD388" s="58">
        <f t="shared" ca="1" si="387"/>
        <v>0</v>
      </c>
      <c r="AE388" s="58">
        <f t="shared" si="388"/>
        <v>0</v>
      </c>
      <c r="AF388" s="58" t="str">
        <f>IF(G388="","0",VLOOKUP(G388,'登録データ（男）'!$R$4:$T$27,2,FALSE))</f>
        <v>0</v>
      </c>
      <c r="AG388" s="58" t="str">
        <f t="shared" si="389"/>
        <v>00</v>
      </c>
      <c r="AH388" s="58" t="str">
        <f>IF(G388="","0",IF(OR(RIGHT(G388,1)="m",RIGHT(G388,1)="H",RIGHT(G388,1)="W",RIGHT(G388,1)="C"),1,2))</f>
        <v>0</v>
      </c>
      <c r="AI388" s="58" t="str">
        <f t="shared" si="390"/>
        <v>000000</v>
      </c>
      <c r="AJ388" s="58" t="str">
        <f t="shared" ca="1" si="391"/>
        <v/>
      </c>
      <c r="AK388" s="58">
        <f t="shared" si="396"/>
        <v>0</v>
      </c>
      <c r="AL388" s="58" t="str">
        <f>IF(G388="","0",VALUE(VLOOKUP(G388,'登録データ（男）'!$R$4:$T$31,3,FALSE)))</f>
        <v>0</v>
      </c>
      <c r="AM388" s="58">
        <f t="shared" si="392"/>
        <v>0</v>
      </c>
      <c r="AN388" s="58">
        <f t="shared" si="393"/>
        <v>0</v>
      </c>
      <c r="AO388" s="11" t="str">
        <f ca="1">IF(OFFSET(B388,-MOD(ROW(B388),3),0)&lt;&gt;"",IF(RIGHT(G388,1)=")",VALUE(VLOOKUP(OFFSET(B388,-MOD(ROW(B388),3),0),'登録データ（男）'!A373:J1691,8,FALSE)),"0"),"0")</f>
        <v>0</v>
      </c>
      <c r="AP388" s="58">
        <f t="shared" ca="1" si="397"/>
        <v>0</v>
      </c>
      <c r="AQ388" s="58"/>
      <c r="AR388" s="58"/>
      <c r="AS388" s="58"/>
      <c r="AT388" s="58"/>
      <c r="AU388" s="58"/>
      <c r="AV388" s="58"/>
      <c r="AW388" s="58"/>
      <c r="AX388" s="58"/>
      <c r="BD388" s="58" t="str">
        <f>IF(B388="","",VLOOKUP(B388,'登録データ（男）'!$A$3:$L$1202,8))</f>
        <v/>
      </c>
      <c r="BE388" s="58" t="str">
        <f>IF(B388="","",VLOOKUP(B388,'登録データ（男）'!$A$3:$L$1202,11))</f>
        <v/>
      </c>
      <c r="BF388" s="58" t="str">
        <f t="shared" si="394"/>
        <v/>
      </c>
      <c r="BI388" s="58">
        <f t="shared" si="395"/>
        <v>0</v>
      </c>
    </row>
    <row r="389" spans="1:61" ht="18.75" customHeight="1" thickBot="1">
      <c r="A389" s="258"/>
      <c r="B389" s="289"/>
      <c r="C389" s="292"/>
      <c r="D389" s="292"/>
      <c r="E389" s="148" t="s">
        <v>460</v>
      </c>
      <c r="F389" s="73" t="s">
        <v>123</v>
      </c>
      <c r="G389" s="103"/>
      <c r="H389" s="175"/>
      <c r="I389" s="100"/>
      <c r="J389" s="64" t="str">
        <f t="shared" si="401"/>
        <v/>
      </c>
      <c r="K389" s="100"/>
      <c r="L389" s="64" t="str">
        <f t="shared" si="402"/>
        <v/>
      </c>
      <c r="M389" s="100"/>
      <c r="N389" s="98"/>
      <c r="O389" s="271"/>
      <c r="P389" s="272"/>
      <c r="Q389" s="272"/>
      <c r="R389" s="261"/>
      <c r="S389" s="298"/>
      <c r="V389" s="60"/>
      <c r="W389" s="58"/>
      <c r="X389" s="58"/>
      <c r="Y389" s="58"/>
      <c r="Z389" s="58"/>
      <c r="AA389" s="58"/>
      <c r="AB389" s="58"/>
      <c r="AC389" s="58"/>
      <c r="AD389" s="58">
        <f t="shared" ca="1" si="387"/>
        <v>0</v>
      </c>
      <c r="AE389" s="58">
        <f t="shared" si="388"/>
        <v>0</v>
      </c>
      <c r="AF389" s="58" t="str">
        <f>IF(G389="","0",VLOOKUP(G389,'登録データ（男）'!$R$4:$T$27,2,FALSE))</f>
        <v>0</v>
      </c>
      <c r="AG389" s="58" t="str">
        <f t="shared" si="389"/>
        <v>00</v>
      </c>
      <c r="AH389" s="58" t="str">
        <f>IF(G389="","0",IF(OR(RIGHT(G389,1)="m",RIGHT(G389,1)="H",RIGHT(G389,1)="W",RIGHT(G389,1)="C"),1,2))</f>
        <v>0</v>
      </c>
      <c r="AI389" s="58" t="str">
        <f t="shared" si="390"/>
        <v>000000</v>
      </c>
      <c r="AJ389" s="58" t="str">
        <f t="shared" ca="1" si="391"/>
        <v/>
      </c>
      <c r="AK389" s="58">
        <f t="shared" si="396"/>
        <v>0</v>
      </c>
      <c r="AL389" s="58" t="str">
        <f>IF(G389="","0",VALUE(VLOOKUP(G389,'登録データ（男）'!$R$4:$T$31,3,FALSE)))</f>
        <v>0</v>
      </c>
      <c r="AM389" s="58">
        <f t="shared" si="392"/>
        <v>0</v>
      </c>
      <c r="AN389" s="58">
        <f t="shared" si="393"/>
        <v>0</v>
      </c>
      <c r="AO389" s="11" t="str">
        <f ca="1">IF(OFFSET(B389,-MOD(ROW(B389),3),0)&lt;&gt;"",IF(RIGHT(G389,1)=")",VALUE(VLOOKUP(OFFSET(B389,-MOD(ROW(B389),3),0),'登録データ（男）'!A374:J1692,8,FALSE)),"0"),"0")</f>
        <v>0</v>
      </c>
      <c r="AP389" s="58">
        <f t="shared" ca="1" si="397"/>
        <v>0</v>
      </c>
      <c r="AQ389" s="58"/>
      <c r="AR389" s="58"/>
      <c r="AS389" s="58"/>
      <c r="AT389" s="58"/>
      <c r="AU389" s="58"/>
      <c r="AV389" s="58"/>
      <c r="AW389" s="58"/>
      <c r="AX389" s="58"/>
      <c r="BD389" s="58" t="str">
        <f>IF(B389="","",VLOOKUP(B389,'登録データ（男）'!$A$3:$L$1202,8))</f>
        <v/>
      </c>
      <c r="BE389" s="58" t="str">
        <f>IF(B389="","",VLOOKUP(B389,'登録データ（男）'!$A$3:$L$1202,11))</f>
        <v/>
      </c>
      <c r="BF389" s="58" t="str">
        <f t="shared" si="394"/>
        <v/>
      </c>
      <c r="BI389" s="58">
        <f t="shared" si="395"/>
        <v>0</v>
      </c>
    </row>
    <row r="390" spans="1:61" ht="18.75" customHeight="1" thickTop="1">
      <c r="A390" s="257">
        <v>125</v>
      </c>
      <c r="B390" s="287"/>
      <c r="C390" s="290" t="str">
        <f>IF(B390="","",VLOOKUP(B390,'登録データ（男）'!$A$3:$W$2000,2,FALSE))</f>
        <v/>
      </c>
      <c r="D390" s="290" t="str">
        <f>IF(B390="","",VLOOKUP(B390,'登録データ（男）'!$A$3:$W$2000,3,FALSE))</f>
        <v/>
      </c>
      <c r="E390" s="58" t="str">
        <f>IF(B390="","",VLOOKUP(B390,'登録データ（男）'!$A$3:$W$2000,7,FALSE))</f>
        <v/>
      </c>
      <c r="F390" s="72" t="s">
        <v>121</v>
      </c>
      <c r="G390" s="95"/>
      <c r="H390" s="176"/>
      <c r="I390" s="97"/>
      <c r="J390" s="99" t="str">
        <f t="shared" si="401"/>
        <v/>
      </c>
      <c r="K390" s="97"/>
      <c r="L390" s="99" t="str">
        <f t="shared" si="402"/>
        <v/>
      </c>
      <c r="M390" s="97"/>
      <c r="N390" s="96"/>
      <c r="O390" s="273"/>
      <c r="P390" s="274"/>
      <c r="Q390" s="274"/>
      <c r="R390" s="259"/>
      <c r="S390" s="296"/>
      <c r="V390" s="60"/>
      <c r="W390" s="58">
        <f>IF(B390="",0,IF(VLOOKUP(B390,'登録データ（男）'!$A$3:$AT$1687,29,FALSE)=1,0,1))</f>
        <v>0</v>
      </c>
      <c r="X390" s="58">
        <f>IF(B390="",1,0)</f>
        <v>1</v>
      </c>
      <c r="Y390" s="58">
        <f>IF(C390="",1,0)</f>
        <v>1</v>
      </c>
      <c r="Z390" s="58">
        <f>IF(D390="",1,0)</f>
        <v>1</v>
      </c>
      <c r="AA390" s="58">
        <f>IF(E390="",1,0)</f>
        <v>1</v>
      </c>
      <c r="AB390" s="58">
        <f>IF(E391="",1,0)</f>
        <v>1</v>
      </c>
      <c r="AC390" s="58">
        <f>SUM(X390:AB390)</f>
        <v>5</v>
      </c>
      <c r="AD390" s="58">
        <f t="shared" ca="1" si="387"/>
        <v>0</v>
      </c>
      <c r="AE390" s="58">
        <f t="shared" si="388"/>
        <v>0</v>
      </c>
      <c r="AF390" s="58" t="str">
        <f>IF(G390="","0",VLOOKUP(G390,'登録データ（男）'!$R$4:$T$27,2,FALSE))</f>
        <v>0</v>
      </c>
      <c r="AG390" s="58" t="str">
        <f t="shared" si="389"/>
        <v>00</v>
      </c>
      <c r="AH390" s="58" t="str">
        <f>IF(G390="","0",IF(OR(RIGHT(G390,1)="m",RIGHT(G390,1)="H",RIGHT(G390,1)="W",RIGHT(G390,1)="C",RIGHT(G390,1)="〉"),1,2))</f>
        <v>0</v>
      </c>
      <c r="AI390" s="58" t="str">
        <f t="shared" si="390"/>
        <v>000000</v>
      </c>
      <c r="AJ390" s="58" t="str">
        <f t="shared" ca="1" si="391"/>
        <v/>
      </c>
      <c r="AK390" s="58">
        <f t="shared" si="396"/>
        <v>0</v>
      </c>
      <c r="AL390" s="58" t="str">
        <f>IF(G390="","0",VALUE(VLOOKUP(G390,'登録データ（男）'!$R$4:$T$31,3,FALSE)))</f>
        <v>0</v>
      </c>
      <c r="AM390" s="58">
        <f t="shared" si="392"/>
        <v>0</v>
      </c>
      <c r="AN390" s="58">
        <f t="shared" si="393"/>
        <v>0</v>
      </c>
      <c r="AO390" s="11" t="str">
        <f ca="1">IF(OFFSET(B390,-MOD(ROW(B390),3),0)&lt;&gt;"",IF(RIGHT(G390,1)=")",VALUE(VLOOKUP(OFFSET(B390,-MOD(ROW(B390),3),0),'登録データ（男）'!A375:J1693,8,FALSE)),"0"),"0")</f>
        <v>0</v>
      </c>
      <c r="AP390" s="58">
        <f t="shared" ca="1" si="397"/>
        <v>0</v>
      </c>
      <c r="AQ390" s="58" t="str">
        <f t="shared" ref="AQ390" si="451">IF(AR390="","",RANK(AR390,$AR$18:$AR$467,1))</f>
        <v/>
      </c>
      <c r="AR390" s="58" t="str">
        <f>IF(R390="","",B390)</f>
        <v/>
      </c>
      <c r="AS390" s="58" t="str">
        <f t="shared" ref="AS390" si="452">IF(AT390="","",RANK(AT390,$AT$18:$AT$467,1))</f>
        <v/>
      </c>
      <c r="AT390" s="58" t="str">
        <f>IF(S390="","",B390)</f>
        <v/>
      </c>
      <c r="AU390" s="58" t="str">
        <f t="shared" ref="AU390" si="453">IF(AV390="","",RANK(AV390,$AV$18:$AV$467,1))</f>
        <v/>
      </c>
      <c r="AV390" s="58" t="str">
        <f>IF(OR(G390="十種競技",G391="十種競技",G392="十種競技"),B390,"")</f>
        <v/>
      </c>
      <c r="AW390" s="58"/>
      <c r="AX390" s="58">
        <f>B390</f>
        <v>0</v>
      </c>
      <c r="BD390" s="58" t="str">
        <f>IF(B390="","",VLOOKUP(B390,'登録データ（男）'!$A$3:$L$1202,8))</f>
        <v/>
      </c>
      <c r="BE390" s="58" t="str">
        <f>IF(B390="","",VLOOKUP(B390,'登録データ（男）'!$A$3:$L$1202,11))</f>
        <v/>
      </c>
      <c r="BF390" s="58" t="str">
        <f t="shared" si="394"/>
        <v/>
      </c>
      <c r="BI390" s="58">
        <f t="shared" si="395"/>
        <v>0</v>
      </c>
    </row>
    <row r="391" spans="1:61" ht="18.75" customHeight="1">
      <c r="A391" s="250"/>
      <c r="B391" s="288"/>
      <c r="C391" s="291"/>
      <c r="D391" s="291"/>
      <c r="E391" s="109"/>
      <c r="F391" s="58" t="s">
        <v>122</v>
      </c>
      <c r="G391" s="103"/>
      <c r="H391" s="109"/>
      <c r="I391" s="102"/>
      <c r="J391" s="61" t="str">
        <f t="shared" si="401"/>
        <v/>
      </c>
      <c r="K391" s="101"/>
      <c r="L391" s="61" t="str">
        <f t="shared" si="402"/>
        <v/>
      </c>
      <c r="M391" s="101"/>
      <c r="N391" s="101"/>
      <c r="O391" s="275"/>
      <c r="P391" s="276"/>
      <c r="Q391" s="276"/>
      <c r="R391" s="260"/>
      <c r="S391" s="297"/>
      <c r="V391" s="60"/>
      <c r="W391" s="58"/>
      <c r="X391" s="58"/>
      <c r="Y391" s="58"/>
      <c r="Z391" s="58"/>
      <c r="AA391" s="58"/>
      <c r="AB391" s="58"/>
      <c r="AC391" s="58"/>
      <c r="AD391" s="58">
        <f t="shared" ca="1" si="387"/>
        <v>0</v>
      </c>
      <c r="AE391" s="58">
        <f t="shared" si="388"/>
        <v>0</v>
      </c>
      <c r="AF391" s="58" t="str">
        <f>IF(G391="","0",VLOOKUP(G391,'登録データ（男）'!$R$4:$T$27,2,FALSE))</f>
        <v>0</v>
      </c>
      <c r="AG391" s="58" t="str">
        <f t="shared" si="389"/>
        <v>00</v>
      </c>
      <c r="AH391" s="58" t="str">
        <f>IF(G391="","0",IF(OR(RIGHT(G391,1)="m",RIGHT(G391,1)="H",RIGHT(G391,1)="W",RIGHT(G391,1)="C"),1,2))</f>
        <v>0</v>
      </c>
      <c r="AI391" s="58" t="str">
        <f t="shared" si="390"/>
        <v>000000</v>
      </c>
      <c r="AJ391" s="58" t="str">
        <f t="shared" ca="1" si="391"/>
        <v/>
      </c>
      <c r="AK391" s="58">
        <f t="shared" si="396"/>
        <v>0</v>
      </c>
      <c r="AL391" s="58" t="str">
        <f>IF(G391="","0",VALUE(VLOOKUP(G391,'登録データ（男）'!$R$4:$T$31,3,FALSE)))</f>
        <v>0</v>
      </c>
      <c r="AM391" s="58">
        <f t="shared" si="392"/>
        <v>0</v>
      </c>
      <c r="AN391" s="58">
        <f t="shared" si="393"/>
        <v>0</v>
      </c>
      <c r="AO391" s="11" t="str">
        <f ca="1">IF(OFFSET(B391,-MOD(ROW(B391),3),0)&lt;&gt;"",IF(RIGHT(G391,1)=")",VALUE(VLOOKUP(OFFSET(B391,-MOD(ROW(B391),3),0),'登録データ（男）'!A376:J1694,8,FALSE)),"0"),"0")</f>
        <v>0</v>
      </c>
      <c r="AP391" s="58">
        <f t="shared" ca="1" si="397"/>
        <v>0</v>
      </c>
      <c r="AQ391" s="58"/>
      <c r="AR391" s="58"/>
      <c r="AS391" s="58"/>
      <c r="AT391" s="58"/>
      <c r="AU391" s="58"/>
      <c r="AV391" s="58"/>
      <c r="AW391" s="58"/>
      <c r="AX391" s="58"/>
      <c r="BD391" s="58" t="str">
        <f>IF(B391="","",VLOOKUP(B391,'登録データ（男）'!$A$3:$L$1202,8))</f>
        <v/>
      </c>
      <c r="BE391" s="58" t="str">
        <f>IF(B391="","",VLOOKUP(B391,'登録データ（男）'!$A$3:$L$1202,11))</f>
        <v/>
      </c>
      <c r="BF391" s="58" t="str">
        <f t="shared" si="394"/>
        <v/>
      </c>
      <c r="BI391" s="58">
        <f t="shared" si="395"/>
        <v>0</v>
      </c>
    </row>
    <row r="392" spans="1:61" ht="18.75" customHeight="1" thickBot="1">
      <c r="A392" s="258"/>
      <c r="B392" s="289"/>
      <c r="C392" s="292"/>
      <c r="D392" s="292"/>
      <c r="E392" s="148" t="s">
        <v>460</v>
      </c>
      <c r="F392" s="73" t="s">
        <v>123</v>
      </c>
      <c r="G392" s="103"/>
      <c r="H392" s="175"/>
      <c r="I392" s="100"/>
      <c r="J392" s="64" t="str">
        <f t="shared" si="401"/>
        <v/>
      </c>
      <c r="K392" s="100"/>
      <c r="L392" s="64" t="str">
        <f t="shared" si="402"/>
        <v/>
      </c>
      <c r="M392" s="100"/>
      <c r="N392" s="98"/>
      <c r="O392" s="271"/>
      <c r="P392" s="272"/>
      <c r="Q392" s="272"/>
      <c r="R392" s="261"/>
      <c r="S392" s="298"/>
      <c r="V392" s="60"/>
      <c r="W392" s="58"/>
      <c r="X392" s="58"/>
      <c r="Y392" s="58"/>
      <c r="Z392" s="58"/>
      <c r="AA392" s="58"/>
      <c r="AB392" s="58"/>
      <c r="AC392" s="58"/>
      <c r="AD392" s="58">
        <f t="shared" ca="1" si="387"/>
        <v>0</v>
      </c>
      <c r="AE392" s="58">
        <f t="shared" si="388"/>
        <v>0</v>
      </c>
      <c r="AF392" s="58" t="str">
        <f>IF(G392="","0",VLOOKUP(G392,'登録データ（男）'!$R$4:$T$27,2,FALSE))</f>
        <v>0</v>
      </c>
      <c r="AG392" s="58" t="str">
        <f t="shared" si="389"/>
        <v>00</v>
      </c>
      <c r="AH392" s="58" t="str">
        <f>IF(G392="","0",IF(OR(RIGHT(G392,1)="m",RIGHT(G392,1)="H",RIGHT(G392,1)="W",RIGHT(G392,1)="C"),1,2))</f>
        <v>0</v>
      </c>
      <c r="AI392" s="58" t="str">
        <f t="shared" si="390"/>
        <v>000000</v>
      </c>
      <c r="AJ392" s="58" t="str">
        <f t="shared" ca="1" si="391"/>
        <v/>
      </c>
      <c r="AK392" s="58">
        <f t="shared" si="396"/>
        <v>0</v>
      </c>
      <c r="AL392" s="58" t="str">
        <f>IF(G392="","0",VALUE(VLOOKUP(G392,'登録データ（男）'!$R$4:$T$31,3,FALSE)))</f>
        <v>0</v>
      </c>
      <c r="AM392" s="58">
        <f t="shared" si="392"/>
        <v>0</v>
      </c>
      <c r="AN392" s="58">
        <f t="shared" si="393"/>
        <v>0</v>
      </c>
      <c r="AO392" s="11" t="str">
        <f ca="1">IF(OFFSET(B392,-MOD(ROW(B392),3),0)&lt;&gt;"",IF(RIGHT(G392,1)=")",VALUE(VLOOKUP(OFFSET(B392,-MOD(ROW(B392),3),0),'登録データ（男）'!A377:J1695,8,FALSE)),"0"),"0")</f>
        <v>0</v>
      </c>
      <c r="AP392" s="58">
        <f t="shared" ca="1" si="397"/>
        <v>0</v>
      </c>
      <c r="AQ392" s="58"/>
      <c r="AR392" s="58"/>
      <c r="AS392" s="58"/>
      <c r="AT392" s="58"/>
      <c r="AU392" s="58"/>
      <c r="AV392" s="58"/>
      <c r="AW392" s="58"/>
      <c r="AX392" s="58"/>
      <c r="BD392" s="58" t="str">
        <f>IF(B392="","",VLOOKUP(B392,'登録データ（男）'!$A$3:$L$1202,8))</f>
        <v/>
      </c>
      <c r="BE392" s="58" t="str">
        <f>IF(B392="","",VLOOKUP(B392,'登録データ（男）'!$A$3:$L$1202,11))</f>
        <v/>
      </c>
      <c r="BF392" s="58" t="str">
        <f t="shared" si="394"/>
        <v/>
      </c>
      <c r="BI392" s="58">
        <f t="shared" si="395"/>
        <v>0</v>
      </c>
    </row>
    <row r="393" spans="1:61" ht="18.75" customHeight="1" thickTop="1">
      <c r="A393" s="257">
        <v>126</v>
      </c>
      <c r="B393" s="287"/>
      <c r="C393" s="290" t="str">
        <f>IF(B393="","",VLOOKUP(B393,'登録データ（男）'!$A$3:$W$2000,2,FALSE))</f>
        <v/>
      </c>
      <c r="D393" s="290" t="str">
        <f>IF(B393="","",VLOOKUP(B393,'登録データ（男）'!$A$3:$W$2000,3,FALSE))</f>
        <v/>
      </c>
      <c r="E393" s="58" t="str">
        <f>IF(B393="","",VLOOKUP(B393,'登録データ（男）'!$A$3:$W$2000,7,FALSE))</f>
        <v/>
      </c>
      <c r="F393" s="72" t="s">
        <v>121</v>
      </c>
      <c r="G393" s="95"/>
      <c r="H393" s="176"/>
      <c r="I393" s="97"/>
      <c r="J393" s="99" t="str">
        <f t="shared" si="401"/>
        <v/>
      </c>
      <c r="K393" s="97"/>
      <c r="L393" s="99" t="str">
        <f t="shared" si="402"/>
        <v/>
      </c>
      <c r="M393" s="97"/>
      <c r="N393" s="96"/>
      <c r="O393" s="273"/>
      <c r="P393" s="274"/>
      <c r="Q393" s="274"/>
      <c r="R393" s="259"/>
      <c r="S393" s="296"/>
      <c r="V393" s="60"/>
      <c r="W393" s="58">
        <f>IF(B393="",0,IF(VLOOKUP(B393,'登録データ（男）'!$A$3:$AT$1687,29,FALSE)=1,0,1))</f>
        <v>0</v>
      </c>
      <c r="X393" s="58">
        <f>IF(B393="",1,0)</f>
        <v>1</v>
      </c>
      <c r="Y393" s="58">
        <f>IF(C393="",1,0)</f>
        <v>1</v>
      </c>
      <c r="Z393" s="58">
        <f>IF(D393="",1,0)</f>
        <v>1</v>
      </c>
      <c r="AA393" s="58">
        <f>IF(E393="",1,0)</f>
        <v>1</v>
      </c>
      <c r="AB393" s="58">
        <f>IF(E394="",1,0)</f>
        <v>1</v>
      </c>
      <c r="AC393" s="58">
        <f>SUM(X393:AB393)</f>
        <v>5</v>
      </c>
      <c r="AD393" s="58">
        <f t="shared" ca="1" si="387"/>
        <v>0</v>
      </c>
      <c r="AE393" s="58">
        <f t="shared" si="388"/>
        <v>0</v>
      </c>
      <c r="AF393" s="58" t="str">
        <f>IF(G393="","0",VLOOKUP(G393,'登録データ（男）'!$R$4:$T$27,2,FALSE))</f>
        <v>0</v>
      </c>
      <c r="AG393" s="58" t="str">
        <f t="shared" si="389"/>
        <v>00</v>
      </c>
      <c r="AH393" s="58" t="str">
        <f>IF(G393="","0",IF(OR(RIGHT(G393,1)="m",RIGHT(G393,1)="H",RIGHT(G393,1)="W",RIGHT(G393,1)="C",RIGHT(G393,1)="〉"),1,2))</f>
        <v>0</v>
      </c>
      <c r="AI393" s="58" t="str">
        <f t="shared" si="390"/>
        <v>000000</v>
      </c>
      <c r="AJ393" s="58" t="str">
        <f t="shared" ca="1" si="391"/>
        <v/>
      </c>
      <c r="AK393" s="58">
        <f t="shared" si="396"/>
        <v>0</v>
      </c>
      <c r="AL393" s="58" t="str">
        <f>IF(G393="","0",VALUE(VLOOKUP(G393,'登録データ（男）'!$R$4:$T$31,3,FALSE)))</f>
        <v>0</v>
      </c>
      <c r="AM393" s="58">
        <f t="shared" si="392"/>
        <v>0</v>
      </c>
      <c r="AN393" s="58">
        <f t="shared" si="393"/>
        <v>0</v>
      </c>
      <c r="AO393" s="11" t="str">
        <f ca="1">IF(OFFSET(B393,-MOD(ROW(B393),3),0)&lt;&gt;"",IF(RIGHT(G393,1)=")",VALUE(VLOOKUP(OFFSET(B393,-MOD(ROW(B393),3),0),'登録データ（男）'!A378:J1696,8,FALSE)),"0"),"0")</f>
        <v>0</v>
      </c>
      <c r="AP393" s="58">
        <f t="shared" ca="1" si="397"/>
        <v>0</v>
      </c>
      <c r="AQ393" s="58" t="str">
        <f t="shared" ref="AQ393" si="454">IF(AR393="","",RANK(AR393,$AR$18:$AR$467,1))</f>
        <v/>
      </c>
      <c r="AR393" s="58" t="str">
        <f>IF(R393="","",B393)</f>
        <v/>
      </c>
      <c r="AS393" s="58" t="str">
        <f t="shared" ref="AS393" si="455">IF(AT393="","",RANK(AT393,$AT$18:$AT$467,1))</f>
        <v/>
      </c>
      <c r="AT393" s="58" t="str">
        <f>IF(S393="","",B393)</f>
        <v/>
      </c>
      <c r="AU393" s="58" t="str">
        <f t="shared" ref="AU393" si="456">IF(AV393="","",RANK(AV393,$AV$18:$AV$467,1))</f>
        <v/>
      </c>
      <c r="AV393" s="58" t="str">
        <f>IF(OR(G393="十種競技",G394="十種競技",G395="十種競技"),B393,"")</f>
        <v/>
      </c>
      <c r="AW393" s="58"/>
      <c r="AX393" s="58">
        <f>B393</f>
        <v>0</v>
      </c>
      <c r="BD393" s="58" t="str">
        <f>IF(B393="","",VLOOKUP(B393,'登録データ（男）'!$A$3:$L$1202,8))</f>
        <v/>
      </c>
      <c r="BE393" s="58" t="str">
        <f>IF(B393="","",VLOOKUP(B393,'登録データ（男）'!$A$3:$L$1202,11))</f>
        <v/>
      </c>
      <c r="BF393" s="58" t="str">
        <f t="shared" si="394"/>
        <v/>
      </c>
      <c r="BI393" s="58">
        <f t="shared" si="395"/>
        <v>0</v>
      </c>
    </row>
    <row r="394" spans="1:61" ht="18.75" customHeight="1">
      <c r="A394" s="250"/>
      <c r="B394" s="288"/>
      <c r="C394" s="291"/>
      <c r="D394" s="291"/>
      <c r="E394" s="109"/>
      <c r="F394" s="58" t="s">
        <v>122</v>
      </c>
      <c r="G394" s="103"/>
      <c r="H394" s="109"/>
      <c r="I394" s="102"/>
      <c r="J394" s="61" t="str">
        <f t="shared" si="401"/>
        <v/>
      </c>
      <c r="K394" s="101"/>
      <c r="L394" s="61" t="str">
        <f t="shared" si="402"/>
        <v/>
      </c>
      <c r="M394" s="101"/>
      <c r="N394" s="101"/>
      <c r="O394" s="275"/>
      <c r="P394" s="276"/>
      <c r="Q394" s="276"/>
      <c r="R394" s="260"/>
      <c r="S394" s="297"/>
      <c r="V394" s="60"/>
      <c r="W394" s="58"/>
      <c r="X394" s="58"/>
      <c r="Y394" s="58"/>
      <c r="Z394" s="58"/>
      <c r="AA394" s="58"/>
      <c r="AB394" s="58"/>
      <c r="AC394" s="58"/>
      <c r="AD394" s="58">
        <f t="shared" ca="1" si="387"/>
        <v>0</v>
      </c>
      <c r="AE394" s="58">
        <f t="shared" si="388"/>
        <v>0</v>
      </c>
      <c r="AF394" s="58" t="str">
        <f>IF(G394="","0",VLOOKUP(G394,'登録データ（男）'!$R$4:$T$27,2,FALSE))</f>
        <v>0</v>
      </c>
      <c r="AG394" s="58" t="str">
        <f t="shared" si="389"/>
        <v>00</v>
      </c>
      <c r="AH394" s="58" t="str">
        <f>IF(G394="","0",IF(OR(RIGHT(G394,1)="m",RIGHT(G394,1)="H",RIGHT(G394,1)="W",RIGHT(G394,1)="C"),1,2))</f>
        <v>0</v>
      </c>
      <c r="AI394" s="58" t="str">
        <f t="shared" si="390"/>
        <v>000000</v>
      </c>
      <c r="AJ394" s="58" t="str">
        <f t="shared" ca="1" si="391"/>
        <v/>
      </c>
      <c r="AK394" s="58">
        <f t="shared" si="396"/>
        <v>0</v>
      </c>
      <c r="AL394" s="58" t="str">
        <f>IF(G394="","0",VALUE(VLOOKUP(G394,'登録データ（男）'!$R$4:$T$31,3,FALSE)))</f>
        <v>0</v>
      </c>
      <c r="AM394" s="58">
        <f t="shared" si="392"/>
        <v>0</v>
      </c>
      <c r="AN394" s="58">
        <f t="shared" si="393"/>
        <v>0</v>
      </c>
      <c r="AO394" s="11" t="str">
        <f ca="1">IF(OFFSET(B394,-MOD(ROW(B394),3),0)&lt;&gt;"",IF(RIGHT(G394,1)=")",VALUE(VLOOKUP(OFFSET(B394,-MOD(ROW(B394),3),0),'登録データ（男）'!A379:J1697,8,FALSE)),"0"),"0")</f>
        <v>0</v>
      </c>
      <c r="AP394" s="58">
        <f t="shared" ca="1" si="397"/>
        <v>0</v>
      </c>
      <c r="AQ394" s="58"/>
      <c r="AR394" s="58"/>
      <c r="AS394" s="58"/>
      <c r="AT394" s="58"/>
      <c r="AU394" s="58"/>
      <c r="AV394" s="58"/>
      <c r="AW394" s="58"/>
      <c r="AX394" s="58"/>
      <c r="BD394" s="58" t="str">
        <f>IF(B394="","",VLOOKUP(B394,'登録データ（男）'!$A$3:$L$1202,8))</f>
        <v/>
      </c>
      <c r="BE394" s="58" t="str">
        <f>IF(B394="","",VLOOKUP(B394,'登録データ（男）'!$A$3:$L$1202,11))</f>
        <v/>
      </c>
      <c r="BF394" s="58" t="str">
        <f t="shared" si="394"/>
        <v/>
      </c>
      <c r="BI394" s="58">
        <f t="shared" si="395"/>
        <v>0</v>
      </c>
    </row>
    <row r="395" spans="1:61" ht="18.75" customHeight="1" thickBot="1">
      <c r="A395" s="258"/>
      <c r="B395" s="289"/>
      <c r="C395" s="292"/>
      <c r="D395" s="292"/>
      <c r="E395" s="148" t="s">
        <v>460</v>
      </c>
      <c r="F395" s="73" t="s">
        <v>123</v>
      </c>
      <c r="G395" s="103"/>
      <c r="H395" s="175"/>
      <c r="I395" s="100"/>
      <c r="J395" s="64" t="str">
        <f t="shared" si="401"/>
        <v/>
      </c>
      <c r="K395" s="100"/>
      <c r="L395" s="64" t="str">
        <f t="shared" si="402"/>
        <v/>
      </c>
      <c r="M395" s="100"/>
      <c r="N395" s="98"/>
      <c r="O395" s="271"/>
      <c r="P395" s="272"/>
      <c r="Q395" s="272"/>
      <c r="R395" s="261"/>
      <c r="S395" s="298"/>
      <c r="V395" s="60"/>
      <c r="W395" s="58"/>
      <c r="X395" s="58"/>
      <c r="Y395" s="58"/>
      <c r="Z395" s="58"/>
      <c r="AA395" s="58"/>
      <c r="AB395" s="58"/>
      <c r="AC395" s="58"/>
      <c r="AD395" s="58">
        <f t="shared" ca="1" si="387"/>
        <v>0</v>
      </c>
      <c r="AE395" s="58">
        <f t="shared" si="388"/>
        <v>0</v>
      </c>
      <c r="AF395" s="58" t="str">
        <f>IF(G395="","0",VLOOKUP(G395,'登録データ（男）'!$R$4:$T$27,2,FALSE))</f>
        <v>0</v>
      </c>
      <c r="AG395" s="58" t="str">
        <f t="shared" si="389"/>
        <v>00</v>
      </c>
      <c r="AH395" s="58" t="str">
        <f>IF(G395="","0",IF(OR(RIGHT(G395,1)="m",RIGHT(G395,1)="H",RIGHT(G395,1)="W",RIGHT(G395,1)="C"),1,2))</f>
        <v>0</v>
      </c>
      <c r="AI395" s="58" t="str">
        <f t="shared" si="390"/>
        <v>000000</v>
      </c>
      <c r="AJ395" s="58" t="str">
        <f t="shared" ca="1" si="391"/>
        <v/>
      </c>
      <c r="AK395" s="58">
        <f t="shared" si="396"/>
        <v>0</v>
      </c>
      <c r="AL395" s="58" t="str">
        <f>IF(G395="","0",VALUE(VLOOKUP(G395,'登録データ（男）'!$R$4:$T$31,3,FALSE)))</f>
        <v>0</v>
      </c>
      <c r="AM395" s="58">
        <f t="shared" si="392"/>
        <v>0</v>
      </c>
      <c r="AN395" s="58">
        <f t="shared" si="393"/>
        <v>0</v>
      </c>
      <c r="AO395" s="11" t="str">
        <f ca="1">IF(OFFSET(B395,-MOD(ROW(B395),3),0)&lt;&gt;"",IF(RIGHT(G395,1)=")",VALUE(VLOOKUP(OFFSET(B395,-MOD(ROW(B395),3),0),'登録データ（男）'!A380:J1698,8,FALSE)),"0"),"0")</f>
        <v>0</v>
      </c>
      <c r="AP395" s="58">
        <f t="shared" ca="1" si="397"/>
        <v>0</v>
      </c>
      <c r="AQ395" s="58"/>
      <c r="AR395" s="58"/>
      <c r="AS395" s="58"/>
      <c r="AT395" s="58"/>
      <c r="AU395" s="58"/>
      <c r="AV395" s="58"/>
      <c r="AW395" s="58"/>
      <c r="AX395" s="58"/>
      <c r="BD395" s="58" t="str">
        <f>IF(B395="","",VLOOKUP(B395,'登録データ（男）'!$A$3:$L$1202,8))</f>
        <v/>
      </c>
      <c r="BE395" s="58" t="str">
        <f>IF(B395="","",VLOOKUP(B395,'登録データ（男）'!$A$3:$L$1202,11))</f>
        <v/>
      </c>
      <c r="BF395" s="58" t="str">
        <f t="shared" si="394"/>
        <v/>
      </c>
      <c r="BI395" s="58">
        <f t="shared" si="395"/>
        <v>0</v>
      </c>
    </row>
    <row r="396" spans="1:61" ht="18" customHeight="1" thickTop="1">
      <c r="A396" s="257">
        <v>127</v>
      </c>
      <c r="B396" s="287"/>
      <c r="C396" s="290" t="str">
        <f>IF(B396="","",VLOOKUP(B396,'登録データ（男）'!$A$3:$W$2000,2,FALSE))</f>
        <v/>
      </c>
      <c r="D396" s="290" t="str">
        <f>IF(B396="","",VLOOKUP(B396,'登録データ（男）'!$A$3:$W$2000,3,FALSE))</f>
        <v/>
      </c>
      <c r="E396" s="58" t="str">
        <f>IF(B396="","",VLOOKUP(B396,'登録データ（男）'!$A$3:$W$2000,7,FALSE))</f>
        <v/>
      </c>
      <c r="F396" s="72" t="s">
        <v>121</v>
      </c>
      <c r="G396" s="95"/>
      <c r="H396" s="176"/>
      <c r="I396" s="97"/>
      <c r="J396" s="99" t="str">
        <f t="shared" si="401"/>
        <v/>
      </c>
      <c r="K396" s="97"/>
      <c r="L396" s="99" t="str">
        <f t="shared" si="402"/>
        <v/>
      </c>
      <c r="M396" s="97"/>
      <c r="N396" s="96"/>
      <c r="O396" s="273"/>
      <c r="P396" s="274"/>
      <c r="Q396" s="274"/>
      <c r="R396" s="259"/>
      <c r="S396" s="296"/>
      <c r="V396" s="60"/>
      <c r="W396" s="58">
        <f>IF(B396="",0,IF(VLOOKUP(B396,'登録データ（男）'!$A$3:$AT$1687,29,FALSE)=1,0,1))</f>
        <v>0</v>
      </c>
      <c r="X396" s="58">
        <f>IF(B396="",1,0)</f>
        <v>1</v>
      </c>
      <c r="Y396" s="58">
        <f>IF(C396="",1,0)</f>
        <v>1</v>
      </c>
      <c r="Z396" s="58">
        <f>IF(D396="",1,0)</f>
        <v>1</v>
      </c>
      <c r="AA396" s="58">
        <f>IF(E396="",1,0)</f>
        <v>1</v>
      </c>
      <c r="AB396" s="58">
        <f>IF(E397="",1,0)</f>
        <v>1</v>
      </c>
      <c r="AC396" s="58">
        <f>SUM(X396:AB396)</f>
        <v>5</v>
      </c>
      <c r="AD396" s="58">
        <f t="shared" ca="1" si="387"/>
        <v>0</v>
      </c>
      <c r="AE396" s="58">
        <f t="shared" si="388"/>
        <v>0</v>
      </c>
      <c r="AF396" s="58" t="str">
        <f>IF(G396="","0",VLOOKUP(G396,'登録データ（男）'!$R$4:$T$27,2,FALSE))</f>
        <v>0</v>
      </c>
      <c r="AG396" s="58" t="str">
        <f t="shared" si="389"/>
        <v>00</v>
      </c>
      <c r="AH396" s="58" t="str">
        <f>IF(G396="","0",IF(OR(RIGHT(G396,1)="m",RIGHT(G396,1)="H",RIGHT(G396,1)="W",RIGHT(G396,1)="C",RIGHT(G396,1)="〉"),1,2))</f>
        <v>0</v>
      </c>
      <c r="AI396" s="58" t="str">
        <f t="shared" si="390"/>
        <v>000000</v>
      </c>
      <c r="AJ396" s="58" t="str">
        <f t="shared" ca="1" si="391"/>
        <v/>
      </c>
      <c r="AK396" s="58">
        <f t="shared" si="396"/>
        <v>0</v>
      </c>
      <c r="AL396" s="58" t="str">
        <f>IF(G396="","0",VALUE(VLOOKUP(G396,'登録データ（男）'!$R$4:$T$31,3,FALSE)))</f>
        <v>0</v>
      </c>
      <c r="AM396" s="58">
        <f t="shared" si="392"/>
        <v>0</v>
      </c>
      <c r="AN396" s="58">
        <f t="shared" si="393"/>
        <v>0</v>
      </c>
      <c r="AO396" s="11" t="str">
        <f ca="1">IF(OFFSET(B396,-MOD(ROW(B396),3),0)&lt;&gt;"",IF(RIGHT(G396,1)=")",VALUE(VLOOKUP(OFFSET(B396,-MOD(ROW(B396),3),0),'登録データ（男）'!A381:J1699,8,FALSE)),"0"),"0")</f>
        <v>0</v>
      </c>
      <c r="AP396" s="58">
        <f t="shared" ca="1" si="397"/>
        <v>0</v>
      </c>
      <c r="AQ396" s="58" t="str">
        <f t="shared" ref="AQ396" si="457">IF(AR396="","",RANK(AR396,$AR$18:$AR$467,1))</f>
        <v/>
      </c>
      <c r="AR396" s="58" t="str">
        <f>IF(R396="","",B396)</f>
        <v/>
      </c>
      <c r="AS396" s="58" t="str">
        <f t="shared" ref="AS396" si="458">IF(AT396="","",RANK(AT396,$AT$18:$AT$467,1))</f>
        <v/>
      </c>
      <c r="AT396" s="58" t="str">
        <f>IF(S396="","",B396)</f>
        <v/>
      </c>
      <c r="AU396" s="58" t="str">
        <f t="shared" ref="AU396" si="459">IF(AV396="","",RANK(AV396,$AV$18:$AV$467,1))</f>
        <v/>
      </c>
      <c r="AV396" s="58" t="str">
        <f>IF(OR(G396="十種競技",G397="十種競技",G398="十種競技"),B396,"")</f>
        <v/>
      </c>
      <c r="AW396" s="58"/>
      <c r="AX396" s="58">
        <f>B396</f>
        <v>0</v>
      </c>
      <c r="BD396" s="58" t="str">
        <f>IF(B396="","",VLOOKUP(B396,'登録データ（男）'!$A$3:$L$1202,8))</f>
        <v/>
      </c>
      <c r="BE396" s="58" t="str">
        <f>IF(B396="","",VLOOKUP(B396,'登録データ（男）'!$A$3:$L$1202,11))</f>
        <v/>
      </c>
      <c r="BF396" s="58" t="str">
        <f t="shared" si="394"/>
        <v/>
      </c>
      <c r="BI396" s="58">
        <f t="shared" si="395"/>
        <v>0</v>
      </c>
    </row>
    <row r="397" spans="1:61" ht="18" customHeight="1">
      <c r="A397" s="250"/>
      <c r="B397" s="288"/>
      <c r="C397" s="291"/>
      <c r="D397" s="291"/>
      <c r="E397" s="109"/>
      <c r="F397" s="58" t="s">
        <v>122</v>
      </c>
      <c r="G397" s="103"/>
      <c r="H397" s="109"/>
      <c r="I397" s="102"/>
      <c r="J397" s="61" t="str">
        <f t="shared" si="401"/>
        <v/>
      </c>
      <c r="K397" s="101"/>
      <c r="L397" s="61" t="str">
        <f t="shared" si="402"/>
        <v/>
      </c>
      <c r="M397" s="101"/>
      <c r="N397" s="101"/>
      <c r="O397" s="275"/>
      <c r="P397" s="276"/>
      <c r="Q397" s="276"/>
      <c r="R397" s="260"/>
      <c r="S397" s="297"/>
      <c r="V397" s="60"/>
      <c r="W397" s="58"/>
      <c r="X397" s="58"/>
      <c r="Y397" s="58"/>
      <c r="Z397" s="58"/>
      <c r="AA397" s="58"/>
      <c r="AB397" s="58"/>
      <c r="AC397" s="58"/>
      <c r="AD397" s="58">
        <f t="shared" ca="1" si="387"/>
        <v>0</v>
      </c>
      <c r="AE397" s="58">
        <f t="shared" si="388"/>
        <v>0</v>
      </c>
      <c r="AF397" s="58" t="str">
        <f>IF(G397="","0",VLOOKUP(G397,'登録データ（男）'!$R$4:$T$27,2,FALSE))</f>
        <v>0</v>
      </c>
      <c r="AG397" s="58" t="str">
        <f t="shared" si="389"/>
        <v>00</v>
      </c>
      <c r="AH397" s="58" t="str">
        <f>IF(G397="","0",IF(OR(RIGHT(G397,1)="m",RIGHT(G397,1)="H",RIGHT(G397,1)="W",RIGHT(G397,1)="C"),1,2))</f>
        <v>0</v>
      </c>
      <c r="AI397" s="58" t="str">
        <f t="shared" si="390"/>
        <v>000000</v>
      </c>
      <c r="AJ397" s="58" t="str">
        <f t="shared" ca="1" si="391"/>
        <v/>
      </c>
      <c r="AK397" s="58">
        <f t="shared" si="396"/>
        <v>0</v>
      </c>
      <c r="AL397" s="58" t="str">
        <f>IF(G397="","0",VALUE(VLOOKUP(G397,'登録データ（男）'!$R$4:$T$31,3,FALSE)))</f>
        <v>0</v>
      </c>
      <c r="AM397" s="58">
        <f t="shared" si="392"/>
        <v>0</v>
      </c>
      <c r="AN397" s="58">
        <f t="shared" si="393"/>
        <v>0</v>
      </c>
      <c r="AO397" s="11" t="str">
        <f ca="1">IF(OFFSET(B397,-MOD(ROW(B397),3),0)&lt;&gt;"",IF(RIGHT(G397,1)=")",VALUE(VLOOKUP(OFFSET(B397,-MOD(ROW(B397),3),0),'登録データ（男）'!A382:J1700,8,FALSE)),"0"),"0")</f>
        <v>0</v>
      </c>
      <c r="AP397" s="58">
        <f t="shared" ca="1" si="397"/>
        <v>0</v>
      </c>
      <c r="AQ397" s="58"/>
      <c r="AR397" s="58"/>
      <c r="AS397" s="58"/>
      <c r="AT397" s="58"/>
      <c r="AU397" s="58"/>
      <c r="AV397" s="58"/>
      <c r="AW397" s="58"/>
      <c r="AX397" s="58"/>
      <c r="BD397" s="58" t="str">
        <f>IF(B397="","",VLOOKUP(B397,'登録データ（男）'!$A$3:$L$1202,8))</f>
        <v/>
      </c>
      <c r="BE397" s="58" t="str">
        <f>IF(B397="","",VLOOKUP(B397,'登録データ（男）'!$A$3:$L$1202,11))</f>
        <v/>
      </c>
      <c r="BF397" s="58" t="str">
        <f t="shared" si="394"/>
        <v/>
      </c>
      <c r="BI397" s="58">
        <f t="shared" si="395"/>
        <v>0</v>
      </c>
    </row>
    <row r="398" spans="1:61" ht="18.75" customHeight="1" thickBot="1">
      <c r="A398" s="258"/>
      <c r="B398" s="289"/>
      <c r="C398" s="292"/>
      <c r="D398" s="292"/>
      <c r="E398" s="148" t="s">
        <v>460</v>
      </c>
      <c r="F398" s="73" t="s">
        <v>123</v>
      </c>
      <c r="G398" s="103"/>
      <c r="H398" s="175"/>
      <c r="I398" s="100"/>
      <c r="J398" s="64" t="str">
        <f t="shared" si="401"/>
        <v/>
      </c>
      <c r="K398" s="100"/>
      <c r="L398" s="64" t="str">
        <f t="shared" si="402"/>
        <v/>
      </c>
      <c r="M398" s="100"/>
      <c r="N398" s="98"/>
      <c r="O398" s="271"/>
      <c r="P398" s="272"/>
      <c r="Q398" s="272"/>
      <c r="R398" s="261"/>
      <c r="S398" s="298"/>
      <c r="V398" s="60"/>
      <c r="W398" s="58"/>
      <c r="X398" s="58"/>
      <c r="Y398" s="58"/>
      <c r="Z398" s="58"/>
      <c r="AA398" s="58"/>
      <c r="AB398" s="58"/>
      <c r="AC398" s="58"/>
      <c r="AD398" s="58">
        <f t="shared" ca="1" si="387"/>
        <v>0</v>
      </c>
      <c r="AE398" s="58">
        <f t="shared" si="388"/>
        <v>0</v>
      </c>
      <c r="AF398" s="58" t="str">
        <f>IF(G398="","0",VLOOKUP(G398,'登録データ（男）'!$R$4:$T$27,2,FALSE))</f>
        <v>0</v>
      </c>
      <c r="AG398" s="58" t="str">
        <f t="shared" si="389"/>
        <v>00</v>
      </c>
      <c r="AH398" s="58" t="str">
        <f>IF(G398="","0",IF(OR(RIGHT(G398,1)="m",RIGHT(G398,1)="H",RIGHT(G398,1)="W",RIGHT(G398,1)="C"),1,2))</f>
        <v>0</v>
      </c>
      <c r="AI398" s="58" t="str">
        <f t="shared" si="390"/>
        <v>000000</v>
      </c>
      <c r="AJ398" s="58" t="str">
        <f t="shared" ca="1" si="391"/>
        <v/>
      </c>
      <c r="AK398" s="58">
        <f t="shared" si="396"/>
        <v>0</v>
      </c>
      <c r="AL398" s="58" t="str">
        <f>IF(G398="","0",VALUE(VLOOKUP(G398,'登録データ（男）'!$R$4:$T$31,3,FALSE)))</f>
        <v>0</v>
      </c>
      <c r="AM398" s="58">
        <f t="shared" si="392"/>
        <v>0</v>
      </c>
      <c r="AN398" s="58">
        <f t="shared" si="393"/>
        <v>0</v>
      </c>
      <c r="AO398" s="11" t="str">
        <f ca="1">IF(OFFSET(B398,-MOD(ROW(B398),3),0)&lt;&gt;"",IF(RIGHT(G398,1)=")",VALUE(VLOOKUP(OFFSET(B398,-MOD(ROW(B398),3),0),'登録データ（男）'!A383:J1701,8,FALSE)),"0"),"0")</f>
        <v>0</v>
      </c>
      <c r="AP398" s="58">
        <f t="shared" ca="1" si="397"/>
        <v>0</v>
      </c>
      <c r="AQ398" s="58"/>
      <c r="AR398" s="58"/>
      <c r="AS398" s="58"/>
      <c r="AT398" s="58"/>
      <c r="AU398" s="58"/>
      <c r="AV398" s="58"/>
      <c r="AW398" s="58"/>
      <c r="AX398" s="58"/>
      <c r="BD398" s="58" t="str">
        <f>IF(B398="","",VLOOKUP(B398,'登録データ（男）'!$A$3:$L$1202,8))</f>
        <v/>
      </c>
      <c r="BE398" s="58" t="str">
        <f>IF(B398="","",VLOOKUP(B398,'登録データ（男）'!$A$3:$L$1202,11))</f>
        <v/>
      </c>
      <c r="BF398" s="58" t="str">
        <f t="shared" si="394"/>
        <v/>
      </c>
      <c r="BI398" s="58">
        <f t="shared" si="395"/>
        <v>0</v>
      </c>
    </row>
    <row r="399" spans="1:61" ht="18" customHeight="1" thickTop="1">
      <c r="A399" s="257">
        <v>128</v>
      </c>
      <c r="B399" s="287"/>
      <c r="C399" s="290" t="str">
        <f>IF(B399="","",VLOOKUP(B399,'登録データ（男）'!$A$3:$W$2000,2,FALSE))</f>
        <v/>
      </c>
      <c r="D399" s="290" t="str">
        <f>IF(B399="","",VLOOKUP(B399,'登録データ（男）'!$A$3:$W$2000,3,FALSE))</f>
        <v/>
      </c>
      <c r="E399" s="58" t="str">
        <f>IF(B399="","",VLOOKUP(B399,'登録データ（男）'!$A$3:$W$2000,7,FALSE))</f>
        <v/>
      </c>
      <c r="F399" s="72" t="s">
        <v>121</v>
      </c>
      <c r="G399" s="95"/>
      <c r="H399" s="176"/>
      <c r="I399" s="97"/>
      <c r="J399" s="99" t="str">
        <f t="shared" si="401"/>
        <v/>
      </c>
      <c r="K399" s="97"/>
      <c r="L399" s="99" t="str">
        <f t="shared" si="402"/>
        <v/>
      </c>
      <c r="M399" s="97"/>
      <c r="N399" s="96"/>
      <c r="O399" s="273"/>
      <c r="P399" s="274"/>
      <c r="Q399" s="274"/>
      <c r="R399" s="259"/>
      <c r="S399" s="296"/>
      <c r="V399" s="60"/>
      <c r="W399" s="58">
        <f>IF(B399="",0,IF(VLOOKUP(B399,'登録データ（男）'!$A$3:$AT$1687,29,FALSE)=1,0,1))</f>
        <v>0</v>
      </c>
      <c r="X399" s="58">
        <f>IF(B399="",1,0)</f>
        <v>1</v>
      </c>
      <c r="Y399" s="58">
        <f>IF(C399="",1,0)</f>
        <v>1</v>
      </c>
      <c r="Z399" s="58">
        <f>IF(D399="",1,0)</f>
        <v>1</v>
      </c>
      <c r="AA399" s="58">
        <f>IF(E399="",1,0)</f>
        <v>1</v>
      </c>
      <c r="AB399" s="58">
        <f>IF(E400="",1,0)</f>
        <v>1</v>
      </c>
      <c r="AC399" s="58">
        <f>SUM(X399:AB399)</f>
        <v>5</v>
      </c>
      <c r="AD399" s="58">
        <f t="shared" ca="1" si="387"/>
        <v>0</v>
      </c>
      <c r="AE399" s="58">
        <f t="shared" si="388"/>
        <v>0</v>
      </c>
      <c r="AF399" s="58" t="str">
        <f>IF(G399="","0",VLOOKUP(G399,'登録データ（男）'!$R$4:$T$27,2,FALSE))</f>
        <v>0</v>
      </c>
      <c r="AG399" s="58" t="str">
        <f t="shared" si="389"/>
        <v>00</v>
      </c>
      <c r="AH399" s="58" t="str">
        <f>IF(G399="","0",IF(OR(RIGHT(G399,1)="m",RIGHT(G399,1)="H",RIGHT(G399,1)="W",RIGHT(G399,1)="C",RIGHT(G399,1)="〉"),1,2))</f>
        <v>0</v>
      </c>
      <c r="AI399" s="58" t="str">
        <f t="shared" si="390"/>
        <v>000000</v>
      </c>
      <c r="AJ399" s="58" t="str">
        <f t="shared" ca="1" si="391"/>
        <v/>
      </c>
      <c r="AK399" s="58">
        <f t="shared" si="396"/>
        <v>0</v>
      </c>
      <c r="AL399" s="58" t="str">
        <f>IF(G399="","0",VALUE(VLOOKUP(G399,'登録データ（男）'!$R$4:$T$31,3,FALSE)))</f>
        <v>0</v>
      </c>
      <c r="AM399" s="58">
        <f t="shared" si="392"/>
        <v>0</v>
      </c>
      <c r="AN399" s="58">
        <f t="shared" si="393"/>
        <v>0</v>
      </c>
      <c r="AO399" s="11" t="str">
        <f ca="1">IF(OFFSET(B399,-MOD(ROW(B399),3),0)&lt;&gt;"",IF(RIGHT(G399,1)=")",VALUE(VLOOKUP(OFFSET(B399,-MOD(ROW(B399),3),0),'登録データ（男）'!A384:J1702,8,FALSE)),"0"),"0")</f>
        <v>0</v>
      </c>
      <c r="AP399" s="58">
        <f t="shared" ca="1" si="397"/>
        <v>0</v>
      </c>
      <c r="AQ399" s="58" t="str">
        <f t="shared" ref="AQ399" si="460">IF(AR399="","",RANK(AR399,$AR$18:$AR$467,1))</f>
        <v/>
      </c>
      <c r="AR399" s="58" t="str">
        <f>IF(R399="","",B399)</f>
        <v/>
      </c>
      <c r="AS399" s="58" t="str">
        <f t="shared" ref="AS399" si="461">IF(AT399="","",RANK(AT399,$AT$18:$AT$467,1))</f>
        <v/>
      </c>
      <c r="AT399" s="58" t="str">
        <f>IF(S399="","",B399)</f>
        <v/>
      </c>
      <c r="AU399" s="58" t="str">
        <f t="shared" ref="AU399" si="462">IF(AV399="","",RANK(AV399,$AV$18:$AV$467,1))</f>
        <v/>
      </c>
      <c r="AV399" s="58" t="str">
        <f>IF(OR(G399="十種競技",G400="十種競技",G401="十種競技"),B399,"")</f>
        <v/>
      </c>
      <c r="AW399" s="58"/>
      <c r="AX399" s="58">
        <f>B399</f>
        <v>0</v>
      </c>
      <c r="BD399" s="58" t="str">
        <f>IF(B399="","",VLOOKUP(B399,'登録データ（男）'!$A$3:$L$1202,8))</f>
        <v/>
      </c>
      <c r="BE399" s="58" t="str">
        <f>IF(B399="","",VLOOKUP(B399,'登録データ（男）'!$A$3:$L$1202,11))</f>
        <v/>
      </c>
      <c r="BF399" s="58" t="str">
        <f t="shared" si="394"/>
        <v/>
      </c>
      <c r="BI399" s="58">
        <f t="shared" si="395"/>
        <v>0</v>
      </c>
    </row>
    <row r="400" spans="1:61" ht="18" customHeight="1">
      <c r="A400" s="250"/>
      <c r="B400" s="288"/>
      <c r="C400" s="291"/>
      <c r="D400" s="291"/>
      <c r="E400" s="109"/>
      <c r="F400" s="58" t="s">
        <v>122</v>
      </c>
      <c r="G400" s="103"/>
      <c r="H400" s="109"/>
      <c r="I400" s="102"/>
      <c r="J400" s="61" t="str">
        <f t="shared" si="401"/>
        <v/>
      </c>
      <c r="K400" s="101"/>
      <c r="L400" s="61" t="str">
        <f t="shared" si="402"/>
        <v/>
      </c>
      <c r="M400" s="101"/>
      <c r="N400" s="101"/>
      <c r="O400" s="275"/>
      <c r="P400" s="276"/>
      <c r="Q400" s="276"/>
      <c r="R400" s="260"/>
      <c r="S400" s="297"/>
      <c r="V400" s="60"/>
      <c r="W400" s="58"/>
      <c r="X400" s="58"/>
      <c r="Y400" s="58"/>
      <c r="Z400" s="58"/>
      <c r="AA400" s="58"/>
      <c r="AB400" s="58"/>
      <c r="AC400" s="58"/>
      <c r="AD400" s="58">
        <f t="shared" ca="1" si="387"/>
        <v>0</v>
      </c>
      <c r="AE400" s="58">
        <f t="shared" si="388"/>
        <v>0</v>
      </c>
      <c r="AF400" s="58" t="str">
        <f>IF(G400="","0",VLOOKUP(G400,'登録データ（男）'!$R$4:$T$27,2,FALSE))</f>
        <v>0</v>
      </c>
      <c r="AG400" s="58" t="str">
        <f t="shared" si="389"/>
        <v>00</v>
      </c>
      <c r="AH400" s="58" t="str">
        <f>IF(G400="","0",IF(OR(RIGHT(G400,1)="m",RIGHT(G400,1)="H",RIGHT(G400,1)="W",RIGHT(G400,1)="C"),1,2))</f>
        <v>0</v>
      </c>
      <c r="AI400" s="58" t="str">
        <f t="shared" si="390"/>
        <v>000000</v>
      </c>
      <c r="AJ400" s="58" t="str">
        <f t="shared" ca="1" si="391"/>
        <v/>
      </c>
      <c r="AK400" s="58">
        <f t="shared" si="396"/>
        <v>0</v>
      </c>
      <c r="AL400" s="58" t="str">
        <f>IF(G400="","0",VALUE(VLOOKUP(G400,'登録データ（男）'!$R$4:$T$31,3,FALSE)))</f>
        <v>0</v>
      </c>
      <c r="AM400" s="58">
        <f t="shared" si="392"/>
        <v>0</v>
      </c>
      <c r="AN400" s="58">
        <f t="shared" si="393"/>
        <v>0</v>
      </c>
      <c r="AO400" s="11" t="str">
        <f ca="1">IF(OFFSET(B400,-MOD(ROW(B400),3),0)&lt;&gt;"",IF(RIGHT(G400,1)=")",VALUE(VLOOKUP(OFFSET(B400,-MOD(ROW(B400),3),0),'登録データ（男）'!A385:J1703,8,FALSE)),"0"),"0")</f>
        <v>0</v>
      </c>
      <c r="AP400" s="58">
        <f t="shared" ca="1" si="397"/>
        <v>0</v>
      </c>
      <c r="AQ400" s="58"/>
      <c r="AR400" s="58"/>
      <c r="AS400" s="58"/>
      <c r="AT400" s="58"/>
      <c r="AU400" s="58"/>
      <c r="AV400" s="58"/>
      <c r="AW400" s="58"/>
      <c r="AX400" s="58"/>
      <c r="BD400" s="58" t="str">
        <f>IF(B400="","",VLOOKUP(B400,'登録データ（男）'!$A$3:$L$1202,8))</f>
        <v/>
      </c>
      <c r="BE400" s="58" t="str">
        <f>IF(B400="","",VLOOKUP(B400,'登録データ（男）'!$A$3:$L$1202,11))</f>
        <v/>
      </c>
      <c r="BF400" s="58" t="str">
        <f t="shared" si="394"/>
        <v/>
      </c>
      <c r="BI400" s="58">
        <f t="shared" si="395"/>
        <v>0</v>
      </c>
    </row>
    <row r="401" spans="1:61" ht="18.75" customHeight="1" thickBot="1">
      <c r="A401" s="258"/>
      <c r="B401" s="289"/>
      <c r="C401" s="292"/>
      <c r="D401" s="292"/>
      <c r="E401" s="148" t="s">
        <v>460</v>
      </c>
      <c r="F401" s="73" t="s">
        <v>123</v>
      </c>
      <c r="G401" s="103"/>
      <c r="H401" s="175"/>
      <c r="I401" s="100"/>
      <c r="J401" s="64" t="str">
        <f t="shared" si="401"/>
        <v/>
      </c>
      <c r="K401" s="100"/>
      <c r="L401" s="64" t="str">
        <f t="shared" si="402"/>
        <v/>
      </c>
      <c r="M401" s="100"/>
      <c r="N401" s="98"/>
      <c r="O401" s="271"/>
      <c r="P401" s="272"/>
      <c r="Q401" s="272"/>
      <c r="R401" s="261"/>
      <c r="S401" s="298"/>
      <c r="V401" s="60"/>
      <c r="W401" s="58"/>
      <c r="X401" s="58"/>
      <c r="Y401" s="58"/>
      <c r="Z401" s="58"/>
      <c r="AA401" s="58"/>
      <c r="AB401" s="58"/>
      <c r="AC401" s="58"/>
      <c r="AD401" s="58">
        <f t="shared" ca="1" si="387"/>
        <v>0</v>
      </c>
      <c r="AE401" s="58">
        <f t="shared" si="388"/>
        <v>0</v>
      </c>
      <c r="AF401" s="58" t="str">
        <f>IF(G401="","0",VLOOKUP(G401,'登録データ（男）'!$R$4:$T$27,2,FALSE))</f>
        <v>0</v>
      </c>
      <c r="AG401" s="58" t="str">
        <f t="shared" si="389"/>
        <v>00</v>
      </c>
      <c r="AH401" s="58" t="str">
        <f>IF(G401="","0",IF(OR(RIGHT(G401,1)="m",RIGHT(G401,1)="H",RIGHT(G401,1)="W",RIGHT(G401,1)="C"),1,2))</f>
        <v>0</v>
      </c>
      <c r="AI401" s="58" t="str">
        <f t="shared" si="390"/>
        <v>000000</v>
      </c>
      <c r="AJ401" s="58" t="str">
        <f t="shared" ca="1" si="391"/>
        <v/>
      </c>
      <c r="AK401" s="58">
        <f t="shared" si="396"/>
        <v>0</v>
      </c>
      <c r="AL401" s="58" t="str">
        <f>IF(G401="","0",VALUE(VLOOKUP(G401,'登録データ（男）'!$R$4:$T$31,3,FALSE)))</f>
        <v>0</v>
      </c>
      <c r="AM401" s="58">
        <f t="shared" si="392"/>
        <v>0</v>
      </c>
      <c r="AN401" s="58">
        <f t="shared" si="393"/>
        <v>0</v>
      </c>
      <c r="AO401" s="11" t="str">
        <f ca="1">IF(OFFSET(B401,-MOD(ROW(B401),3),0)&lt;&gt;"",IF(RIGHT(G401,1)=")",VALUE(VLOOKUP(OFFSET(B401,-MOD(ROW(B401),3),0),'登録データ（男）'!A386:J1704,8,FALSE)),"0"),"0")</f>
        <v>0</v>
      </c>
      <c r="AP401" s="58">
        <f t="shared" ca="1" si="397"/>
        <v>0</v>
      </c>
      <c r="AQ401" s="58"/>
      <c r="AR401" s="58"/>
      <c r="AS401" s="58"/>
      <c r="AT401" s="58"/>
      <c r="AU401" s="58"/>
      <c r="AV401" s="58"/>
      <c r="AW401" s="58"/>
      <c r="AX401" s="58"/>
      <c r="BD401" s="58" t="str">
        <f>IF(B401="","",VLOOKUP(B401,'登録データ（男）'!$A$3:$L$1202,8))</f>
        <v/>
      </c>
      <c r="BE401" s="58" t="str">
        <f>IF(B401="","",VLOOKUP(B401,'登録データ（男）'!$A$3:$L$1202,11))</f>
        <v/>
      </c>
      <c r="BF401" s="58" t="str">
        <f t="shared" si="394"/>
        <v/>
      </c>
      <c r="BI401" s="58">
        <f t="shared" si="395"/>
        <v>0</v>
      </c>
    </row>
    <row r="402" spans="1:61" ht="18" customHeight="1" thickTop="1">
      <c r="A402" s="257">
        <v>129</v>
      </c>
      <c r="B402" s="287"/>
      <c r="C402" s="290" t="str">
        <f>IF(B402="","",VLOOKUP(B402,'登録データ（男）'!$A$3:$W$2000,2,FALSE))</f>
        <v/>
      </c>
      <c r="D402" s="290" t="str">
        <f>IF(B402="","",VLOOKUP(B402,'登録データ（男）'!$A$3:$W$2000,3,FALSE))</f>
        <v/>
      </c>
      <c r="E402" s="58" t="str">
        <f>IF(B402="","",VLOOKUP(B402,'登録データ（男）'!$A$3:$W$2000,7,FALSE))</f>
        <v/>
      </c>
      <c r="F402" s="72" t="s">
        <v>121</v>
      </c>
      <c r="G402" s="95"/>
      <c r="H402" s="176"/>
      <c r="I402" s="97"/>
      <c r="J402" s="99" t="str">
        <f t="shared" si="401"/>
        <v/>
      </c>
      <c r="K402" s="97"/>
      <c r="L402" s="99" t="str">
        <f t="shared" si="402"/>
        <v/>
      </c>
      <c r="M402" s="97"/>
      <c r="N402" s="96"/>
      <c r="O402" s="273"/>
      <c r="P402" s="274"/>
      <c r="Q402" s="274"/>
      <c r="R402" s="259"/>
      <c r="S402" s="296"/>
      <c r="V402" s="60"/>
      <c r="W402" s="58">
        <f>IF(B402="",0,IF(VLOOKUP(B402,'登録データ（男）'!$A$3:$AT$1687,29,FALSE)=1,0,1))</f>
        <v>0</v>
      </c>
      <c r="X402" s="58">
        <f>IF(B402="",1,0)</f>
        <v>1</v>
      </c>
      <c r="Y402" s="58">
        <f>IF(C402="",1,0)</f>
        <v>1</v>
      </c>
      <c r="Z402" s="58">
        <f>IF(D402="",1,0)</f>
        <v>1</v>
      </c>
      <c r="AA402" s="58">
        <f>IF(E402="",1,0)</f>
        <v>1</v>
      </c>
      <c r="AB402" s="58">
        <f>IF(E403="",1,0)</f>
        <v>1</v>
      </c>
      <c r="AC402" s="58">
        <f>SUM(X402:AB402)</f>
        <v>5</v>
      </c>
      <c r="AD402" s="58">
        <f t="shared" ref="AD402:AD467" ca="1" si="463">COUNTIF(OFFSET(G402,-MOD(ROW(G402),3),0,3,1),G402)</f>
        <v>0</v>
      </c>
      <c r="AE402" s="58">
        <f t="shared" ref="AE402:AE467" si="464">IF(OR(RIGHT(G402,1)="m",RIGHT(G402,1)="H",RIGHT(G402,1)="C"),IF(VALUE(K402)&gt;60,1,0),0)</f>
        <v>0</v>
      </c>
      <c r="AF402" s="58" t="str">
        <f>IF(G402="","0",VLOOKUP(G402,'登録データ（男）'!$R$4:$T$27,2,FALSE))</f>
        <v>0</v>
      </c>
      <c r="AG402" s="58" t="str">
        <f t="shared" ref="AG402:AG467" si="465">IF(M402="","00",IF(LEN(M402)=1,M402*10,M402))</f>
        <v>00</v>
      </c>
      <c r="AH402" s="58" t="str">
        <f>IF(G402="","0",IF(OR(RIGHT(G402,1)="m",RIGHT(G402,1)="H",RIGHT(G402,1)="W",RIGHT(G402,1)="C",RIGHT(G402,1)="〉"),1,2))</f>
        <v>0</v>
      </c>
      <c r="AI402" s="58" t="str">
        <f t="shared" ref="AI402:AI465" si="466">IF(AH402=2,IF(K402="","0000",CONCATENATE(RIGHT(K402+100,2),RIGHT(AG402+100,2))),IF(K402="","000000",CONCATENATE(RIGHT(I402+100,2),RIGHT(K402+100,2),RIGHT(AG402+100,2))))</f>
        <v>000000</v>
      </c>
      <c r="AJ402" s="58" t="str">
        <f t="shared" ref="AJ402:AJ407" ca="1" si="467">IF(G402="","",IF(OFFSET(B402,-MOD(ROW(B402),3),0)="","0",CONCATENATE(AF402," ",IF(AH402=1,RIGHT(AI402+10000000,7),RIGHT(AI402+100000,5)))))</f>
        <v/>
      </c>
      <c r="AK402" s="58">
        <f t="shared" si="396"/>
        <v>0</v>
      </c>
      <c r="AL402" s="58" t="str">
        <f>IF(G402="","0",VALUE(VLOOKUP(G402,'登録データ（男）'!$R$4:$T$31,3,FALSE)))</f>
        <v>0</v>
      </c>
      <c r="AM402" s="58">
        <f t="shared" ref="AM402:AM467" si="468">IF(G402="",0,IF(G402="十種競技",0,IF(K402&lt;&gt;"",0,1)))</f>
        <v>0</v>
      </c>
      <c r="AN402" s="58">
        <f t="shared" ref="AN402:AN467" si="469">IF(OR(G402="",G402="十種競技"),0,IF(AH402=1,IF(AK402&gt;AL402,1,0),IF(AK402&lt;AL402,1,0)))</f>
        <v>0</v>
      </c>
      <c r="AO402" s="11" t="str">
        <f ca="1">IF(OFFSET(B402,-MOD(ROW(B402),3),0)&lt;&gt;"",IF(RIGHT(G402,1)=")",VALUE(VLOOKUP(OFFSET(B402,-MOD(ROW(B402),3),0),'登録データ（男）'!A387:J1705,8,FALSE)),"0"),"0")</f>
        <v>0</v>
      </c>
      <c r="AP402" s="58">
        <f t="shared" ca="1" si="397"/>
        <v>0</v>
      </c>
      <c r="AQ402" s="58" t="str">
        <f t="shared" ref="AQ402" si="470">IF(AR402="","",RANK(AR402,$AR$18:$AR$467,1))</f>
        <v/>
      </c>
      <c r="AR402" s="58" t="str">
        <f>IF(R402="","",B402)</f>
        <v/>
      </c>
      <c r="AS402" s="58" t="str">
        <f t="shared" ref="AS402" si="471">IF(AT402="","",RANK(AT402,$AT$18:$AT$467,1))</f>
        <v/>
      </c>
      <c r="AT402" s="58" t="str">
        <f>IF(S402="","",B402)</f>
        <v/>
      </c>
      <c r="AU402" s="58" t="str">
        <f t="shared" ref="AU402" si="472">IF(AV402="","",RANK(AV402,$AV$18:$AV$467,1))</f>
        <v/>
      </c>
      <c r="AV402" s="58" t="str">
        <f>IF(OR(G402="十種競技",G403="十種競技",G404="十種競技"),B402,"")</f>
        <v/>
      </c>
      <c r="AW402" s="58"/>
      <c r="AX402" s="58">
        <f>B402</f>
        <v>0</v>
      </c>
      <c r="BD402" s="58" t="str">
        <f>IF(B402="","",VLOOKUP(B402,'登録データ（男）'!$A$3:$L$1202,8))</f>
        <v/>
      </c>
      <c r="BE402" s="58" t="str">
        <f>IF(B402="","",VLOOKUP(B402,'登録データ（男）'!$A$3:$L$1202,11))</f>
        <v/>
      </c>
      <c r="BF402" s="58" t="str">
        <f t="shared" ref="BF402:BF465" si="473">CONCATENATE(BD402,BE402)</f>
        <v/>
      </c>
      <c r="BI402" s="58">
        <f t="shared" ref="BI402:BI467" si="474">IF(H402="",0,1)</f>
        <v>0</v>
      </c>
    </row>
    <row r="403" spans="1:61" ht="18" customHeight="1">
      <c r="A403" s="250"/>
      <c r="B403" s="288"/>
      <c r="C403" s="291"/>
      <c r="D403" s="291"/>
      <c r="E403" s="109"/>
      <c r="F403" s="58" t="s">
        <v>122</v>
      </c>
      <c r="G403" s="103"/>
      <c r="H403" s="109"/>
      <c r="I403" s="102"/>
      <c r="J403" s="61" t="str">
        <f t="shared" si="401"/>
        <v/>
      </c>
      <c r="K403" s="101"/>
      <c r="L403" s="61" t="str">
        <f t="shared" si="402"/>
        <v/>
      </c>
      <c r="M403" s="101"/>
      <c r="N403" s="101"/>
      <c r="O403" s="275"/>
      <c r="P403" s="276"/>
      <c r="Q403" s="276"/>
      <c r="R403" s="260"/>
      <c r="S403" s="297"/>
      <c r="V403" s="60"/>
      <c r="W403" s="58"/>
      <c r="X403" s="58"/>
      <c r="Y403" s="58"/>
      <c r="Z403" s="58"/>
      <c r="AA403" s="58"/>
      <c r="AB403" s="58"/>
      <c r="AC403" s="58"/>
      <c r="AD403" s="58">
        <f t="shared" ca="1" si="463"/>
        <v>0</v>
      </c>
      <c r="AE403" s="58">
        <f t="shared" si="464"/>
        <v>0</v>
      </c>
      <c r="AF403" s="58" t="str">
        <f>IF(G403="","0",VLOOKUP(G403,'登録データ（男）'!$R$4:$T$27,2,FALSE))</f>
        <v>0</v>
      </c>
      <c r="AG403" s="58" t="str">
        <f t="shared" si="465"/>
        <v>00</v>
      </c>
      <c r="AH403" s="58" t="str">
        <f>IF(G403="","0",IF(OR(RIGHT(G403,1)="m",RIGHT(G403,1)="H",RIGHT(G403,1)="W",RIGHT(G403,1)="C"),1,2))</f>
        <v>0</v>
      </c>
      <c r="AI403" s="58" t="str">
        <f t="shared" si="466"/>
        <v>000000</v>
      </c>
      <c r="AJ403" s="58" t="str">
        <f t="shared" ca="1" si="467"/>
        <v/>
      </c>
      <c r="AK403" s="58">
        <f t="shared" ref="AK403:AK466" si="475">VALUE(AI403)</f>
        <v>0</v>
      </c>
      <c r="AL403" s="58" t="str">
        <f>IF(G403="","0",VALUE(VLOOKUP(G403,'登録データ（男）'!$R$4:$T$31,3,FALSE)))</f>
        <v>0</v>
      </c>
      <c r="AM403" s="58">
        <f t="shared" si="468"/>
        <v>0</v>
      </c>
      <c r="AN403" s="58">
        <f t="shared" si="469"/>
        <v>0</v>
      </c>
      <c r="AO403" s="11" t="str">
        <f ca="1">IF(OFFSET(B403,-MOD(ROW(B403),3),0)&lt;&gt;"",IF(RIGHT(G403,1)=")",VALUE(VLOOKUP(OFFSET(B403,-MOD(ROW(B403),3),0),'登録データ（男）'!A388:J1706,8,FALSE)),"0"),"0")</f>
        <v>0</v>
      </c>
      <c r="AP403" s="58">
        <f t="shared" ref="AP403:AP433" ca="1" si="476">IF(AO403=0,0,IF(RIGHT(G403,1)&lt;&gt;")",0,IF(VALUE(LEFT(AO403,1))=2,0,IF(VALUE(LEFT(AO403,1))=3,0,1))))</f>
        <v>0</v>
      </c>
      <c r="AQ403" s="58"/>
      <c r="AR403" s="58"/>
      <c r="AS403" s="58"/>
      <c r="AT403" s="58"/>
      <c r="AU403" s="58"/>
      <c r="AV403" s="58"/>
      <c r="AW403" s="58"/>
      <c r="AX403" s="58"/>
      <c r="BD403" s="58" t="str">
        <f>IF(B403="","",VLOOKUP(B403,'登録データ（男）'!$A$3:$L$1202,8))</f>
        <v/>
      </c>
      <c r="BE403" s="58" t="str">
        <f>IF(B403="","",VLOOKUP(B403,'登録データ（男）'!$A$3:$L$1202,11))</f>
        <v/>
      </c>
      <c r="BF403" s="58" t="str">
        <f t="shared" si="473"/>
        <v/>
      </c>
      <c r="BI403" s="58">
        <f t="shared" si="474"/>
        <v>0</v>
      </c>
    </row>
    <row r="404" spans="1:61" ht="18.75" customHeight="1" thickBot="1">
      <c r="A404" s="258"/>
      <c r="B404" s="289"/>
      <c r="C404" s="292"/>
      <c r="D404" s="292"/>
      <c r="E404" s="148" t="s">
        <v>460</v>
      </c>
      <c r="F404" s="73" t="s">
        <v>123</v>
      </c>
      <c r="G404" s="103"/>
      <c r="H404" s="175"/>
      <c r="I404" s="100"/>
      <c r="J404" s="64" t="str">
        <f t="shared" si="401"/>
        <v/>
      </c>
      <c r="K404" s="100"/>
      <c r="L404" s="64" t="str">
        <f t="shared" si="402"/>
        <v/>
      </c>
      <c r="M404" s="100"/>
      <c r="N404" s="98"/>
      <c r="O404" s="271"/>
      <c r="P404" s="272"/>
      <c r="Q404" s="272"/>
      <c r="R404" s="261"/>
      <c r="S404" s="298"/>
      <c r="V404" s="60"/>
      <c r="W404" s="58"/>
      <c r="X404" s="58"/>
      <c r="Y404" s="58"/>
      <c r="Z404" s="58"/>
      <c r="AA404" s="58"/>
      <c r="AB404" s="58"/>
      <c r="AC404" s="58"/>
      <c r="AD404" s="58">
        <f t="shared" ca="1" si="463"/>
        <v>0</v>
      </c>
      <c r="AE404" s="58">
        <f t="shared" si="464"/>
        <v>0</v>
      </c>
      <c r="AF404" s="58" t="str">
        <f>IF(G404="","0",VLOOKUP(G404,'登録データ（男）'!$R$4:$T$27,2,FALSE))</f>
        <v>0</v>
      </c>
      <c r="AG404" s="58" t="str">
        <f t="shared" si="465"/>
        <v>00</v>
      </c>
      <c r="AH404" s="58" t="str">
        <f>IF(G404="","0",IF(OR(RIGHT(G404,1)="m",RIGHT(G404,1)="H",RIGHT(G404,1)="W",RIGHT(G404,1)="C"),1,2))</f>
        <v>0</v>
      </c>
      <c r="AI404" s="58" t="str">
        <f t="shared" si="466"/>
        <v>000000</v>
      </c>
      <c r="AJ404" s="58" t="str">
        <f t="shared" ca="1" si="467"/>
        <v/>
      </c>
      <c r="AK404" s="58">
        <f t="shared" si="475"/>
        <v>0</v>
      </c>
      <c r="AL404" s="58" t="str">
        <f>IF(G404="","0",VALUE(VLOOKUP(G404,'登録データ（男）'!$R$4:$T$31,3,FALSE)))</f>
        <v>0</v>
      </c>
      <c r="AM404" s="58">
        <f t="shared" si="468"/>
        <v>0</v>
      </c>
      <c r="AN404" s="58">
        <f t="shared" si="469"/>
        <v>0</v>
      </c>
      <c r="AO404" s="11" t="str">
        <f ca="1">IF(OFFSET(B404,-MOD(ROW(B404),3),0)&lt;&gt;"",IF(RIGHT(G404,1)=")",VALUE(VLOOKUP(OFFSET(B404,-MOD(ROW(B404),3),0),'登録データ（男）'!A389:J1707,8,FALSE)),"0"),"0")</f>
        <v>0</v>
      </c>
      <c r="AP404" s="58">
        <f t="shared" ca="1" si="476"/>
        <v>0</v>
      </c>
      <c r="AQ404" s="58"/>
      <c r="AR404" s="58"/>
      <c r="AS404" s="58"/>
      <c r="AT404" s="58"/>
      <c r="AU404" s="58"/>
      <c r="AV404" s="58"/>
      <c r="AW404" s="58"/>
      <c r="AX404" s="58"/>
      <c r="BD404" s="58" t="str">
        <f>IF(B404="","",VLOOKUP(B404,'登録データ（男）'!$A$3:$L$1202,8))</f>
        <v/>
      </c>
      <c r="BE404" s="58" t="str">
        <f>IF(B404="","",VLOOKUP(B404,'登録データ（男）'!$A$3:$L$1202,11))</f>
        <v/>
      </c>
      <c r="BF404" s="58" t="str">
        <f t="shared" si="473"/>
        <v/>
      </c>
      <c r="BI404" s="58">
        <f t="shared" si="474"/>
        <v>0</v>
      </c>
    </row>
    <row r="405" spans="1:61" ht="18" customHeight="1" thickTop="1">
      <c r="A405" s="257">
        <v>130</v>
      </c>
      <c r="B405" s="287"/>
      <c r="C405" s="290" t="str">
        <f>IF(B405="","",VLOOKUP(B405,'登録データ（男）'!$A$3:$W$2000,2,FALSE))</f>
        <v/>
      </c>
      <c r="D405" s="290" t="str">
        <f>IF(B405="","",VLOOKUP(B405,'登録データ（男）'!$A$3:$W$2000,3,FALSE))</f>
        <v/>
      </c>
      <c r="E405" s="58" t="str">
        <f>IF(B405="","",VLOOKUP(B405,'登録データ（男）'!$A$3:$W$2000,7,FALSE))</f>
        <v/>
      </c>
      <c r="F405" s="72" t="s">
        <v>121</v>
      </c>
      <c r="G405" s="95"/>
      <c r="H405" s="176"/>
      <c r="I405" s="97"/>
      <c r="J405" s="99" t="str">
        <f t="shared" si="401"/>
        <v/>
      </c>
      <c r="K405" s="97"/>
      <c r="L405" s="99" t="str">
        <f t="shared" si="402"/>
        <v/>
      </c>
      <c r="M405" s="97"/>
      <c r="N405" s="96"/>
      <c r="O405" s="273"/>
      <c r="P405" s="274"/>
      <c r="Q405" s="274"/>
      <c r="R405" s="259"/>
      <c r="S405" s="296"/>
      <c r="V405" s="60"/>
      <c r="W405" s="58">
        <f>IF(B405="",0,IF(VLOOKUP(B405,'登録データ（男）'!$A$3:$AT$1687,29,FALSE)=1,0,1))</f>
        <v>0</v>
      </c>
      <c r="X405" s="58">
        <f>IF(B405="",1,0)</f>
        <v>1</v>
      </c>
      <c r="Y405" s="58">
        <f>IF(C405="",1,0)</f>
        <v>1</v>
      </c>
      <c r="Z405" s="58">
        <f>IF(D405="",1,0)</f>
        <v>1</v>
      </c>
      <c r="AA405" s="58">
        <f>IF(E405="",1,0)</f>
        <v>1</v>
      </c>
      <c r="AB405" s="58">
        <f>IF(E406="",1,0)</f>
        <v>1</v>
      </c>
      <c r="AC405" s="58">
        <f>SUM(X405:AB405)</f>
        <v>5</v>
      </c>
      <c r="AD405" s="58">
        <f t="shared" ca="1" si="463"/>
        <v>0</v>
      </c>
      <c r="AE405" s="58">
        <f t="shared" si="464"/>
        <v>0</v>
      </c>
      <c r="AF405" s="58" t="str">
        <f>IF(G405="","0",VLOOKUP(G405,'登録データ（男）'!$R$4:$T$27,2,FALSE))</f>
        <v>0</v>
      </c>
      <c r="AG405" s="58" t="str">
        <f t="shared" si="465"/>
        <v>00</v>
      </c>
      <c r="AH405" s="58" t="str">
        <f>IF(G405="","0",IF(OR(RIGHT(G405,1)="m",RIGHT(G405,1)="H",RIGHT(G405,1)="W",RIGHT(G405,1)="C",RIGHT(G405,1)="〉"),1,2))</f>
        <v>0</v>
      </c>
      <c r="AI405" s="58" t="str">
        <f t="shared" si="466"/>
        <v>000000</v>
      </c>
      <c r="AJ405" s="58" t="str">
        <f t="shared" ca="1" si="467"/>
        <v/>
      </c>
      <c r="AK405" s="58">
        <f t="shared" si="475"/>
        <v>0</v>
      </c>
      <c r="AL405" s="58" t="str">
        <f>IF(G405="","0",VALUE(VLOOKUP(G405,'登録データ（男）'!$R$4:$T$31,3,FALSE)))</f>
        <v>0</v>
      </c>
      <c r="AM405" s="58">
        <f t="shared" si="468"/>
        <v>0</v>
      </c>
      <c r="AN405" s="58">
        <f t="shared" si="469"/>
        <v>0</v>
      </c>
      <c r="AO405" s="11" t="str">
        <f ca="1">IF(OFFSET(B405,-MOD(ROW(B405),3),0)&lt;&gt;"",IF(RIGHT(G405,1)=")",VALUE(VLOOKUP(OFFSET(B405,-MOD(ROW(B405),3),0),'登録データ（男）'!A390:J1708,8,FALSE)),"0"),"0")</f>
        <v>0</v>
      </c>
      <c r="AP405" s="58">
        <f t="shared" ca="1" si="476"/>
        <v>0</v>
      </c>
      <c r="AQ405" s="58" t="str">
        <f t="shared" ref="AQ405" si="477">IF(AR405="","",RANK(AR405,$AR$18:$AR$467,1))</f>
        <v/>
      </c>
      <c r="AR405" s="58" t="str">
        <f>IF(R405="","",B405)</f>
        <v/>
      </c>
      <c r="AS405" s="58" t="str">
        <f t="shared" ref="AS405" si="478">IF(AT405="","",RANK(AT405,$AT$18:$AT$467,1))</f>
        <v/>
      </c>
      <c r="AT405" s="58" t="str">
        <f>IF(S405="","",B405)</f>
        <v/>
      </c>
      <c r="AU405" s="58" t="str">
        <f t="shared" ref="AU405" si="479">IF(AV405="","",RANK(AV405,$AV$18:$AV$467,1))</f>
        <v/>
      </c>
      <c r="AV405" s="58" t="str">
        <f>IF(OR(G405="十種競技",G406="十種競技",G407="十種競技"),B405,"")</f>
        <v/>
      </c>
      <c r="AW405" s="58"/>
      <c r="AX405" s="58">
        <f>B405</f>
        <v>0</v>
      </c>
      <c r="BD405" s="58" t="str">
        <f>IF(B405="","",VLOOKUP(B405,'登録データ（男）'!$A$3:$L$1202,8))</f>
        <v/>
      </c>
      <c r="BE405" s="58" t="str">
        <f>IF(B405="","",VLOOKUP(B405,'登録データ（男）'!$A$3:$L$1202,11))</f>
        <v/>
      </c>
      <c r="BF405" s="58" t="str">
        <f t="shared" si="473"/>
        <v/>
      </c>
      <c r="BI405" s="58">
        <f t="shared" si="474"/>
        <v>0</v>
      </c>
    </row>
    <row r="406" spans="1:61" ht="18" customHeight="1">
      <c r="A406" s="250"/>
      <c r="B406" s="288"/>
      <c r="C406" s="291"/>
      <c r="D406" s="291"/>
      <c r="E406" s="109"/>
      <c r="F406" s="58" t="s">
        <v>122</v>
      </c>
      <c r="G406" s="103"/>
      <c r="H406" s="109"/>
      <c r="I406" s="102"/>
      <c r="J406" s="61" t="str">
        <f t="shared" ref="J406:J467" si="480">IF(G406="","",IF(AH406=2,"","分"))</f>
        <v/>
      </c>
      <c r="K406" s="101"/>
      <c r="L406" s="61" t="str">
        <f t="shared" ref="L406:L467" si="481">IF(OR(G406="",G406="十種競技"),"",IF(AH406=2,"m","秒"))</f>
        <v/>
      </c>
      <c r="M406" s="101"/>
      <c r="N406" s="101"/>
      <c r="O406" s="275"/>
      <c r="P406" s="276"/>
      <c r="Q406" s="276"/>
      <c r="R406" s="260"/>
      <c r="S406" s="297"/>
      <c r="V406" s="60"/>
      <c r="W406" s="58"/>
      <c r="X406" s="58"/>
      <c r="Y406" s="58"/>
      <c r="Z406" s="58"/>
      <c r="AA406" s="58"/>
      <c r="AB406" s="58"/>
      <c r="AC406" s="58"/>
      <c r="AD406" s="58">
        <f t="shared" ca="1" si="463"/>
        <v>0</v>
      </c>
      <c r="AE406" s="58">
        <f t="shared" si="464"/>
        <v>0</v>
      </c>
      <c r="AF406" s="58" t="str">
        <f>IF(G406="","0",VLOOKUP(G406,'登録データ（男）'!$R$4:$T$27,2,FALSE))</f>
        <v>0</v>
      </c>
      <c r="AG406" s="58" t="str">
        <f t="shared" si="465"/>
        <v>00</v>
      </c>
      <c r="AH406" s="58" t="str">
        <f>IF(G406="","0",IF(OR(RIGHT(G406,1)="m",RIGHT(G406,1)="H",RIGHT(G406,1)="W",RIGHT(G406,1)="C"),1,2))</f>
        <v>0</v>
      </c>
      <c r="AI406" s="58" t="str">
        <f t="shared" si="466"/>
        <v>000000</v>
      </c>
      <c r="AJ406" s="58" t="str">
        <f t="shared" ca="1" si="467"/>
        <v/>
      </c>
      <c r="AK406" s="58">
        <f t="shared" si="475"/>
        <v>0</v>
      </c>
      <c r="AL406" s="58" t="str">
        <f>IF(G406="","0",VALUE(VLOOKUP(G406,'登録データ（男）'!$R$4:$T$31,3,FALSE)))</f>
        <v>0</v>
      </c>
      <c r="AM406" s="58">
        <f t="shared" si="468"/>
        <v>0</v>
      </c>
      <c r="AN406" s="58">
        <f t="shared" si="469"/>
        <v>0</v>
      </c>
      <c r="AO406" s="11" t="str">
        <f ca="1">IF(OFFSET(B406,-MOD(ROW(B406),3),0)&lt;&gt;"",IF(RIGHT(G406,1)=")",VALUE(VLOOKUP(OFFSET(B406,-MOD(ROW(B406),3),0),'登録データ（男）'!A391:J1709,8,FALSE)),"0"),"0")</f>
        <v>0</v>
      </c>
      <c r="AP406" s="58">
        <f t="shared" ca="1" si="476"/>
        <v>0</v>
      </c>
      <c r="AQ406" s="58"/>
      <c r="AR406" s="58"/>
      <c r="AS406" s="58"/>
      <c r="AT406" s="58"/>
      <c r="AU406" s="58"/>
      <c r="AV406" s="58"/>
      <c r="AW406" s="58"/>
      <c r="AX406" s="58"/>
      <c r="BD406" s="58" t="str">
        <f>IF(B406="","",VLOOKUP(B406,'登録データ（男）'!$A$3:$L$1202,8))</f>
        <v/>
      </c>
      <c r="BE406" s="58" t="str">
        <f>IF(B406="","",VLOOKUP(B406,'登録データ（男）'!$A$3:$L$1202,11))</f>
        <v/>
      </c>
      <c r="BF406" s="58" t="str">
        <f t="shared" si="473"/>
        <v/>
      </c>
      <c r="BI406" s="58">
        <f t="shared" si="474"/>
        <v>0</v>
      </c>
    </row>
    <row r="407" spans="1:61" ht="18.75" customHeight="1" thickBot="1">
      <c r="A407" s="258"/>
      <c r="B407" s="289"/>
      <c r="C407" s="292"/>
      <c r="D407" s="292"/>
      <c r="E407" s="148" t="s">
        <v>460</v>
      </c>
      <c r="F407" s="73" t="s">
        <v>123</v>
      </c>
      <c r="G407" s="103"/>
      <c r="H407" s="175"/>
      <c r="I407" s="100"/>
      <c r="J407" s="64" t="str">
        <f t="shared" si="480"/>
        <v/>
      </c>
      <c r="K407" s="100"/>
      <c r="L407" s="64" t="str">
        <f t="shared" si="481"/>
        <v/>
      </c>
      <c r="M407" s="100"/>
      <c r="N407" s="98"/>
      <c r="O407" s="271"/>
      <c r="P407" s="272"/>
      <c r="Q407" s="272"/>
      <c r="R407" s="261"/>
      <c r="S407" s="298"/>
      <c r="V407" s="60"/>
      <c r="W407" s="58"/>
      <c r="X407" s="58"/>
      <c r="Y407" s="58"/>
      <c r="Z407" s="58"/>
      <c r="AA407" s="58"/>
      <c r="AB407" s="58"/>
      <c r="AC407" s="58"/>
      <c r="AD407" s="58">
        <f t="shared" ca="1" si="463"/>
        <v>0</v>
      </c>
      <c r="AE407" s="58">
        <f t="shared" si="464"/>
        <v>0</v>
      </c>
      <c r="AF407" s="58" t="str">
        <f>IF(G407="","0",VLOOKUP(G407,'登録データ（男）'!$R$4:$T$27,2,FALSE))</f>
        <v>0</v>
      </c>
      <c r="AG407" s="58" t="str">
        <f t="shared" si="465"/>
        <v>00</v>
      </c>
      <c r="AH407" s="58" t="str">
        <f>IF(G407="","0",IF(OR(RIGHT(G407,1)="m",RIGHT(G407,1)="H",RIGHT(G407,1)="W",RIGHT(G407,1)="C"),1,2))</f>
        <v>0</v>
      </c>
      <c r="AI407" s="58" t="str">
        <f t="shared" si="466"/>
        <v>000000</v>
      </c>
      <c r="AJ407" s="58" t="str">
        <f t="shared" ca="1" si="467"/>
        <v/>
      </c>
      <c r="AK407" s="58">
        <f t="shared" si="475"/>
        <v>0</v>
      </c>
      <c r="AL407" s="58" t="str">
        <f>IF(G407="","0",VALUE(VLOOKUP(G407,'登録データ（男）'!$R$4:$T$31,3,FALSE)))</f>
        <v>0</v>
      </c>
      <c r="AM407" s="58">
        <f t="shared" si="468"/>
        <v>0</v>
      </c>
      <c r="AN407" s="58">
        <f t="shared" si="469"/>
        <v>0</v>
      </c>
      <c r="AO407" s="11" t="str">
        <f ca="1">IF(OFFSET(B407,-MOD(ROW(B407),3),0)&lt;&gt;"",IF(RIGHT(G407,1)=")",VALUE(VLOOKUP(OFFSET(B407,-MOD(ROW(B407),3),0),'登録データ（男）'!A392:J1710,8,FALSE)),"0"),"0")</f>
        <v>0</v>
      </c>
      <c r="AP407" s="58">
        <f t="shared" ca="1" si="476"/>
        <v>0</v>
      </c>
      <c r="AQ407" s="58"/>
      <c r="AR407" s="58"/>
      <c r="AS407" s="58"/>
      <c r="AT407" s="58"/>
      <c r="AU407" s="58"/>
      <c r="AV407" s="58"/>
      <c r="AW407" s="58"/>
      <c r="AX407" s="58"/>
      <c r="BD407" s="58" t="str">
        <f>IF(B407="","",VLOOKUP(B407,'登録データ（男）'!$A$3:$L$1202,8))</f>
        <v/>
      </c>
      <c r="BE407" s="58" t="str">
        <f>IF(B407="","",VLOOKUP(B407,'登録データ（男）'!$A$3:$L$1202,11))</f>
        <v/>
      </c>
      <c r="BF407" s="58" t="str">
        <f t="shared" si="473"/>
        <v/>
      </c>
      <c r="BI407" s="58">
        <f t="shared" si="474"/>
        <v>0</v>
      </c>
    </row>
    <row r="408" spans="1:61" ht="18" customHeight="1" thickTop="1">
      <c r="A408" s="257">
        <v>131</v>
      </c>
      <c r="B408" s="287"/>
      <c r="C408" s="290" t="str">
        <f>IF(B408="","",VLOOKUP(B408,'登録データ（男）'!$A$3:$W$2000,2,FALSE))</f>
        <v/>
      </c>
      <c r="D408" s="290" t="str">
        <f>IF(B408="","",VLOOKUP(B408,'登録データ（男）'!$A$3:$W$2000,3,FALSE))</f>
        <v/>
      </c>
      <c r="E408" s="58" t="str">
        <f>IF(B408="","",VLOOKUP(B408,'登録データ（男）'!$A$3:$W$2000,7,FALSE))</f>
        <v/>
      </c>
      <c r="F408" s="72" t="s">
        <v>121</v>
      </c>
      <c r="G408" s="95"/>
      <c r="H408" s="176"/>
      <c r="I408" s="97"/>
      <c r="J408" s="99" t="str">
        <f t="shared" si="480"/>
        <v/>
      </c>
      <c r="K408" s="97"/>
      <c r="L408" s="99" t="str">
        <f t="shared" si="481"/>
        <v/>
      </c>
      <c r="M408" s="97"/>
      <c r="N408" s="96"/>
      <c r="O408" s="273"/>
      <c r="P408" s="274"/>
      <c r="Q408" s="274"/>
      <c r="R408" s="259"/>
      <c r="S408" s="296"/>
      <c r="V408" s="60"/>
      <c r="W408" s="58">
        <f>IF(B408="",0,IF(VLOOKUP(B408,'登録データ（男）'!$A$3:$AT$1687,29,FALSE)=1,0,1))</f>
        <v>0</v>
      </c>
      <c r="X408" s="58">
        <f>IF(B408="",1,0)</f>
        <v>1</v>
      </c>
      <c r="Y408" s="58">
        <f>IF(B408="",1,0)</f>
        <v>1</v>
      </c>
      <c r="Z408" s="58">
        <f>IF(D408="",1,0)</f>
        <v>1</v>
      </c>
      <c r="AA408" s="58">
        <f>IF(E408="",1,0)</f>
        <v>1</v>
      </c>
      <c r="AB408" s="58">
        <f>IF(E409="",1,0)</f>
        <v>1</v>
      </c>
      <c r="AC408" s="58">
        <f>SUM(X408:AB408)</f>
        <v>5</v>
      </c>
      <c r="AD408" s="58">
        <f t="shared" ca="1" si="463"/>
        <v>0</v>
      </c>
      <c r="AE408" s="58">
        <f t="shared" si="464"/>
        <v>0</v>
      </c>
      <c r="AF408" s="58" t="str">
        <f>IF(G408="","0",VLOOKUP(G408,'登録データ（男）'!$R$4:$T$27,2,FALSE))</f>
        <v>0</v>
      </c>
      <c r="AG408" s="58" t="str">
        <f t="shared" si="465"/>
        <v>00</v>
      </c>
      <c r="AH408" s="58" t="str">
        <f>IF(G408="","0",IF(OR(RIGHT(G408,1)="m",RIGHT(G408,1)="H",RIGHT(G408,1)="W",RIGHT(G408,1)="C",RIGHT(G408,1)="〉"),1,2))</f>
        <v>0</v>
      </c>
      <c r="AI408" s="58" t="str">
        <f t="shared" si="466"/>
        <v>000000</v>
      </c>
      <c r="AJ408" s="58" t="str">
        <f ca="1">IF(G408="","",IF(OFFSET(#REF!,-MOD(ROW(#REF!),3),0)="","0",CONCATENATE(AF408," ",IF(AH408=1,RIGHT(AI408+10000000,7),RIGHT(AI408+100000,5)))))</f>
        <v/>
      </c>
      <c r="AK408" s="58">
        <f t="shared" si="475"/>
        <v>0</v>
      </c>
      <c r="AL408" s="58" t="str">
        <f>IF(G408="","0",VALUE(VLOOKUP(G408,'登録データ（男）'!$R$4:$T$31,3,FALSE)))</f>
        <v>0</v>
      </c>
      <c r="AM408" s="58">
        <f t="shared" si="468"/>
        <v>0</v>
      </c>
      <c r="AN408" s="58">
        <f t="shared" si="469"/>
        <v>0</v>
      </c>
      <c r="AO408" s="11" t="str">
        <f ca="1">IF(OFFSET(B408,-MOD(ROW(B408),3),0)&lt;&gt;"",IF(RIGHT(G408,1)=")",VALUE(VLOOKUP(OFFSET(B408,-MOD(ROW(B408),3),0),'登録データ（男）'!A393:J1711,8,FALSE)),"0"),"0")</f>
        <v>0</v>
      </c>
      <c r="AP408" s="58">
        <f t="shared" ca="1" si="476"/>
        <v>0</v>
      </c>
      <c r="AQ408" s="58" t="str">
        <f t="shared" ref="AQ408" si="482">IF(AR408="","",RANK(AR408,$AR$18:$AR$467,1))</f>
        <v/>
      </c>
      <c r="AR408" s="58" t="str">
        <f>IF(R408="","",#REF!)</f>
        <v/>
      </c>
      <c r="AS408" s="58" t="str">
        <f t="shared" ref="AS408" si="483">IF(AT408="","",RANK(AT408,$AT$18:$AT$467,1))</f>
        <v/>
      </c>
      <c r="AT408" s="58" t="str">
        <f>IF(S408="","",#REF!)</f>
        <v/>
      </c>
      <c r="AU408" s="58" t="str">
        <f t="shared" ref="AU408" si="484">IF(AV408="","",RANK(AV408,$AV$18:$AV$467,1))</f>
        <v/>
      </c>
      <c r="AV408" s="58" t="str">
        <f>IF(OR(G408="十種競技",G409="十種競技",G410="十種競技"),#REF!,"")</f>
        <v/>
      </c>
      <c r="AW408" s="58"/>
      <c r="AX408" s="58" t="e">
        <f>#REF!</f>
        <v>#REF!</v>
      </c>
      <c r="BD408" s="58" t="str">
        <f>IF(B408="","",VLOOKUP(B408,'登録データ（男）'!$A$3:$L$1202,8))</f>
        <v/>
      </c>
      <c r="BE408" s="58" t="str">
        <f>IF(B408="","",VLOOKUP(B408,'登録データ（男）'!$A$3:$L$1202,11))</f>
        <v/>
      </c>
      <c r="BF408" s="58" t="str">
        <f t="shared" si="473"/>
        <v/>
      </c>
      <c r="BI408" s="58">
        <f t="shared" si="474"/>
        <v>0</v>
      </c>
    </row>
    <row r="409" spans="1:61" ht="18.75" customHeight="1">
      <c r="A409" s="250"/>
      <c r="B409" s="288"/>
      <c r="C409" s="291"/>
      <c r="D409" s="291"/>
      <c r="E409" s="109"/>
      <c r="F409" s="58" t="s">
        <v>122</v>
      </c>
      <c r="G409" s="103"/>
      <c r="H409" s="109"/>
      <c r="I409" s="102"/>
      <c r="J409" s="61" t="str">
        <f t="shared" si="480"/>
        <v/>
      </c>
      <c r="K409" s="101"/>
      <c r="L409" s="61" t="str">
        <f t="shared" si="481"/>
        <v/>
      </c>
      <c r="M409" s="101"/>
      <c r="N409" s="101"/>
      <c r="O409" s="275"/>
      <c r="P409" s="276"/>
      <c r="Q409" s="276"/>
      <c r="R409" s="260"/>
      <c r="S409" s="297"/>
      <c r="V409" s="60"/>
      <c r="W409" s="58"/>
      <c r="X409" s="58"/>
      <c r="Y409" s="58"/>
      <c r="Z409" s="58"/>
      <c r="AA409" s="58"/>
      <c r="AB409" s="58"/>
      <c r="AC409" s="58"/>
      <c r="AD409" s="58">
        <f t="shared" ca="1" si="463"/>
        <v>0</v>
      </c>
      <c r="AE409" s="58">
        <f t="shared" si="464"/>
        <v>0</v>
      </c>
      <c r="AF409" s="58" t="str">
        <f>IF(G409="","0",VLOOKUP(G409,'登録データ（男）'!$R$4:$T$27,2,FALSE))</f>
        <v>0</v>
      </c>
      <c r="AG409" s="58" t="str">
        <f t="shared" si="465"/>
        <v>00</v>
      </c>
      <c r="AH409" s="58" t="str">
        <f>IF(G409="","0",IF(OR(RIGHT(G409,1)="m",RIGHT(G409,1)="H",RIGHT(G409,1)="W",RIGHT(G409,1)="C"),1,2))</f>
        <v>0</v>
      </c>
      <c r="AI409" s="58" t="str">
        <f t="shared" si="466"/>
        <v>000000</v>
      </c>
      <c r="AJ409" s="58" t="str">
        <f t="shared" ref="AJ409:AJ440" ca="1" si="485">IF(G409="","",IF(OFFSET(B409,-MOD(ROW(B409),3),0)="","0",CONCATENATE(AF409," ",IF(AH409=1,RIGHT(AI409+10000000,7),RIGHT(AI409+100000,5)))))</f>
        <v/>
      </c>
      <c r="AK409" s="58">
        <f t="shared" si="475"/>
        <v>0</v>
      </c>
      <c r="AL409" s="58" t="str">
        <f>IF(G409="","0",VALUE(VLOOKUP(G409,'登録データ（男）'!$R$4:$T$31,3,FALSE)))</f>
        <v>0</v>
      </c>
      <c r="AM409" s="58">
        <f t="shared" si="468"/>
        <v>0</v>
      </c>
      <c r="AN409" s="58">
        <f t="shared" si="469"/>
        <v>0</v>
      </c>
      <c r="AO409" s="11" t="str">
        <f ca="1">IF(OFFSET(B409,-MOD(ROW(B409),3),0)&lt;&gt;"",IF(RIGHT(G409,1)=")",VALUE(VLOOKUP(OFFSET(B409,-MOD(ROW(B409),3),0),'登録データ（男）'!A394:J1712,8,FALSE)),"0"),"0")</f>
        <v>0</v>
      </c>
      <c r="AP409" s="58">
        <f t="shared" ca="1" si="476"/>
        <v>0</v>
      </c>
      <c r="AQ409" s="58"/>
      <c r="AR409" s="58"/>
      <c r="AS409" s="58"/>
      <c r="AT409" s="58"/>
      <c r="AU409" s="58"/>
      <c r="AV409" s="58"/>
      <c r="AW409" s="58"/>
      <c r="AX409" s="58"/>
      <c r="BD409" s="58" t="str">
        <f>IF(B409="","",VLOOKUP(B409,'登録データ（男）'!$A$3:$L$1202,8))</f>
        <v/>
      </c>
      <c r="BE409" s="58" t="str">
        <f>IF(B409="","",VLOOKUP(B409,'登録データ（男）'!$A$3:$L$1202,11))</f>
        <v/>
      </c>
      <c r="BF409" s="58" t="str">
        <f t="shared" si="473"/>
        <v/>
      </c>
      <c r="BI409" s="58">
        <f t="shared" si="474"/>
        <v>0</v>
      </c>
    </row>
    <row r="410" spans="1:61" ht="18.75" customHeight="1" thickBot="1">
      <c r="A410" s="258"/>
      <c r="B410" s="289"/>
      <c r="C410" s="292"/>
      <c r="D410" s="292"/>
      <c r="E410" s="148" t="s">
        <v>460</v>
      </c>
      <c r="F410" s="73" t="s">
        <v>123</v>
      </c>
      <c r="G410" s="103"/>
      <c r="H410" s="175"/>
      <c r="I410" s="100"/>
      <c r="J410" s="64" t="str">
        <f t="shared" si="480"/>
        <v/>
      </c>
      <c r="K410" s="100"/>
      <c r="L410" s="64" t="str">
        <f t="shared" si="481"/>
        <v/>
      </c>
      <c r="M410" s="100"/>
      <c r="N410" s="98"/>
      <c r="O410" s="271"/>
      <c r="P410" s="272"/>
      <c r="Q410" s="272"/>
      <c r="R410" s="261"/>
      <c r="S410" s="298"/>
      <c r="V410" s="60"/>
      <c r="W410" s="58"/>
      <c r="X410" s="58"/>
      <c r="Y410" s="58"/>
      <c r="Z410" s="58"/>
      <c r="AA410" s="58"/>
      <c r="AB410" s="58"/>
      <c r="AC410" s="58"/>
      <c r="AD410" s="58">
        <f t="shared" ca="1" si="463"/>
        <v>0</v>
      </c>
      <c r="AE410" s="58">
        <f t="shared" si="464"/>
        <v>0</v>
      </c>
      <c r="AF410" s="58" t="str">
        <f>IF(G410="","0",VLOOKUP(G410,'登録データ（男）'!$R$4:$T$27,2,FALSE))</f>
        <v>0</v>
      </c>
      <c r="AG410" s="58" t="str">
        <f t="shared" si="465"/>
        <v>00</v>
      </c>
      <c r="AH410" s="58" t="str">
        <f>IF(G410="","0",IF(OR(RIGHT(G410,1)="m",RIGHT(G410,1)="H",RIGHT(G410,1)="W",RIGHT(G410,1)="C"),1,2))</f>
        <v>0</v>
      </c>
      <c r="AI410" s="58" t="str">
        <f t="shared" si="466"/>
        <v>000000</v>
      </c>
      <c r="AJ410" s="58" t="str">
        <f t="shared" ca="1" si="485"/>
        <v/>
      </c>
      <c r="AK410" s="58">
        <f t="shared" si="475"/>
        <v>0</v>
      </c>
      <c r="AL410" s="58" t="str">
        <f>IF(G410="","0",VALUE(VLOOKUP(G410,'登録データ（男）'!$R$4:$T$31,3,FALSE)))</f>
        <v>0</v>
      </c>
      <c r="AM410" s="58">
        <f t="shared" si="468"/>
        <v>0</v>
      </c>
      <c r="AN410" s="58">
        <f t="shared" si="469"/>
        <v>0</v>
      </c>
      <c r="AO410" s="11" t="str">
        <f ca="1">IF(OFFSET(B410,-MOD(ROW(B410),3),0)&lt;&gt;"",IF(RIGHT(G410,1)=")",VALUE(VLOOKUP(OFFSET(B410,-MOD(ROW(B410),3),0),'登録データ（男）'!A395:J1713,8,FALSE)),"0"),"0")</f>
        <v>0</v>
      </c>
      <c r="AP410" s="58">
        <f t="shared" ca="1" si="476"/>
        <v>0</v>
      </c>
      <c r="AQ410" s="58"/>
      <c r="AR410" s="58"/>
      <c r="AS410" s="58"/>
      <c r="AT410" s="58"/>
      <c r="AU410" s="58"/>
      <c r="AV410" s="58"/>
      <c r="AW410" s="58"/>
      <c r="AX410" s="58"/>
      <c r="BD410" s="58" t="str">
        <f>IF(B410="","",VLOOKUP(B410,'登録データ（男）'!$A$3:$L$1202,8))</f>
        <v/>
      </c>
      <c r="BE410" s="58" t="str">
        <f>IF(B410="","",VLOOKUP(B410,'登録データ（男）'!$A$3:$L$1202,11))</f>
        <v/>
      </c>
      <c r="BF410" s="58" t="str">
        <f t="shared" si="473"/>
        <v/>
      </c>
      <c r="BI410" s="58">
        <f t="shared" si="474"/>
        <v>0</v>
      </c>
    </row>
    <row r="411" spans="1:61" ht="18" customHeight="1" thickTop="1">
      <c r="A411" s="257">
        <v>132</v>
      </c>
      <c r="B411" s="287"/>
      <c r="C411" s="290" t="str">
        <f>IF(B411="","",VLOOKUP(B411,'登録データ（男）'!$A$3:$W$2000,2,FALSE))</f>
        <v/>
      </c>
      <c r="D411" s="290" t="str">
        <f>IF(B411="","",VLOOKUP(B411,'登録データ（男）'!$A$3:$W$2000,3,FALSE))</f>
        <v/>
      </c>
      <c r="E411" s="58" t="str">
        <f>IF(B411="","",VLOOKUP(B411,'登録データ（男）'!$A$3:$W$2000,7,FALSE))</f>
        <v/>
      </c>
      <c r="F411" s="72" t="s">
        <v>121</v>
      </c>
      <c r="G411" s="95"/>
      <c r="H411" s="176"/>
      <c r="I411" s="97"/>
      <c r="J411" s="99" t="str">
        <f t="shared" si="480"/>
        <v/>
      </c>
      <c r="K411" s="97"/>
      <c r="L411" s="99" t="str">
        <f t="shared" si="481"/>
        <v/>
      </c>
      <c r="M411" s="97"/>
      <c r="N411" s="96"/>
      <c r="O411" s="273"/>
      <c r="P411" s="274"/>
      <c r="Q411" s="274"/>
      <c r="R411" s="259"/>
      <c r="S411" s="296"/>
      <c r="V411" s="60"/>
      <c r="W411" s="58">
        <f>IF(B411="",0,IF(VLOOKUP(B411,'登録データ（男）'!$A$3:$AT$1687,29,FALSE)=1,0,1))</f>
        <v>0</v>
      </c>
      <c r="X411" s="58">
        <f>IF(B411="",1,0)</f>
        <v>1</v>
      </c>
      <c r="Y411" s="58">
        <f>IF(C411="",1,0)</f>
        <v>1</v>
      </c>
      <c r="Z411" s="58">
        <f>IF(D411="",1,0)</f>
        <v>1</v>
      </c>
      <c r="AA411" s="58">
        <f>IF(E411="",1,0)</f>
        <v>1</v>
      </c>
      <c r="AB411" s="58">
        <f>IF(E412="",1,0)</f>
        <v>1</v>
      </c>
      <c r="AC411" s="58">
        <f>SUM(X411:AB411)</f>
        <v>5</v>
      </c>
      <c r="AD411" s="58">
        <f t="shared" ca="1" si="463"/>
        <v>0</v>
      </c>
      <c r="AE411" s="58">
        <f t="shared" si="464"/>
        <v>0</v>
      </c>
      <c r="AF411" s="58" t="str">
        <f>IF(G411="","0",VLOOKUP(G411,'登録データ（男）'!$R$4:$T$27,2,FALSE))</f>
        <v>0</v>
      </c>
      <c r="AG411" s="58" t="str">
        <f t="shared" si="465"/>
        <v>00</v>
      </c>
      <c r="AH411" s="58" t="str">
        <f>IF(G411="","0",IF(OR(RIGHT(G411,1)="m",RIGHT(G411,1)="H",RIGHT(G411,1)="W",RIGHT(G411,1)="C",RIGHT(G411,1)="〉"),1,2))</f>
        <v>0</v>
      </c>
      <c r="AI411" s="58" t="str">
        <f t="shared" si="466"/>
        <v>000000</v>
      </c>
      <c r="AJ411" s="58" t="str">
        <f t="shared" ca="1" si="485"/>
        <v/>
      </c>
      <c r="AK411" s="58">
        <f t="shared" si="475"/>
        <v>0</v>
      </c>
      <c r="AL411" s="58" t="str">
        <f>IF(G411="","0",VALUE(VLOOKUP(G411,'登録データ（男）'!$R$4:$T$31,3,FALSE)))</f>
        <v>0</v>
      </c>
      <c r="AM411" s="58">
        <f t="shared" si="468"/>
        <v>0</v>
      </c>
      <c r="AN411" s="58">
        <f t="shared" si="469"/>
        <v>0</v>
      </c>
      <c r="AO411" s="11" t="str">
        <f ca="1">IF(OFFSET(B411,-MOD(ROW(B411),3),0)&lt;&gt;"",IF(RIGHT(G411,1)=")",VALUE(VLOOKUP(OFFSET(B411,-MOD(ROW(B411),3),0),'登録データ（男）'!A396:J1714,8,FALSE)),"0"),"0")</f>
        <v>0</v>
      </c>
      <c r="AP411" s="58">
        <f t="shared" ca="1" si="476"/>
        <v>0</v>
      </c>
      <c r="AQ411" s="58" t="str">
        <f t="shared" ref="AQ411" si="486">IF(AR411="","",RANK(AR411,$AR$18:$AR$467,1))</f>
        <v/>
      </c>
      <c r="AR411" s="58" t="str">
        <f>IF(R411="","",B411)</f>
        <v/>
      </c>
      <c r="AS411" s="58" t="str">
        <f t="shared" ref="AS411" si="487">IF(AT411="","",RANK(AT411,$AT$18:$AT$467,1))</f>
        <v/>
      </c>
      <c r="AT411" s="58" t="str">
        <f>IF(S411="","",B411)</f>
        <v/>
      </c>
      <c r="AU411" s="58" t="str">
        <f t="shared" ref="AU411" si="488">IF(AV411="","",RANK(AV411,$AV$18:$AV$467,1))</f>
        <v/>
      </c>
      <c r="AV411" s="58" t="str">
        <f>IF(OR(G411="十種競技",G412="十種競技",G413="十種競技"),B411,"")</f>
        <v/>
      </c>
      <c r="AW411" s="58"/>
      <c r="AX411" s="58">
        <f>B411</f>
        <v>0</v>
      </c>
      <c r="BD411" s="58" t="str">
        <f>IF(B411="","",VLOOKUP(B411,'登録データ（男）'!$A$3:$L$1202,8))</f>
        <v/>
      </c>
      <c r="BE411" s="58" t="str">
        <f>IF(B411="","",VLOOKUP(B411,'登録データ（男）'!$A$3:$L$1202,11))</f>
        <v/>
      </c>
      <c r="BF411" s="58" t="str">
        <f t="shared" si="473"/>
        <v/>
      </c>
      <c r="BI411" s="58">
        <f t="shared" si="474"/>
        <v>0</v>
      </c>
    </row>
    <row r="412" spans="1:61" ht="18.75" customHeight="1">
      <c r="A412" s="250"/>
      <c r="B412" s="288"/>
      <c r="C412" s="291"/>
      <c r="D412" s="291"/>
      <c r="E412" s="109"/>
      <c r="F412" s="58" t="s">
        <v>122</v>
      </c>
      <c r="G412" s="103"/>
      <c r="H412" s="109"/>
      <c r="I412" s="102"/>
      <c r="J412" s="61" t="str">
        <f t="shared" si="480"/>
        <v/>
      </c>
      <c r="K412" s="101"/>
      <c r="L412" s="61" t="str">
        <f t="shared" si="481"/>
        <v/>
      </c>
      <c r="M412" s="101"/>
      <c r="N412" s="101"/>
      <c r="O412" s="275"/>
      <c r="P412" s="276"/>
      <c r="Q412" s="276"/>
      <c r="R412" s="260"/>
      <c r="S412" s="297"/>
      <c r="V412" s="60"/>
      <c r="W412" s="58"/>
      <c r="X412" s="58"/>
      <c r="Y412" s="58"/>
      <c r="Z412" s="58"/>
      <c r="AA412" s="58"/>
      <c r="AB412" s="58"/>
      <c r="AC412" s="58"/>
      <c r="AD412" s="58">
        <f t="shared" ca="1" si="463"/>
        <v>0</v>
      </c>
      <c r="AE412" s="58">
        <f t="shared" si="464"/>
        <v>0</v>
      </c>
      <c r="AF412" s="58" t="str">
        <f>IF(G412="","0",VLOOKUP(G412,'登録データ（男）'!$R$4:$T$27,2,FALSE))</f>
        <v>0</v>
      </c>
      <c r="AG412" s="58" t="str">
        <f t="shared" si="465"/>
        <v>00</v>
      </c>
      <c r="AH412" s="58" t="str">
        <f>IF(G412="","0",IF(OR(RIGHT(G412,1)="m",RIGHT(G412,1)="H",RIGHT(G412,1)="W",RIGHT(G412,1)="C"),1,2))</f>
        <v>0</v>
      </c>
      <c r="AI412" s="58" t="str">
        <f t="shared" si="466"/>
        <v>000000</v>
      </c>
      <c r="AJ412" s="58" t="str">
        <f t="shared" ca="1" si="485"/>
        <v/>
      </c>
      <c r="AK412" s="58">
        <f t="shared" si="475"/>
        <v>0</v>
      </c>
      <c r="AL412" s="58" t="str">
        <f>IF(G412="","0",VALUE(VLOOKUP(G412,'登録データ（男）'!$R$4:$T$31,3,FALSE)))</f>
        <v>0</v>
      </c>
      <c r="AM412" s="58">
        <f t="shared" si="468"/>
        <v>0</v>
      </c>
      <c r="AN412" s="58">
        <f t="shared" si="469"/>
        <v>0</v>
      </c>
      <c r="AO412" s="11" t="str">
        <f ca="1">IF(OFFSET(B412,-MOD(ROW(B412),3),0)&lt;&gt;"",IF(RIGHT(G412,1)=")",VALUE(VLOOKUP(OFFSET(B412,-MOD(ROW(B412),3),0),'登録データ（男）'!A397:J1715,8,FALSE)),"0"),"0")</f>
        <v>0</v>
      </c>
      <c r="AP412" s="58">
        <f t="shared" ca="1" si="476"/>
        <v>0</v>
      </c>
      <c r="AQ412" s="58"/>
      <c r="AR412" s="58"/>
      <c r="AS412" s="58"/>
      <c r="AT412" s="58"/>
      <c r="AU412" s="58"/>
      <c r="AV412" s="58"/>
      <c r="AW412" s="58"/>
      <c r="AX412" s="58"/>
      <c r="BD412" s="58" t="str">
        <f>IF(B412="","",VLOOKUP(B412,'登録データ（男）'!$A$3:$L$1202,8))</f>
        <v/>
      </c>
      <c r="BE412" s="58" t="str">
        <f>IF(B412="","",VLOOKUP(B412,'登録データ（男）'!$A$3:$L$1202,11))</f>
        <v/>
      </c>
      <c r="BF412" s="58" t="str">
        <f t="shared" si="473"/>
        <v/>
      </c>
      <c r="BI412" s="58">
        <f t="shared" si="474"/>
        <v>0</v>
      </c>
    </row>
    <row r="413" spans="1:61" ht="18.75" customHeight="1" thickBot="1">
      <c r="A413" s="258"/>
      <c r="B413" s="289"/>
      <c r="C413" s="292"/>
      <c r="D413" s="292"/>
      <c r="E413" s="148" t="s">
        <v>460</v>
      </c>
      <c r="F413" s="73" t="s">
        <v>123</v>
      </c>
      <c r="G413" s="103"/>
      <c r="H413" s="175"/>
      <c r="I413" s="100"/>
      <c r="J413" s="64" t="str">
        <f t="shared" si="480"/>
        <v/>
      </c>
      <c r="K413" s="100"/>
      <c r="L413" s="64" t="str">
        <f t="shared" si="481"/>
        <v/>
      </c>
      <c r="M413" s="100"/>
      <c r="N413" s="98"/>
      <c r="O413" s="271"/>
      <c r="P413" s="272"/>
      <c r="Q413" s="272"/>
      <c r="R413" s="261"/>
      <c r="S413" s="298"/>
      <c r="V413" s="60"/>
      <c r="W413" s="58"/>
      <c r="X413" s="58"/>
      <c r="Y413" s="58"/>
      <c r="Z413" s="58"/>
      <c r="AA413" s="58"/>
      <c r="AB413" s="58"/>
      <c r="AC413" s="58"/>
      <c r="AD413" s="58">
        <f t="shared" ca="1" si="463"/>
        <v>0</v>
      </c>
      <c r="AE413" s="58">
        <f t="shared" si="464"/>
        <v>0</v>
      </c>
      <c r="AF413" s="58" t="str">
        <f>IF(G413="","0",VLOOKUP(G413,'登録データ（男）'!$R$4:$T$27,2,FALSE))</f>
        <v>0</v>
      </c>
      <c r="AG413" s="58" t="str">
        <f t="shared" si="465"/>
        <v>00</v>
      </c>
      <c r="AH413" s="58" t="str">
        <f>IF(G413="","0",IF(OR(RIGHT(G413,1)="m",RIGHT(G413,1)="H",RIGHT(G413,1)="W",RIGHT(G413,1)="C"),1,2))</f>
        <v>0</v>
      </c>
      <c r="AI413" s="58" t="str">
        <f t="shared" si="466"/>
        <v>000000</v>
      </c>
      <c r="AJ413" s="58" t="str">
        <f t="shared" ca="1" si="485"/>
        <v/>
      </c>
      <c r="AK413" s="58">
        <f t="shared" si="475"/>
        <v>0</v>
      </c>
      <c r="AL413" s="58" t="str">
        <f>IF(G413="","0",VALUE(VLOOKUP(G413,'登録データ（男）'!$R$4:$T$31,3,FALSE)))</f>
        <v>0</v>
      </c>
      <c r="AM413" s="58">
        <f t="shared" si="468"/>
        <v>0</v>
      </c>
      <c r="AN413" s="58">
        <f t="shared" si="469"/>
        <v>0</v>
      </c>
      <c r="AO413" s="11" t="str">
        <f ca="1">IF(OFFSET(B413,-MOD(ROW(B413),3),0)&lt;&gt;"",IF(RIGHT(G413,1)=")",VALUE(VLOOKUP(OFFSET(B413,-MOD(ROW(B413),3),0),'登録データ（男）'!A398:J1716,8,FALSE)),"0"),"0")</f>
        <v>0</v>
      </c>
      <c r="AP413" s="58">
        <f t="shared" ca="1" si="476"/>
        <v>0</v>
      </c>
      <c r="AQ413" s="58"/>
      <c r="AR413" s="58"/>
      <c r="AS413" s="58"/>
      <c r="AT413" s="58"/>
      <c r="AU413" s="58"/>
      <c r="AV413" s="58"/>
      <c r="AW413" s="58"/>
      <c r="AX413" s="58"/>
      <c r="BD413" s="58" t="str">
        <f>IF(B413="","",VLOOKUP(B413,'登録データ（男）'!$A$3:$L$1202,8))</f>
        <v/>
      </c>
      <c r="BE413" s="58" t="str">
        <f>IF(B413="","",VLOOKUP(B413,'登録データ（男）'!$A$3:$L$1202,11))</f>
        <v/>
      </c>
      <c r="BF413" s="58" t="str">
        <f t="shared" si="473"/>
        <v/>
      </c>
      <c r="BI413" s="58">
        <f t="shared" si="474"/>
        <v>0</v>
      </c>
    </row>
    <row r="414" spans="1:61" ht="18" customHeight="1" thickTop="1">
      <c r="A414" s="257">
        <v>133</v>
      </c>
      <c r="B414" s="287"/>
      <c r="C414" s="290" t="str">
        <f>IF(B414="","",VLOOKUP(B414,'登録データ（男）'!$A$3:$W$2000,2,FALSE))</f>
        <v/>
      </c>
      <c r="D414" s="290" t="str">
        <f>IF(B414="","",VLOOKUP(B414,'登録データ（男）'!$A$3:$W$2000,3,FALSE))</f>
        <v/>
      </c>
      <c r="E414" s="58" t="str">
        <f>IF(B414="","",VLOOKUP(B414,'登録データ（男）'!$A$3:$W$2000,7,FALSE))</f>
        <v/>
      </c>
      <c r="F414" s="72" t="s">
        <v>121</v>
      </c>
      <c r="G414" s="95"/>
      <c r="H414" s="176"/>
      <c r="I414" s="97"/>
      <c r="J414" s="99" t="str">
        <f t="shared" si="480"/>
        <v/>
      </c>
      <c r="K414" s="97"/>
      <c r="L414" s="99" t="str">
        <f t="shared" si="481"/>
        <v/>
      </c>
      <c r="M414" s="97"/>
      <c r="N414" s="96"/>
      <c r="O414" s="273"/>
      <c r="P414" s="274"/>
      <c r="Q414" s="274"/>
      <c r="R414" s="259"/>
      <c r="S414" s="296"/>
      <c r="V414" s="60"/>
      <c r="W414" s="58">
        <f>IF(B414="",0,IF(VLOOKUP(B414,'登録データ（男）'!$A$3:$AT$1687,29,FALSE)=1,0,1))</f>
        <v>0</v>
      </c>
      <c r="X414" s="58">
        <f>IF(B414="",1,0)</f>
        <v>1</v>
      </c>
      <c r="Y414" s="58">
        <f>IF(C414="",1,0)</f>
        <v>1</v>
      </c>
      <c r="Z414" s="58">
        <f>IF(D414="",1,0)</f>
        <v>1</v>
      </c>
      <c r="AA414" s="58">
        <f>IF(E414="",1,0)</f>
        <v>1</v>
      </c>
      <c r="AB414" s="58">
        <f>IF(E415="",1,0)</f>
        <v>1</v>
      </c>
      <c r="AC414" s="58">
        <f>SUM(X414:AB414)</f>
        <v>5</v>
      </c>
      <c r="AD414" s="58">
        <f t="shared" ca="1" si="463"/>
        <v>0</v>
      </c>
      <c r="AE414" s="58">
        <f t="shared" si="464"/>
        <v>0</v>
      </c>
      <c r="AF414" s="58" t="str">
        <f>IF(G414="","0",VLOOKUP(G414,'登録データ（男）'!$R$4:$T$27,2,FALSE))</f>
        <v>0</v>
      </c>
      <c r="AG414" s="58" t="str">
        <f t="shared" si="465"/>
        <v>00</v>
      </c>
      <c r="AH414" s="58" t="str">
        <f>IF(G414="","0",IF(OR(RIGHT(G414,1)="m",RIGHT(G414,1)="H",RIGHT(G414,1)="W",RIGHT(G414,1)="C",RIGHT(G414,1)="〉"),1,2))</f>
        <v>0</v>
      </c>
      <c r="AI414" s="58" t="str">
        <f t="shared" si="466"/>
        <v>000000</v>
      </c>
      <c r="AJ414" s="58" t="str">
        <f t="shared" ca="1" si="485"/>
        <v/>
      </c>
      <c r="AK414" s="58">
        <f t="shared" si="475"/>
        <v>0</v>
      </c>
      <c r="AL414" s="58" t="str">
        <f>IF(G414="","0",VALUE(VLOOKUP(G414,'登録データ（男）'!$R$4:$T$31,3,FALSE)))</f>
        <v>0</v>
      </c>
      <c r="AM414" s="58">
        <f t="shared" si="468"/>
        <v>0</v>
      </c>
      <c r="AN414" s="58">
        <f t="shared" si="469"/>
        <v>0</v>
      </c>
      <c r="AO414" s="11" t="str">
        <f ca="1">IF(OFFSET(B414,-MOD(ROW(B414),3),0)&lt;&gt;"",IF(RIGHT(G414,1)=")",VALUE(VLOOKUP(OFFSET(B414,-MOD(ROW(B414),3),0),'登録データ（男）'!A399:J1717,8,FALSE)),"0"),"0")</f>
        <v>0</v>
      </c>
      <c r="AP414" s="58">
        <f t="shared" ca="1" si="476"/>
        <v>0</v>
      </c>
      <c r="AQ414" s="58" t="str">
        <f t="shared" ref="AQ414" si="489">IF(AR414="","",RANK(AR414,$AR$18:$AR$467,1))</f>
        <v/>
      </c>
      <c r="AR414" s="58" t="str">
        <f>IF(R414="","",B414)</f>
        <v/>
      </c>
      <c r="AS414" s="58" t="str">
        <f t="shared" ref="AS414" si="490">IF(AT414="","",RANK(AT414,$AT$18:$AT$467,1))</f>
        <v/>
      </c>
      <c r="AT414" s="58" t="str">
        <f>IF(S414="","",B414)</f>
        <v/>
      </c>
      <c r="AU414" s="58" t="str">
        <f t="shared" ref="AU414" si="491">IF(AV414="","",RANK(AV414,$AV$18:$AV$467,1))</f>
        <v/>
      </c>
      <c r="AV414" s="58" t="str">
        <f>IF(OR(G414="十種競技",G415="十種競技",G416="十種競技"),B414,"")</f>
        <v/>
      </c>
      <c r="AW414" s="58"/>
      <c r="AX414" s="58">
        <f>B414</f>
        <v>0</v>
      </c>
      <c r="BD414" s="58" t="str">
        <f>IF(B414="","",VLOOKUP(B414,'登録データ（男）'!$A$3:$L$1202,8))</f>
        <v/>
      </c>
      <c r="BE414" s="58" t="str">
        <f>IF(B414="","",VLOOKUP(B414,'登録データ（男）'!$A$3:$L$1202,11))</f>
        <v/>
      </c>
      <c r="BF414" s="58" t="str">
        <f t="shared" si="473"/>
        <v/>
      </c>
      <c r="BI414" s="58">
        <f t="shared" si="474"/>
        <v>0</v>
      </c>
    </row>
    <row r="415" spans="1:61" ht="18.75" customHeight="1">
      <c r="A415" s="250"/>
      <c r="B415" s="288"/>
      <c r="C415" s="291"/>
      <c r="D415" s="291"/>
      <c r="E415" s="109"/>
      <c r="F415" s="58" t="s">
        <v>122</v>
      </c>
      <c r="G415" s="103"/>
      <c r="H415" s="109"/>
      <c r="I415" s="102"/>
      <c r="J415" s="61" t="str">
        <f t="shared" si="480"/>
        <v/>
      </c>
      <c r="K415" s="101"/>
      <c r="L415" s="61" t="str">
        <f t="shared" si="481"/>
        <v/>
      </c>
      <c r="M415" s="101"/>
      <c r="N415" s="101"/>
      <c r="O415" s="275"/>
      <c r="P415" s="276"/>
      <c r="Q415" s="276"/>
      <c r="R415" s="260"/>
      <c r="S415" s="297"/>
      <c r="V415" s="60"/>
      <c r="W415" s="58"/>
      <c r="X415" s="58"/>
      <c r="Y415" s="58"/>
      <c r="Z415" s="58"/>
      <c r="AA415" s="58"/>
      <c r="AB415" s="58"/>
      <c r="AC415" s="58"/>
      <c r="AD415" s="58">
        <f t="shared" ca="1" si="463"/>
        <v>0</v>
      </c>
      <c r="AE415" s="58">
        <f t="shared" si="464"/>
        <v>0</v>
      </c>
      <c r="AF415" s="58" t="str">
        <f>IF(G415="","0",VLOOKUP(G415,'登録データ（男）'!$R$4:$T$27,2,FALSE))</f>
        <v>0</v>
      </c>
      <c r="AG415" s="58" t="str">
        <f t="shared" si="465"/>
        <v>00</v>
      </c>
      <c r="AH415" s="58" t="str">
        <f>IF(G415="","0",IF(OR(RIGHT(G415,1)="m",RIGHT(G415,1)="H",RIGHT(G415,1)="W",RIGHT(G415,1)="C"),1,2))</f>
        <v>0</v>
      </c>
      <c r="AI415" s="58" t="str">
        <f t="shared" si="466"/>
        <v>000000</v>
      </c>
      <c r="AJ415" s="58" t="str">
        <f t="shared" ca="1" si="485"/>
        <v/>
      </c>
      <c r="AK415" s="58">
        <f t="shared" si="475"/>
        <v>0</v>
      </c>
      <c r="AL415" s="58" t="str">
        <f>IF(G415="","0",VALUE(VLOOKUP(G415,'登録データ（男）'!$R$4:$T$31,3,FALSE)))</f>
        <v>0</v>
      </c>
      <c r="AM415" s="58">
        <f t="shared" si="468"/>
        <v>0</v>
      </c>
      <c r="AN415" s="58">
        <f t="shared" si="469"/>
        <v>0</v>
      </c>
      <c r="AO415" s="11" t="str">
        <f ca="1">IF(OFFSET(B415,-MOD(ROW(B415),3),0)&lt;&gt;"",IF(RIGHT(G415,1)=")",VALUE(VLOOKUP(OFFSET(B415,-MOD(ROW(B415),3),0),'登録データ（男）'!A400:J1718,8,FALSE)),"0"),"0")</f>
        <v>0</v>
      </c>
      <c r="AP415" s="58">
        <f t="shared" ca="1" si="476"/>
        <v>0</v>
      </c>
      <c r="AQ415" s="58"/>
      <c r="AR415" s="58"/>
      <c r="AS415" s="58"/>
      <c r="AT415" s="58"/>
      <c r="AU415" s="58"/>
      <c r="AV415" s="58"/>
      <c r="AW415" s="58"/>
      <c r="AX415" s="58"/>
      <c r="BD415" s="58" t="str">
        <f>IF(B415="","",VLOOKUP(B415,'登録データ（男）'!$A$3:$L$1202,8))</f>
        <v/>
      </c>
      <c r="BE415" s="58" t="str">
        <f>IF(B415="","",VLOOKUP(B415,'登録データ（男）'!$A$3:$L$1202,11))</f>
        <v/>
      </c>
      <c r="BF415" s="58" t="str">
        <f t="shared" si="473"/>
        <v/>
      </c>
      <c r="BI415" s="58">
        <f t="shared" si="474"/>
        <v>0</v>
      </c>
    </row>
    <row r="416" spans="1:61" ht="18.75" customHeight="1" thickBot="1">
      <c r="A416" s="258"/>
      <c r="B416" s="289"/>
      <c r="C416" s="292"/>
      <c r="D416" s="292"/>
      <c r="E416" s="148" t="s">
        <v>460</v>
      </c>
      <c r="F416" s="73" t="s">
        <v>123</v>
      </c>
      <c r="G416" s="103"/>
      <c r="H416" s="175"/>
      <c r="I416" s="100"/>
      <c r="J416" s="64" t="str">
        <f t="shared" si="480"/>
        <v/>
      </c>
      <c r="K416" s="100"/>
      <c r="L416" s="64" t="str">
        <f t="shared" si="481"/>
        <v/>
      </c>
      <c r="M416" s="100"/>
      <c r="N416" s="98"/>
      <c r="O416" s="271"/>
      <c r="P416" s="272"/>
      <c r="Q416" s="272"/>
      <c r="R416" s="261"/>
      <c r="S416" s="298"/>
      <c r="V416" s="60"/>
      <c r="W416" s="58"/>
      <c r="X416" s="58"/>
      <c r="Y416" s="58"/>
      <c r="Z416" s="58"/>
      <c r="AA416" s="58"/>
      <c r="AB416" s="58"/>
      <c r="AC416" s="58"/>
      <c r="AD416" s="58">
        <f t="shared" ca="1" si="463"/>
        <v>0</v>
      </c>
      <c r="AE416" s="58">
        <f t="shared" si="464"/>
        <v>0</v>
      </c>
      <c r="AF416" s="58" t="str">
        <f>IF(G416="","0",VLOOKUP(G416,'登録データ（男）'!$R$4:$T$27,2,FALSE))</f>
        <v>0</v>
      </c>
      <c r="AG416" s="58" t="str">
        <f t="shared" si="465"/>
        <v>00</v>
      </c>
      <c r="AH416" s="58" t="str">
        <f>IF(G416="","0",IF(OR(RIGHT(G416,1)="m",RIGHT(G416,1)="H",RIGHT(G416,1)="W",RIGHT(G416,1)="C"),1,2))</f>
        <v>0</v>
      </c>
      <c r="AI416" s="58" t="str">
        <f t="shared" si="466"/>
        <v>000000</v>
      </c>
      <c r="AJ416" s="58" t="str">
        <f t="shared" ca="1" si="485"/>
        <v/>
      </c>
      <c r="AK416" s="58">
        <f t="shared" si="475"/>
        <v>0</v>
      </c>
      <c r="AL416" s="58" t="str">
        <f>IF(G416="","0",VALUE(VLOOKUP(G416,'登録データ（男）'!$R$4:$T$31,3,FALSE)))</f>
        <v>0</v>
      </c>
      <c r="AM416" s="58">
        <f t="shared" si="468"/>
        <v>0</v>
      </c>
      <c r="AN416" s="58">
        <f t="shared" si="469"/>
        <v>0</v>
      </c>
      <c r="AO416" s="11" t="str">
        <f ca="1">IF(OFFSET(B416,-MOD(ROW(B416),3),0)&lt;&gt;"",IF(RIGHT(G416,1)=")",VALUE(VLOOKUP(OFFSET(B416,-MOD(ROW(B416),3),0),'登録データ（男）'!A401:J1719,8,FALSE)),"0"),"0")</f>
        <v>0</v>
      </c>
      <c r="AP416" s="58">
        <f t="shared" ca="1" si="476"/>
        <v>0</v>
      </c>
      <c r="AQ416" s="58"/>
      <c r="AR416" s="58"/>
      <c r="AS416" s="58"/>
      <c r="AT416" s="58"/>
      <c r="AU416" s="58"/>
      <c r="AV416" s="58"/>
      <c r="AW416" s="58"/>
      <c r="AX416" s="58"/>
      <c r="BD416" s="58" t="str">
        <f>IF(B416="","",VLOOKUP(B416,'登録データ（男）'!$A$3:$L$1202,8))</f>
        <v/>
      </c>
      <c r="BE416" s="58" t="str">
        <f>IF(B416="","",VLOOKUP(B416,'登録データ（男）'!$A$3:$L$1202,11))</f>
        <v/>
      </c>
      <c r="BF416" s="58" t="str">
        <f t="shared" si="473"/>
        <v/>
      </c>
      <c r="BI416" s="58">
        <f t="shared" si="474"/>
        <v>0</v>
      </c>
    </row>
    <row r="417" spans="1:61" ht="18" customHeight="1" thickTop="1">
      <c r="A417" s="257">
        <v>134</v>
      </c>
      <c r="B417" s="287"/>
      <c r="C417" s="290" t="str">
        <f>IF(B417="","",VLOOKUP(B417,'登録データ（男）'!$A$3:$W$2000,2,FALSE))</f>
        <v/>
      </c>
      <c r="D417" s="290" t="str">
        <f>IF(B417="","",VLOOKUP(B417,'登録データ（男）'!$A$3:$W$2000,3,FALSE))</f>
        <v/>
      </c>
      <c r="E417" s="58" t="str">
        <f>IF(B417="","",VLOOKUP(B417,'登録データ（男）'!$A$3:$W$2000,7,FALSE))</f>
        <v/>
      </c>
      <c r="F417" s="72" t="s">
        <v>121</v>
      </c>
      <c r="G417" s="95"/>
      <c r="H417" s="176"/>
      <c r="I417" s="97"/>
      <c r="J417" s="99" t="str">
        <f t="shared" si="480"/>
        <v/>
      </c>
      <c r="K417" s="97"/>
      <c r="L417" s="99" t="str">
        <f t="shared" si="481"/>
        <v/>
      </c>
      <c r="M417" s="97"/>
      <c r="N417" s="96"/>
      <c r="O417" s="273"/>
      <c r="P417" s="274"/>
      <c r="Q417" s="274"/>
      <c r="R417" s="259"/>
      <c r="S417" s="296"/>
      <c r="V417" s="60"/>
      <c r="W417" s="58">
        <f>IF(B417="",0,IF(VLOOKUP(B417,'登録データ（男）'!$A$3:$AT$1687,29,FALSE)=1,0,1))</f>
        <v>0</v>
      </c>
      <c r="X417" s="58">
        <f>IF(B417="",1,0)</f>
        <v>1</v>
      </c>
      <c r="Y417" s="58">
        <f>IF(C417="",1,0)</f>
        <v>1</v>
      </c>
      <c r="Z417" s="58">
        <f>IF(D417="",1,0)</f>
        <v>1</v>
      </c>
      <c r="AA417" s="58">
        <f>IF(E417="",1,0)</f>
        <v>1</v>
      </c>
      <c r="AB417" s="58">
        <f>IF(E418="",1,0)</f>
        <v>1</v>
      </c>
      <c r="AC417" s="58">
        <f>SUM(X417:AB417)</f>
        <v>5</v>
      </c>
      <c r="AD417" s="58">
        <f t="shared" ca="1" si="463"/>
        <v>0</v>
      </c>
      <c r="AE417" s="58">
        <f t="shared" si="464"/>
        <v>0</v>
      </c>
      <c r="AF417" s="58" t="str">
        <f>IF(G417="","0",VLOOKUP(G417,'登録データ（男）'!$R$4:$T$27,2,FALSE))</f>
        <v>0</v>
      </c>
      <c r="AG417" s="58" t="str">
        <f t="shared" si="465"/>
        <v>00</v>
      </c>
      <c r="AH417" s="58" t="str">
        <f>IF(G417="","0",IF(OR(RIGHT(G417,1)="m",RIGHT(G417,1)="H",RIGHT(G417,1)="W",RIGHT(G417,1)="C",RIGHT(G417,1)="〉"),1,2))</f>
        <v>0</v>
      </c>
      <c r="AI417" s="58" t="str">
        <f t="shared" si="466"/>
        <v>000000</v>
      </c>
      <c r="AJ417" s="58" t="str">
        <f t="shared" ca="1" si="485"/>
        <v/>
      </c>
      <c r="AK417" s="58">
        <f t="shared" si="475"/>
        <v>0</v>
      </c>
      <c r="AL417" s="58" t="str">
        <f>IF(G417="","0",VALUE(VLOOKUP(G417,'登録データ（男）'!$R$4:$T$31,3,FALSE)))</f>
        <v>0</v>
      </c>
      <c r="AM417" s="58">
        <f t="shared" si="468"/>
        <v>0</v>
      </c>
      <c r="AN417" s="58">
        <f t="shared" si="469"/>
        <v>0</v>
      </c>
      <c r="AO417" s="11" t="str">
        <f ca="1">IF(OFFSET(B417,-MOD(ROW(B417),3),0)&lt;&gt;"",IF(RIGHT(G417,1)=")",VALUE(VLOOKUP(OFFSET(B417,-MOD(ROW(B417),3),0),'登録データ（男）'!A402:J1720,8,FALSE)),"0"),"0")</f>
        <v>0</v>
      </c>
      <c r="AP417" s="58">
        <f t="shared" ca="1" si="476"/>
        <v>0</v>
      </c>
      <c r="AQ417" s="58" t="str">
        <f t="shared" ref="AQ417" si="492">IF(AR417="","",RANK(AR417,$AR$18:$AR$467,1))</f>
        <v/>
      </c>
      <c r="AR417" s="58" t="str">
        <f>IF(R417="","",B417)</f>
        <v/>
      </c>
      <c r="AS417" s="58" t="str">
        <f t="shared" ref="AS417" si="493">IF(AT417="","",RANK(AT417,$AT$18:$AT$467,1))</f>
        <v/>
      </c>
      <c r="AT417" s="58" t="str">
        <f>IF(S417="","",B417)</f>
        <v/>
      </c>
      <c r="AU417" s="58" t="str">
        <f t="shared" ref="AU417" si="494">IF(AV417="","",RANK(AV417,$AV$18:$AV$467,1))</f>
        <v/>
      </c>
      <c r="AV417" s="58" t="str">
        <f>IF(OR(G417="十種競技",G418="十種競技",G419="十種競技"),B417,"")</f>
        <v/>
      </c>
      <c r="AW417" s="58"/>
      <c r="AX417" s="58">
        <f>B417</f>
        <v>0</v>
      </c>
      <c r="BD417" s="58" t="str">
        <f>IF(B417="","",VLOOKUP(B417,'登録データ（男）'!$A$3:$L$1202,8))</f>
        <v/>
      </c>
      <c r="BE417" s="58" t="str">
        <f>IF(B417="","",VLOOKUP(B417,'登録データ（男）'!$A$3:$L$1202,11))</f>
        <v/>
      </c>
      <c r="BF417" s="58" t="str">
        <f t="shared" si="473"/>
        <v/>
      </c>
      <c r="BI417" s="58">
        <f t="shared" si="474"/>
        <v>0</v>
      </c>
    </row>
    <row r="418" spans="1:61" ht="18.75" customHeight="1">
      <c r="A418" s="250"/>
      <c r="B418" s="288"/>
      <c r="C418" s="291"/>
      <c r="D418" s="291"/>
      <c r="E418" s="109"/>
      <c r="F418" s="58" t="s">
        <v>122</v>
      </c>
      <c r="G418" s="103"/>
      <c r="H418" s="109"/>
      <c r="I418" s="102"/>
      <c r="J418" s="61" t="str">
        <f t="shared" si="480"/>
        <v/>
      </c>
      <c r="K418" s="101"/>
      <c r="L418" s="61" t="str">
        <f t="shared" si="481"/>
        <v/>
      </c>
      <c r="M418" s="101"/>
      <c r="N418" s="101"/>
      <c r="O418" s="275"/>
      <c r="P418" s="276"/>
      <c r="Q418" s="276"/>
      <c r="R418" s="260"/>
      <c r="S418" s="297"/>
      <c r="V418" s="60"/>
      <c r="W418" s="58"/>
      <c r="X418" s="58"/>
      <c r="Y418" s="58"/>
      <c r="Z418" s="58"/>
      <c r="AA418" s="58"/>
      <c r="AB418" s="58"/>
      <c r="AC418" s="58"/>
      <c r="AD418" s="58">
        <f t="shared" ca="1" si="463"/>
        <v>0</v>
      </c>
      <c r="AE418" s="58">
        <f t="shared" si="464"/>
        <v>0</v>
      </c>
      <c r="AF418" s="58" t="str">
        <f>IF(G418="","0",VLOOKUP(G418,'登録データ（男）'!$R$4:$T$27,2,FALSE))</f>
        <v>0</v>
      </c>
      <c r="AG418" s="58" t="str">
        <f t="shared" si="465"/>
        <v>00</v>
      </c>
      <c r="AH418" s="58" t="str">
        <f>IF(G418="","0",IF(OR(RIGHT(G418,1)="m",RIGHT(G418,1)="H",RIGHT(G418,1)="W",RIGHT(G418,1)="C"),1,2))</f>
        <v>0</v>
      </c>
      <c r="AI418" s="58" t="str">
        <f t="shared" si="466"/>
        <v>000000</v>
      </c>
      <c r="AJ418" s="58" t="str">
        <f t="shared" ca="1" si="485"/>
        <v/>
      </c>
      <c r="AK418" s="58">
        <f t="shared" si="475"/>
        <v>0</v>
      </c>
      <c r="AL418" s="58" t="str">
        <f>IF(G418="","0",VALUE(VLOOKUP(G418,'登録データ（男）'!$R$4:$T$31,3,FALSE)))</f>
        <v>0</v>
      </c>
      <c r="AM418" s="58">
        <f t="shared" si="468"/>
        <v>0</v>
      </c>
      <c r="AN418" s="58">
        <f t="shared" si="469"/>
        <v>0</v>
      </c>
      <c r="AO418" s="11" t="str">
        <f ca="1">IF(OFFSET(B418,-MOD(ROW(B418),3),0)&lt;&gt;"",IF(RIGHT(G418,1)=")",VALUE(VLOOKUP(OFFSET(B418,-MOD(ROW(B418),3),0),'登録データ（男）'!A403:J1721,8,FALSE)),"0"),"0")</f>
        <v>0</v>
      </c>
      <c r="AP418" s="58">
        <f t="shared" ca="1" si="476"/>
        <v>0</v>
      </c>
      <c r="AQ418" s="58"/>
      <c r="AR418" s="58"/>
      <c r="AS418" s="58"/>
      <c r="AT418" s="58"/>
      <c r="AU418" s="58"/>
      <c r="AV418" s="58"/>
      <c r="AW418" s="58"/>
      <c r="AX418" s="58"/>
      <c r="BD418" s="58" t="str">
        <f>IF(B418="","",VLOOKUP(B418,'登録データ（男）'!$A$3:$L$1202,8))</f>
        <v/>
      </c>
      <c r="BE418" s="58" t="str">
        <f>IF(B418="","",VLOOKUP(B418,'登録データ（男）'!$A$3:$L$1202,11))</f>
        <v/>
      </c>
      <c r="BF418" s="58" t="str">
        <f t="shared" si="473"/>
        <v/>
      </c>
      <c r="BI418" s="58">
        <f t="shared" si="474"/>
        <v>0</v>
      </c>
    </row>
    <row r="419" spans="1:61" ht="18.75" customHeight="1" thickBot="1">
      <c r="A419" s="258"/>
      <c r="B419" s="289"/>
      <c r="C419" s="292"/>
      <c r="D419" s="292"/>
      <c r="E419" s="148" t="s">
        <v>460</v>
      </c>
      <c r="F419" s="73" t="s">
        <v>123</v>
      </c>
      <c r="G419" s="103"/>
      <c r="H419" s="175"/>
      <c r="I419" s="100"/>
      <c r="J419" s="64" t="str">
        <f t="shared" si="480"/>
        <v/>
      </c>
      <c r="K419" s="100"/>
      <c r="L419" s="64" t="str">
        <f t="shared" si="481"/>
        <v/>
      </c>
      <c r="M419" s="100"/>
      <c r="N419" s="98"/>
      <c r="O419" s="271"/>
      <c r="P419" s="272"/>
      <c r="Q419" s="272"/>
      <c r="R419" s="261"/>
      <c r="S419" s="298"/>
      <c r="V419" s="60"/>
      <c r="W419" s="58"/>
      <c r="X419" s="58"/>
      <c r="Y419" s="58"/>
      <c r="Z419" s="58"/>
      <c r="AA419" s="58"/>
      <c r="AB419" s="58"/>
      <c r="AC419" s="58"/>
      <c r="AD419" s="58">
        <f t="shared" ca="1" si="463"/>
        <v>0</v>
      </c>
      <c r="AE419" s="58">
        <f t="shared" si="464"/>
        <v>0</v>
      </c>
      <c r="AF419" s="58" t="str">
        <f>IF(G419="","0",VLOOKUP(G419,'登録データ（男）'!$R$4:$T$27,2,FALSE))</f>
        <v>0</v>
      </c>
      <c r="AG419" s="58" t="str">
        <f t="shared" si="465"/>
        <v>00</v>
      </c>
      <c r="AH419" s="58" t="str">
        <f>IF(G419="","0",IF(OR(RIGHT(G419,1)="m",RIGHT(G419,1)="H",RIGHT(G419,1)="W",RIGHT(G419,1)="C"),1,2))</f>
        <v>0</v>
      </c>
      <c r="AI419" s="58" t="str">
        <f t="shared" si="466"/>
        <v>000000</v>
      </c>
      <c r="AJ419" s="58" t="str">
        <f t="shared" ca="1" si="485"/>
        <v/>
      </c>
      <c r="AK419" s="58">
        <f t="shared" si="475"/>
        <v>0</v>
      </c>
      <c r="AL419" s="58" t="str">
        <f>IF(G419="","0",VALUE(VLOOKUP(G419,'登録データ（男）'!$R$4:$T$31,3,FALSE)))</f>
        <v>0</v>
      </c>
      <c r="AM419" s="58">
        <f t="shared" si="468"/>
        <v>0</v>
      </c>
      <c r="AN419" s="58">
        <f t="shared" si="469"/>
        <v>0</v>
      </c>
      <c r="AO419" s="11" t="str">
        <f ca="1">IF(OFFSET(B419,-MOD(ROW(B419),3),0)&lt;&gt;"",IF(RIGHT(G419,1)=")",VALUE(VLOOKUP(OFFSET(B419,-MOD(ROW(B419),3),0),'登録データ（男）'!A404:J1722,8,FALSE)),"0"),"0")</f>
        <v>0</v>
      </c>
      <c r="AP419" s="58">
        <f t="shared" ca="1" si="476"/>
        <v>0</v>
      </c>
      <c r="AQ419" s="58"/>
      <c r="AR419" s="58"/>
      <c r="AS419" s="58"/>
      <c r="AT419" s="58"/>
      <c r="AU419" s="58"/>
      <c r="AV419" s="58"/>
      <c r="AW419" s="58"/>
      <c r="AX419" s="58"/>
      <c r="BD419" s="58" t="str">
        <f>IF(B419="","",VLOOKUP(B419,'登録データ（男）'!$A$3:$L$1202,8))</f>
        <v/>
      </c>
      <c r="BE419" s="58" t="str">
        <f>IF(B419="","",VLOOKUP(B419,'登録データ（男）'!$A$3:$L$1202,11))</f>
        <v/>
      </c>
      <c r="BF419" s="58" t="str">
        <f t="shared" si="473"/>
        <v/>
      </c>
      <c r="BI419" s="58">
        <f t="shared" si="474"/>
        <v>0</v>
      </c>
    </row>
    <row r="420" spans="1:61" ht="18.75" customHeight="1" thickTop="1">
      <c r="A420" s="257">
        <v>135</v>
      </c>
      <c r="B420" s="287"/>
      <c r="C420" s="290" t="str">
        <f>IF(B420="","",VLOOKUP(B420,'登録データ（男）'!$A$3:$W$2000,2,FALSE))</f>
        <v/>
      </c>
      <c r="D420" s="290" t="str">
        <f>IF(B420="","",VLOOKUP(B420,'登録データ（男）'!$A$3:$W$2000,3,FALSE))</f>
        <v/>
      </c>
      <c r="E420" s="58" t="str">
        <f>IF(B420="","",VLOOKUP(B420,'登録データ（男）'!$A$3:$W$2000,7,FALSE))</f>
        <v/>
      </c>
      <c r="F420" s="72" t="s">
        <v>121</v>
      </c>
      <c r="G420" s="95"/>
      <c r="H420" s="176"/>
      <c r="I420" s="97"/>
      <c r="J420" s="99" t="str">
        <f t="shared" si="480"/>
        <v/>
      </c>
      <c r="K420" s="97"/>
      <c r="L420" s="99" t="str">
        <f t="shared" si="481"/>
        <v/>
      </c>
      <c r="M420" s="97"/>
      <c r="N420" s="96"/>
      <c r="O420" s="273"/>
      <c r="P420" s="274"/>
      <c r="Q420" s="274"/>
      <c r="R420" s="259"/>
      <c r="S420" s="296"/>
      <c r="V420" s="60"/>
      <c r="W420" s="58">
        <f>IF(B420="",0,IF(VLOOKUP(B420,'登録データ（男）'!$A$3:$AT$1687,29,FALSE)=1,0,1))</f>
        <v>0</v>
      </c>
      <c r="X420" s="58">
        <f>IF(B420="",1,0)</f>
        <v>1</v>
      </c>
      <c r="Y420" s="58">
        <f>IF(C420="",1,0)</f>
        <v>1</v>
      </c>
      <c r="Z420" s="58">
        <f>IF(D420="",1,0)</f>
        <v>1</v>
      </c>
      <c r="AA420" s="58">
        <f>IF(E420="",1,0)</f>
        <v>1</v>
      </c>
      <c r="AB420" s="58">
        <f>IF(E421="",1,0)</f>
        <v>1</v>
      </c>
      <c r="AC420" s="58">
        <f>SUM(X420:AB420)</f>
        <v>5</v>
      </c>
      <c r="AD420" s="58">
        <f t="shared" ca="1" si="463"/>
        <v>0</v>
      </c>
      <c r="AE420" s="58">
        <f t="shared" si="464"/>
        <v>0</v>
      </c>
      <c r="AF420" s="58" t="str">
        <f>IF(G420="","0",VLOOKUP(G420,'登録データ（男）'!$R$4:$T$27,2,FALSE))</f>
        <v>0</v>
      </c>
      <c r="AG420" s="58" t="str">
        <f t="shared" si="465"/>
        <v>00</v>
      </c>
      <c r="AH420" s="58" t="str">
        <f>IF(G420="","0",IF(OR(RIGHT(G420,1)="m",RIGHT(G420,1)="H",RIGHT(G420,1)="W",RIGHT(G420,1)="C",RIGHT(G420,1)="〉"),1,2))</f>
        <v>0</v>
      </c>
      <c r="AI420" s="58" t="str">
        <f t="shared" si="466"/>
        <v>000000</v>
      </c>
      <c r="AJ420" s="58" t="str">
        <f t="shared" ca="1" si="485"/>
        <v/>
      </c>
      <c r="AK420" s="58">
        <f t="shared" si="475"/>
        <v>0</v>
      </c>
      <c r="AL420" s="58" t="str">
        <f>IF(G420="","0",VALUE(VLOOKUP(G420,'登録データ（男）'!$R$4:$T$31,3,FALSE)))</f>
        <v>0</v>
      </c>
      <c r="AM420" s="58">
        <f t="shared" si="468"/>
        <v>0</v>
      </c>
      <c r="AN420" s="58">
        <f t="shared" si="469"/>
        <v>0</v>
      </c>
      <c r="AO420" s="11" t="str">
        <f ca="1">IF(OFFSET(B420,-MOD(ROW(B420),3),0)&lt;&gt;"",IF(RIGHT(G420,1)=")",VALUE(VLOOKUP(OFFSET(B420,-MOD(ROW(B420),3),0),'登録データ（男）'!A405:J1723,8,FALSE)),"0"),"0")</f>
        <v>0</v>
      </c>
      <c r="AP420" s="58">
        <f t="shared" ca="1" si="476"/>
        <v>0</v>
      </c>
      <c r="AQ420" s="58" t="str">
        <f t="shared" ref="AQ420" si="495">IF(AR420="","",RANK(AR420,$AR$18:$AR$467,1))</f>
        <v/>
      </c>
      <c r="AR420" s="58" t="str">
        <f>IF(R420="","",B420)</f>
        <v/>
      </c>
      <c r="AS420" s="58" t="str">
        <f t="shared" ref="AS420" si="496">IF(AT420="","",RANK(AT420,$AT$18:$AT$467,1))</f>
        <v/>
      </c>
      <c r="AT420" s="58" t="str">
        <f>IF(S420="","",B420)</f>
        <v/>
      </c>
      <c r="AU420" s="58" t="str">
        <f t="shared" ref="AU420" si="497">IF(AV420="","",RANK(AV420,$AV$18:$AV$467,1))</f>
        <v/>
      </c>
      <c r="AV420" s="58" t="str">
        <f>IF(OR(G420="十種競技",G421="十種競技",G422="十種競技"),B420,"")</f>
        <v/>
      </c>
      <c r="AW420" s="58"/>
      <c r="AX420" s="58">
        <f>B420</f>
        <v>0</v>
      </c>
      <c r="BD420" s="58" t="str">
        <f>IF(B420="","",VLOOKUP(B420,'登録データ（男）'!$A$3:$L$1202,8))</f>
        <v/>
      </c>
      <c r="BE420" s="58" t="str">
        <f>IF(B420="","",VLOOKUP(B420,'登録データ（男）'!$A$3:$L$1202,11))</f>
        <v/>
      </c>
      <c r="BF420" s="58" t="str">
        <f t="shared" si="473"/>
        <v/>
      </c>
      <c r="BI420" s="58">
        <f t="shared" si="474"/>
        <v>0</v>
      </c>
    </row>
    <row r="421" spans="1:61" ht="18.75" customHeight="1">
      <c r="A421" s="250"/>
      <c r="B421" s="288"/>
      <c r="C421" s="291"/>
      <c r="D421" s="291"/>
      <c r="E421" s="109"/>
      <c r="F421" s="58" t="s">
        <v>122</v>
      </c>
      <c r="G421" s="103"/>
      <c r="H421" s="109"/>
      <c r="I421" s="102"/>
      <c r="J421" s="61" t="str">
        <f t="shared" si="480"/>
        <v/>
      </c>
      <c r="K421" s="101"/>
      <c r="L421" s="61" t="str">
        <f t="shared" si="481"/>
        <v/>
      </c>
      <c r="M421" s="101"/>
      <c r="N421" s="101"/>
      <c r="O421" s="275"/>
      <c r="P421" s="276"/>
      <c r="Q421" s="276"/>
      <c r="R421" s="260"/>
      <c r="S421" s="297"/>
      <c r="V421" s="60"/>
      <c r="W421" s="58"/>
      <c r="X421" s="58"/>
      <c r="Y421" s="58"/>
      <c r="Z421" s="58"/>
      <c r="AA421" s="58"/>
      <c r="AB421" s="58"/>
      <c r="AC421" s="58"/>
      <c r="AD421" s="58">
        <f t="shared" ca="1" si="463"/>
        <v>0</v>
      </c>
      <c r="AE421" s="58">
        <f t="shared" si="464"/>
        <v>0</v>
      </c>
      <c r="AF421" s="58" t="str">
        <f>IF(G421="","0",VLOOKUP(G421,'登録データ（男）'!$R$4:$T$27,2,FALSE))</f>
        <v>0</v>
      </c>
      <c r="AG421" s="58" t="str">
        <f t="shared" si="465"/>
        <v>00</v>
      </c>
      <c r="AH421" s="58" t="str">
        <f>IF(G421="","0",IF(OR(RIGHT(G421,1)="m",RIGHT(G421,1)="H",RIGHT(G421,1)="W",RIGHT(G421,1)="C"),1,2))</f>
        <v>0</v>
      </c>
      <c r="AI421" s="58" t="str">
        <f t="shared" si="466"/>
        <v>000000</v>
      </c>
      <c r="AJ421" s="58" t="str">
        <f t="shared" ca="1" si="485"/>
        <v/>
      </c>
      <c r="AK421" s="58">
        <f t="shared" si="475"/>
        <v>0</v>
      </c>
      <c r="AL421" s="58" t="str">
        <f>IF(G421="","0",VALUE(VLOOKUP(G421,'登録データ（男）'!$R$4:$T$31,3,FALSE)))</f>
        <v>0</v>
      </c>
      <c r="AM421" s="58">
        <f t="shared" si="468"/>
        <v>0</v>
      </c>
      <c r="AN421" s="58">
        <f t="shared" si="469"/>
        <v>0</v>
      </c>
      <c r="AO421" s="11" t="str">
        <f ca="1">IF(OFFSET(B421,-MOD(ROW(B421),3),0)&lt;&gt;"",IF(RIGHT(G421,1)=")",VALUE(VLOOKUP(OFFSET(B421,-MOD(ROW(B421),3),0),'登録データ（男）'!A406:J1724,8,FALSE)),"0"),"0")</f>
        <v>0</v>
      </c>
      <c r="AP421" s="58">
        <f t="shared" ca="1" si="476"/>
        <v>0</v>
      </c>
      <c r="AQ421" s="58"/>
      <c r="AR421" s="58"/>
      <c r="AS421" s="58"/>
      <c r="AT421" s="58"/>
      <c r="AU421" s="58"/>
      <c r="AV421" s="58"/>
      <c r="AW421" s="58"/>
      <c r="AX421" s="58"/>
      <c r="BD421" s="58" t="str">
        <f>IF(B421="","",VLOOKUP(B421,'登録データ（男）'!$A$3:$L$1202,8))</f>
        <v/>
      </c>
      <c r="BE421" s="58" t="str">
        <f>IF(B421="","",VLOOKUP(B421,'登録データ（男）'!$A$3:$L$1202,11))</f>
        <v/>
      </c>
      <c r="BF421" s="58" t="str">
        <f t="shared" si="473"/>
        <v/>
      </c>
      <c r="BI421" s="58">
        <f t="shared" si="474"/>
        <v>0</v>
      </c>
    </row>
    <row r="422" spans="1:61" ht="18.75" customHeight="1" thickBot="1">
      <c r="A422" s="258"/>
      <c r="B422" s="289"/>
      <c r="C422" s="292"/>
      <c r="D422" s="292"/>
      <c r="E422" s="148" t="s">
        <v>460</v>
      </c>
      <c r="F422" s="73" t="s">
        <v>123</v>
      </c>
      <c r="G422" s="103"/>
      <c r="H422" s="175"/>
      <c r="I422" s="100"/>
      <c r="J422" s="64" t="str">
        <f t="shared" si="480"/>
        <v/>
      </c>
      <c r="K422" s="100"/>
      <c r="L422" s="64" t="str">
        <f t="shared" si="481"/>
        <v/>
      </c>
      <c r="M422" s="100"/>
      <c r="N422" s="98"/>
      <c r="O422" s="271"/>
      <c r="P422" s="272"/>
      <c r="Q422" s="272"/>
      <c r="R422" s="261"/>
      <c r="S422" s="298"/>
      <c r="V422" s="60"/>
      <c r="W422" s="58"/>
      <c r="X422" s="58"/>
      <c r="Y422" s="58"/>
      <c r="Z422" s="58"/>
      <c r="AA422" s="58"/>
      <c r="AB422" s="58"/>
      <c r="AC422" s="58"/>
      <c r="AD422" s="58">
        <f t="shared" ca="1" si="463"/>
        <v>0</v>
      </c>
      <c r="AE422" s="58">
        <f t="shared" si="464"/>
        <v>0</v>
      </c>
      <c r="AF422" s="58" t="str">
        <f>IF(G422="","0",VLOOKUP(G422,'登録データ（男）'!$R$4:$T$27,2,FALSE))</f>
        <v>0</v>
      </c>
      <c r="AG422" s="58" t="str">
        <f t="shared" si="465"/>
        <v>00</v>
      </c>
      <c r="AH422" s="58" t="str">
        <f>IF(G422="","0",IF(OR(RIGHT(G422,1)="m",RIGHT(G422,1)="H",RIGHT(G422,1)="W",RIGHT(G422,1)="C"),1,2))</f>
        <v>0</v>
      </c>
      <c r="AI422" s="58" t="str">
        <f t="shared" si="466"/>
        <v>000000</v>
      </c>
      <c r="AJ422" s="58" t="str">
        <f t="shared" ca="1" si="485"/>
        <v/>
      </c>
      <c r="AK422" s="58">
        <f t="shared" si="475"/>
        <v>0</v>
      </c>
      <c r="AL422" s="58" t="str">
        <f>IF(G422="","0",VALUE(VLOOKUP(G422,'登録データ（男）'!$R$4:$T$31,3,FALSE)))</f>
        <v>0</v>
      </c>
      <c r="AM422" s="58">
        <f t="shared" si="468"/>
        <v>0</v>
      </c>
      <c r="AN422" s="58">
        <f t="shared" si="469"/>
        <v>0</v>
      </c>
      <c r="AO422" s="11" t="str">
        <f ca="1">IF(OFFSET(B422,-MOD(ROW(B422),3),0)&lt;&gt;"",IF(RIGHT(G422,1)=")",VALUE(VLOOKUP(OFFSET(B422,-MOD(ROW(B422),3),0),'登録データ（男）'!A407:J1725,8,FALSE)),"0"),"0")</f>
        <v>0</v>
      </c>
      <c r="AP422" s="58">
        <f t="shared" ca="1" si="476"/>
        <v>0</v>
      </c>
      <c r="AQ422" s="58"/>
      <c r="AR422" s="58"/>
      <c r="AS422" s="58"/>
      <c r="AT422" s="58"/>
      <c r="AU422" s="58"/>
      <c r="AV422" s="58"/>
      <c r="AW422" s="58"/>
      <c r="AX422" s="58"/>
      <c r="BD422" s="58" t="str">
        <f>IF(B422="","",VLOOKUP(B422,'登録データ（男）'!$A$3:$L$1202,8))</f>
        <v/>
      </c>
      <c r="BE422" s="58" t="str">
        <f>IF(B422="","",VLOOKUP(B422,'登録データ（男）'!$A$3:$L$1202,11))</f>
        <v/>
      </c>
      <c r="BF422" s="58" t="str">
        <f t="shared" si="473"/>
        <v/>
      </c>
      <c r="BI422" s="58">
        <f t="shared" si="474"/>
        <v>0</v>
      </c>
    </row>
    <row r="423" spans="1:61" ht="18.75" customHeight="1" thickTop="1">
      <c r="A423" s="257">
        <v>136</v>
      </c>
      <c r="B423" s="287"/>
      <c r="C423" s="290" t="str">
        <f>IF(B423="","",VLOOKUP(B423,'登録データ（男）'!$A$3:$W$2000,2,FALSE))</f>
        <v/>
      </c>
      <c r="D423" s="290" t="str">
        <f>IF(B423="","",VLOOKUP(B423,'登録データ（男）'!$A$3:$W$2000,3,FALSE))</f>
        <v/>
      </c>
      <c r="E423" s="58" t="str">
        <f>IF(B423="","",VLOOKUP(B423,'登録データ（男）'!$A$3:$W$2000,7,FALSE))</f>
        <v/>
      </c>
      <c r="F423" s="72" t="s">
        <v>121</v>
      </c>
      <c r="G423" s="95"/>
      <c r="H423" s="176"/>
      <c r="I423" s="97"/>
      <c r="J423" s="99" t="str">
        <f t="shared" si="480"/>
        <v/>
      </c>
      <c r="K423" s="97"/>
      <c r="L423" s="99" t="str">
        <f t="shared" si="481"/>
        <v/>
      </c>
      <c r="M423" s="97"/>
      <c r="N423" s="96"/>
      <c r="O423" s="273"/>
      <c r="P423" s="274"/>
      <c r="Q423" s="274"/>
      <c r="R423" s="259"/>
      <c r="S423" s="296"/>
      <c r="V423" s="60"/>
      <c r="W423" s="58">
        <f>IF(B423="",0,IF(VLOOKUP(B423,'登録データ（男）'!$A$3:$AT$1687,29,FALSE)=1,0,1))</f>
        <v>0</v>
      </c>
      <c r="X423" s="58">
        <f>IF(B423="",1,0)</f>
        <v>1</v>
      </c>
      <c r="Y423" s="58">
        <f>IF(C423="",1,0)</f>
        <v>1</v>
      </c>
      <c r="Z423" s="58">
        <f>IF(D423="",1,0)</f>
        <v>1</v>
      </c>
      <c r="AA423" s="58">
        <f>IF(E423="",1,0)</f>
        <v>1</v>
      </c>
      <c r="AB423" s="58">
        <f>IF(E424="",1,0)</f>
        <v>1</v>
      </c>
      <c r="AC423" s="58">
        <f>SUM(X423:AB423)</f>
        <v>5</v>
      </c>
      <c r="AD423" s="58">
        <f t="shared" ca="1" si="463"/>
        <v>0</v>
      </c>
      <c r="AE423" s="58">
        <f t="shared" si="464"/>
        <v>0</v>
      </c>
      <c r="AF423" s="58" t="str">
        <f>IF(G423="","0",VLOOKUP(G423,'登録データ（男）'!$R$4:$T$27,2,FALSE))</f>
        <v>0</v>
      </c>
      <c r="AG423" s="58" t="str">
        <f t="shared" si="465"/>
        <v>00</v>
      </c>
      <c r="AH423" s="58" t="str">
        <f>IF(G423="","0",IF(OR(RIGHT(G423,1)="m",RIGHT(G423,1)="H",RIGHT(G423,1)="W",RIGHT(G423,1)="C",RIGHT(G423,1)="〉"),1,2))</f>
        <v>0</v>
      </c>
      <c r="AI423" s="58" t="str">
        <f t="shared" si="466"/>
        <v>000000</v>
      </c>
      <c r="AJ423" s="58" t="str">
        <f t="shared" ca="1" si="485"/>
        <v/>
      </c>
      <c r="AK423" s="58">
        <f t="shared" si="475"/>
        <v>0</v>
      </c>
      <c r="AL423" s="58" t="str">
        <f>IF(G423="","0",VALUE(VLOOKUP(G423,'登録データ（男）'!$R$4:$T$31,3,FALSE)))</f>
        <v>0</v>
      </c>
      <c r="AM423" s="58">
        <f t="shared" si="468"/>
        <v>0</v>
      </c>
      <c r="AN423" s="58">
        <f t="shared" si="469"/>
        <v>0</v>
      </c>
      <c r="AO423" s="11" t="str">
        <f ca="1">IF(OFFSET(B423,-MOD(ROW(B423),3),0)&lt;&gt;"",IF(RIGHT(G423,1)=")",VALUE(VLOOKUP(OFFSET(B423,-MOD(ROW(B423),3),0),'登録データ（男）'!A408:J1726,8,FALSE)),"0"),"0")</f>
        <v>0</v>
      </c>
      <c r="AP423" s="58">
        <f t="shared" ca="1" si="476"/>
        <v>0</v>
      </c>
      <c r="AQ423" s="58" t="str">
        <f t="shared" ref="AQ423" si="498">IF(AR423="","",RANK(AR423,$AR$18:$AR$467,1))</f>
        <v/>
      </c>
      <c r="AR423" s="58" t="str">
        <f>IF(R423="","",B423)</f>
        <v/>
      </c>
      <c r="AS423" s="58" t="str">
        <f t="shared" ref="AS423" si="499">IF(AT423="","",RANK(AT423,$AT$18:$AT$467,1))</f>
        <v/>
      </c>
      <c r="AT423" s="58" t="str">
        <f>IF(S423="","",B423)</f>
        <v/>
      </c>
      <c r="AU423" s="58" t="str">
        <f t="shared" ref="AU423" si="500">IF(AV423="","",RANK(AV423,$AV$18:$AV$467,1))</f>
        <v/>
      </c>
      <c r="AV423" s="58" t="str">
        <f>IF(OR(G423="十種競技",G424="十種競技",G425="十種競技"),B423,"")</f>
        <v/>
      </c>
      <c r="AW423" s="58"/>
      <c r="AX423" s="58">
        <f>B423</f>
        <v>0</v>
      </c>
      <c r="BD423" s="58" t="str">
        <f>IF(B423="","",VLOOKUP(B423,'登録データ（男）'!$A$3:$L$1202,8))</f>
        <v/>
      </c>
      <c r="BE423" s="58" t="str">
        <f>IF(B423="","",VLOOKUP(B423,'登録データ（男）'!$A$3:$L$1202,11))</f>
        <v/>
      </c>
      <c r="BF423" s="58" t="str">
        <f t="shared" si="473"/>
        <v/>
      </c>
      <c r="BI423" s="58">
        <f t="shared" si="474"/>
        <v>0</v>
      </c>
    </row>
    <row r="424" spans="1:61" ht="18.75" customHeight="1">
      <c r="A424" s="250"/>
      <c r="B424" s="288"/>
      <c r="C424" s="291"/>
      <c r="D424" s="291"/>
      <c r="E424" s="109"/>
      <c r="F424" s="58" t="s">
        <v>122</v>
      </c>
      <c r="G424" s="103"/>
      <c r="H424" s="109"/>
      <c r="I424" s="102"/>
      <c r="J424" s="61" t="str">
        <f t="shared" si="480"/>
        <v/>
      </c>
      <c r="K424" s="101"/>
      <c r="L424" s="61" t="str">
        <f t="shared" si="481"/>
        <v/>
      </c>
      <c r="M424" s="101"/>
      <c r="N424" s="101"/>
      <c r="O424" s="275"/>
      <c r="P424" s="276"/>
      <c r="Q424" s="276"/>
      <c r="R424" s="260"/>
      <c r="S424" s="297"/>
      <c r="V424" s="60"/>
      <c r="W424" s="58"/>
      <c r="X424" s="58"/>
      <c r="Y424" s="58"/>
      <c r="Z424" s="58"/>
      <c r="AA424" s="58"/>
      <c r="AB424" s="58"/>
      <c r="AC424" s="58"/>
      <c r="AD424" s="58">
        <f t="shared" ca="1" si="463"/>
        <v>0</v>
      </c>
      <c r="AE424" s="58">
        <f t="shared" si="464"/>
        <v>0</v>
      </c>
      <c r="AF424" s="58" t="str">
        <f>IF(G424="","0",VLOOKUP(G424,'登録データ（男）'!$R$4:$T$27,2,FALSE))</f>
        <v>0</v>
      </c>
      <c r="AG424" s="58" t="str">
        <f t="shared" si="465"/>
        <v>00</v>
      </c>
      <c r="AH424" s="58" t="str">
        <f>IF(G424="","0",IF(OR(RIGHT(G424,1)="m",RIGHT(G424,1)="H",RIGHT(G424,1)="W",RIGHT(G424,1)="C"),1,2))</f>
        <v>0</v>
      </c>
      <c r="AI424" s="58" t="str">
        <f t="shared" si="466"/>
        <v>000000</v>
      </c>
      <c r="AJ424" s="58" t="str">
        <f t="shared" ca="1" si="485"/>
        <v/>
      </c>
      <c r="AK424" s="58">
        <f t="shared" si="475"/>
        <v>0</v>
      </c>
      <c r="AL424" s="58" t="str">
        <f>IF(G424="","0",VALUE(VLOOKUP(G424,'登録データ（男）'!$R$4:$T$31,3,FALSE)))</f>
        <v>0</v>
      </c>
      <c r="AM424" s="58">
        <f t="shared" si="468"/>
        <v>0</v>
      </c>
      <c r="AN424" s="58">
        <f t="shared" si="469"/>
        <v>0</v>
      </c>
      <c r="AO424" s="11" t="str">
        <f ca="1">IF(OFFSET(B424,-MOD(ROW(B424),3),0)&lt;&gt;"",IF(RIGHT(G424,1)=")",VALUE(VLOOKUP(OFFSET(B424,-MOD(ROW(B424),3),0),'登録データ（男）'!A409:J1727,8,FALSE)),"0"),"0")</f>
        <v>0</v>
      </c>
      <c r="AP424" s="58">
        <f t="shared" ca="1" si="476"/>
        <v>0</v>
      </c>
      <c r="AQ424" s="58"/>
      <c r="AR424" s="58"/>
      <c r="AS424" s="58"/>
      <c r="AT424" s="58"/>
      <c r="AU424" s="58"/>
      <c r="AV424" s="58"/>
      <c r="AW424" s="58"/>
      <c r="AX424" s="58"/>
      <c r="BD424" s="58" t="str">
        <f>IF(B424="","",VLOOKUP(B424,'登録データ（男）'!$A$3:$L$1202,8))</f>
        <v/>
      </c>
      <c r="BE424" s="58" t="str">
        <f>IF(B424="","",VLOOKUP(B424,'登録データ（男）'!$A$3:$L$1202,11))</f>
        <v/>
      </c>
      <c r="BF424" s="58" t="str">
        <f t="shared" si="473"/>
        <v/>
      </c>
      <c r="BI424" s="58">
        <f t="shared" si="474"/>
        <v>0</v>
      </c>
    </row>
    <row r="425" spans="1:61" ht="18.75" customHeight="1" thickBot="1">
      <c r="A425" s="258"/>
      <c r="B425" s="289"/>
      <c r="C425" s="292"/>
      <c r="D425" s="292"/>
      <c r="E425" s="148" t="s">
        <v>460</v>
      </c>
      <c r="F425" s="73" t="s">
        <v>123</v>
      </c>
      <c r="G425" s="103"/>
      <c r="H425" s="175"/>
      <c r="I425" s="100"/>
      <c r="J425" s="64" t="str">
        <f t="shared" si="480"/>
        <v/>
      </c>
      <c r="K425" s="100"/>
      <c r="L425" s="64" t="str">
        <f t="shared" si="481"/>
        <v/>
      </c>
      <c r="M425" s="100"/>
      <c r="N425" s="98"/>
      <c r="O425" s="271"/>
      <c r="P425" s="272"/>
      <c r="Q425" s="272"/>
      <c r="R425" s="261"/>
      <c r="S425" s="298"/>
      <c r="V425" s="60"/>
      <c r="W425" s="58"/>
      <c r="X425" s="58"/>
      <c r="Y425" s="58"/>
      <c r="Z425" s="58"/>
      <c r="AA425" s="58"/>
      <c r="AB425" s="58"/>
      <c r="AC425" s="58"/>
      <c r="AD425" s="58">
        <f t="shared" ca="1" si="463"/>
        <v>0</v>
      </c>
      <c r="AE425" s="58">
        <f t="shared" si="464"/>
        <v>0</v>
      </c>
      <c r="AF425" s="58" t="str">
        <f>IF(G425="","0",VLOOKUP(G425,'登録データ（男）'!$R$4:$T$27,2,FALSE))</f>
        <v>0</v>
      </c>
      <c r="AG425" s="58" t="str">
        <f t="shared" si="465"/>
        <v>00</v>
      </c>
      <c r="AH425" s="58" t="str">
        <f>IF(G425="","0",IF(OR(RIGHT(G425,1)="m",RIGHT(G425,1)="H",RIGHT(G425,1)="W",RIGHT(G425,1)="C"),1,2))</f>
        <v>0</v>
      </c>
      <c r="AI425" s="58" t="str">
        <f t="shared" si="466"/>
        <v>000000</v>
      </c>
      <c r="AJ425" s="58" t="str">
        <f t="shared" ca="1" si="485"/>
        <v/>
      </c>
      <c r="AK425" s="58">
        <f t="shared" si="475"/>
        <v>0</v>
      </c>
      <c r="AL425" s="58" t="str">
        <f>IF(G425="","0",VALUE(VLOOKUP(G425,'登録データ（男）'!$R$4:$T$31,3,FALSE)))</f>
        <v>0</v>
      </c>
      <c r="AM425" s="58">
        <f t="shared" si="468"/>
        <v>0</v>
      </c>
      <c r="AN425" s="58">
        <f t="shared" si="469"/>
        <v>0</v>
      </c>
      <c r="AO425" s="11" t="str">
        <f ca="1">IF(OFFSET(B425,-MOD(ROW(B425),3),0)&lt;&gt;"",IF(RIGHT(G425,1)=")",VALUE(VLOOKUP(OFFSET(B425,-MOD(ROW(B425),3),0),'登録データ（男）'!A410:J1728,8,FALSE)),"0"),"0")</f>
        <v>0</v>
      </c>
      <c r="AP425" s="58">
        <f t="shared" ca="1" si="476"/>
        <v>0</v>
      </c>
      <c r="AQ425" s="58"/>
      <c r="AR425" s="58"/>
      <c r="AS425" s="58"/>
      <c r="AT425" s="58"/>
      <c r="AU425" s="58"/>
      <c r="AV425" s="58"/>
      <c r="AW425" s="58"/>
      <c r="AX425" s="58"/>
      <c r="BD425" s="58" t="str">
        <f>IF(B425="","",VLOOKUP(B425,'登録データ（男）'!$A$3:$L$1202,8))</f>
        <v/>
      </c>
      <c r="BE425" s="58" t="str">
        <f>IF(B425="","",VLOOKUP(B425,'登録データ（男）'!$A$3:$L$1202,11))</f>
        <v/>
      </c>
      <c r="BF425" s="58" t="str">
        <f t="shared" si="473"/>
        <v/>
      </c>
      <c r="BI425" s="58">
        <f t="shared" si="474"/>
        <v>0</v>
      </c>
    </row>
    <row r="426" spans="1:61" ht="18.75" customHeight="1" thickTop="1">
      <c r="A426" s="257">
        <v>137</v>
      </c>
      <c r="B426" s="287"/>
      <c r="C426" s="290" t="str">
        <f>IF(B426="","",VLOOKUP(B426,'登録データ（男）'!$A$3:$W$2000,2,FALSE))</f>
        <v/>
      </c>
      <c r="D426" s="290" t="str">
        <f>IF(B426="","",VLOOKUP(B426,'登録データ（男）'!$A$3:$W$2000,3,FALSE))</f>
        <v/>
      </c>
      <c r="E426" s="58" t="str">
        <f>IF(B426="","",VLOOKUP(B426,'登録データ（男）'!$A$3:$W$2000,7,FALSE))</f>
        <v/>
      </c>
      <c r="F426" s="72" t="s">
        <v>121</v>
      </c>
      <c r="G426" s="95"/>
      <c r="H426" s="176"/>
      <c r="I426" s="97"/>
      <c r="J426" s="99" t="str">
        <f t="shared" si="480"/>
        <v/>
      </c>
      <c r="K426" s="97"/>
      <c r="L426" s="99" t="str">
        <f t="shared" si="481"/>
        <v/>
      </c>
      <c r="M426" s="97"/>
      <c r="N426" s="96"/>
      <c r="O426" s="273"/>
      <c r="P426" s="274"/>
      <c r="Q426" s="274"/>
      <c r="R426" s="259"/>
      <c r="S426" s="296"/>
      <c r="V426" s="60"/>
      <c r="W426" s="58">
        <f>IF(B426="",0,IF(VLOOKUP(B426,'登録データ（男）'!$A$3:$AT$1687,29,FALSE)=1,0,1))</f>
        <v>0</v>
      </c>
      <c r="X426" s="58">
        <f>IF(B426="",1,0)</f>
        <v>1</v>
      </c>
      <c r="Y426" s="58">
        <f>IF(C426="",1,0)</f>
        <v>1</v>
      </c>
      <c r="Z426" s="58">
        <f>IF(D426="",1,0)</f>
        <v>1</v>
      </c>
      <c r="AA426" s="58">
        <f>IF(E426="",1,0)</f>
        <v>1</v>
      </c>
      <c r="AB426" s="58">
        <f>IF(E427="",1,0)</f>
        <v>1</v>
      </c>
      <c r="AC426" s="58">
        <f>SUM(X426:AB426)</f>
        <v>5</v>
      </c>
      <c r="AD426" s="58">
        <f t="shared" ca="1" si="463"/>
        <v>0</v>
      </c>
      <c r="AE426" s="58">
        <f t="shared" si="464"/>
        <v>0</v>
      </c>
      <c r="AF426" s="58" t="str">
        <f>IF(G426="","0",VLOOKUP(G426,'登録データ（男）'!$R$4:$T$27,2,FALSE))</f>
        <v>0</v>
      </c>
      <c r="AG426" s="58" t="str">
        <f t="shared" si="465"/>
        <v>00</v>
      </c>
      <c r="AH426" s="58" t="str">
        <f>IF(G426="","0",IF(OR(RIGHT(G426,1)="m",RIGHT(G426,1)="H",RIGHT(G426,1)="W",RIGHT(G426,1)="C",RIGHT(G426,1)="〉"),1,2))</f>
        <v>0</v>
      </c>
      <c r="AI426" s="58" t="str">
        <f t="shared" si="466"/>
        <v>000000</v>
      </c>
      <c r="AJ426" s="58" t="str">
        <f t="shared" ca="1" si="485"/>
        <v/>
      </c>
      <c r="AK426" s="58">
        <f t="shared" si="475"/>
        <v>0</v>
      </c>
      <c r="AL426" s="58" t="str">
        <f>IF(G426="","0",VALUE(VLOOKUP(G426,'登録データ（男）'!$R$4:$T$31,3,FALSE)))</f>
        <v>0</v>
      </c>
      <c r="AM426" s="58">
        <f t="shared" si="468"/>
        <v>0</v>
      </c>
      <c r="AN426" s="58">
        <f t="shared" si="469"/>
        <v>0</v>
      </c>
      <c r="AO426" s="11" t="str">
        <f ca="1">IF(OFFSET(B426,-MOD(ROW(B426),3),0)&lt;&gt;"",IF(RIGHT(G426,1)=")",VALUE(VLOOKUP(OFFSET(B426,-MOD(ROW(B426),3),0),'登録データ（男）'!A411:J1729,8,FALSE)),"0"),"0")</f>
        <v>0</v>
      </c>
      <c r="AP426" s="58">
        <f t="shared" ca="1" si="476"/>
        <v>0</v>
      </c>
      <c r="AQ426" s="58" t="str">
        <f t="shared" ref="AQ426" si="501">IF(AR426="","",RANK(AR426,$AR$18:$AR$467,1))</f>
        <v/>
      </c>
      <c r="AR426" s="58" t="str">
        <f>IF(R426="","",B426)</f>
        <v/>
      </c>
      <c r="AS426" s="58" t="str">
        <f t="shared" ref="AS426" si="502">IF(AT426="","",RANK(AT426,$AT$18:$AT$467,1))</f>
        <v/>
      </c>
      <c r="AT426" s="58" t="str">
        <f>IF(S426="","",B426)</f>
        <v/>
      </c>
      <c r="AU426" s="58" t="str">
        <f t="shared" ref="AU426" si="503">IF(AV426="","",RANK(AV426,$AV$18:$AV$467,1))</f>
        <v/>
      </c>
      <c r="AV426" s="58" t="str">
        <f>IF(OR(G426="十種競技",G427="十種競技",G428="十種競技"),B426,"")</f>
        <v/>
      </c>
      <c r="AW426" s="58"/>
      <c r="AX426" s="58">
        <f>B426</f>
        <v>0</v>
      </c>
      <c r="BD426" s="58" t="str">
        <f>IF(B426="","",VLOOKUP(B426,'登録データ（男）'!$A$3:$L$1202,8))</f>
        <v/>
      </c>
      <c r="BE426" s="58" t="str">
        <f>IF(B426="","",VLOOKUP(B426,'登録データ（男）'!$A$3:$L$1202,11))</f>
        <v/>
      </c>
      <c r="BF426" s="58" t="str">
        <f t="shared" si="473"/>
        <v/>
      </c>
      <c r="BI426" s="58">
        <f t="shared" si="474"/>
        <v>0</v>
      </c>
    </row>
    <row r="427" spans="1:61" ht="18.75" customHeight="1">
      <c r="A427" s="250"/>
      <c r="B427" s="288"/>
      <c r="C427" s="291"/>
      <c r="D427" s="291"/>
      <c r="E427" s="109"/>
      <c r="F427" s="58" t="s">
        <v>122</v>
      </c>
      <c r="G427" s="103"/>
      <c r="H427" s="109"/>
      <c r="I427" s="102"/>
      <c r="J427" s="61" t="str">
        <f t="shared" si="480"/>
        <v/>
      </c>
      <c r="K427" s="101"/>
      <c r="L427" s="61" t="str">
        <f t="shared" si="481"/>
        <v/>
      </c>
      <c r="M427" s="101"/>
      <c r="N427" s="101"/>
      <c r="O427" s="275"/>
      <c r="P427" s="276"/>
      <c r="Q427" s="276"/>
      <c r="R427" s="260"/>
      <c r="S427" s="297"/>
      <c r="V427" s="60"/>
      <c r="W427" s="58"/>
      <c r="X427" s="58"/>
      <c r="Y427" s="58"/>
      <c r="Z427" s="58"/>
      <c r="AA427" s="58"/>
      <c r="AB427" s="58"/>
      <c r="AC427" s="58"/>
      <c r="AD427" s="58">
        <f t="shared" ca="1" si="463"/>
        <v>0</v>
      </c>
      <c r="AE427" s="58">
        <f t="shared" si="464"/>
        <v>0</v>
      </c>
      <c r="AF427" s="58" t="str">
        <f>IF(G427="","0",VLOOKUP(G427,'登録データ（男）'!$R$4:$T$27,2,FALSE))</f>
        <v>0</v>
      </c>
      <c r="AG427" s="58" t="str">
        <f t="shared" si="465"/>
        <v>00</v>
      </c>
      <c r="AH427" s="58" t="str">
        <f>IF(G427="","0",IF(OR(RIGHT(G427,1)="m",RIGHT(G427,1)="H",RIGHT(G427,1)="W",RIGHT(G427,1)="C"),1,2))</f>
        <v>0</v>
      </c>
      <c r="AI427" s="58" t="str">
        <f t="shared" si="466"/>
        <v>000000</v>
      </c>
      <c r="AJ427" s="58" t="str">
        <f t="shared" ca="1" si="485"/>
        <v/>
      </c>
      <c r="AK427" s="58">
        <f t="shared" si="475"/>
        <v>0</v>
      </c>
      <c r="AL427" s="58" t="str">
        <f>IF(G427="","0",VALUE(VLOOKUP(G427,'登録データ（男）'!$R$4:$T$31,3,FALSE)))</f>
        <v>0</v>
      </c>
      <c r="AM427" s="58">
        <f t="shared" si="468"/>
        <v>0</v>
      </c>
      <c r="AN427" s="58">
        <f t="shared" si="469"/>
        <v>0</v>
      </c>
      <c r="AO427" s="11" t="str">
        <f ca="1">IF(OFFSET(B427,-MOD(ROW(B427),3),0)&lt;&gt;"",IF(RIGHT(G427,1)=")",VALUE(VLOOKUP(OFFSET(B427,-MOD(ROW(B427),3),0),'登録データ（男）'!A412:J1730,8,FALSE)),"0"),"0")</f>
        <v>0</v>
      </c>
      <c r="AP427" s="58">
        <f t="shared" ca="1" si="476"/>
        <v>0</v>
      </c>
      <c r="AQ427" s="58"/>
      <c r="AR427" s="58"/>
      <c r="AS427" s="58"/>
      <c r="AT427" s="58"/>
      <c r="AU427" s="58"/>
      <c r="AV427" s="58"/>
      <c r="AW427" s="58"/>
      <c r="AX427" s="58"/>
      <c r="BD427" s="58" t="str">
        <f>IF(B427="","",VLOOKUP(B427,'登録データ（男）'!$A$3:$L$1202,8))</f>
        <v/>
      </c>
      <c r="BE427" s="58" t="str">
        <f>IF(B427="","",VLOOKUP(B427,'登録データ（男）'!$A$3:$L$1202,11))</f>
        <v/>
      </c>
      <c r="BF427" s="58" t="str">
        <f t="shared" si="473"/>
        <v/>
      </c>
      <c r="BI427" s="58">
        <f t="shared" si="474"/>
        <v>0</v>
      </c>
    </row>
    <row r="428" spans="1:61" ht="18.75" customHeight="1" thickBot="1">
      <c r="A428" s="258"/>
      <c r="B428" s="289"/>
      <c r="C428" s="292"/>
      <c r="D428" s="292"/>
      <c r="E428" s="148" t="s">
        <v>460</v>
      </c>
      <c r="F428" s="73" t="s">
        <v>123</v>
      </c>
      <c r="G428" s="103"/>
      <c r="H428" s="175"/>
      <c r="I428" s="100"/>
      <c r="J428" s="64" t="str">
        <f t="shared" si="480"/>
        <v/>
      </c>
      <c r="K428" s="100"/>
      <c r="L428" s="64" t="str">
        <f t="shared" si="481"/>
        <v/>
      </c>
      <c r="M428" s="100"/>
      <c r="N428" s="98"/>
      <c r="O428" s="271"/>
      <c r="P428" s="272"/>
      <c r="Q428" s="272"/>
      <c r="R428" s="261"/>
      <c r="S428" s="298"/>
      <c r="V428" s="60"/>
      <c r="W428" s="58"/>
      <c r="X428" s="58"/>
      <c r="Y428" s="58"/>
      <c r="Z428" s="58"/>
      <c r="AA428" s="58"/>
      <c r="AB428" s="58"/>
      <c r="AC428" s="58"/>
      <c r="AD428" s="58">
        <f t="shared" ca="1" si="463"/>
        <v>0</v>
      </c>
      <c r="AE428" s="58">
        <f t="shared" si="464"/>
        <v>0</v>
      </c>
      <c r="AF428" s="58" t="str">
        <f>IF(G428="","0",VLOOKUP(G428,'登録データ（男）'!$R$4:$T$27,2,FALSE))</f>
        <v>0</v>
      </c>
      <c r="AG428" s="58" t="str">
        <f t="shared" si="465"/>
        <v>00</v>
      </c>
      <c r="AH428" s="58" t="str">
        <f>IF(G428="","0",IF(OR(RIGHT(G428,1)="m",RIGHT(G428,1)="H",RIGHT(G428,1)="W",RIGHT(G428,1)="C"),1,2))</f>
        <v>0</v>
      </c>
      <c r="AI428" s="58" t="str">
        <f t="shared" si="466"/>
        <v>000000</v>
      </c>
      <c r="AJ428" s="58" t="str">
        <f t="shared" ca="1" si="485"/>
        <v/>
      </c>
      <c r="AK428" s="58">
        <f t="shared" si="475"/>
        <v>0</v>
      </c>
      <c r="AL428" s="58" t="str">
        <f>IF(G428="","0",VALUE(VLOOKUP(G428,'登録データ（男）'!$R$4:$T$31,3,FALSE)))</f>
        <v>0</v>
      </c>
      <c r="AM428" s="58">
        <f t="shared" si="468"/>
        <v>0</v>
      </c>
      <c r="AN428" s="58">
        <f t="shared" si="469"/>
        <v>0</v>
      </c>
      <c r="AO428" s="11" t="str">
        <f ca="1">IF(OFFSET(B428,-MOD(ROW(B428),3),0)&lt;&gt;"",IF(RIGHT(G428,1)=")",VALUE(VLOOKUP(OFFSET(B428,-MOD(ROW(B428),3),0),'登録データ（男）'!A413:J1731,8,FALSE)),"0"),"0")</f>
        <v>0</v>
      </c>
      <c r="AP428" s="58">
        <f t="shared" ca="1" si="476"/>
        <v>0</v>
      </c>
      <c r="AQ428" s="58"/>
      <c r="AR428" s="58"/>
      <c r="AS428" s="58"/>
      <c r="AT428" s="58"/>
      <c r="AU428" s="58"/>
      <c r="AV428" s="58"/>
      <c r="AW428" s="58"/>
      <c r="AX428" s="58"/>
      <c r="BD428" s="58" t="str">
        <f>IF(B428="","",VLOOKUP(B428,'登録データ（男）'!$A$3:$L$1202,8))</f>
        <v/>
      </c>
      <c r="BE428" s="58" t="str">
        <f>IF(B428="","",VLOOKUP(B428,'登録データ（男）'!$A$3:$L$1202,11))</f>
        <v/>
      </c>
      <c r="BF428" s="58" t="str">
        <f t="shared" si="473"/>
        <v/>
      </c>
      <c r="BI428" s="58">
        <f t="shared" si="474"/>
        <v>0</v>
      </c>
    </row>
    <row r="429" spans="1:61" ht="18.75" customHeight="1" thickTop="1">
      <c r="A429" s="257">
        <v>138</v>
      </c>
      <c r="B429" s="287"/>
      <c r="C429" s="290" t="str">
        <f>IF(B429="","",VLOOKUP(B429,'登録データ（男）'!$A$3:$W$2000,2,FALSE))</f>
        <v/>
      </c>
      <c r="D429" s="290" t="str">
        <f>IF(B429="","",VLOOKUP(B429,'登録データ（男）'!$A$3:$W$2000,3,FALSE))</f>
        <v/>
      </c>
      <c r="E429" s="58" t="str">
        <f>IF(B429="","",VLOOKUP(B429,'登録データ（男）'!$A$3:$W$2000,7,FALSE))</f>
        <v/>
      </c>
      <c r="F429" s="72" t="s">
        <v>121</v>
      </c>
      <c r="G429" s="95"/>
      <c r="H429" s="176"/>
      <c r="I429" s="97"/>
      <c r="J429" s="99" t="str">
        <f t="shared" si="480"/>
        <v/>
      </c>
      <c r="K429" s="97"/>
      <c r="L429" s="99" t="str">
        <f t="shared" si="481"/>
        <v/>
      </c>
      <c r="M429" s="97"/>
      <c r="N429" s="96"/>
      <c r="O429" s="273"/>
      <c r="P429" s="274"/>
      <c r="Q429" s="274"/>
      <c r="R429" s="259"/>
      <c r="S429" s="296"/>
      <c r="V429" s="60"/>
      <c r="W429" s="58">
        <f>IF(B429="",0,IF(VLOOKUP(B429,'登録データ（男）'!$A$3:$AT$1687,29,FALSE)=1,0,1))</f>
        <v>0</v>
      </c>
      <c r="X429" s="58">
        <f>IF(B429="",1,0)</f>
        <v>1</v>
      </c>
      <c r="Y429" s="58">
        <f>IF(C429="",1,0)</f>
        <v>1</v>
      </c>
      <c r="Z429" s="58">
        <f>IF(D429="",1,0)</f>
        <v>1</v>
      </c>
      <c r="AA429" s="58">
        <f>IF(E429="",1,0)</f>
        <v>1</v>
      </c>
      <c r="AB429" s="58">
        <f>IF(E430="",1,0)</f>
        <v>1</v>
      </c>
      <c r="AC429" s="58">
        <f>SUM(X429:AB429)</f>
        <v>5</v>
      </c>
      <c r="AD429" s="58">
        <f t="shared" ca="1" si="463"/>
        <v>0</v>
      </c>
      <c r="AE429" s="58">
        <f t="shared" si="464"/>
        <v>0</v>
      </c>
      <c r="AF429" s="58" t="str">
        <f>IF(G429="","0",VLOOKUP(G429,'登録データ（男）'!$R$4:$T$27,2,FALSE))</f>
        <v>0</v>
      </c>
      <c r="AG429" s="58" t="str">
        <f t="shared" si="465"/>
        <v>00</v>
      </c>
      <c r="AH429" s="58" t="str">
        <f>IF(G429="","0",IF(OR(RIGHT(G429,1)="m",RIGHT(G429,1)="H",RIGHT(G429,1)="W",RIGHT(G429,1)="C",RIGHT(G429,1)="〉"),1,2))</f>
        <v>0</v>
      </c>
      <c r="AI429" s="58" t="str">
        <f t="shared" si="466"/>
        <v>000000</v>
      </c>
      <c r="AJ429" s="58" t="str">
        <f t="shared" ca="1" si="485"/>
        <v/>
      </c>
      <c r="AK429" s="58">
        <f t="shared" si="475"/>
        <v>0</v>
      </c>
      <c r="AL429" s="58" t="str">
        <f>IF(G429="","0",VALUE(VLOOKUP(G429,'登録データ（男）'!$R$4:$T$31,3,FALSE)))</f>
        <v>0</v>
      </c>
      <c r="AM429" s="58">
        <f t="shared" si="468"/>
        <v>0</v>
      </c>
      <c r="AN429" s="58">
        <f t="shared" si="469"/>
        <v>0</v>
      </c>
      <c r="AO429" s="11" t="str">
        <f ca="1">IF(OFFSET(B429,-MOD(ROW(B429),3),0)&lt;&gt;"",IF(RIGHT(G429,1)=")",VALUE(VLOOKUP(OFFSET(B429,-MOD(ROW(B429),3),0),'登録データ（男）'!A414:J1732,8,FALSE)),"0"),"0")</f>
        <v>0</v>
      </c>
      <c r="AP429" s="58">
        <f t="shared" ca="1" si="476"/>
        <v>0</v>
      </c>
      <c r="AQ429" s="58" t="str">
        <f t="shared" ref="AQ429" si="504">IF(AR429="","",RANK(AR429,$AR$18:$AR$467,1))</f>
        <v/>
      </c>
      <c r="AR429" s="58" t="str">
        <f>IF(R429="","",B429)</f>
        <v/>
      </c>
      <c r="AS429" s="58" t="str">
        <f t="shared" ref="AS429" si="505">IF(AT429="","",RANK(AT429,$AT$18:$AT$467,1))</f>
        <v/>
      </c>
      <c r="AT429" s="58" t="str">
        <f>IF(S429="","",B429)</f>
        <v/>
      </c>
      <c r="AU429" s="58" t="str">
        <f t="shared" ref="AU429" si="506">IF(AV429="","",RANK(AV429,$AV$18:$AV$467,1))</f>
        <v/>
      </c>
      <c r="AV429" s="58" t="str">
        <f>IF(OR(G429="十種競技",G430="十種競技",G431="十種競技"),B429,"")</f>
        <v/>
      </c>
      <c r="AW429" s="58"/>
      <c r="AX429" s="58">
        <f>B429</f>
        <v>0</v>
      </c>
      <c r="BD429" s="58" t="str">
        <f>IF(B429="","",VLOOKUP(B429,'登録データ（男）'!$A$3:$L$1202,8))</f>
        <v/>
      </c>
      <c r="BE429" s="58" t="str">
        <f>IF(B429="","",VLOOKUP(B429,'登録データ（男）'!$A$3:$L$1202,11))</f>
        <v/>
      </c>
      <c r="BF429" s="58" t="str">
        <f t="shared" si="473"/>
        <v/>
      </c>
      <c r="BI429" s="58">
        <f t="shared" si="474"/>
        <v>0</v>
      </c>
    </row>
    <row r="430" spans="1:61" ht="18.75" customHeight="1">
      <c r="A430" s="250"/>
      <c r="B430" s="288"/>
      <c r="C430" s="291"/>
      <c r="D430" s="291"/>
      <c r="E430" s="109"/>
      <c r="F430" s="58" t="s">
        <v>122</v>
      </c>
      <c r="G430" s="103"/>
      <c r="H430" s="109"/>
      <c r="I430" s="102"/>
      <c r="J430" s="61" t="str">
        <f t="shared" si="480"/>
        <v/>
      </c>
      <c r="K430" s="101"/>
      <c r="L430" s="61" t="str">
        <f t="shared" si="481"/>
        <v/>
      </c>
      <c r="M430" s="101"/>
      <c r="N430" s="101"/>
      <c r="O430" s="275"/>
      <c r="P430" s="276"/>
      <c r="Q430" s="276"/>
      <c r="R430" s="260"/>
      <c r="S430" s="297"/>
      <c r="V430" s="60"/>
      <c r="W430" s="58"/>
      <c r="X430" s="58"/>
      <c r="Y430" s="58"/>
      <c r="Z430" s="58"/>
      <c r="AA430" s="58"/>
      <c r="AB430" s="58"/>
      <c r="AC430" s="58"/>
      <c r="AD430" s="58">
        <f t="shared" ca="1" si="463"/>
        <v>0</v>
      </c>
      <c r="AE430" s="58">
        <f t="shared" si="464"/>
        <v>0</v>
      </c>
      <c r="AF430" s="58" t="str">
        <f>IF(G430="","0",VLOOKUP(G430,'登録データ（男）'!$R$4:$T$27,2,FALSE))</f>
        <v>0</v>
      </c>
      <c r="AG430" s="58" t="str">
        <f t="shared" si="465"/>
        <v>00</v>
      </c>
      <c r="AH430" s="58" t="str">
        <f>IF(G430="","0",IF(OR(RIGHT(G430,1)="m",RIGHT(G430,1)="H",RIGHT(G430,1)="W",RIGHT(G430,1)="C"),1,2))</f>
        <v>0</v>
      </c>
      <c r="AI430" s="58" t="str">
        <f t="shared" si="466"/>
        <v>000000</v>
      </c>
      <c r="AJ430" s="58" t="str">
        <f t="shared" ca="1" si="485"/>
        <v/>
      </c>
      <c r="AK430" s="58">
        <f t="shared" si="475"/>
        <v>0</v>
      </c>
      <c r="AL430" s="58" t="str">
        <f>IF(G430="","0",VALUE(VLOOKUP(G430,'登録データ（男）'!$R$4:$T$31,3,FALSE)))</f>
        <v>0</v>
      </c>
      <c r="AM430" s="58">
        <f t="shared" si="468"/>
        <v>0</v>
      </c>
      <c r="AN430" s="58">
        <f t="shared" si="469"/>
        <v>0</v>
      </c>
      <c r="AO430" s="11" t="str">
        <f ca="1">IF(OFFSET(B430,-MOD(ROW(B430),3),0)&lt;&gt;"",IF(RIGHT(G430,1)=")",VALUE(VLOOKUP(OFFSET(B430,-MOD(ROW(B430),3),0),'登録データ（男）'!A415:J1733,8,FALSE)),"0"),"0")</f>
        <v>0</v>
      </c>
      <c r="AP430" s="58">
        <f t="shared" ca="1" si="476"/>
        <v>0</v>
      </c>
      <c r="AQ430" s="58"/>
      <c r="AR430" s="58"/>
      <c r="AS430" s="58"/>
      <c r="AT430" s="58"/>
      <c r="AU430" s="58"/>
      <c r="AV430" s="58"/>
      <c r="AW430" s="58"/>
      <c r="AX430" s="58"/>
      <c r="BD430" s="58" t="str">
        <f>IF(B430="","",VLOOKUP(B430,'登録データ（男）'!$A$3:$L$1202,8))</f>
        <v/>
      </c>
      <c r="BE430" s="58" t="str">
        <f>IF(B430="","",VLOOKUP(B430,'登録データ（男）'!$A$3:$L$1202,11))</f>
        <v/>
      </c>
      <c r="BF430" s="58" t="str">
        <f t="shared" si="473"/>
        <v/>
      </c>
      <c r="BI430" s="58">
        <f t="shared" si="474"/>
        <v>0</v>
      </c>
    </row>
    <row r="431" spans="1:61" ht="18.75" customHeight="1" thickBot="1">
      <c r="A431" s="258"/>
      <c r="B431" s="289"/>
      <c r="C431" s="292"/>
      <c r="D431" s="292"/>
      <c r="E431" s="148" t="s">
        <v>460</v>
      </c>
      <c r="F431" s="73" t="s">
        <v>123</v>
      </c>
      <c r="G431" s="103"/>
      <c r="H431" s="175"/>
      <c r="I431" s="100"/>
      <c r="J431" s="64" t="str">
        <f t="shared" si="480"/>
        <v/>
      </c>
      <c r="K431" s="100"/>
      <c r="L431" s="64" t="str">
        <f t="shared" si="481"/>
        <v/>
      </c>
      <c r="M431" s="100"/>
      <c r="N431" s="98"/>
      <c r="O431" s="271"/>
      <c r="P431" s="272"/>
      <c r="Q431" s="272"/>
      <c r="R431" s="261"/>
      <c r="S431" s="298"/>
      <c r="V431" s="60"/>
      <c r="W431" s="58"/>
      <c r="X431" s="58"/>
      <c r="Y431" s="58"/>
      <c r="Z431" s="58"/>
      <c r="AA431" s="58"/>
      <c r="AB431" s="58"/>
      <c r="AC431" s="58"/>
      <c r="AD431" s="58">
        <f t="shared" ca="1" si="463"/>
        <v>0</v>
      </c>
      <c r="AE431" s="58">
        <f t="shared" si="464"/>
        <v>0</v>
      </c>
      <c r="AF431" s="58" t="str">
        <f>IF(G431="","0",VLOOKUP(G431,'登録データ（男）'!$R$4:$T$27,2,FALSE))</f>
        <v>0</v>
      </c>
      <c r="AG431" s="58" t="str">
        <f t="shared" si="465"/>
        <v>00</v>
      </c>
      <c r="AH431" s="58" t="str">
        <f>IF(G431="","0",IF(OR(RIGHT(G431,1)="m",RIGHT(G431,1)="H",RIGHT(G431,1)="W",RIGHT(G431,1)="C"),1,2))</f>
        <v>0</v>
      </c>
      <c r="AI431" s="58" t="str">
        <f t="shared" si="466"/>
        <v>000000</v>
      </c>
      <c r="AJ431" s="58" t="str">
        <f t="shared" ca="1" si="485"/>
        <v/>
      </c>
      <c r="AK431" s="58">
        <f t="shared" si="475"/>
        <v>0</v>
      </c>
      <c r="AL431" s="58" t="str">
        <f>IF(G431="","0",VALUE(VLOOKUP(G431,'登録データ（男）'!$R$4:$T$31,3,FALSE)))</f>
        <v>0</v>
      </c>
      <c r="AM431" s="58">
        <f t="shared" si="468"/>
        <v>0</v>
      </c>
      <c r="AN431" s="58">
        <f t="shared" si="469"/>
        <v>0</v>
      </c>
      <c r="AO431" s="11" t="str">
        <f ca="1">IF(OFFSET(B431,-MOD(ROW(B431),3),0)&lt;&gt;"",IF(RIGHT(G431,1)=")",VALUE(VLOOKUP(OFFSET(B431,-MOD(ROW(B431),3),0),'登録データ（男）'!A416:J1734,8,FALSE)),"0"),"0")</f>
        <v>0</v>
      </c>
      <c r="AP431" s="58">
        <f t="shared" ca="1" si="476"/>
        <v>0</v>
      </c>
      <c r="AQ431" s="58"/>
      <c r="AR431" s="58"/>
      <c r="AS431" s="58"/>
      <c r="AT431" s="58"/>
      <c r="AU431" s="58"/>
      <c r="AV431" s="58"/>
      <c r="AW431" s="58"/>
      <c r="AX431" s="58"/>
      <c r="BD431" s="58" t="str">
        <f>IF(B431="","",VLOOKUP(B431,'登録データ（男）'!$A$3:$L$1202,8))</f>
        <v/>
      </c>
      <c r="BE431" s="58" t="str">
        <f>IF(B431="","",VLOOKUP(B431,'登録データ（男）'!$A$3:$L$1202,11))</f>
        <v/>
      </c>
      <c r="BF431" s="58" t="str">
        <f t="shared" si="473"/>
        <v/>
      </c>
      <c r="BI431" s="58">
        <f t="shared" si="474"/>
        <v>0</v>
      </c>
    </row>
    <row r="432" spans="1:61" ht="18.75" customHeight="1" thickTop="1">
      <c r="A432" s="257">
        <v>139</v>
      </c>
      <c r="B432" s="287"/>
      <c r="C432" s="290" t="str">
        <f>IF(B432="","",VLOOKUP(B432,'登録データ（男）'!$A$3:$W$2000,2,FALSE))</f>
        <v/>
      </c>
      <c r="D432" s="290" t="str">
        <f>IF(B432="","",VLOOKUP(B432,'登録データ（男）'!$A$3:$W$2000,3,FALSE))</f>
        <v/>
      </c>
      <c r="E432" s="58" t="str">
        <f>IF(B432="","",VLOOKUP(B432,'登録データ（男）'!$A$3:$W$2000,7,FALSE))</f>
        <v/>
      </c>
      <c r="F432" s="72" t="s">
        <v>121</v>
      </c>
      <c r="G432" s="95"/>
      <c r="H432" s="176"/>
      <c r="I432" s="97"/>
      <c r="J432" s="99" t="str">
        <f t="shared" si="480"/>
        <v/>
      </c>
      <c r="K432" s="97"/>
      <c r="L432" s="99" t="str">
        <f t="shared" si="481"/>
        <v/>
      </c>
      <c r="M432" s="97"/>
      <c r="N432" s="96"/>
      <c r="O432" s="273"/>
      <c r="P432" s="274"/>
      <c r="Q432" s="274"/>
      <c r="R432" s="259"/>
      <c r="S432" s="296"/>
      <c r="V432" s="60"/>
      <c r="W432" s="58">
        <f>IF(B432="",0,IF(VLOOKUP(B432,'登録データ（男）'!$A$3:$AT$1687,29,FALSE)=1,0,1))</f>
        <v>0</v>
      </c>
      <c r="X432" s="58">
        <f>IF(B432="",1,0)</f>
        <v>1</v>
      </c>
      <c r="Y432" s="58">
        <f>IF(C432="",1,0)</f>
        <v>1</v>
      </c>
      <c r="Z432" s="58">
        <f>IF(D432="",1,0)</f>
        <v>1</v>
      </c>
      <c r="AA432" s="58">
        <f>IF(E432="",1,0)</f>
        <v>1</v>
      </c>
      <c r="AB432" s="58">
        <f>IF(E433="",1,0)</f>
        <v>1</v>
      </c>
      <c r="AC432" s="58">
        <f>SUM(X432:AB432)</f>
        <v>5</v>
      </c>
      <c r="AD432" s="58">
        <f t="shared" ca="1" si="463"/>
        <v>0</v>
      </c>
      <c r="AE432" s="58">
        <f t="shared" si="464"/>
        <v>0</v>
      </c>
      <c r="AF432" s="58" t="str">
        <f>IF(G432="","0",VLOOKUP(G432,'登録データ（男）'!$R$4:$T$27,2,FALSE))</f>
        <v>0</v>
      </c>
      <c r="AG432" s="58" t="str">
        <f t="shared" si="465"/>
        <v>00</v>
      </c>
      <c r="AH432" s="58" t="str">
        <f>IF(G432="","0",IF(OR(RIGHT(G432,1)="m",RIGHT(G432,1)="H",RIGHT(G432,1)="W",RIGHT(G432,1)="C",RIGHT(G432,1)="〉"),1,2))</f>
        <v>0</v>
      </c>
      <c r="AI432" s="58" t="str">
        <f t="shared" si="466"/>
        <v>000000</v>
      </c>
      <c r="AJ432" s="58" t="str">
        <f t="shared" ca="1" si="485"/>
        <v/>
      </c>
      <c r="AK432" s="58">
        <f t="shared" si="475"/>
        <v>0</v>
      </c>
      <c r="AL432" s="58" t="str">
        <f>IF(G432="","0",VALUE(VLOOKUP(G432,'登録データ（男）'!$R$4:$T$31,3,FALSE)))</f>
        <v>0</v>
      </c>
      <c r="AM432" s="58">
        <f t="shared" si="468"/>
        <v>0</v>
      </c>
      <c r="AN432" s="58">
        <f t="shared" si="469"/>
        <v>0</v>
      </c>
      <c r="AO432" s="11" t="str">
        <f ca="1">IF(OFFSET(B432,-MOD(ROW(B432),3),0)&lt;&gt;"",IF(RIGHT(G432,1)=")",VALUE(VLOOKUP(OFFSET(B432,-MOD(ROW(B432),3),0),'登録データ（男）'!A417:J1735,8,FALSE)),"0"),"0")</f>
        <v>0</v>
      </c>
      <c r="AP432" s="58">
        <f t="shared" ca="1" si="476"/>
        <v>0</v>
      </c>
      <c r="AQ432" s="58" t="str">
        <f t="shared" ref="AQ432" si="507">IF(AR432="","",RANK(AR432,$AR$18:$AR$467,1))</f>
        <v/>
      </c>
      <c r="AR432" s="58" t="str">
        <f>IF(R432="","",B432)</f>
        <v/>
      </c>
      <c r="AS432" s="58" t="str">
        <f t="shared" ref="AS432" si="508">IF(AT432="","",RANK(AT432,$AT$18:$AT$467,1))</f>
        <v/>
      </c>
      <c r="AT432" s="58" t="str">
        <f>IF(S432="","",B432)</f>
        <v/>
      </c>
      <c r="AU432" s="58" t="str">
        <f t="shared" ref="AU432" si="509">IF(AV432="","",RANK(AV432,$AV$18:$AV$467,1))</f>
        <v/>
      </c>
      <c r="AV432" s="58" t="str">
        <f>IF(OR(G432="十種競技",G433="十種競技",G434="十種競技"),B432,"")</f>
        <v/>
      </c>
      <c r="AW432" s="58"/>
      <c r="AX432" s="58">
        <f>B432</f>
        <v>0</v>
      </c>
      <c r="BD432" s="58" t="str">
        <f>IF(B432="","",VLOOKUP(B432,'登録データ（男）'!$A$3:$L$1202,8))</f>
        <v/>
      </c>
      <c r="BE432" s="58" t="str">
        <f>IF(B432="","",VLOOKUP(B432,'登録データ（男）'!$A$3:$L$1202,11))</f>
        <v/>
      </c>
      <c r="BF432" s="58" t="str">
        <f t="shared" si="473"/>
        <v/>
      </c>
      <c r="BI432" s="58">
        <f t="shared" si="474"/>
        <v>0</v>
      </c>
    </row>
    <row r="433" spans="1:61" ht="18.75" customHeight="1">
      <c r="A433" s="250"/>
      <c r="B433" s="288"/>
      <c r="C433" s="291"/>
      <c r="D433" s="291"/>
      <c r="E433" s="109"/>
      <c r="F433" s="58" t="s">
        <v>122</v>
      </c>
      <c r="G433" s="103"/>
      <c r="H433" s="109"/>
      <c r="I433" s="102"/>
      <c r="J433" s="61" t="str">
        <f t="shared" si="480"/>
        <v/>
      </c>
      <c r="K433" s="101"/>
      <c r="L433" s="61" t="str">
        <f t="shared" si="481"/>
        <v/>
      </c>
      <c r="M433" s="101"/>
      <c r="N433" s="101"/>
      <c r="O433" s="275"/>
      <c r="P433" s="276"/>
      <c r="Q433" s="276"/>
      <c r="R433" s="260"/>
      <c r="S433" s="297"/>
      <c r="V433" s="60"/>
      <c r="W433" s="58"/>
      <c r="X433" s="58"/>
      <c r="Y433" s="58"/>
      <c r="Z433" s="58"/>
      <c r="AA433" s="58"/>
      <c r="AB433" s="58"/>
      <c r="AC433" s="58"/>
      <c r="AD433" s="58">
        <f t="shared" ca="1" si="463"/>
        <v>0</v>
      </c>
      <c r="AE433" s="58">
        <f t="shared" si="464"/>
        <v>0</v>
      </c>
      <c r="AF433" s="58" t="str">
        <f>IF(G433="","0",VLOOKUP(G433,'登録データ（男）'!$R$4:$T$27,2,FALSE))</f>
        <v>0</v>
      </c>
      <c r="AG433" s="58" t="str">
        <f t="shared" si="465"/>
        <v>00</v>
      </c>
      <c r="AH433" s="58" t="str">
        <f>IF(G433="","0",IF(OR(RIGHT(G433,1)="m",RIGHT(G433,1)="H",RIGHT(G433,1)="W",RIGHT(G433,1)="C"),1,2))</f>
        <v>0</v>
      </c>
      <c r="AI433" s="58" t="str">
        <f t="shared" si="466"/>
        <v>000000</v>
      </c>
      <c r="AJ433" s="58" t="str">
        <f t="shared" ca="1" si="485"/>
        <v/>
      </c>
      <c r="AK433" s="58">
        <f t="shared" si="475"/>
        <v>0</v>
      </c>
      <c r="AL433" s="58" t="str">
        <f>IF(G433="","0",VALUE(VLOOKUP(G433,'登録データ（男）'!$R$4:$T$31,3,FALSE)))</f>
        <v>0</v>
      </c>
      <c r="AM433" s="58">
        <f t="shared" si="468"/>
        <v>0</v>
      </c>
      <c r="AN433" s="58">
        <f t="shared" si="469"/>
        <v>0</v>
      </c>
      <c r="AO433" s="11" t="str">
        <f ca="1">IF(OFFSET(B433,-MOD(ROW(B433),3),0)&lt;&gt;"",IF(RIGHT(G433,1)=")",VALUE(VLOOKUP(OFFSET(B433,-MOD(ROW(B433),3),0),'登録データ（男）'!A418:J1736,8,FALSE)),"0"),"0")</f>
        <v>0</v>
      </c>
      <c r="AP433" s="58">
        <f t="shared" ca="1" si="476"/>
        <v>0</v>
      </c>
      <c r="AQ433" s="58"/>
      <c r="AR433" s="58"/>
      <c r="AS433" s="58"/>
      <c r="AT433" s="58"/>
      <c r="AU433" s="58"/>
      <c r="AV433" s="58"/>
      <c r="AW433" s="58"/>
      <c r="AX433" s="58"/>
      <c r="BD433" s="58" t="str">
        <f>IF(B433="","",VLOOKUP(B433,'登録データ（男）'!$A$3:$L$1202,8))</f>
        <v/>
      </c>
      <c r="BE433" s="58" t="str">
        <f>IF(B433="","",VLOOKUP(B433,'登録データ（男）'!$A$3:$L$1202,11))</f>
        <v/>
      </c>
      <c r="BF433" s="58" t="str">
        <f t="shared" si="473"/>
        <v/>
      </c>
      <c r="BI433" s="58">
        <f t="shared" si="474"/>
        <v>0</v>
      </c>
    </row>
    <row r="434" spans="1:61" ht="18.75" customHeight="1" thickBot="1">
      <c r="A434" s="258"/>
      <c r="B434" s="289"/>
      <c r="C434" s="292"/>
      <c r="D434" s="292"/>
      <c r="E434" s="148" t="s">
        <v>460</v>
      </c>
      <c r="F434" s="73" t="s">
        <v>123</v>
      </c>
      <c r="G434" s="103"/>
      <c r="H434" s="175"/>
      <c r="I434" s="100"/>
      <c r="J434" s="64" t="str">
        <f t="shared" si="480"/>
        <v/>
      </c>
      <c r="K434" s="100"/>
      <c r="L434" s="64" t="str">
        <f t="shared" si="481"/>
        <v/>
      </c>
      <c r="M434" s="100"/>
      <c r="N434" s="98"/>
      <c r="O434" s="271"/>
      <c r="P434" s="272"/>
      <c r="Q434" s="272"/>
      <c r="R434" s="261"/>
      <c r="S434" s="298"/>
      <c r="V434" s="60"/>
      <c r="W434" s="58"/>
      <c r="X434" s="58"/>
      <c r="Y434" s="58"/>
      <c r="Z434" s="58"/>
      <c r="AA434" s="58"/>
      <c r="AB434" s="58"/>
      <c r="AC434" s="58"/>
      <c r="AD434" s="58">
        <f t="shared" ca="1" si="463"/>
        <v>0</v>
      </c>
      <c r="AE434" s="58">
        <f t="shared" si="464"/>
        <v>0</v>
      </c>
      <c r="AF434" s="58" t="str">
        <f>IF(G434="","0",VLOOKUP(G434,'登録データ（男）'!$R$4:$T$27,2,FALSE))</f>
        <v>0</v>
      </c>
      <c r="AG434" s="58" t="str">
        <f t="shared" si="465"/>
        <v>00</v>
      </c>
      <c r="AH434" s="58" t="str">
        <f>IF(G434="","0",IF(OR(RIGHT(G434,1)="m",RIGHT(G434,1)="H",RIGHT(G434,1)="W",RIGHT(G434,1)="C"),1,2))</f>
        <v>0</v>
      </c>
      <c r="AI434" s="58" t="str">
        <f t="shared" si="466"/>
        <v>000000</v>
      </c>
      <c r="AJ434" s="58" t="str">
        <f t="shared" ca="1" si="485"/>
        <v/>
      </c>
      <c r="AK434" s="58">
        <f t="shared" si="475"/>
        <v>0</v>
      </c>
      <c r="AL434" s="58" t="str">
        <f>IF(G434="","0",VALUE(VLOOKUP(G434,'登録データ（男）'!$R$4:$T$31,3,FALSE)))</f>
        <v>0</v>
      </c>
      <c r="AM434" s="58">
        <f t="shared" si="468"/>
        <v>0</v>
      </c>
      <c r="AN434" s="58">
        <f t="shared" si="469"/>
        <v>0</v>
      </c>
      <c r="AO434" s="11" t="str">
        <f ca="1">IF(OFFSET(B434,-MOD(ROW(B434),3),0)&lt;&gt;"",IF(RIGHT(G434,1)=")",VALUE(VLOOKUP(OFFSET(B434,-MOD(ROW(B434),3),0),'登録データ（男）'!A419:J1737,8,FALSE)),"0"),"0")</f>
        <v>0</v>
      </c>
      <c r="AP434" s="58">
        <f t="shared" ref="AP434:AP466" ca="1" si="510">IF(AO434=0,0,IF(RIGHT(G434,1)&lt;&gt;")",0,IF(VALUE(LEFT(AO434,1))=1,0,IF(VALUE(LEFT(AO434,1))=2,0,1))))</f>
        <v>0</v>
      </c>
      <c r="AQ434" s="58"/>
      <c r="AR434" s="58"/>
      <c r="AS434" s="58"/>
      <c r="AT434" s="58"/>
      <c r="AU434" s="58"/>
      <c r="AV434" s="58"/>
      <c r="AW434" s="58"/>
      <c r="AX434" s="58"/>
      <c r="BD434" s="58" t="str">
        <f>IF(B434="","",VLOOKUP(B434,'登録データ（男）'!$A$3:$L$1202,8))</f>
        <v/>
      </c>
      <c r="BE434" s="58" t="str">
        <f>IF(B434="","",VLOOKUP(B434,'登録データ（男）'!$A$3:$L$1202,11))</f>
        <v/>
      </c>
      <c r="BF434" s="58" t="str">
        <f t="shared" si="473"/>
        <v/>
      </c>
      <c r="BI434" s="58">
        <f t="shared" si="474"/>
        <v>0</v>
      </c>
    </row>
    <row r="435" spans="1:61" ht="18.75" customHeight="1" thickTop="1">
      <c r="A435" s="257">
        <v>140</v>
      </c>
      <c r="B435" s="287"/>
      <c r="C435" s="290" t="str">
        <f>IF(B435="","",VLOOKUP(B435,'登録データ（男）'!$A$3:$W$2000,2,FALSE))</f>
        <v/>
      </c>
      <c r="D435" s="290" t="str">
        <f>IF(B435="","",VLOOKUP(B435,'登録データ（男）'!$A$3:$W$2000,3,FALSE))</f>
        <v/>
      </c>
      <c r="E435" s="58" t="str">
        <f>IF(B435="","",VLOOKUP(B435,'登録データ（男）'!$A$3:$W$2000,7,FALSE))</f>
        <v/>
      </c>
      <c r="F435" s="72" t="s">
        <v>121</v>
      </c>
      <c r="G435" s="95"/>
      <c r="H435" s="176"/>
      <c r="I435" s="97"/>
      <c r="J435" s="99" t="str">
        <f t="shared" si="480"/>
        <v/>
      </c>
      <c r="K435" s="97"/>
      <c r="L435" s="99" t="str">
        <f t="shared" si="481"/>
        <v/>
      </c>
      <c r="M435" s="97"/>
      <c r="N435" s="96"/>
      <c r="O435" s="273"/>
      <c r="P435" s="274"/>
      <c r="Q435" s="274"/>
      <c r="R435" s="259"/>
      <c r="S435" s="296"/>
      <c r="V435" s="60"/>
      <c r="W435" s="58">
        <f>IF(B435="",0,IF(VLOOKUP(B435,'登録データ（男）'!$A$3:$AT$1687,29,FALSE)=1,0,1))</f>
        <v>0</v>
      </c>
      <c r="X435" s="58">
        <f>IF(B435="",1,0)</f>
        <v>1</v>
      </c>
      <c r="Y435" s="58">
        <f>IF(C435="",1,0)</f>
        <v>1</v>
      </c>
      <c r="Z435" s="58">
        <f>IF(D435="",1,0)</f>
        <v>1</v>
      </c>
      <c r="AA435" s="58">
        <f>IF(E435="",1,0)</f>
        <v>1</v>
      </c>
      <c r="AB435" s="58">
        <f>IF(E436="",1,0)</f>
        <v>1</v>
      </c>
      <c r="AC435" s="58">
        <f>SUM(X435:AB435)</f>
        <v>5</v>
      </c>
      <c r="AD435" s="58">
        <f t="shared" ca="1" si="463"/>
        <v>0</v>
      </c>
      <c r="AE435" s="58">
        <f t="shared" si="464"/>
        <v>0</v>
      </c>
      <c r="AF435" s="58" t="str">
        <f>IF(G435="","0",VLOOKUP(G435,'登録データ（男）'!$R$4:$T$27,2,FALSE))</f>
        <v>0</v>
      </c>
      <c r="AG435" s="58" t="str">
        <f t="shared" si="465"/>
        <v>00</v>
      </c>
      <c r="AH435" s="58" t="str">
        <f>IF(G435="","0",IF(OR(RIGHT(G435,1)="m",RIGHT(G435,1)="H",RIGHT(G435,1)="W",RIGHT(G435,1)="C",RIGHT(G435,1)="〉"),1,2))</f>
        <v>0</v>
      </c>
      <c r="AI435" s="58" t="str">
        <f t="shared" si="466"/>
        <v>000000</v>
      </c>
      <c r="AJ435" s="58" t="str">
        <f t="shared" ca="1" si="485"/>
        <v/>
      </c>
      <c r="AK435" s="58">
        <f t="shared" si="475"/>
        <v>0</v>
      </c>
      <c r="AL435" s="58" t="str">
        <f>IF(G435="","0",VALUE(VLOOKUP(G435,'登録データ（男）'!$R$4:$T$31,3,FALSE)))</f>
        <v>0</v>
      </c>
      <c r="AM435" s="58">
        <f t="shared" si="468"/>
        <v>0</v>
      </c>
      <c r="AN435" s="58">
        <f t="shared" si="469"/>
        <v>0</v>
      </c>
      <c r="AO435" s="11" t="str">
        <f ca="1">IF(OFFSET(B435,-MOD(ROW(B435),3),0)&lt;&gt;"",IF(RIGHT(G435,1)=")",VALUE(VLOOKUP(OFFSET(B435,-MOD(ROW(B435),3),0),'登録データ（男）'!A420:J1738,8,FALSE)),"0"),"0")</f>
        <v>0</v>
      </c>
      <c r="AP435" s="58">
        <f t="shared" ca="1" si="510"/>
        <v>0</v>
      </c>
      <c r="AQ435" s="58" t="str">
        <f t="shared" ref="AQ435" si="511">IF(AR435="","",RANK(AR435,$AR$18:$AR$467,1))</f>
        <v/>
      </c>
      <c r="AR435" s="58" t="str">
        <f>IF(R435="","",B435)</f>
        <v/>
      </c>
      <c r="AS435" s="58" t="str">
        <f t="shared" ref="AS435" si="512">IF(AT435="","",RANK(AT435,$AT$18:$AT$467,1))</f>
        <v/>
      </c>
      <c r="AT435" s="58" t="str">
        <f>IF(S435="","",B435)</f>
        <v/>
      </c>
      <c r="AU435" s="58" t="str">
        <f t="shared" ref="AU435" si="513">IF(AV435="","",RANK(AV435,$AV$18:$AV$467,1))</f>
        <v/>
      </c>
      <c r="AV435" s="58" t="str">
        <f>IF(OR(G435="十種競技",G436="十種競技",G437="十種競技"),B435,"")</f>
        <v/>
      </c>
      <c r="AW435" s="58"/>
      <c r="AX435" s="58">
        <f>B435</f>
        <v>0</v>
      </c>
      <c r="BD435" s="58" t="str">
        <f>IF(B435="","",VLOOKUP(B435,'登録データ（男）'!$A$3:$L$1202,8))</f>
        <v/>
      </c>
      <c r="BE435" s="58" t="str">
        <f>IF(B435="","",VLOOKUP(B435,'登録データ（男）'!$A$3:$L$1202,11))</f>
        <v/>
      </c>
      <c r="BF435" s="58" t="str">
        <f t="shared" si="473"/>
        <v/>
      </c>
      <c r="BI435" s="58">
        <f t="shared" si="474"/>
        <v>0</v>
      </c>
    </row>
    <row r="436" spans="1:61" ht="18.75" customHeight="1">
      <c r="A436" s="250"/>
      <c r="B436" s="288"/>
      <c r="C436" s="291"/>
      <c r="D436" s="291"/>
      <c r="E436" s="109"/>
      <c r="F436" s="58" t="s">
        <v>122</v>
      </c>
      <c r="G436" s="103"/>
      <c r="H436" s="109"/>
      <c r="I436" s="102"/>
      <c r="J436" s="61" t="str">
        <f t="shared" si="480"/>
        <v/>
      </c>
      <c r="K436" s="101"/>
      <c r="L436" s="61" t="str">
        <f t="shared" si="481"/>
        <v/>
      </c>
      <c r="M436" s="101"/>
      <c r="N436" s="101"/>
      <c r="O436" s="275"/>
      <c r="P436" s="276"/>
      <c r="Q436" s="276"/>
      <c r="R436" s="260"/>
      <c r="S436" s="297"/>
      <c r="V436" s="60"/>
      <c r="W436" s="58"/>
      <c r="X436" s="58"/>
      <c r="Y436" s="58"/>
      <c r="Z436" s="58"/>
      <c r="AA436" s="58"/>
      <c r="AB436" s="58"/>
      <c r="AC436" s="58"/>
      <c r="AD436" s="58">
        <f t="shared" ca="1" si="463"/>
        <v>0</v>
      </c>
      <c r="AE436" s="58">
        <f t="shared" si="464"/>
        <v>0</v>
      </c>
      <c r="AF436" s="58" t="str">
        <f>IF(G436="","0",VLOOKUP(G436,'登録データ（男）'!$R$4:$T$27,2,FALSE))</f>
        <v>0</v>
      </c>
      <c r="AG436" s="58" t="str">
        <f t="shared" si="465"/>
        <v>00</v>
      </c>
      <c r="AH436" s="58" t="str">
        <f>IF(G436="","0",IF(OR(RIGHT(G436,1)="m",RIGHT(G436,1)="H",RIGHT(G436,1)="W",RIGHT(G436,1)="C"),1,2))</f>
        <v>0</v>
      </c>
      <c r="AI436" s="58" t="str">
        <f t="shared" si="466"/>
        <v>000000</v>
      </c>
      <c r="AJ436" s="58" t="str">
        <f t="shared" ca="1" si="485"/>
        <v/>
      </c>
      <c r="AK436" s="58">
        <f t="shared" si="475"/>
        <v>0</v>
      </c>
      <c r="AL436" s="58" t="str">
        <f>IF(G436="","0",VALUE(VLOOKUP(G436,'登録データ（男）'!$R$4:$T$31,3,FALSE)))</f>
        <v>0</v>
      </c>
      <c r="AM436" s="58">
        <f t="shared" si="468"/>
        <v>0</v>
      </c>
      <c r="AN436" s="58">
        <f t="shared" si="469"/>
        <v>0</v>
      </c>
      <c r="AO436" s="11" t="str">
        <f ca="1">IF(OFFSET(B436,-MOD(ROW(B436),3),0)&lt;&gt;"",IF(RIGHT(G436,1)=")",VALUE(VLOOKUP(OFFSET(B436,-MOD(ROW(B436),3),0),'登録データ（男）'!A421:J1739,8,FALSE)),"0"),"0")</f>
        <v>0</v>
      </c>
      <c r="AP436" s="58">
        <f t="shared" ca="1" si="510"/>
        <v>0</v>
      </c>
      <c r="AQ436" s="58"/>
      <c r="AR436" s="58"/>
      <c r="AS436" s="58"/>
      <c r="AT436" s="58"/>
      <c r="AU436" s="58"/>
      <c r="AV436" s="58"/>
      <c r="AW436" s="58"/>
      <c r="AX436" s="58"/>
      <c r="BD436" s="58" t="str">
        <f>IF(B436="","",VLOOKUP(B436,'登録データ（男）'!$A$3:$L$1202,8))</f>
        <v/>
      </c>
      <c r="BE436" s="58" t="str">
        <f>IF(B436="","",VLOOKUP(B436,'登録データ（男）'!$A$3:$L$1202,11))</f>
        <v/>
      </c>
      <c r="BF436" s="58" t="str">
        <f t="shared" si="473"/>
        <v/>
      </c>
      <c r="BI436" s="58">
        <f t="shared" si="474"/>
        <v>0</v>
      </c>
    </row>
    <row r="437" spans="1:61" ht="18.75" customHeight="1" thickBot="1">
      <c r="A437" s="258"/>
      <c r="B437" s="289"/>
      <c r="C437" s="292"/>
      <c r="D437" s="292"/>
      <c r="E437" s="148" t="s">
        <v>460</v>
      </c>
      <c r="F437" s="73" t="s">
        <v>123</v>
      </c>
      <c r="G437" s="103"/>
      <c r="H437" s="175"/>
      <c r="I437" s="100"/>
      <c r="J437" s="64" t="str">
        <f t="shared" si="480"/>
        <v/>
      </c>
      <c r="K437" s="100"/>
      <c r="L437" s="64" t="str">
        <f t="shared" si="481"/>
        <v/>
      </c>
      <c r="M437" s="100"/>
      <c r="N437" s="98"/>
      <c r="O437" s="271"/>
      <c r="P437" s="272"/>
      <c r="Q437" s="272"/>
      <c r="R437" s="261"/>
      <c r="S437" s="298"/>
      <c r="V437" s="60"/>
      <c r="W437" s="58"/>
      <c r="X437" s="58"/>
      <c r="Y437" s="58"/>
      <c r="Z437" s="58"/>
      <c r="AA437" s="58"/>
      <c r="AB437" s="58"/>
      <c r="AC437" s="58"/>
      <c r="AD437" s="58">
        <f t="shared" ca="1" si="463"/>
        <v>0</v>
      </c>
      <c r="AE437" s="58">
        <f t="shared" si="464"/>
        <v>0</v>
      </c>
      <c r="AF437" s="58" t="str">
        <f>IF(G437="","0",VLOOKUP(G437,'登録データ（男）'!$R$4:$T$27,2,FALSE))</f>
        <v>0</v>
      </c>
      <c r="AG437" s="58" t="str">
        <f t="shared" si="465"/>
        <v>00</v>
      </c>
      <c r="AH437" s="58" t="str">
        <f>IF(G437="","0",IF(OR(RIGHT(G437,1)="m",RIGHT(G437,1)="H",RIGHT(G437,1)="W",RIGHT(G437,1)="C"),1,2))</f>
        <v>0</v>
      </c>
      <c r="AI437" s="58" t="str">
        <f t="shared" si="466"/>
        <v>000000</v>
      </c>
      <c r="AJ437" s="58" t="str">
        <f t="shared" ca="1" si="485"/>
        <v/>
      </c>
      <c r="AK437" s="58">
        <f t="shared" si="475"/>
        <v>0</v>
      </c>
      <c r="AL437" s="58" t="str">
        <f>IF(G437="","0",VALUE(VLOOKUP(G437,'登録データ（男）'!$R$4:$T$31,3,FALSE)))</f>
        <v>0</v>
      </c>
      <c r="AM437" s="58">
        <f t="shared" si="468"/>
        <v>0</v>
      </c>
      <c r="AN437" s="58">
        <f t="shared" si="469"/>
        <v>0</v>
      </c>
      <c r="AO437" s="11" t="str">
        <f ca="1">IF(OFFSET(B437,-MOD(ROW(B437),3),0)&lt;&gt;"",IF(RIGHT(G437,1)=")",VALUE(VLOOKUP(OFFSET(B437,-MOD(ROW(B437),3),0),'登録データ（男）'!A422:J1740,8,FALSE)),"0"),"0")</f>
        <v>0</v>
      </c>
      <c r="AP437" s="58">
        <f t="shared" ca="1" si="510"/>
        <v>0</v>
      </c>
      <c r="AQ437" s="58"/>
      <c r="AR437" s="58"/>
      <c r="AS437" s="58"/>
      <c r="AT437" s="58"/>
      <c r="AU437" s="58"/>
      <c r="AV437" s="58"/>
      <c r="AW437" s="58"/>
      <c r="AX437" s="58"/>
      <c r="BD437" s="58" t="str">
        <f>IF(B437="","",VLOOKUP(B437,'登録データ（男）'!$A$3:$L$1202,8))</f>
        <v/>
      </c>
      <c r="BE437" s="58" t="str">
        <f>IF(B437="","",VLOOKUP(B437,'登録データ（男）'!$A$3:$L$1202,11))</f>
        <v/>
      </c>
      <c r="BF437" s="58" t="str">
        <f t="shared" si="473"/>
        <v/>
      </c>
      <c r="BI437" s="58">
        <f t="shared" si="474"/>
        <v>0</v>
      </c>
    </row>
    <row r="438" spans="1:61" ht="18.75" customHeight="1" thickTop="1">
      <c r="A438" s="257">
        <v>141</v>
      </c>
      <c r="B438" s="287"/>
      <c r="C438" s="290" t="str">
        <f>IF(B438="","",VLOOKUP(B438,'登録データ（男）'!$A$3:$W$2000,2,FALSE))</f>
        <v/>
      </c>
      <c r="D438" s="290" t="str">
        <f>IF(B438="","",VLOOKUP(B438,'登録データ（男）'!$A$3:$W$2000,3,FALSE))</f>
        <v/>
      </c>
      <c r="E438" s="58" t="str">
        <f>IF(B438="","",VLOOKUP(B438,'登録データ（男）'!$A$3:$W$2000,7,FALSE))</f>
        <v/>
      </c>
      <c r="F438" s="72" t="s">
        <v>121</v>
      </c>
      <c r="G438" s="95"/>
      <c r="H438" s="176"/>
      <c r="I438" s="97"/>
      <c r="J438" s="99" t="str">
        <f t="shared" si="480"/>
        <v/>
      </c>
      <c r="K438" s="97"/>
      <c r="L438" s="99" t="str">
        <f t="shared" si="481"/>
        <v/>
      </c>
      <c r="M438" s="97"/>
      <c r="N438" s="96"/>
      <c r="O438" s="273"/>
      <c r="P438" s="274"/>
      <c r="Q438" s="274"/>
      <c r="R438" s="259"/>
      <c r="S438" s="296"/>
      <c r="V438" s="60"/>
      <c r="W438" s="58">
        <f>IF(B438="",0,IF(VLOOKUP(B438,'登録データ（男）'!$A$3:$AT$1687,29,FALSE)=1,0,1))</f>
        <v>0</v>
      </c>
      <c r="X438" s="58">
        <f>IF(B438="",1,0)</f>
        <v>1</v>
      </c>
      <c r="Y438" s="58">
        <f>IF(C438="",1,0)</f>
        <v>1</v>
      </c>
      <c r="Z438" s="58">
        <f>IF(D438="",1,0)</f>
        <v>1</v>
      </c>
      <c r="AA438" s="58">
        <f>IF(E438="",1,0)</f>
        <v>1</v>
      </c>
      <c r="AB438" s="58">
        <f>IF(E439="",1,0)</f>
        <v>1</v>
      </c>
      <c r="AC438" s="58">
        <f>SUM(X438:AB438)</f>
        <v>5</v>
      </c>
      <c r="AD438" s="58">
        <f t="shared" ca="1" si="463"/>
        <v>0</v>
      </c>
      <c r="AE438" s="58">
        <f t="shared" si="464"/>
        <v>0</v>
      </c>
      <c r="AF438" s="58" t="str">
        <f>IF(G438="","0",VLOOKUP(G438,'登録データ（男）'!$R$4:$T$27,2,FALSE))</f>
        <v>0</v>
      </c>
      <c r="AG438" s="58" t="str">
        <f t="shared" si="465"/>
        <v>00</v>
      </c>
      <c r="AH438" s="58" t="str">
        <f>IF(G438="","0",IF(OR(RIGHT(G438,1)="m",RIGHT(G438,1)="H",RIGHT(G438,1)="W",RIGHT(G438,1)="C",RIGHT(G438,1)="〉"),1,2))</f>
        <v>0</v>
      </c>
      <c r="AI438" s="58" t="str">
        <f t="shared" si="466"/>
        <v>000000</v>
      </c>
      <c r="AJ438" s="58" t="str">
        <f t="shared" ca="1" si="485"/>
        <v/>
      </c>
      <c r="AK438" s="58">
        <f t="shared" si="475"/>
        <v>0</v>
      </c>
      <c r="AL438" s="58" t="str">
        <f>IF(G438="","0",VALUE(VLOOKUP(G438,'登録データ（男）'!$R$4:$T$31,3,FALSE)))</f>
        <v>0</v>
      </c>
      <c r="AM438" s="58">
        <f t="shared" si="468"/>
        <v>0</v>
      </c>
      <c r="AN438" s="58">
        <f t="shared" si="469"/>
        <v>0</v>
      </c>
      <c r="AO438" s="11" t="str">
        <f ca="1">IF(OFFSET(B438,-MOD(ROW(B438),3),0)&lt;&gt;"",IF(RIGHT(G438,1)=")",VALUE(VLOOKUP(OFFSET(B438,-MOD(ROW(B438),3),0),'登録データ（男）'!A423:J1741,8,FALSE)),"0"),"0")</f>
        <v>0</v>
      </c>
      <c r="AP438" s="58">
        <f t="shared" ca="1" si="510"/>
        <v>0</v>
      </c>
      <c r="AQ438" s="58" t="str">
        <f t="shared" ref="AQ438" si="514">IF(AR438="","",RANK(AR438,$AR$18:$AR$467,1))</f>
        <v/>
      </c>
      <c r="AR438" s="58" t="str">
        <f>IF(R438="","",B438)</f>
        <v/>
      </c>
      <c r="AS438" s="58" t="str">
        <f t="shared" ref="AS438" si="515">IF(AT438="","",RANK(AT438,$AT$18:$AT$467,1))</f>
        <v/>
      </c>
      <c r="AT438" s="58" t="str">
        <f>IF(S438="","",B438)</f>
        <v/>
      </c>
      <c r="AU438" s="58" t="str">
        <f t="shared" ref="AU438" si="516">IF(AV438="","",RANK(AV438,$AV$18:$AV$467,1))</f>
        <v/>
      </c>
      <c r="AV438" s="58" t="str">
        <f>IF(OR(G438="十種競技",G439="十種競技",G440="十種競技"),B438,"")</f>
        <v/>
      </c>
      <c r="AW438" s="58"/>
      <c r="AX438" s="58">
        <f>B438</f>
        <v>0</v>
      </c>
      <c r="BD438" s="58" t="str">
        <f>IF(B438="","",VLOOKUP(B438,'登録データ（男）'!$A$3:$L$1202,8))</f>
        <v/>
      </c>
      <c r="BE438" s="58" t="str">
        <f>IF(B438="","",VLOOKUP(B438,'登録データ（男）'!$A$3:$L$1202,11))</f>
        <v/>
      </c>
      <c r="BF438" s="58" t="str">
        <f t="shared" si="473"/>
        <v/>
      </c>
      <c r="BI438" s="58">
        <f t="shared" si="474"/>
        <v>0</v>
      </c>
    </row>
    <row r="439" spans="1:61" ht="18.75" customHeight="1">
      <c r="A439" s="250"/>
      <c r="B439" s="288"/>
      <c r="C439" s="291"/>
      <c r="D439" s="291"/>
      <c r="E439" s="109"/>
      <c r="F439" s="58" t="s">
        <v>122</v>
      </c>
      <c r="G439" s="103"/>
      <c r="H439" s="109"/>
      <c r="I439" s="102"/>
      <c r="J439" s="61" t="str">
        <f t="shared" si="480"/>
        <v/>
      </c>
      <c r="K439" s="101"/>
      <c r="L439" s="61" t="str">
        <f t="shared" si="481"/>
        <v/>
      </c>
      <c r="M439" s="101"/>
      <c r="N439" s="101"/>
      <c r="O439" s="275"/>
      <c r="P439" s="276"/>
      <c r="Q439" s="276"/>
      <c r="R439" s="260"/>
      <c r="S439" s="297"/>
      <c r="V439" s="60"/>
      <c r="W439" s="58"/>
      <c r="X439" s="58"/>
      <c r="Y439" s="58"/>
      <c r="Z439" s="58"/>
      <c r="AA439" s="58"/>
      <c r="AB439" s="58"/>
      <c r="AC439" s="58"/>
      <c r="AD439" s="58">
        <f t="shared" ca="1" si="463"/>
        <v>0</v>
      </c>
      <c r="AE439" s="58">
        <f t="shared" si="464"/>
        <v>0</v>
      </c>
      <c r="AF439" s="58" t="str">
        <f>IF(G439="","0",VLOOKUP(G439,'登録データ（男）'!$R$4:$T$27,2,FALSE))</f>
        <v>0</v>
      </c>
      <c r="AG439" s="58" t="str">
        <f t="shared" si="465"/>
        <v>00</v>
      </c>
      <c r="AH439" s="58" t="str">
        <f>IF(G439="","0",IF(OR(RIGHT(G439,1)="m",RIGHT(G439,1)="H",RIGHT(G439,1)="W",RIGHT(G439,1)="C"),1,2))</f>
        <v>0</v>
      </c>
      <c r="AI439" s="58" t="str">
        <f t="shared" si="466"/>
        <v>000000</v>
      </c>
      <c r="AJ439" s="58" t="str">
        <f t="shared" ca="1" si="485"/>
        <v/>
      </c>
      <c r="AK439" s="58">
        <f t="shared" si="475"/>
        <v>0</v>
      </c>
      <c r="AL439" s="58" t="str">
        <f>IF(G439="","0",VALUE(VLOOKUP(G439,'登録データ（男）'!$R$4:$T$31,3,FALSE)))</f>
        <v>0</v>
      </c>
      <c r="AM439" s="58">
        <f t="shared" si="468"/>
        <v>0</v>
      </c>
      <c r="AN439" s="58">
        <f t="shared" si="469"/>
        <v>0</v>
      </c>
      <c r="AO439" s="11" t="str">
        <f ca="1">IF(OFFSET(B439,-MOD(ROW(B439),3),0)&lt;&gt;"",IF(RIGHT(G439,1)=")",VALUE(VLOOKUP(OFFSET(B439,-MOD(ROW(B439),3),0),'登録データ（男）'!A424:J1742,8,FALSE)),"0"),"0")</f>
        <v>0</v>
      </c>
      <c r="AP439" s="58">
        <f t="shared" ca="1" si="510"/>
        <v>0</v>
      </c>
      <c r="AQ439" s="58"/>
      <c r="AR439" s="58"/>
      <c r="AS439" s="58"/>
      <c r="AT439" s="58"/>
      <c r="AU439" s="58"/>
      <c r="AV439" s="58"/>
      <c r="AW439" s="58"/>
      <c r="AX439" s="58"/>
      <c r="BD439" s="58" t="str">
        <f>IF(B439="","",VLOOKUP(B439,'登録データ（男）'!$A$3:$L$1202,8))</f>
        <v/>
      </c>
      <c r="BE439" s="58" t="str">
        <f>IF(B439="","",VLOOKUP(B439,'登録データ（男）'!$A$3:$L$1202,11))</f>
        <v/>
      </c>
      <c r="BF439" s="58" t="str">
        <f t="shared" si="473"/>
        <v/>
      </c>
      <c r="BI439" s="58">
        <f t="shared" si="474"/>
        <v>0</v>
      </c>
    </row>
    <row r="440" spans="1:61" ht="18.75" customHeight="1" thickBot="1">
      <c r="A440" s="258"/>
      <c r="B440" s="289"/>
      <c r="C440" s="292"/>
      <c r="D440" s="292"/>
      <c r="E440" s="148" t="s">
        <v>460</v>
      </c>
      <c r="F440" s="73" t="s">
        <v>123</v>
      </c>
      <c r="G440" s="103"/>
      <c r="H440" s="175"/>
      <c r="I440" s="100"/>
      <c r="J440" s="64" t="str">
        <f t="shared" si="480"/>
        <v/>
      </c>
      <c r="K440" s="100"/>
      <c r="L440" s="64" t="str">
        <f t="shared" si="481"/>
        <v/>
      </c>
      <c r="M440" s="100"/>
      <c r="N440" s="98"/>
      <c r="O440" s="271"/>
      <c r="P440" s="272"/>
      <c r="Q440" s="272"/>
      <c r="R440" s="261"/>
      <c r="S440" s="298"/>
      <c r="V440" s="60"/>
      <c r="W440" s="58"/>
      <c r="X440" s="58"/>
      <c r="Y440" s="58"/>
      <c r="Z440" s="58"/>
      <c r="AA440" s="58"/>
      <c r="AB440" s="58"/>
      <c r="AC440" s="58"/>
      <c r="AD440" s="58">
        <f t="shared" ca="1" si="463"/>
        <v>0</v>
      </c>
      <c r="AE440" s="58">
        <f t="shared" si="464"/>
        <v>0</v>
      </c>
      <c r="AF440" s="58" t="str">
        <f>IF(G440="","0",VLOOKUP(G440,'登録データ（男）'!$R$4:$T$27,2,FALSE))</f>
        <v>0</v>
      </c>
      <c r="AG440" s="58" t="str">
        <f t="shared" si="465"/>
        <v>00</v>
      </c>
      <c r="AH440" s="58" t="str">
        <f>IF(G440="","0",IF(OR(RIGHT(G440,1)="m",RIGHT(G440,1)="H",RIGHT(G440,1)="W",RIGHT(G440,1)="C"),1,2))</f>
        <v>0</v>
      </c>
      <c r="AI440" s="58" t="str">
        <f t="shared" si="466"/>
        <v>000000</v>
      </c>
      <c r="AJ440" s="58" t="str">
        <f t="shared" ca="1" si="485"/>
        <v/>
      </c>
      <c r="AK440" s="58">
        <f t="shared" si="475"/>
        <v>0</v>
      </c>
      <c r="AL440" s="58" t="str">
        <f>IF(G440="","0",VALUE(VLOOKUP(G440,'登録データ（男）'!$R$4:$T$31,3,FALSE)))</f>
        <v>0</v>
      </c>
      <c r="AM440" s="58">
        <f t="shared" si="468"/>
        <v>0</v>
      </c>
      <c r="AN440" s="58">
        <f t="shared" si="469"/>
        <v>0</v>
      </c>
      <c r="AO440" s="11" t="str">
        <f ca="1">IF(OFFSET(B440,-MOD(ROW(B440),3),0)&lt;&gt;"",IF(RIGHT(G440,1)=")",VALUE(VLOOKUP(OFFSET(B440,-MOD(ROW(B440),3),0),'登録データ（男）'!A425:J1743,8,FALSE)),"0"),"0")</f>
        <v>0</v>
      </c>
      <c r="AP440" s="58">
        <f t="shared" ca="1" si="510"/>
        <v>0</v>
      </c>
      <c r="AQ440" s="58"/>
      <c r="AR440" s="58"/>
      <c r="AS440" s="58"/>
      <c r="AT440" s="58"/>
      <c r="AU440" s="58"/>
      <c r="AV440" s="58"/>
      <c r="AW440" s="58"/>
      <c r="AX440" s="58"/>
      <c r="BD440" s="58" t="str">
        <f>IF(B440="","",VLOOKUP(B440,'登録データ（男）'!$A$3:$L$1202,8))</f>
        <v/>
      </c>
      <c r="BE440" s="58" t="str">
        <f>IF(B440="","",VLOOKUP(B440,'登録データ（男）'!$A$3:$L$1202,11))</f>
        <v/>
      </c>
      <c r="BF440" s="58" t="str">
        <f t="shared" si="473"/>
        <v/>
      </c>
      <c r="BI440" s="58">
        <f t="shared" si="474"/>
        <v>0</v>
      </c>
    </row>
    <row r="441" spans="1:61" ht="18.75" customHeight="1" thickTop="1">
      <c r="A441" s="257">
        <v>142</v>
      </c>
      <c r="B441" s="287"/>
      <c r="C441" s="290" t="str">
        <f>IF(B441="","",VLOOKUP(B441,'登録データ（男）'!$A$3:$W$2000,2,FALSE))</f>
        <v/>
      </c>
      <c r="D441" s="290" t="str">
        <f>IF(B441="","",VLOOKUP(B441,'登録データ（男）'!$A$3:$W$2000,3,FALSE))</f>
        <v/>
      </c>
      <c r="E441" s="58" t="str">
        <f>IF(B441="","",VLOOKUP(B441,'登録データ（男）'!$A$3:$W$2000,7,FALSE))</f>
        <v/>
      </c>
      <c r="F441" s="72" t="s">
        <v>121</v>
      </c>
      <c r="G441" s="95"/>
      <c r="H441" s="176"/>
      <c r="I441" s="97"/>
      <c r="J441" s="99" t="str">
        <f t="shared" si="480"/>
        <v/>
      </c>
      <c r="K441" s="97"/>
      <c r="L441" s="99" t="str">
        <f t="shared" si="481"/>
        <v/>
      </c>
      <c r="M441" s="97"/>
      <c r="N441" s="96"/>
      <c r="O441" s="273"/>
      <c r="P441" s="274"/>
      <c r="Q441" s="274"/>
      <c r="R441" s="259"/>
      <c r="S441" s="296"/>
      <c r="V441" s="60"/>
      <c r="W441" s="58">
        <f>IF(B441="",0,IF(VLOOKUP(B441,'登録データ（男）'!$A$3:$AT$1687,29,FALSE)=1,0,1))</f>
        <v>0</v>
      </c>
      <c r="X441" s="58">
        <f>IF(B441="",1,0)</f>
        <v>1</v>
      </c>
      <c r="Y441" s="58">
        <f>IF(C441="",1,0)</f>
        <v>1</v>
      </c>
      <c r="Z441" s="58">
        <f>IF(D441="",1,0)</f>
        <v>1</v>
      </c>
      <c r="AA441" s="58">
        <f>IF(E441="",1,0)</f>
        <v>1</v>
      </c>
      <c r="AB441" s="58">
        <f>IF(E442="",1,0)</f>
        <v>1</v>
      </c>
      <c r="AC441" s="58">
        <f>SUM(X441:AB441)</f>
        <v>5</v>
      </c>
      <c r="AD441" s="58">
        <f t="shared" ca="1" si="463"/>
        <v>0</v>
      </c>
      <c r="AE441" s="58">
        <f t="shared" si="464"/>
        <v>0</v>
      </c>
      <c r="AF441" s="58" t="str">
        <f>IF(G441="","0",VLOOKUP(G441,'登録データ（男）'!$R$4:$T$27,2,FALSE))</f>
        <v>0</v>
      </c>
      <c r="AG441" s="58" t="str">
        <f t="shared" si="465"/>
        <v>00</v>
      </c>
      <c r="AH441" s="58" t="str">
        <f>IF(G441="","0",IF(OR(RIGHT(G441,1)="m",RIGHT(G441,1)="H",RIGHT(G441,1)="W",RIGHT(G441,1)="C",RIGHT(G441,1)="〉"),1,2))</f>
        <v>0</v>
      </c>
      <c r="AI441" s="58" t="str">
        <f t="shared" si="466"/>
        <v>000000</v>
      </c>
      <c r="AJ441" s="58" t="str">
        <f t="shared" ref="AJ441:AJ467" ca="1" si="517">IF(G441="","",IF(OFFSET(B441,-MOD(ROW(B441),3),0)="","0",CONCATENATE(AF441," ",IF(AH441=1,RIGHT(AI441+10000000,7),RIGHT(AI441+100000,5)))))</f>
        <v/>
      </c>
      <c r="AK441" s="58">
        <f t="shared" si="475"/>
        <v>0</v>
      </c>
      <c r="AL441" s="58" t="str">
        <f>IF(G441="","0",VALUE(VLOOKUP(G441,'登録データ（男）'!$R$4:$T$31,3,FALSE)))</f>
        <v>0</v>
      </c>
      <c r="AM441" s="58">
        <f t="shared" si="468"/>
        <v>0</v>
      </c>
      <c r="AN441" s="58">
        <f t="shared" si="469"/>
        <v>0</v>
      </c>
      <c r="AO441" s="11" t="str">
        <f ca="1">IF(OFFSET(B441,-MOD(ROW(B441),3),0)&lt;&gt;"",IF(RIGHT(G441,1)=")",VALUE(VLOOKUP(OFFSET(B441,-MOD(ROW(B441),3),0),'登録データ（男）'!A426:J1744,8,FALSE)),"0"),"0")</f>
        <v>0</v>
      </c>
      <c r="AP441" s="58">
        <f t="shared" ca="1" si="510"/>
        <v>0</v>
      </c>
      <c r="AQ441" s="58" t="str">
        <f t="shared" ref="AQ441" si="518">IF(AR441="","",RANK(AR441,$AR$18:$AR$467,1))</f>
        <v/>
      </c>
      <c r="AR441" s="58" t="str">
        <f>IF(R441="","",B441)</f>
        <v/>
      </c>
      <c r="AS441" s="58" t="str">
        <f t="shared" ref="AS441" si="519">IF(AT441="","",RANK(AT441,$AT$18:$AT$467,1))</f>
        <v/>
      </c>
      <c r="AT441" s="58" t="str">
        <f>IF(S441="","",B441)</f>
        <v/>
      </c>
      <c r="AU441" s="58" t="str">
        <f t="shared" ref="AU441" si="520">IF(AV441="","",RANK(AV441,$AV$18:$AV$467,1))</f>
        <v/>
      </c>
      <c r="AV441" s="58" t="str">
        <f>IF(OR(G441="十種競技",G442="十種競技",G443="十種競技"),B441,"")</f>
        <v/>
      </c>
      <c r="AW441" s="58"/>
      <c r="AX441" s="58">
        <f>B441</f>
        <v>0</v>
      </c>
      <c r="BD441" s="58" t="str">
        <f>IF(B441="","",VLOOKUP(B441,'登録データ（男）'!$A$3:$L$1202,8))</f>
        <v/>
      </c>
      <c r="BE441" s="58" t="str">
        <f>IF(B441="","",VLOOKUP(B441,'登録データ（男）'!$A$3:$L$1202,11))</f>
        <v/>
      </c>
      <c r="BF441" s="58" t="str">
        <f t="shared" si="473"/>
        <v/>
      </c>
      <c r="BI441" s="58">
        <f t="shared" si="474"/>
        <v>0</v>
      </c>
    </row>
    <row r="442" spans="1:61" ht="18.75" customHeight="1">
      <c r="A442" s="250"/>
      <c r="B442" s="288"/>
      <c r="C442" s="291"/>
      <c r="D442" s="291"/>
      <c r="E442" s="109"/>
      <c r="F442" s="58" t="s">
        <v>122</v>
      </c>
      <c r="G442" s="103"/>
      <c r="H442" s="109"/>
      <c r="I442" s="102"/>
      <c r="J442" s="61" t="str">
        <f t="shared" si="480"/>
        <v/>
      </c>
      <c r="K442" s="101"/>
      <c r="L442" s="61" t="str">
        <f t="shared" si="481"/>
        <v/>
      </c>
      <c r="M442" s="101"/>
      <c r="N442" s="101"/>
      <c r="O442" s="275"/>
      <c r="P442" s="276"/>
      <c r="Q442" s="276"/>
      <c r="R442" s="260"/>
      <c r="S442" s="297"/>
      <c r="V442" s="60"/>
      <c r="W442" s="58"/>
      <c r="X442" s="58"/>
      <c r="Y442" s="58"/>
      <c r="Z442" s="58"/>
      <c r="AA442" s="58"/>
      <c r="AB442" s="58"/>
      <c r="AC442" s="58"/>
      <c r="AD442" s="58">
        <f t="shared" ca="1" si="463"/>
        <v>0</v>
      </c>
      <c r="AE442" s="58">
        <f t="shared" si="464"/>
        <v>0</v>
      </c>
      <c r="AF442" s="58" t="str">
        <f>IF(G442="","0",VLOOKUP(G442,'登録データ（男）'!$R$4:$T$27,2,FALSE))</f>
        <v>0</v>
      </c>
      <c r="AG442" s="58" t="str">
        <f t="shared" si="465"/>
        <v>00</v>
      </c>
      <c r="AH442" s="58" t="str">
        <f>IF(G442="","0",IF(OR(RIGHT(G442,1)="m",RIGHT(G442,1)="H",RIGHT(G442,1)="W",RIGHT(G442,1)="C"),1,2))</f>
        <v>0</v>
      </c>
      <c r="AI442" s="58" t="str">
        <f t="shared" si="466"/>
        <v>000000</v>
      </c>
      <c r="AJ442" s="58" t="str">
        <f t="shared" ca="1" si="517"/>
        <v/>
      </c>
      <c r="AK442" s="58">
        <f t="shared" si="475"/>
        <v>0</v>
      </c>
      <c r="AL442" s="58" t="str">
        <f>IF(G442="","0",VALUE(VLOOKUP(G442,'登録データ（男）'!$R$4:$T$31,3,FALSE)))</f>
        <v>0</v>
      </c>
      <c r="AM442" s="58">
        <f t="shared" si="468"/>
        <v>0</v>
      </c>
      <c r="AN442" s="58">
        <f t="shared" si="469"/>
        <v>0</v>
      </c>
      <c r="AO442" s="11" t="str">
        <f ca="1">IF(OFFSET(B442,-MOD(ROW(B442),3),0)&lt;&gt;"",IF(RIGHT(G442,1)=")",VALUE(VLOOKUP(OFFSET(B442,-MOD(ROW(B442),3),0),'登録データ（男）'!A427:J1745,8,FALSE)),"0"),"0")</f>
        <v>0</v>
      </c>
      <c r="AP442" s="58">
        <f t="shared" ca="1" si="510"/>
        <v>0</v>
      </c>
      <c r="AQ442" s="58"/>
      <c r="AR442" s="58"/>
      <c r="AS442" s="58"/>
      <c r="AT442" s="58"/>
      <c r="AU442" s="58"/>
      <c r="AV442" s="58"/>
      <c r="AW442" s="58"/>
      <c r="AX442" s="58"/>
      <c r="BD442" s="58" t="str">
        <f>IF(B442="","",VLOOKUP(B442,'登録データ（男）'!$A$3:$L$1202,8))</f>
        <v/>
      </c>
      <c r="BE442" s="58" t="str">
        <f>IF(B442="","",VLOOKUP(B442,'登録データ（男）'!$A$3:$L$1202,11))</f>
        <v/>
      </c>
      <c r="BF442" s="58" t="str">
        <f t="shared" si="473"/>
        <v/>
      </c>
      <c r="BI442" s="58">
        <f t="shared" si="474"/>
        <v>0</v>
      </c>
    </row>
    <row r="443" spans="1:61" ht="18.75" customHeight="1" thickBot="1">
      <c r="A443" s="258"/>
      <c r="B443" s="289"/>
      <c r="C443" s="292"/>
      <c r="D443" s="292"/>
      <c r="E443" s="148" t="s">
        <v>460</v>
      </c>
      <c r="F443" s="73" t="s">
        <v>123</v>
      </c>
      <c r="G443" s="103"/>
      <c r="H443" s="175"/>
      <c r="I443" s="100"/>
      <c r="J443" s="64" t="str">
        <f t="shared" si="480"/>
        <v/>
      </c>
      <c r="K443" s="100"/>
      <c r="L443" s="64" t="str">
        <f t="shared" si="481"/>
        <v/>
      </c>
      <c r="M443" s="100"/>
      <c r="N443" s="98"/>
      <c r="O443" s="271"/>
      <c r="P443" s="272"/>
      <c r="Q443" s="272"/>
      <c r="R443" s="261"/>
      <c r="S443" s="298"/>
      <c r="V443" s="60"/>
      <c r="W443" s="58"/>
      <c r="X443" s="58"/>
      <c r="Y443" s="58"/>
      <c r="Z443" s="58"/>
      <c r="AA443" s="58"/>
      <c r="AB443" s="58"/>
      <c r="AC443" s="58"/>
      <c r="AD443" s="58">
        <f t="shared" ca="1" si="463"/>
        <v>0</v>
      </c>
      <c r="AE443" s="58">
        <f t="shared" si="464"/>
        <v>0</v>
      </c>
      <c r="AF443" s="58" t="str">
        <f>IF(G443="","0",VLOOKUP(G443,'登録データ（男）'!$R$4:$T$27,2,FALSE))</f>
        <v>0</v>
      </c>
      <c r="AG443" s="58" t="str">
        <f t="shared" si="465"/>
        <v>00</v>
      </c>
      <c r="AH443" s="58" t="str">
        <f>IF(G443="","0",IF(OR(RIGHT(G443,1)="m",RIGHT(G443,1)="H",RIGHT(G443,1)="W",RIGHT(G443,1)="C"),1,2))</f>
        <v>0</v>
      </c>
      <c r="AI443" s="58" t="str">
        <f t="shared" si="466"/>
        <v>000000</v>
      </c>
      <c r="AJ443" s="58" t="str">
        <f t="shared" ca="1" si="517"/>
        <v/>
      </c>
      <c r="AK443" s="58">
        <f t="shared" si="475"/>
        <v>0</v>
      </c>
      <c r="AL443" s="58" t="str">
        <f>IF(G443="","0",VALUE(VLOOKUP(G443,'登録データ（男）'!$R$4:$T$31,3,FALSE)))</f>
        <v>0</v>
      </c>
      <c r="AM443" s="58">
        <f t="shared" si="468"/>
        <v>0</v>
      </c>
      <c r="AN443" s="58">
        <f t="shared" si="469"/>
        <v>0</v>
      </c>
      <c r="AO443" s="11" t="str">
        <f ca="1">IF(OFFSET(B443,-MOD(ROW(B443),3),0)&lt;&gt;"",IF(RIGHT(G443,1)=")",VALUE(VLOOKUP(OFFSET(B443,-MOD(ROW(B443),3),0),'登録データ（男）'!A428:J1746,8,FALSE)),"0"),"0")</f>
        <v>0</v>
      </c>
      <c r="AP443" s="58">
        <f t="shared" ca="1" si="510"/>
        <v>0</v>
      </c>
      <c r="AQ443" s="58"/>
      <c r="AR443" s="58"/>
      <c r="AS443" s="58"/>
      <c r="AT443" s="58"/>
      <c r="AU443" s="58"/>
      <c r="AV443" s="58"/>
      <c r="AW443" s="58"/>
      <c r="AX443" s="58"/>
      <c r="BD443" s="58" t="str">
        <f>IF(B443="","",VLOOKUP(B443,'登録データ（男）'!$A$3:$L$1202,8))</f>
        <v/>
      </c>
      <c r="BE443" s="58" t="str">
        <f>IF(B443="","",VLOOKUP(B443,'登録データ（男）'!$A$3:$L$1202,11))</f>
        <v/>
      </c>
      <c r="BF443" s="58" t="str">
        <f t="shared" si="473"/>
        <v/>
      </c>
      <c r="BI443" s="58">
        <f t="shared" si="474"/>
        <v>0</v>
      </c>
    </row>
    <row r="444" spans="1:61" ht="18.75" customHeight="1" thickTop="1">
      <c r="A444" s="257">
        <v>143</v>
      </c>
      <c r="B444" s="287"/>
      <c r="C444" s="290" t="str">
        <f>IF(B444="","",VLOOKUP(B444,'登録データ（男）'!$A$3:$W$2000,2,FALSE))</f>
        <v/>
      </c>
      <c r="D444" s="290" t="str">
        <f>IF(B444="","",VLOOKUP(B444,'登録データ（男）'!$A$3:$W$2000,3,FALSE))</f>
        <v/>
      </c>
      <c r="E444" s="58" t="str">
        <f>IF(B444="","",VLOOKUP(B444,'登録データ（男）'!$A$3:$W$2000,7,FALSE))</f>
        <v/>
      </c>
      <c r="F444" s="72" t="s">
        <v>121</v>
      </c>
      <c r="G444" s="95"/>
      <c r="H444" s="176"/>
      <c r="I444" s="97"/>
      <c r="J444" s="99" t="str">
        <f t="shared" si="480"/>
        <v/>
      </c>
      <c r="K444" s="97"/>
      <c r="L444" s="99" t="str">
        <f t="shared" si="481"/>
        <v/>
      </c>
      <c r="M444" s="97"/>
      <c r="N444" s="96"/>
      <c r="O444" s="273"/>
      <c r="P444" s="274"/>
      <c r="Q444" s="274"/>
      <c r="R444" s="259"/>
      <c r="S444" s="296"/>
      <c r="V444" s="60"/>
      <c r="W444" s="58">
        <f>IF(B444="",0,IF(VLOOKUP(B444,'登録データ（男）'!$A$3:$AT$1687,29,FALSE)=1,0,1))</f>
        <v>0</v>
      </c>
      <c r="X444" s="58">
        <f>IF(B444="",1,0)</f>
        <v>1</v>
      </c>
      <c r="Y444" s="58">
        <f>IF(C444="",1,0)</f>
        <v>1</v>
      </c>
      <c r="Z444" s="58">
        <f>IF(D444="",1,0)</f>
        <v>1</v>
      </c>
      <c r="AA444" s="58">
        <f>IF(E444="",1,0)</f>
        <v>1</v>
      </c>
      <c r="AB444" s="58">
        <f>IF(E445="",1,0)</f>
        <v>1</v>
      </c>
      <c r="AC444" s="58">
        <f>SUM(X444:AB444)</f>
        <v>5</v>
      </c>
      <c r="AD444" s="58">
        <f t="shared" ca="1" si="463"/>
        <v>0</v>
      </c>
      <c r="AE444" s="58">
        <f t="shared" si="464"/>
        <v>0</v>
      </c>
      <c r="AF444" s="58" t="str">
        <f>IF(G444="","0",VLOOKUP(G444,'登録データ（男）'!$R$4:$T$27,2,FALSE))</f>
        <v>0</v>
      </c>
      <c r="AG444" s="58" t="str">
        <f t="shared" si="465"/>
        <v>00</v>
      </c>
      <c r="AH444" s="58" t="str">
        <f>IF(G444="","0",IF(OR(RIGHT(G444,1)="m",RIGHT(G444,1)="H",RIGHT(G444,1)="W",RIGHT(G444,1)="C",RIGHT(G444,1)="〉"),1,2))</f>
        <v>0</v>
      </c>
      <c r="AI444" s="58" t="str">
        <f t="shared" si="466"/>
        <v>000000</v>
      </c>
      <c r="AJ444" s="58" t="str">
        <f t="shared" ca="1" si="517"/>
        <v/>
      </c>
      <c r="AK444" s="58">
        <f t="shared" si="475"/>
        <v>0</v>
      </c>
      <c r="AL444" s="58" t="str">
        <f>IF(G444="","0",VALUE(VLOOKUP(G444,'登録データ（男）'!$R$4:$T$31,3,FALSE)))</f>
        <v>0</v>
      </c>
      <c r="AM444" s="58">
        <f t="shared" si="468"/>
        <v>0</v>
      </c>
      <c r="AN444" s="58">
        <f t="shared" si="469"/>
        <v>0</v>
      </c>
      <c r="AO444" s="11" t="str">
        <f ca="1">IF(OFFSET(B444,-MOD(ROW(B444),3),0)&lt;&gt;"",IF(RIGHT(G444,1)=")",VALUE(VLOOKUP(OFFSET(B444,-MOD(ROW(B444),3),0),'登録データ（男）'!A429:J1747,8,FALSE)),"0"),"0")</f>
        <v>0</v>
      </c>
      <c r="AP444" s="58">
        <f t="shared" ca="1" si="510"/>
        <v>0</v>
      </c>
      <c r="AQ444" s="58" t="str">
        <f t="shared" ref="AQ444" si="521">IF(AR444="","",RANK(AR444,$AR$18:$AR$467,1))</f>
        <v/>
      </c>
      <c r="AR444" s="58" t="str">
        <f>IF(R444="","",B444)</f>
        <v/>
      </c>
      <c r="AS444" s="58" t="str">
        <f t="shared" ref="AS444" si="522">IF(AT444="","",RANK(AT444,$AT$18:$AT$467,1))</f>
        <v/>
      </c>
      <c r="AT444" s="58" t="str">
        <f>IF(S444="","",B444)</f>
        <v/>
      </c>
      <c r="AU444" s="58" t="str">
        <f t="shared" ref="AU444" si="523">IF(AV444="","",RANK(AV444,$AV$18:$AV$467,1))</f>
        <v/>
      </c>
      <c r="AV444" s="58" t="str">
        <f>IF(OR(G444="十種競技",G445="十種競技",G446="十種競技"),B444,"")</f>
        <v/>
      </c>
      <c r="AW444" s="58"/>
      <c r="AX444" s="58">
        <f>B444</f>
        <v>0</v>
      </c>
      <c r="BD444" s="58" t="str">
        <f>IF(B444="","",VLOOKUP(B444,'登録データ（男）'!$A$3:$L$1202,8))</f>
        <v/>
      </c>
      <c r="BE444" s="58" t="str">
        <f>IF(B444="","",VLOOKUP(B444,'登録データ（男）'!$A$3:$L$1202,11))</f>
        <v/>
      </c>
      <c r="BF444" s="58" t="str">
        <f t="shared" si="473"/>
        <v/>
      </c>
      <c r="BI444" s="58">
        <f t="shared" si="474"/>
        <v>0</v>
      </c>
    </row>
    <row r="445" spans="1:61" ht="18.75" customHeight="1">
      <c r="A445" s="250"/>
      <c r="B445" s="288"/>
      <c r="C445" s="291"/>
      <c r="D445" s="291"/>
      <c r="E445" s="109"/>
      <c r="F445" s="58" t="s">
        <v>122</v>
      </c>
      <c r="G445" s="103"/>
      <c r="H445" s="109"/>
      <c r="I445" s="102"/>
      <c r="J445" s="61" t="str">
        <f t="shared" si="480"/>
        <v/>
      </c>
      <c r="K445" s="101"/>
      <c r="L445" s="61" t="str">
        <f t="shared" si="481"/>
        <v/>
      </c>
      <c r="M445" s="101"/>
      <c r="N445" s="101"/>
      <c r="O445" s="275"/>
      <c r="P445" s="276"/>
      <c r="Q445" s="276"/>
      <c r="R445" s="260"/>
      <c r="S445" s="297"/>
      <c r="V445" s="60"/>
      <c r="W445" s="58"/>
      <c r="X445" s="58"/>
      <c r="Y445" s="58"/>
      <c r="Z445" s="58"/>
      <c r="AA445" s="58"/>
      <c r="AB445" s="58"/>
      <c r="AC445" s="58"/>
      <c r="AD445" s="58">
        <f t="shared" ca="1" si="463"/>
        <v>0</v>
      </c>
      <c r="AE445" s="58">
        <f t="shared" si="464"/>
        <v>0</v>
      </c>
      <c r="AF445" s="58" t="str">
        <f>IF(G445="","0",VLOOKUP(G445,'登録データ（男）'!$R$4:$T$27,2,FALSE))</f>
        <v>0</v>
      </c>
      <c r="AG445" s="58" t="str">
        <f t="shared" si="465"/>
        <v>00</v>
      </c>
      <c r="AH445" s="58" t="str">
        <f>IF(G445="","0",IF(OR(RIGHT(G445,1)="m",RIGHT(G445,1)="H",RIGHT(G445,1)="W",RIGHT(G445,1)="C"),1,2))</f>
        <v>0</v>
      </c>
      <c r="AI445" s="58" t="str">
        <f t="shared" si="466"/>
        <v>000000</v>
      </c>
      <c r="AJ445" s="58" t="str">
        <f t="shared" ca="1" si="517"/>
        <v/>
      </c>
      <c r="AK445" s="58">
        <f t="shared" si="475"/>
        <v>0</v>
      </c>
      <c r="AL445" s="58" t="str">
        <f>IF(G445="","0",VALUE(VLOOKUP(G445,'登録データ（男）'!$R$4:$T$31,3,FALSE)))</f>
        <v>0</v>
      </c>
      <c r="AM445" s="58">
        <f t="shared" si="468"/>
        <v>0</v>
      </c>
      <c r="AN445" s="58">
        <f t="shared" si="469"/>
        <v>0</v>
      </c>
      <c r="AO445" s="11" t="str">
        <f ca="1">IF(OFFSET(B445,-MOD(ROW(B445),3),0)&lt;&gt;"",IF(RIGHT(G445,1)=")",VALUE(VLOOKUP(OFFSET(B445,-MOD(ROW(B445),3),0),'登録データ（男）'!A430:J1748,8,FALSE)),"0"),"0")</f>
        <v>0</v>
      </c>
      <c r="AP445" s="58">
        <f t="shared" ca="1" si="510"/>
        <v>0</v>
      </c>
      <c r="AQ445" s="58"/>
      <c r="AR445" s="58"/>
      <c r="AS445" s="58"/>
      <c r="AT445" s="58"/>
      <c r="AU445" s="58"/>
      <c r="AV445" s="58"/>
      <c r="AW445" s="58"/>
      <c r="AX445" s="58"/>
      <c r="BD445" s="58" t="str">
        <f>IF(B445="","",VLOOKUP(B445,'登録データ（男）'!$A$3:$L$1202,8))</f>
        <v/>
      </c>
      <c r="BE445" s="58" t="str">
        <f>IF(B445="","",VLOOKUP(B445,'登録データ（男）'!$A$3:$L$1202,11))</f>
        <v/>
      </c>
      <c r="BF445" s="58" t="str">
        <f t="shared" si="473"/>
        <v/>
      </c>
      <c r="BI445" s="58">
        <f t="shared" si="474"/>
        <v>0</v>
      </c>
    </row>
    <row r="446" spans="1:61" ht="18.75" customHeight="1" thickBot="1">
      <c r="A446" s="258"/>
      <c r="B446" s="289"/>
      <c r="C446" s="292"/>
      <c r="D446" s="292"/>
      <c r="E446" s="148" t="s">
        <v>460</v>
      </c>
      <c r="F446" s="73" t="s">
        <v>123</v>
      </c>
      <c r="G446" s="103"/>
      <c r="H446" s="175"/>
      <c r="I446" s="100"/>
      <c r="J446" s="64" t="str">
        <f t="shared" si="480"/>
        <v/>
      </c>
      <c r="K446" s="100"/>
      <c r="L446" s="64" t="str">
        <f t="shared" si="481"/>
        <v/>
      </c>
      <c r="M446" s="100"/>
      <c r="N446" s="98"/>
      <c r="O446" s="271"/>
      <c r="P446" s="272"/>
      <c r="Q446" s="272"/>
      <c r="R446" s="261"/>
      <c r="S446" s="298"/>
      <c r="V446" s="60"/>
      <c r="W446" s="58"/>
      <c r="X446" s="58"/>
      <c r="Y446" s="58"/>
      <c r="Z446" s="58"/>
      <c r="AA446" s="58"/>
      <c r="AB446" s="58"/>
      <c r="AC446" s="58"/>
      <c r="AD446" s="58">
        <f t="shared" ca="1" si="463"/>
        <v>0</v>
      </c>
      <c r="AE446" s="58">
        <f t="shared" si="464"/>
        <v>0</v>
      </c>
      <c r="AF446" s="58" t="str">
        <f>IF(G446="","0",VLOOKUP(G446,'登録データ（男）'!$R$4:$T$27,2,FALSE))</f>
        <v>0</v>
      </c>
      <c r="AG446" s="58" t="str">
        <f t="shared" si="465"/>
        <v>00</v>
      </c>
      <c r="AH446" s="58" t="str">
        <f>IF(G446="","0",IF(OR(RIGHT(G446,1)="m",RIGHT(G446,1)="H",RIGHT(G446,1)="W",RIGHT(G446,1)="C"),1,2))</f>
        <v>0</v>
      </c>
      <c r="AI446" s="58" t="str">
        <f t="shared" si="466"/>
        <v>000000</v>
      </c>
      <c r="AJ446" s="58" t="str">
        <f t="shared" ca="1" si="517"/>
        <v/>
      </c>
      <c r="AK446" s="58">
        <f t="shared" si="475"/>
        <v>0</v>
      </c>
      <c r="AL446" s="58" t="str">
        <f>IF(G446="","0",VALUE(VLOOKUP(G446,'登録データ（男）'!$R$4:$T$31,3,FALSE)))</f>
        <v>0</v>
      </c>
      <c r="AM446" s="58">
        <f t="shared" si="468"/>
        <v>0</v>
      </c>
      <c r="AN446" s="58">
        <f t="shared" si="469"/>
        <v>0</v>
      </c>
      <c r="AO446" s="11" t="str">
        <f ca="1">IF(OFFSET(B446,-MOD(ROW(B446),3),0)&lt;&gt;"",IF(RIGHT(G446,1)=")",VALUE(VLOOKUP(OFFSET(B446,-MOD(ROW(B446),3),0),'登録データ（男）'!A431:J1749,8,FALSE)),"0"),"0")</f>
        <v>0</v>
      </c>
      <c r="AP446" s="58">
        <f t="shared" ca="1" si="510"/>
        <v>0</v>
      </c>
      <c r="AQ446" s="58"/>
      <c r="AR446" s="58"/>
      <c r="AS446" s="58"/>
      <c r="AT446" s="58"/>
      <c r="AU446" s="58"/>
      <c r="AV446" s="58"/>
      <c r="AW446" s="58"/>
      <c r="AX446" s="58"/>
      <c r="BD446" s="58" t="str">
        <f>IF(B446="","",VLOOKUP(B446,'登録データ（男）'!$A$3:$L$1202,8))</f>
        <v/>
      </c>
      <c r="BE446" s="58" t="str">
        <f>IF(B446="","",VLOOKUP(B446,'登録データ（男）'!$A$3:$L$1202,11))</f>
        <v/>
      </c>
      <c r="BF446" s="58" t="str">
        <f t="shared" si="473"/>
        <v/>
      </c>
      <c r="BI446" s="58">
        <f t="shared" si="474"/>
        <v>0</v>
      </c>
    </row>
    <row r="447" spans="1:61" ht="18.75" customHeight="1" thickTop="1">
      <c r="A447" s="257">
        <v>144</v>
      </c>
      <c r="B447" s="287"/>
      <c r="C447" s="290" t="str">
        <f>IF(B447="","",VLOOKUP(B447,'登録データ（男）'!$A$3:$W$2000,2,FALSE))</f>
        <v/>
      </c>
      <c r="D447" s="290" t="str">
        <f>IF(B447="","",VLOOKUP(B447,'登録データ（男）'!$A$3:$W$2000,3,FALSE))</f>
        <v/>
      </c>
      <c r="E447" s="58" t="str">
        <f>IF(B447="","",VLOOKUP(B447,'登録データ（男）'!$A$3:$W$2000,7,FALSE))</f>
        <v/>
      </c>
      <c r="F447" s="72" t="s">
        <v>121</v>
      </c>
      <c r="G447" s="95"/>
      <c r="H447" s="176"/>
      <c r="I447" s="97"/>
      <c r="J447" s="99" t="str">
        <f t="shared" si="480"/>
        <v/>
      </c>
      <c r="K447" s="97"/>
      <c r="L447" s="99" t="str">
        <f t="shared" si="481"/>
        <v/>
      </c>
      <c r="M447" s="97"/>
      <c r="N447" s="96"/>
      <c r="O447" s="273"/>
      <c r="P447" s="274"/>
      <c r="Q447" s="274"/>
      <c r="R447" s="259"/>
      <c r="S447" s="296"/>
      <c r="V447" s="60"/>
      <c r="W447" s="58">
        <f>IF(B447="",0,IF(VLOOKUP(B447,'登録データ（男）'!$A$3:$AT$1687,29,FALSE)=1,0,1))</f>
        <v>0</v>
      </c>
      <c r="X447" s="58">
        <f>IF(B447="",1,0)</f>
        <v>1</v>
      </c>
      <c r="Y447" s="58">
        <f>IF(C447="",1,0)</f>
        <v>1</v>
      </c>
      <c r="Z447" s="58">
        <f>IF(D447="",1,0)</f>
        <v>1</v>
      </c>
      <c r="AA447" s="58">
        <f>IF(E447="",1,0)</f>
        <v>1</v>
      </c>
      <c r="AB447" s="58">
        <f>IF(E448="",1,0)</f>
        <v>1</v>
      </c>
      <c r="AC447" s="58">
        <f>SUM(X447:AB447)</f>
        <v>5</v>
      </c>
      <c r="AD447" s="58">
        <f t="shared" ca="1" si="463"/>
        <v>0</v>
      </c>
      <c r="AE447" s="58">
        <f t="shared" si="464"/>
        <v>0</v>
      </c>
      <c r="AF447" s="58" t="str">
        <f>IF(G447="","0",VLOOKUP(G447,'登録データ（男）'!$R$4:$T$27,2,FALSE))</f>
        <v>0</v>
      </c>
      <c r="AG447" s="58" t="str">
        <f t="shared" si="465"/>
        <v>00</v>
      </c>
      <c r="AH447" s="58" t="str">
        <f>IF(G447="","0",IF(OR(RIGHT(G447,1)="m",RIGHT(G447,1)="H",RIGHT(G447,1)="W",RIGHT(G447,1)="C",RIGHT(G447,1)="〉"),1,2))</f>
        <v>0</v>
      </c>
      <c r="AI447" s="58" t="str">
        <f t="shared" si="466"/>
        <v>000000</v>
      </c>
      <c r="AJ447" s="58" t="str">
        <f t="shared" ca="1" si="517"/>
        <v/>
      </c>
      <c r="AK447" s="58">
        <f t="shared" si="475"/>
        <v>0</v>
      </c>
      <c r="AL447" s="58" t="str">
        <f>IF(G447="","0",VALUE(VLOOKUP(G447,'登録データ（男）'!$R$4:$T$31,3,FALSE)))</f>
        <v>0</v>
      </c>
      <c r="AM447" s="58">
        <f t="shared" si="468"/>
        <v>0</v>
      </c>
      <c r="AN447" s="58">
        <f t="shared" si="469"/>
        <v>0</v>
      </c>
      <c r="AO447" s="11" t="str">
        <f ca="1">IF(OFFSET(B447,-MOD(ROW(B447),3),0)&lt;&gt;"",IF(RIGHT(G447,1)=")",VALUE(VLOOKUP(OFFSET(B447,-MOD(ROW(B447),3),0),'登録データ（男）'!A432:J1750,8,FALSE)),"0"),"0")</f>
        <v>0</v>
      </c>
      <c r="AP447" s="58">
        <f t="shared" ca="1" si="510"/>
        <v>0</v>
      </c>
      <c r="AQ447" s="58" t="str">
        <f t="shared" ref="AQ447" si="524">IF(AR447="","",RANK(AR447,$AR$18:$AR$467,1))</f>
        <v/>
      </c>
      <c r="AR447" s="58" t="str">
        <f>IF(R447="","",B447)</f>
        <v/>
      </c>
      <c r="AS447" s="58" t="str">
        <f t="shared" ref="AS447" si="525">IF(AT447="","",RANK(AT447,$AT$18:$AT$467,1))</f>
        <v/>
      </c>
      <c r="AT447" s="58" t="str">
        <f>IF(S447="","",B447)</f>
        <v/>
      </c>
      <c r="AU447" s="58" t="str">
        <f t="shared" ref="AU447" si="526">IF(AV447="","",RANK(AV447,$AV$18:$AV$467,1))</f>
        <v/>
      </c>
      <c r="AV447" s="58" t="str">
        <f>IF(OR(G447="十種競技",G448="十種競技",G449="十種競技"),B447,"")</f>
        <v/>
      </c>
      <c r="AW447" s="58"/>
      <c r="AX447" s="58">
        <f>B447</f>
        <v>0</v>
      </c>
      <c r="BD447" s="58" t="str">
        <f>IF(B447="","",VLOOKUP(B447,'登録データ（男）'!$A$3:$L$1202,8))</f>
        <v/>
      </c>
      <c r="BE447" s="58" t="str">
        <f>IF(B447="","",VLOOKUP(B447,'登録データ（男）'!$A$3:$L$1202,11))</f>
        <v/>
      </c>
      <c r="BF447" s="58" t="str">
        <f t="shared" si="473"/>
        <v/>
      </c>
      <c r="BI447" s="58">
        <f t="shared" si="474"/>
        <v>0</v>
      </c>
    </row>
    <row r="448" spans="1:61" ht="18.75" customHeight="1">
      <c r="A448" s="250"/>
      <c r="B448" s="288"/>
      <c r="C448" s="291"/>
      <c r="D448" s="291"/>
      <c r="E448" s="109"/>
      <c r="F448" s="58" t="s">
        <v>122</v>
      </c>
      <c r="G448" s="103"/>
      <c r="H448" s="109"/>
      <c r="I448" s="102"/>
      <c r="J448" s="61" t="str">
        <f t="shared" si="480"/>
        <v/>
      </c>
      <c r="K448" s="101"/>
      <c r="L448" s="61" t="str">
        <f t="shared" si="481"/>
        <v/>
      </c>
      <c r="M448" s="101"/>
      <c r="N448" s="101"/>
      <c r="O448" s="275"/>
      <c r="P448" s="276"/>
      <c r="Q448" s="276"/>
      <c r="R448" s="260"/>
      <c r="S448" s="297"/>
      <c r="V448" s="60"/>
      <c r="W448" s="58"/>
      <c r="X448" s="58"/>
      <c r="Y448" s="58"/>
      <c r="Z448" s="58"/>
      <c r="AA448" s="58"/>
      <c r="AB448" s="58"/>
      <c r="AC448" s="58"/>
      <c r="AD448" s="58">
        <f t="shared" ca="1" si="463"/>
        <v>0</v>
      </c>
      <c r="AE448" s="58">
        <f t="shared" si="464"/>
        <v>0</v>
      </c>
      <c r="AF448" s="58" t="str">
        <f>IF(G448="","0",VLOOKUP(G448,'登録データ（男）'!$R$4:$T$27,2,FALSE))</f>
        <v>0</v>
      </c>
      <c r="AG448" s="58" t="str">
        <f t="shared" si="465"/>
        <v>00</v>
      </c>
      <c r="AH448" s="58" t="str">
        <f>IF(G448="","0",IF(OR(RIGHT(G448,1)="m",RIGHT(G448,1)="H",RIGHT(G448,1)="W",RIGHT(G448,1)="C"),1,2))</f>
        <v>0</v>
      </c>
      <c r="AI448" s="58" t="str">
        <f t="shared" si="466"/>
        <v>000000</v>
      </c>
      <c r="AJ448" s="58" t="str">
        <f t="shared" ca="1" si="517"/>
        <v/>
      </c>
      <c r="AK448" s="58">
        <f t="shared" si="475"/>
        <v>0</v>
      </c>
      <c r="AL448" s="58" t="str">
        <f>IF(G448="","0",VALUE(VLOOKUP(G448,'登録データ（男）'!$R$4:$T$31,3,FALSE)))</f>
        <v>0</v>
      </c>
      <c r="AM448" s="58">
        <f t="shared" si="468"/>
        <v>0</v>
      </c>
      <c r="AN448" s="58">
        <f t="shared" si="469"/>
        <v>0</v>
      </c>
      <c r="AO448" s="11" t="str">
        <f ca="1">IF(OFFSET(B448,-MOD(ROW(B448),3),0)&lt;&gt;"",IF(RIGHT(G448,1)=")",VALUE(VLOOKUP(OFFSET(B448,-MOD(ROW(B448),3),0),'登録データ（男）'!A433:J1751,8,FALSE)),"0"),"0")</f>
        <v>0</v>
      </c>
      <c r="AP448" s="58">
        <f t="shared" ca="1" si="510"/>
        <v>0</v>
      </c>
      <c r="AQ448" s="58"/>
      <c r="AR448" s="58"/>
      <c r="AS448" s="58"/>
      <c r="AT448" s="58"/>
      <c r="AU448" s="58"/>
      <c r="AV448" s="58"/>
      <c r="AW448" s="58"/>
      <c r="AX448" s="58"/>
      <c r="BD448" s="58" t="str">
        <f>IF(B448="","",VLOOKUP(B448,'登録データ（男）'!$A$3:$L$1202,8))</f>
        <v/>
      </c>
      <c r="BE448" s="58" t="str">
        <f>IF(B448="","",VLOOKUP(B448,'登録データ（男）'!$A$3:$L$1202,11))</f>
        <v/>
      </c>
      <c r="BF448" s="58" t="str">
        <f t="shared" si="473"/>
        <v/>
      </c>
      <c r="BI448" s="58">
        <f t="shared" si="474"/>
        <v>0</v>
      </c>
    </row>
    <row r="449" spans="1:61" ht="18.75" customHeight="1" thickBot="1">
      <c r="A449" s="258"/>
      <c r="B449" s="289"/>
      <c r="C449" s="292"/>
      <c r="D449" s="292"/>
      <c r="E449" s="148" t="s">
        <v>460</v>
      </c>
      <c r="F449" s="73" t="s">
        <v>123</v>
      </c>
      <c r="G449" s="103"/>
      <c r="H449" s="175"/>
      <c r="I449" s="100"/>
      <c r="J449" s="64" t="str">
        <f t="shared" si="480"/>
        <v/>
      </c>
      <c r="K449" s="100"/>
      <c r="L449" s="64" t="str">
        <f t="shared" si="481"/>
        <v/>
      </c>
      <c r="M449" s="100"/>
      <c r="N449" s="98"/>
      <c r="O449" s="271"/>
      <c r="P449" s="272"/>
      <c r="Q449" s="272"/>
      <c r="R449" s="261"/>
      <c r="S449" s="298"/>
      <c r="V449" s="60"/>
      <c r="W449" s="58"/>
      <c r="X449" s="58"/>
      <c r="Y449" s="58"/>
      <c r="Z449" s="58"/>
      <c r="AA449" s="58"/>
      <c r="AB449" s="58"/>
      <c r="AC449" s="58"/>
      <c r="AD449" s="58">
        <f t="shared" ca="1" si="463"/>
        <v>0</v>
      </c>
      <c r="AE449" s="58">
        <f t="shared" si="464"/>
        <v>0</v>
      </c>
      <c r="AF449" s="58" t="str">
        <f>IF(G449="","0",VLOOKUP(G449,'登録データ（男）'!$R$4:$T$27,2,FALSE))</f>
        <v>0</v>
      </c>
      <c r="AG449" s="58" t="str">
        <f t="shared" si="465"/>
        <v>00</v>
      </c>
      <c r="AH449" s="58" t="str">
        <f>IF(G449="","0",IF(OR(RIGHT(G449,1)="m",RIGHT(G449,1)="H",RIGHT(G449,1)="W",RIGHT(G449,1)="C"),1,2))</f>
        <v>0</v>
      </c>
      <c r="AI449" s="58" t="str">
        <f t="shared" si="466"/>
        <v>000000</v>
      </c>
      <c r="AJ449" s="58" t="str">
        <f t="shared" ca="1" si="517"/>
        <v/>
      </c>
      <c r="AK449" s="58">
        <f t="shared" si="475"/>
        <v>0</v>
      </c>
      <c r="AL449" s="58" t="str">
        <f>IF(G449="","0",VALUE(VLOOKUP(G449,'登録データ（男）'!$R$4:$T$31,3,FALSE)))</f>
        <v>0</v>
      </c>
      <c r="AM449" s="58">
        <f t="shared" si="468"/>
        <v>0</v>
      </c>
      <c r="AN449" s="58">
        <f t="shared" si="469"/>
        <v>0</v>
      </c>
      <c r="AO449" s="11" t="str">
        <f ca="1">IF(OFFSET(B449,-MOD(ROW(B449),3),0)&lt;&gt;"",IF(RIGHT(G449,1)=")",VALUE(VLOOKUP(OFFSET(B449,-MOD(ROW(B449),3),0),'登録データ（男）'!A434:J1752,8,FALSE)),"0"),"0")</f>
        <v>0</v>
      </c>
      <c r="AP449" s="58">
        <f t="shared" ca="1" si="510"/>
        <v>0</v>
      </c>
      <c r="AQ449" s="58"/>
      <c r="AR449" s="58"/>
      <c r="AS449" s="58"/>
      <c r="AT449" s="58"/>
      <c r="AU449" s="58"/>
      <c r="AV449" s="58"/>
      <c r="AW449" s="58"/>
      <c r="AX449" s="58"/>
      <c r="BD449" s="58" t="str">
        <f>IF(B449="","",VLOOKUP(B449,'登録データ（男）'!$A$3:$L$1202,8))</f>
        <v/>
      </c>
      <c r="BE449" s="58" t="str">
        <f>IF(B449="","",VLOOKUP(B449,'登録データ（男）'!$A$3:$L$1202,11))</f>
        <v/>
      </c>
      <c r="BF449" s="58" t="str">
        <f t="shared" si="473"/>
        <v/>
      </c>
      <c r="BI449" s="58">
        <f t="shared" si="474"/>
        <v>0</v>
      </c>
    </row>
    <row r="450" spans="1:61" ht="18.75" customHeight="1" thickTop="1">
      <c r="A450" s="257">
        <v>145</v>
      </c>
      <c r="B450" s="287"/>
      <c r="C450" s="290" t="str">
        <f>IF(B450="","",VLOOKUP(B450,'登録データ（男）'!$A$3:$W$2000,2,FALSE))</f>
        <v/>
      </c>
      <c r="D450" s="290" t="str">
        <f>IF(B450="","",VLOOKUP(B450,'登録データ（男）'!$A$3:$W$2000,3,FALSE))</f>
        <v/>
      </c>
      <c r="E450" s="58" t="str">
        <f>IF(B450="","",VLOOKUP(B450,'登録データ（男）'!$A$3:$W$2000,7,FALSE))</f>
        <v/>
      </c>
      <c r="F450" s="72" t="s">
        <v>121</v>
      </c>
      <c r="G450" s="95"/>
      <c r="H450" s="176"/>
      <c r="I450" s="97"/>
      <c r="J450" s="99" t="str">
        <f t="shared" si="480"/>
        <v/>
      </c>
      <c r="K450" s="97"/>
      <c r="L450" s="99" t="str">
        <f t="shared" si="481"/>
        <v/>
      </c>
      <c r="M450" s="97"/>
      <c r="N450" s="96"/>
      <c r="O450" s="273"/>
      <c r="P450" s="274"/>
      <c r="Q450" s="274"/>
      <c r="R450" s="259"/>
      <c r="S450" s="296"/>
      <c r="V450" s="60"/>
      <c r="W450" s="58">
        <f>IF(B450="",0,IF(VLOOKUP(B450,'登録データ（男）'!$A$3:$AT$1687,29,FALSE)=1,0,1))</f>
        <v>0</v>
      </c>
      <c r="X450" s="58">
        <f>IF(B450="",1,0)</f>
        <v>1</v>
      </c>
      <c r="Y450" s="58">
        <f>IF(C450="",1,0)</f>
        <v>1</v>
      </c>
      <c r="Z450" s="58">
        <f>IF(D450="",1,0)</f>
        <v>1</v>
      </c>
      <c r="AA450" s="58">
        <f>IF(E450="",1,0)</f>
        <v>1</v>
      </c>
      <c r="AB450" s="58">
        <f>IF(E451="",1,0)</f>
        <v>1</v>
      </c>
      <c r="AC450" s="58">
        <f>SUM(X450:AB450)</f>
        <v>5</v>
      </c>
      <c r="AD450" s="58">
        <f t="shared" ca="1" si="463"/>
        <v>0</v>
      </c>
      <c r="AE450" s="58">
        <f t="shared" si="464"/>
        <v>0</v>
      </c>
      <c r="AF450" s="58" t="str">
        <f>IF(G450="","0",VLOOKUP(G450,'登録データ（男）'!$R$4:$T$27,2,FALSE))</f>
        <v>0</v>
      </c>
      <c r="AG450" s="58" t="str">
        <f t="shared" si="465"/>
        <v>00</v>
      </c>
      <c r="AH450" s="58" t="str">
        <f>IF(G450="","0",IF(OR(RIGHT(G450,1)="m",RIGHT(G450,1)="H",RIGHT(G450,1)="W",RIGHT(G450,1)="C",RIGHT(G450,1)="〉"),1,2))</f>
        <v>0</v>
      </c>
      <c r="AI450" s="58" t="str">
        <f t="shared" si="466"/>
        <v>000000</v>
      </c>
      <c r="AJ450" s="58" t="str">
        <f t="shared" ca="1" si="517"/>
        <v/>
      </c>
      <c r="AK450" s="58">
        <f t="shared" si="475"/>
        <v>0</v>
      </c>
      <c r="AL450" s="58" t="str">
        <f>IF(G450="","0",VALUE(VLOOKUP(G450,'登録データ（男）'!$R$4:$T$31,3,FALSE)))</f>
        <v>0</v>
      </c>
      <c r="AM450" s="58">
        <f t="shared" si="468"/>
        <v>0</v>
      </c>
      <c r="AN450" s="58">
        <f t="shared" si="469"/>
        <v>0</v>
      </c>
      <c r="AO450" s="11" t="str">
        <f ca="1">IF(OFFSET(B450,-MOD(ROW(B450),3),0)&lt;&gt;"",IF(RIGHT(G450,1)=")",VALUE(VLOOKUP(OFFSET(B450,-MOD(ROW(B450),3),0),'登録データ（男）'!A435:J1753,8,FALSE)),"0"),"0")</f>
        <v>0</v>
      </c>
      <c r="AP450" s="58">
        <f t="shared" ca="1" si="510"/>
        <v>0</v>
      </c>
      <c r="AQ450" s="58" t="str">
        <f t="shared" ref="AQ450" si="527">IF(AR450="","",RANK(AR450,$AR$18:$AR$467,1))</f>
        <v/>
      </c>
      <c r="AR450" s="58" t="str">
        <f>IF(R450="","",B450)</f>
        <v/>
      </c>
      <c r="AS450" s="58" t="str">
        <f t="shared" ref="AS450" si="528">IF(AT450="","",RANK(AT450,$AT$18:$AT$467,1))</f>
        <v/>
      </c>
      <c r="AT450" s="58" t="str">
        <f>IF(S450="","",B450)</f>
        <v/>
      </c>
      <c r="AU450" s="58" t="str">
        <f t="shared" ref="AU450" si="529">IF(AV450="","",RANK(AV450,$AV$18:$AV$467,1))</f>
        <v/>
      </c>
      <c r="AV450" s="58" t="str">
        <f>IF(OR(G450="十種競技",G451="十種競技",G452="十種競技"),B450,"")</f>
        <v/>
      </c>
      <c r="AW450" s="58"/>
      <c r="AX450" s="58">
        <f>B450</f>
        <v>0</v>
      </c>
      <c r="BD450" s="58" t="str">
        <f>IF(B450="","",VLOOKUP(B450,'登録データ（男）'!$A$3:$L$1202,8))</f>
        <v/>
      </c>
      <c r="BE450" s="58" t="str">
        <f>IF(B450="","",VLOOKUP(B450,'登録データ（男）'!$A$3:$L$1202,11))</f>
        <v/>
      </c>
      <c r="BF450" s="58" t="str">
        <f t="shared" si="473"/>
        <v/>
      </c>
      <c r="BI450" s="58">
        <f t="shared" si="474"/>
        <v>0</v>
      </c>
    </row>
    <row r="451" spans="1:61" ht="18.75" customHeight="1">
      <c r="A451" s="250"/>
      <c r="B451" s="288"/>
      <c r="C451" s="291"/>
      <c r="D451" s="291"/>
      <c r="E451" s="109"/>
      <c r="F451" s="58" t="s">
        <v>122</v>
      </c>
      <c r="G451" s="103"/>
      <c r="H451" s="109"/>
      <c r="I451" s="102"/>
      <c r="J451" s="61" t="str">
        <f t="shared" si="480"/>
        <v/>
      </c>
      <c r="K451" s="101"/>
      <c r="L451" s="61" t="str">
        <f t="shared" si="481"/>
        <v/>
      </c>
      <c r="M451" s="101"/>
      <c r="N451" s="101"/>
      <c r="O451" s="275"/>
      <c r="P451" s="276"/>
      <c r="Q451" s="276"/>
      <c r="R451" s="260"/>
      <c r="S451" s="297"/>
      <c r="V451" s="60"/>
      <c r="W451" s="58"/>
      <c r="X451" s="58"/>
      <c r="Y451" s="58"/>
      <c r="Z451" s="58"/>
      <c r="AA451" s="58"/>
      <c r="AB451" s="58"/>
      <c r="AC451" s="58"/>
      <c r="AD451" s="58">
        <f t="shared" ca="1" si="463"/>
        <v>0</v>
      </c>
      <c r="AE451" s="58">
        <f t="shared" si="464"/>
        <v>0</v>
      </c>
      <c r="AF451" s="58" t="str">
        <f>IF(G451="","0",VLOOKUP(G451,'登録データ（男）'!$R$4:$T$27,2,FALSE))</f>
        <v>0</v>
      </c>
      <c r="AG451" s="58" t="str">
        <f t="shared" si="465"/>
        <v>00</v>
      </c>
      <c r="AH451" s="58" t="str">
        <f>IF(G451="","0",IF(OR(RIGHT(G451,1)="m",RIGHT(G451,1)="H",RIGHT(G451,1)="W",RIGHT(G451,1)="C"),1,2))</f>
        <v>0</v>
      </c>
      <c r="AI451" s="58" t="str">
        <f t="shared" si="466"/>
        <v>000000</v>
      </c>
      <c r="AJ451" s="58" t="str">
        <f t="shared" ca="1" si="517"/>
        <v/>
      </c>
      <c r="AK451" s="58">
        <f t="shared" si="475"/>
        <v>0</v>
      </c>
      <c r="AL451" s="58" t="str">
        <f>IF(G451="","0",VALUE(VLOOKUP(G451,'登録データ（男）'!$R$4:$T$31,3,FALSE)))</f>
        <v>0</v>
      </c>
      <c r="AM451" s="58">
        <f t="shared" si="468"/>
        <v>0</v>
      </c>
      <c r="AN451" s="58">
        <f t="shared" si="469"/>
        <v>0</v>
      </c>
      <c r="AO451" s="11" t="str">
        <f ca="1">IF(OFFSET(B451,-MOD(ROW(B451),3),0)&lt;&gt;"",IF(RIGHT(G451,1)=")",VALUE(VLOOKUP(OFFSET(B451,-MOD(ROW(B451),3),0),'登録データ（男）'!A436:J1754,8,FALSE)),"0"),"0")</f>
        <v>0</v>
      </c>
      <c r="AP451" s="58">
        <f t="shared" ca="1" si="510"/>
        <v>0</v>
      </c>
      <c r="AQ451" s="58"/>
      <c r="AR451" s="58"/>
      <c r="AS451" s="58"/>
      <c r="AT451" s="58"/>
      <c r="AU451" s="58"/>
      <c r="AV451" s="58"/>
      <c r="AW451" s="58"/>
      <c r="AX451" s="58"/>
      <c r="BD451" s="58" t="str">
        <f>IF(B451="","",VLOOKUP(B451,'登録データ（男）'!$A$3:$L$1202,8))</f>
        <v/>
      </c>
      <c r="BE451" s="58" t="str">
        <f>IF(B451="","",VLOOKUP(B451,'登録データ（男）'!$A$3:$L$1202,11))</f>
        <v/>
      </c>
      <c r="BF451" s="58" t="str">
        <f t="shared" si="473"/>
        <v/>
      </c>
      <c r="BI451" s="58">
        <f t="shared" si="474"/>
        <v>0</v>
      </c>
    </row>
    <row r="452" spans="1:61" ht="18.75" customHeight="1" thickBot="1">
      <c r="A452" s="258"/>
      <c r="B452" s="289"/>
      <c r="C452" s="292"/>
      <c r="D452" s="292"/>
      <c r="E452" s="148" t="s">
        <v>460</v>
      </c>
      <c r="F452" s="73" t="s">
        <v>123</v>
      </c>
      <c r="G452" s="103"/>
      <c r="H452" s="175"/>
      <c r="I452" s="100"/>
      <c r="J452" s="64" t="str">
        <f t="shared" si="480"/>
        <v/>
      </c>
      <c r="K452" s="100"/>
      <c r="L452" s="64" t="str">
        <f t="shared" si="481"/>
        <v/>
      </c>
      <c r="M452" s="100"/>
      <c r="N452" s="98"/>
      <c r="O452" s="271"/>
      <c r="P452" s="272"/>
      <c r="Q452" s="272"/>
      <c r="R452" s="261"/>
      <c r="S452" s="298"/>
      <c r="V452" s="60"/>
      <c r="W452" s="58"/>
      <c r="X452" s="58"/>
      <c r="Y452" s="58"/>
      <c r="Z452" s="58"/>
      <c r="AA452" s="58"/>
      <c r="AB452" s="58"/>
      <c r="AC452" s="58"/>
      <c r="AD452" s="58">
        <f t="shared" ca="1" si="463"/>
        <v>0</v>
      </c>
      <c r="AE452" s="58">
        <f t="shared" si="464"/>
        <v>0</v>
      </c>
      <c r="AF452" s="58" t="str">
        <f>IF(G452="","0",VLOOKUP(G452,'登録データ（男）'!$R$4:$T$27,2,FALSE))</f>
        <v>0</v>
      </c>
      <c r="AG452" s="58" t="str">
        <f t="shared" si="465"/>
        <v>00</v>
      </c>
      <c r="AH452" s="58" t="str">
        <f>IF(G452="","0",IF(OR(RIGHT(G452,1)="m",RIGHT(G452,1)="H",RIGHT(G452,1)="W",RIGHT(G452,1)="C"),1,2))</f>
        <v>0</v>
      </c>
      <c r="AI452" s="58" t="str">
        <f t="shared" si="466"/>
        <v>000000</v>
      </c>
      <c r="AJ452" s="58" t="str">
        <f t="shared" ca="1" si="517"/>
        <v/>
      </c>
      <c r="AK452" s="58">
        <f t="shared" si="475"/>
        <v>0</v>
      </c>
      <c r="AL452" s="58" t="str">
        <f>IF(G452="","0",VALUE(VLOOKUP(G452,'登録データ（男）'!$R$4:$T$31,3,FALSE)))</f>
        <v>0</v>
      </c>
      <c r="AM452" s="58">
        <f t="shared" si="468"/>
        <v>0</v>
      </c>
      <c r="AN452" s="58">
        <f t="shared" si="469"/>
        <v>0</v>
      </c>
      <c r="AO452" s="11" t="str">
        <f ca="1">IF(OFFSET(B452,-MOD(ROW(B452),3),0)&lt;&gt;"",IF(RIGHT(G452,1)=")",VALUE(VLOOKUP(OFFSET(B452,-MOD(ROW(B452),3),0),'登録データ（男）'!A437:J1755,8,FALSE)),"0"),"0")</f>
        <v>0</v>
      </c>
      <c r="AP452" s="58">
        <f t="shared" ca="1" si="510"/>
        <v>0</v>
      </c>
      <c r="AQ452" s="58"/>
      <c r="AR452" s="58"/>
      <c r="AS452" s="58"/>
      <c r="AT452" s="58"/>
      <c r="AU452" s="58"/>
      <c r="AV452" s="58"/>
      <c r="AW452" s="58"/>
      <c r="AX452" s="58"/>
      <c r="BD452" s="58" t="str">
        <f>IF(B452="","",VLOOKUP(B452,'登録データ（男）'!$A$3:$L$1202,8))</f>
        <v/>
      </c>
      <c r="BE452" s="58" t="str">
        <f>IF(B452="","",VLOOKUP(B452,'登録データ（男）'!$A$3:$L$1202,11))</f>
        <v/>
      </c>
      <c r="BF452" s="58" t="str">
        <f t="shared" si="473"/>
        <v/>
      </c>
      <c r="BI452" s="58">
        <f t="shared" si="474"/>
        <v>0</v>
      </c>
    </row>
    <row r="453" spans="1:61" ht="18.75" customHeight="1" thickTop="1">
      <c r="A453" s="257">
        <v>146</v>
      </c>
      <c r="B453" s="287"/>
      <c r="C453" s="290" t="str">
        <f>IF(B453="","",VLOOKUP(B453,'登録データ（男）'!$A$3:$W$2000,2,FALSE))</f>
        <v/>
      </c>
      <c r="D453" s="290" t="str">
        <f>IF(B453="","",VLOOKUP(B453,'登録データ（男）'!$A$3:$W$2000,3,FALSE))</f>
        <v/>
      </c>
      <c r="E453" s="58" t="str">
        <f>IF(B453="","",VLOOKUP(B453,'登録データ（男）'!$A$3:$W$2000,7,FALSE))</f>
        <v/>
      </c>
      <c r="F453" s="72" t="s">
        <v>121</v>
      </c>
      <c r="G453" s="95"/>
      <c r="H453" s="176"/>
      <c r="I453" s="97"/>
      <c r="J453" s="99" t="str">
        <f t="shared" si="480"/>
        <v/>
      </c>
      <c r="K453" s="97"/>
      <c r="L453" s="99" t="str">
        <f t="shared" si="481"/>
        <v/>
      </c>
      <c r="M453" s="97"/>
      <c r="N453" s="96"/>
      <c r="O453" s="273"/>
      <c r="P453" s="274"/>
      <c r="Q453" s="274"/>
      <c r="R453" s="259"/>
      <c r="S453" s="296"/>
      <c r="V453" s="60"/>
      <c r="W453" s="58">
        <f>IF(B453="",0,IF(VLOOKUP(B453,'登録データ（男）'!$A$3:$AT$1687,29,FALSE)=1,0,1))</f>
        <v>0</v>
      </c>
      <c r="X453" s="58">
        <f>IF(B453="",1,0)</f>
        <v>1</v>
      </c>
      <c r="Y453" s="58">
        <f>IF(C453="",1,0)</f>
        <v>1</v>
      </c>
      <c r="Z453" s="58">
        <f>IF(D453="",1,0)</f>
        <v>1</v>
      </c>
      <c r="AA453" s="58">
        <f>IF(E453="",1,0)</f>
        <v>1</v>
      </c>
      <c r="AB453" s="58">
        <f>IF(E454="",1,0)</f>
        <v>1</v>
      </c>
      <c r="AC453" s="58">
        <f>SUM(X453:AB453)</f>
        <v>5</v>
      </c>
      <c r="AD453" s="58">
        <f t="shared" ca="1" si="463"/>
        <v>0</v>
      </c>
      <c r="AE453" s="58">
        <f t="shared" si="464"/>
        <v>0</v>
      </c>
      <c r="AF453" s="58" t="str">
        <f>IF(G453="","0",VLOOKUP(G453,'登録データ（男）'!$R$4:$T$27,2,FALSE))</f>
        <v>0</v>
      </c>
      <c r="AG453" s="58" t="str">
        <f t="shared" si="465"/>
        <v>00</v>
      </c>
      <c r="AH453" s="58" t="str">
        <f>IF(G453="","0",IF(OR(RIGHT(G453,1)="m",RIGHT(G453,1)="H",RIGHT(G453,1)="W",RIGHT(G453,1)="C",RIGHT(G453,1)="〉"),1,2))</f>
        <v>0</v>
      </c>
      <c r="AI453" s="58" t="str">
        <f t="shared" si="466"/>
        <v>000000</v>
      </c>
      <c r="AJ453" s="58" t="str">
        <f t="shared" ca="1" si="517"/>
        <v/>
      </c>
      <c r="AK453" s="58">
        <f t="shared" si="475"/>
        <v>0</v>
      </c>
      <c r="AL453" s="58" t="str">
        <f>IF(G453="","0",VALUE(VLOOKUP(G453,'登録データ（男）'!$R$4:$T$31,3,FALSE)))</f>
        <v>0</v>
      </c>
      <c r="AM453" s="58">
        <f t="shared" si="468"/>
        <v>0</v>
      </c>
      <c r="AN453" s="58">
        <f t="shared" si="469"/>
        <v>0</v>
      </c>
      <c r="AO453" s="11" t="str">
        <f ca="1">IF(OFFSET(B453,-MOD(ROW(B453),3),0)&lt;&gt;"",IF(RIGHT(G453,1)=")",VALUE(VLOOKUP(OFFSET(B453,-MOD(ROW(B453),3),0),'登録データ（男）'!A438:J1756,8,FALSE)),"0"),"0")</f>
        <v>0</v>
      </c>
      <c r="AP453" s="58">
        <f t="shared" ca="1" si="510"/>
        <v>0</v>
      </c>
      <c r="AQ453" s="58" t="str">
        <f t="shared" ref="AQ453" si="530">IF(AR453="","",RANK(AR453,$AR$18:$AR$467,1))</f>
        <v/>
      </c>
      <c r="AR453" s="58" t="str">
        <f>IF(R453="","",B453)</f>
        <v/>
      </c>
      <c r="AS453" s="58" t="str">
        <f t="shared" ref="AS453" si="531">IF(AT453="","",RANK(AT453,$AT$18:$AT$467,1))</f>
        <v/>
      </c>
      <c r="AT453" s="58" t="str">
        <f>IF(S453="","",B453)</f>
        <v/>
      </c>
      <c r="AU453" s="58" t="str">
        <f t="shared" ref="AU453" si="532">IF(AV453="","",RANK(AV453,$AV$18:$AV$467,1))</f>
        <v/>
      </c>
      <c r="AV453" s="58" t="str">
        <f>IF(OR(G453="十種競技",G454="十種競技",G455="十種競技"),B453,"")</f>
        <v/>
      </c>
      <c r="AW453" s="58"/>
      <c r="AX453" s="58">
        <f>B453</f>
        <v>0</v>
      </c>
      <c r="BD453" s="58" t="str">
        <f>IF(B453="","",VLOOKUP(B453,'登録データ（男）'!$A$3:$L$1202,8))</f>
        <v/>
      </c>
      <c r="BE453" s="58" t="str">
        <f>IF(B453="","",VLOOKUP(B453,'登録データ（男）'!$A$3:$L$1202,11))</f>
        <v/>
      </c>
      <c r="BF453" s="58" t="str">
        <f t="shared" si="473"/>
        <v/>
      </c>
      <c r="BI453" s="58">
        <f t="shared" si="474"/>
        <v>0</v>
      </c>
    </row>
    <row r="454" spans="1:61" ht="18.75" customHeight="1">
      <c r="A454" s="250"/>
      <c r="B454" s="288"/>
      <c r="C454" s="291"/>
      <c r="D454" s="291"/>
      <c r="E454" s="109"/>
      <c r="F454" s="58" t="s">
        <v>122</v>
      </c>
      <c r="G454" s="103"/>
      <c r="H454" s="109"/>
      <c r="I454" s="102"/>
      <c r="J454" s="61" t="str">
        <f t="shared" si="480"/>
        <v/>
      </c>
      <c r="K454" s="101"/>
      <c r="L454" s="61" t="str">
        <f t="shared" si="481"/>
        <v/>
      </c>
      <c r="M454" s="101"/>
      <c r="N454" s="101"/>
      <c r="O454" s="275"/>
      <c r="P454" s="276"/>
      <c r="Q454" s="276"/>
      <c r="R454" s="260"/>
      <c r="S454" s="297"/>
      <c r="V454" s="60"/>
      <c r="W454" s="58"/>
      <c r="X454" s="58"/>
      <c r="Y454" s="58"/>
      <c r="Z454" s="58"/>
      <c r="AA454" s="58"/>
      <c r="AB454" s="58"/>
      <c r="AC454" s="58"/>
      <c r="AD454" s="58">
        <f t="shared" ca="1" si="463"/>
        <v>0</v>
      </c>
      <c r="AE454" s="58">
        <f t="shared" si="464"/>
        <v>0</v>
      </c>
      <c r="AF454" s="58" t="str">
        <f>IF(G454="","0",VLOOKUP(G454,'登録データ（男）'!$R$4:$T$27,2,FALSE))</f>
        <v>0</v>
      </c>
      <c r="AG454" s="58" t="str">
        <f t="shared" si="465"/>
        <v>00</v>
      </c>
      <c r="AH454" s="58" t="str">
        <f>IF(G454="","0",IF(OR(RIGHT(G454,1)="m",RIGHT(G454,1)="H",RIGHT(G454,1)="W",RIGHT(G454,1)="C"),1,2))</f>
        <v>0</v>
      </c>
      <c r="AI454" s="58" t="str">
        <f t="shared" si="466"/>
        <v>000000</v>
      </c>
      <c r="AJ454" s="58" t="str">
        <f t="shared" ca="1" si="517"/>
        <v/>
      </c>
      <c r="AK454" s="58">
        <f t="shared" si="475"/>
        <v>0</v>
      </c>
      <c r="AL454" s="58" t="str">
        <f>IF(G454="","0",VALUE(VLOOKUP(G454,'登録データ（男）'!$R$4:$T$31,3,FALSE)))</f>
        <v>0</v>
      </c>
      <c r="AM454" s="58">
        <f t="shared" si="468"/>
        <v>0</v>
      </c>
      <c r="AN454" s="58">
        <f t="shared" si="469"/>
        <v>0</v>
      </c>
      <c r="AO454" s="11" t="str">
        <f ca="1">IF(OFFSET(B454,-MOD(ROW(B454),3),0)&lt;&gt;"",IF(RIGHT(G454,1)=")",VALUE(VLOOKUP(OFFSET(B454,-MOD(ROW(B454),3),0),'登録データ（男）'!A439:J1757,8,FALSE)),"0"),"0")</f>
        <v>0</v>
      </c>
      <c r="AP454" s="58">
        <f t="shared" ca="1" si="510"/>
        <v>0</v>
      </c>
      <c r="AQ454" s="58"/>
      <c r="AR454" s="58"/>
      <c r="AS454" s="58"/>
      <c r="AT454" s="58"/>
      <c r="AU454" s="58"/>
      <c r="AV454" s="58"/>
      <c r="AW454" s="58"/>
      <c r="AX454" s="58"/>
      <c r="BD454" s="58" t="str">
        <f>IF(B454="","",VLOOKUP(B454,'登録データ（男）'!$A$3:$L$1202,8))</f>
        <v/>
      </c>
      <c r="BE454" s="58" t="str">
        <f>IF(B454="","",VLOOKUP(B454,'登録データ（男）'!$A$3:$L$1202,11))</f>
        <v/>
      </c>
      <c r="BF454" s="58" t="str">
        <f t="shared" si="473"/>
        <v/>
      </c>
      <c r="BI454" s="58">
        <f t="shared" si="474"/>
        <v>0</v>
      </c>
    </row>
    <row r="455" spans="1:61" ht="18.75" customHeight="1" thickBot="1">
      <c r="A455" s="258"/>
      <c r="B455" s="289"/>
      <c r="C455" s="292"/>
      <c r="D455" s="292"/>
      <c r="E455" s="148" t="s">
        <v>460</v>
      </c>
      <c r="F455" s="73" t="s">
        <v>123</v>
      </c>
      <c r="G455" s="103"/>
      <c r="H455" s="175"/>
      <c r="I455" s="100"/>
      <c r="J455" s="64" t="str">
        <f t="shared" si="480"/>
        <v/>
      </c>
      <c r="K455" s="100"/>
      <c r="L455" s="64" t="str">
        <f t="shared" si="481"/>
        <v/>
      </c>
      <c r="M455" s="100"/>
      <c r="N455" s="98"/>
      <c r="O455" s="271"/>
      <c r="P455" s="272"/>
      <c r="Q455" s="272"/>
      <c r="R455" s="261"/>
      <c r="S455" s="298"/>
      <c r="V455" s="60"/>
      <c r="W455" s="58"/>
      <c r="X455" s="58"/>
      <c r="Y455" s="58"/>
      <c r="Z455" s="58"/>
      <c r="AA455" s="58"/>
      <c r="AB455" s="58"/>
      <c r="AC455" s="58"/>
      <c r="AD455" s="58">
        <f t="shared" ca="1" si="463"/>
        <v>0</v>
      </c>
      <c r="AE455" s="58">
        <f t="shared" si="464"/>
        <v>0</v>
      </c>
      <c r="AF455" s="58" t="str">
        <f>IF(G455="","0",VLOOKUP(G455,'登録データ（男）'!$R$4:$T$27,2,FALSE))</f>
        <v>0</v>
      </c>
      <c r="AG455" s="58" t="str">
        <f t="shared" si="465"/>
        <v>00</v>
      </c>
      <c r="AH455" s="58" t="str">
        <f>IF(G455="","0",IF(OR(RIGHT(G455,1)="m",RIGHT(G455,1)="H",RIGHT(G455,1)="W",RIGHT(G455,1)="C"),1,2))</f>
        <v>0</v>
      </c>
      <c r="AI455" s="58" t="str">
        <f t="shared" si="466"/>
        <v>000000</v>
      </c>
      <c r="AJ455" s="58" t="str">
        <f t="shared" ca="1" si="517"/>
        <v/>
      </c>
      <c r="AK455" s="58">
        <f t="shared" si="475"/>
        <v>0</v>
      </c>
      <c r="AL455" s="58" t="str">
        <f>IF(G455="","0",VALUE(VLOOKUP(G455,'登録データ（男）'!$R$4:$T$31,3,FALSE)))</f>
        <v>0</v>
      </c>
      <c r="AM455" s="58">
        <f t="shared" si="468"/>
        <v>0</v>
      </c>
      <c r="AN455" s="58">
        <f t="shared" si="469"/>
        <v>0</v>
      </c>
      <c r="AO455" s="11" t="str">
        <f ca="1">IF(OFFSET(B455,-MOD(ROW(B455),3),0)&lt;&gt;"",IF(RIGHT(G455,1)=")",VALUE(VLOOKUP(OFFSET(B455,-MOD(ROW(B455),3),0),'登録データ（男）'!A440:J1758,8,FALSE)),"0"),"0")</f>
        <v>0</v>
      </c>
      <c r="AP455" s="58">
        <f t="shared" ca="1" si="510"/>
        <v>0</v>
      </c>
      <c r="AQ455" s="58"/>
      <c r="AR455" s="58"/>
      <c r="AS455" s="58"/>
      <c r="AT455" s="58"/>
      <c r="AU455" s="58"/>
      <c r="AV455" s="58"/>
      <c r="AW455" s="58"/>
      <c r="AX455" s="58"/>
      <c r="BD455" s="58" t="str">
        <f>IF(B455="","",VLOOKUP(B455,'登録データ（男）'!$A$3:$L$1202,8))</f>
        <v/>
      </c>
      <c r="BE455" s="58" t="str">
        <f>IF(B455="","",VLOOKUP(B455,'登録データ（男）'!$A$3:$L$1202,11))</f>
        <v/>
      </c>
      <c r="BF455" s="58" t="str">
        <f t="shared" si="473"/>
        <v/>
      </c>
      <c r="BI455" s="58">
        <f t="shared" si="474"/>
        <v>0</v>
      </c>
    </row>
    <row r="456" spans="1:61" ht="18.75" customHeight="1" thickTop="1">
      <c r="A456" s="257">
        <v>147</v>
      </c>
      <c r="B456" s="287"/>
      <c r="C456" s="290" t="str">
        <f>IF(B456="","",VLOOKUP(B456,'登録データ（男）'!$A$3:$W$2000,2,FALSE))</f>
        <v/>
      </c>
      <c r="D456" s="290" t="str">
        <f>IF(B456="","",VLOOKUP(B456,'登録データ（男）'!$A$3:$W$2000,3,FALSE))</f>
        <v/>
      </c>
      <c r="E456" s="58" t="str">
        <f>IF(B456="","",VLOOKUP(B456,'登録データ（男）'!$A$3:$W$2000,7,FALSE))</f>
        <v/>
      </c>
      <c r="F456" s="72" t="s">
        <v>121</v>
      </c>
      <c r="G456" s="95"/>
      <c r="H456" s="176"/>
      <c r="I456" s="97"/>
      <c r="J456" s="99" t="str">
        <f t="shared" si="480"/>
        <v/>
      </c>
      <c r="K456" s="97"/>
      <c r="L456" s="99" t="str">
        <f t="shared" si="481"/>
        <v/>
      </c>
      <c r="M456" s="97"/>
      <c r="N456" s="96"/>
      <c r="O456" s="273"/>
      <c r="P456" s="274"/>
      <c r="Q456" s="274"/>
      <c r="R456" s="259"/>
      <c r="S456" s="296"/>
      <c r="V456" s="60"/>
      <c r="W456" s="58">
        <f>IF(B456="",0,IF(VLOOKUP(B456,'登録データ（男）'!$A$3:$AT$1687,29,FALSE)=1,0,1))</f>
        <v>0</v>
      </c>
      <c r="X456" s="58">
        <f>IF(B456="",1,0)</f>
        <v>1</v>
      </c>
      <c r="Y456" s="58">
        <f>IF(C456="",1,0)</f>
        <v>1</v>
      </c>
      <c r="Z456" s="58">
        <f>IF(D456="",1,0)</f>
        <v>1</v>
      </c>
      <c r="AA456" s="58">
        <f>IF(E456="",1,0)</f>
        <v>1</v>
      </c>
      <c r="AB456" s="58">
        <f>IF(E457="",1,0)</f>
        <v>1</v>
      </c>
      <c r="AC456" s="58">
        <f>SUM(X456:AB456)</f>
        <v>5</v>
      </c>
      <c r="AD456" s="58">
        <f t="shared" ca="1" si="463"/>
        <v>0</v>
      </c>
      <c r="AE456" s="58">
        <f t="shared" si="464"/>
        <v>0</v>
      </c>
      <c r="AF456" s="58" t="str">
        <f>IF(G456="","0",VLOOKUP(G456,'登録データ（男）'!$R$4:$T$27,2,FALSE))</f>
        <v>0</v>
      </c>
      <c r="AG456" s="58" t="str">
        <f t="shared" si="465"/>
        <v>00</v>
      </c>
      <c r="AH456" s="58" t="str">
        <f>IF(G456="","0",IF(OR(RIGHT(G456,1)="m",RIGHT(G456,1)="H",RIGHT(G456,1)="W",RIGHT(G456,1)="C",RIGHT(G456,1)="〉"),1,2))</f>
        <v>0</v>
      </c>
      <c r="AI456" s="58" t="str">
        <f t="shared" si="466"/>
        <v>000000</v>
      </c>
      <c r="AJ456" s="58" t="str">
        <f t="shared" ca="1" si="517"/>
        <v/>
      </c>
      <c r="AK456" s="58">
        <f t="shared" si="475"/>
        <v>0</v>
      </c>
      <c r="AL456" s="58" t="str">
        <f>IF(G456="","0",VALUE(VLOOKUP(G456,'登録データ（男）'!$R$4:$T$31,3,FALSE)))</f>
        <v>0</v>
      </c>
      <c r="AM456" s="58">
        <f t="shared" si="468"/>
        <v>0</v>
      </c>
      <c r="AN456" s="58">
        <f t="shared" si="469"/>
        <v>0</v>
      </c>
      <c r="AO456" s="11" t="str">
        <f ca="1">IF(OFFSET(B456,-MOD(ROW(B456),3),0)&lt;&gt;"",IF(RIGHT(G456,1)=")",VALUE(VLOOKUP(OFFSET(B456,-MOD(ROW(B456),3),0),'登録データ（男）'!A441:J1759,8,FALSE)),"0"),"0")</f>
        <v>0</v>
      </c>
      <c r="AP456" s="58">
        <f t="shared" ca="1" si="510"/>
        <v>0</v>
      </c>
      <c r="AQ456" s="58" t="str">
        <f t="shared" ref="AQ456" si="533">IF(AR456="","",RANK(AR456,$AR$18:$AR$467,1))</f>
        <v/>
      </c>
      <c r="AR456" s="58" t="str">
        <f>IF(R456="","",B456)</f>
        <v/>
      </c>
      <c r="AS456" s="58" t="str">
        <f t="shared" ref="AS456" si="534">IF(AT456="","",RANK(AT456,$AT$18:$AT$467,1))</f>
        <v/>
      </c>
      <c r="AT456" s="58" t="str">
        <f>IF(S456="","",B456)</f>
        <v/>
      </c>
      <c r="AU456" s="58" t="str">
        <f t="shared" ref="AU456" si="535">IF(AV456="","",RANK(AV456,$AV$18:$AV$467,1))</f>
        <v/>
      </c>
      <c r="AV456" s="58" t="str">
        <f>IF(OR(G456="十種競技",G457="十種競技",G458="十種競技"),B456,"")</f>
        <v/>
      </c>
      <c r="AW456" s="58"/>
      <c r="AX456" s="58">
        <f>B456</f>
        <v>0</v>
      </c>
      <c r="BD456" s="58" t="str">
        <f>IF(B456="","",VLOOKUP(B456,'登録データ（男）'!$A$3:$L$1202,8))</f>
        <v/>
      </c>
      <c r="BE456" s="58" t="str">
        <f>IF(B456="","",VLOOKUP(B456,'登録データ（男）'!$A$3:$L$1202,11))</f>
        <v/>
      </c>
      <c r="BF456" s="58" t="str">
        <f t="shared" si="473"/>
        <v/>
      </c>
      <c r="BI456" s="58">
        <f t="shared" si="474"/>
        <v>0</v>
      </c>
    </row>
    <row r="457" spans="1:61" ht="18.75" customHeight="1">
      <c r="A457" s="250"/>
      <c r="B457" s="288"/>
      <c r="C457" s="291"/>
      <c r="D457" s="291"/>
      <c r="E457" s="109"/>
      <c r="F457" s="58" t="s">
        <v>122</v>
      </c>
      <c r="G457" s="103"/>
      <c r="H457" s="109"/>
      <c r="I457" s="102"/>
      <c r="J457" s="61" t="str">
        <f t="shared" si="480"/>
        <v/>
      </c>
      <c r="K457" s="101"/>
      <c r="L457" s="61" t="str">
        <f t="shared" si="481"/>
        <v/>
      </c>
      <c r="M457" s="101"/>
      <c r="N457" s="101"/>
      <c r="O457" s="275"/>
      <c r="P457" s="276"/>
      <c r="Q457" s="276"/>
      <c r="R457" s="260"/>
      <c r="S457" s="297"/>
      <c r="V457" s="60"/>
      <c r="W457" s="58"/>
      <c r="X457" s="58"/>
      <c r="Y457" s="58"/>
      <c r="Z457" s="58"/>
      <c r="AA457" s="58"/>
      <c r="AB457" s="58"/>
      <c r="AC457" s="58"/>
      <c r="AD457" s="58">
        <f t="shared" ca="1" si="463"/>
        <v>0</v>
      </c>
      <c r="AE457" s="58">
        <f t="shared" si="464"/>
        <v>0</v>
      </c>
      <c r="AF457" s="58" t="str">
        <f>IF(G457="","0",VLOOKUP(G457,'登録データ（男）'!$R$4:$T$27,2,FALSE))</f>
        <v>0</v>
      </c>
      <c r="AG457" s="58" t="str">
        <f t="shared" si="465"/>
        <v>00</v>
      </c>
      <c r="AH457" s="58" t="str">
        <f>IF(G457="","0",IF(OR(RIGHT(G457,1)="m",RIGHT(G457,1)="H",RIGHT(G457,1)="W",RIGHT(G457,1)="C"),1,2))</f>
        <v>0</v>
      </c>
      <c r="AI457" s="58" t="str">
        <f t="shared" si="466"/>
        <v>000000</v>
      </c>
      <c r="AJ457" s="58" t="str">
        <f t="shared" ca="1" si="517"/>
        <v/>
      </c>
      <c r="AK457" s="58">
        <f t="shared" si="475"/>
        <v>0</v>
      </c>
      <c r="AL457" s="58" t="str">
        <f>IF(G457="","0",VALUE(VLOOKUP(G457,'登録データ（男）'!$R$4:$T$31,3,FALSE)))</f>
        <v>0</v>
      </c>
      <c r="AM457" s="58">
        <f t="shared" si="468"/>
        <v>0</v>
      </c>
      <c r="AN457" s="58">
        <f t="shared" si="469"/>
        <v>0</v>
      </c>
      <c r="AO457" s="11" t="str">
        <f ca="1">IF(OFFSET(B457,-MOD(ROW(B457),3),0)&lt;&gt;"",IF(RIGHT(G457,1)=")",VALUE(VLOOKUP(OFFSET(B457,-MOD(ROW(B457),3),0),'登録データ（男）'!A442:J1760,8,FALSE)),"0"),"0")</f>
        <v>0</v>
      </c>
      <c r="AP457" s="58">
        <f t="shared" ca="1" si="510"/>
        <v>0</v>
      </c>
      <c r="AQ457" s="58"/>
      <c r="AR457" s="58"/>
      <c r="AS457" s="58"/>
      <c r="AT457" s="58"/>
      <c r="AU457" s="58"/>
      <c r="AV457" s="58"/>
      <c r="AW457" s="58"/>
      <c r="AX457" s="58"/>
      <c r="BD457" s="58" t="str">
        <f>IF(B457="","",VLOOKUP(B457,'登録データ（男）'!$A$3:$L$1202,8))</f>
        <v/>
      </c>
      <c r="BE457" s="58" t="str">
        <f>IF(B457="","",VLOOKUP(B457,'登録データ（男）'!$A$3:$L$1202,11))</f>
        <v/>
      </c>
      <c r="BF457" s="58" t="str">
        <f t="shared" si="473"/>
        <v/>
      </c>
      <c r="BI457" s="58">
        <f t="shared" si="474"/>
        <v>0</v>
      </c>
    </row>
    <row r="458" spans="1:61" ht="18.75" customHeight="1" thickBot="1">
      <c r="A458" s="258"/>
      <c r="B458" s="289"/>
      <c r="C458" s="292"/>
      <c r="D458" s="292"/>
      <c r="E458" s="148" t="s">
        <v>460</v>
      </c>
      <c r="F458" s="73" t="s">
        <v>123</v>
      </c>
      <c r="G458" s="103"/>
      <c r="H458" s="175"/>
      <c r="I458" s="100"/>
      <c r="J458" s="64" t="str">
        <f t="shared" si="480"/>
        <v/>
      </c>
      <c r="K458" s="100"/>
      <c r="L458" s="64" t="str">
        <f t="shared" si="481"/>
        <v/>
      </c>
      <c r="M458" s="100"/>
      <c r="N458" s="98"/>
      <c r="O458" s="271"/>
      <c r="P458" s="272"/>
      <c r="Q458" s="272"/>
      <c r="R458" s="261"/>
      <c r="S458" s="298"/>
      <c r="V458" s="60"/>
      <c r="W458" s="58"/>
      <c r="X458" s="58"/>
      <c r="Y458" s="58"/>
      <c r="Z458" s="58"/>
      <c r="AA458" s="58"/>
      <c r="AB458" s="58"/>
      <c r="AC458" s="58"/>
      <c r="AD458" s="58">
        <f t="shared" ca="1" si="463"/>
        <v>0</v>
      </c>
      <c r="AE458" s="58">
        <f t="shared" si="464"/>
        <v>0</v>
      </c>
      <c r="AF458" s="58" t="str">
        <f>IF(G458="","0",VLOOKUP(G458,'登録データ（男）'!$R$4:$T$27,2,FALSE))</f>
        <v>0</v>
      </c>
      <c r="AG458" s="58" t="str">
        <f t="shared" si="465"/>
        <v>00</v>
      </c>
      <c r="AH458" s="58" t="str">
        <f>IF(G458="","0",IF(OR(RIGHT(G458,1)="m",RIGHT(G458,1)="H",RIGHT(G458,1)="W",RIGHT(G458,1)="C"),1,2))</f>
        <v>0</v>
      </c>
      <c r="AI458" s="58" t="str">
        <f t="shared" si="466"/>
        <v>000000</v>
      </c>
      <c r="AJ458" s="58" t="str">
        <f t="shared" ca="1" si="517"/>
        <v/>
      </c>
      <c r="AK458" s="58">
        <f t="shared" si="475"/>
        <v>0</v>
      </c>
      <c r="AL458" s="58" t="str">
        <f>IF(G458="","0",VALUE(VLOOKUP(G458,'登録データ（男）'!$R$4:$T$31,3,FALSE)))</f>
        <v>0</v>
      </c>
      <c r="AM458" s="58">
        <f t="shared" si="468"/>
        <v>0</v>
      </c>
      <c r="AN458" s="58">
        <f t="shared" si="469"/>
        <v>0</v>
      </c>
      <c r="AO458" s="11" t="str">
        <f ca="1">IF(OFFSET(B458,-MOD(ROW(B458),3),0)&lt;&gt;"",IF(RIGHT(G458,1)=")",VALUE(VLOOKUP(OFFSET(B458,-MOD(ROW(B458),3),0),'登録データ（男）'!A443:J1761,8,FALSE)),"0"),"0")</f>
        <v>0</v>
      </c>
      <c r="AP458" s="58">
        <f t="shared" ca="1" si="510"/>
        <v>0</v>
      </c>
      <c r="AQ458" s="58"/>
      <c r="AR458" s="58"/>
      <c r="AS458" s="58"/>
      <c r="AT458" s="58"/>
      <c r="AU458" s="58"/>
      <c r="AV458" s="58"/>
      <c r="AW458" s="58"/>
      <c r="AX458" s="58"/>
      <c r="BD458" s="58" t="str">
        <f>IF(B458="","",VLOOKUP(B458,'登録データ（男）'!$A$3:$L$1202,8))</f>
        <v/>
      </c>
      <c r="BE458" s="58" t="str">
        <f>IF(B458="","",VLOOKUP(B458,'登録データ（男）'!$A$3:$L$1202,11))</f>
        <v/>
      </c>
      <c r="BF458" s="58" t="str">
        <f t="shared" si="473"/>
        <v/>
      </c>
      <c r="BI458" s="58">
        <f t="shared" si="474"/>
        <v>0</v>
      </c>
    </row>
    <row r="459" spans="1:61" ht="18.75" customHeight="1" thickTop="1">
      <c r="A459" s="257">
        <v>148</v>
      </c>
      <c r="B459" s="287"/>
      <c r="C459" s="290" t="str">
        <f>IF(B459="","",VLOOKUP(B459,'登録データ（男）'!$A$3:$W$2000,2,FALSE))</f>
        <v/>
      </c>
      <c r="D459" s="290" t="str">
        <f>IF(B459="","",VLOOKUP(B459,'登録データ（男）'!$A$3:$W$2000,3,FALSE))</f>
        <v/>
      </c>
      <c r="E459" s="58" t="str">
        <f>IF(B459="","",VLOOKUP(B459,'登録データ（男）'!$A$3:$W$2000,7,FALSE))</f>
        <v/>
      </c>
      <c r="F459" s="72" t="s">
        <v>121</v>
      </c>
      <c r="G459" s="95"/>
      <c r="H459" s="176"/>
      <c r="I459" s="97"/>
      <c r="J459" s="99" t="str">
        <f t="shared" si="480"/>
        <v/>
      </c>
      <c r="K459" s="97"/>
      <c r="L459" s="99" t="str">
        <f t="shared" si="481"/>
        <v/>
      </c>
      <c r="M459" s="97"/>
      <c r="N459" s="96"/>
      <c r="O459" s="273"/>
      <c r="P459" s="274"/>
      <c r="Q459" s="274"/>
      <c r="R459" s="259"/>
      <c r="S459" s="296"/>
      <c r="V459" s="60"/>
      <c r="W459" s="58">
        <f>IF(B459="",0,IF(VLOOKUP(B459,'登録データ（男）'!$A$3:$AT$1687,29,FALSE)=1,0,1))</f>
        <v>0</v>
      </c>
      <c r="X459" s="58">
        <f>IF(B459="",1,0)</f>
        <v>1</v>
      </c>
      <c r="Y459" s="58">
        <f>IF(C459="",1,0)</f>
        <v>1</v>
      </c>
      <c r="Z459" s="58">
        <f>IF(D459="",1,0)</f>
        <v>1</v>
      </c>
      <c r="AA459" s="58">
        <f>IF(E459="",1,0)</f>
        <v>1</v>
      </c>
      <c r="AB459" s="58">
        <f>IF(E460="",1,0)</f>
        <v>1</v>
      </c>
      <c r="AC459" s="58">
        <f>SUM(X459:AB459)</f>
        <v>5</v>
      </c>
      <c r="AD459" s="58">
        <f t="shared" ca="1" si="463"/>
        <v>0</v>
      </c>
      <c r="AE459" s="58">
        <f t="shared" si="464"/>
        <v>0</v>
      </c>
      <c r="AF459" s="58" t="str">
        <f>IF(G459="","0",VLOOKUP(G459,'登録データ（男）'!$R$4:$T$27,2,FALSE))</f>
        <v>0</v>
      </c>
      <c r="AG459" s="58" t="str">
        <f t="shared" si="465"/>
        <v>00</v>
      </c>
      <c r="AH459" s="58" t="str">
        <f>IF(G459="","0",IF(OR(RIGHT(G459,1)="m",RIGHT(G459,1)="H",RIGHT(G459,1)="W",RIGHT(G459,1)="C",RIGHT(G459,1)="〉"),1,2))</f>
        <v>0</v>
      </c>
      <c r="AI459" s="58" t="str">
        <f t="shared" si="466"/>
        <v>000000</v>
      </c>
      <c r="AJ459" s="58" t="str">
        <f t="shared" ca="1" si="517"/>
        <v/>
      </c>
      <c r="AK459" s="58">
        <f t="shared" si="475"/>
        <v>0</v>
      </c>
      <c r="AL459" s="58" t="str">
        <f>IF(G459="","0",VALUE(VLOOKUP(G459,'登録データ（男）'!$R$4:$T$31,3,FALSE)))</f>
        <v>0</v>
      </c>
      <c r="AM459" s="58">
        <f t="shared" si="468"/>
        <v>0</v>
      </c>
      <c r="AN459" s="58">
        <f t="shared" si="469"/>
        <v>0</v>
      </c>
      <c r="AO459" s="11" t="str">
        <f ca="1">IF(OFFSET(B459,-MOD(ROW(B459),3),0)&lt;&gt;"",IF(RIGHT(G459,1)=")",VALUE(VLOOKUP(OFFSET(B459,-MOD(ROW(B459),3),0),'登録データ（男）'!A444:J1762,8,FALSE)),"0"),"0")</f>
        <v>0</v>
      </c>
      <c r="AP459" s="58">
        <f t="shared" ca="1" si="510"/>
        <v>0</v>
      </c>
      <c r="AQ459" s="58" t="str">
        <f t="shared" ref="AQ459" si="536">IF(AR459="","",RANK(AR459,$AR$18:$AR$467,1))</f>
        <v/>
      </c>
      <c r="AR459" s="58" t="str">
        <f>IF(R459="","",B459)</f>
        <v/>
      </c>
      <c r="AS459" s="58" t="str">
        <f t="shared" ref="AS459" si="537">IF(AT459="","",RANK(AT459,$AT$18:$AT$467,1))</f>
        <v/>
      </c>
      <c r="AT459" s="58" t="str">
        <f>IF(S459="","",B459)</f>
        <v/>
      </c>
      <c r="AU459" s="58" t="str">
        <f t="shared" ref="AU459" si="538">IF(AV459="","",RANK(AV459,$AV$18:$AV$467,1))</f>
        <v/>
      </c>
      <c r="AV459" s="58" t="str">
        <f>IF(OR(G459="十種競技",G460="十種競技",G461="十種競技"),B459,"")</f>
        <v/>
      </c>
      <c r="AW459" s="58"/>
      <c r="AX459" s="58">
        <f>B459</f>
        <v>0</v>
      </c>
      <c r="BD459" s="58" t="str">
        <f>IF(B459="","",VLOOKUP(B459,'登録データ（男）'!$A$3:$L$1202,8))</f>
        <v/>
      </c>
      <c r="BE459" s="58" t="str">
        <f>IF(B459="","",VLOOKUP(B459,'登録データ（男）'!$A$3:$L$1202,11))</f>
        <v/>
      </c>
      <c r="BF459" s="58" t="str">
        <f t="shared" si="473"/>
        <v/>
      </c>
      <c r="BI459" s="58">
        <f t="shared" si="474"/>
        <v>0</v>
      </c>
    </row>
    <row r="460" spans="1:61" ht="18.75" customHeight="1">
      <c r="A460" s="250"/>
      <c r="B460" s="288"/>
      <c r="C460" s="291"/>
      <c r="D460" s="291"/>
      <c r="E460" s="109"/>
      <c r="F460" s="58" t="s">
        <v>122</v>
      </c>
      <c r="G460" s="103"/>
      <c r="H460" s="109"/>
      <c r="I460" s="102"/>
      <c r="J460" s="61" t="str">
        <f t="shared" si="480"/>
        <v/>
      </c>
      <c r="K460" s="101"/>
      <c r="L460" s="61" t="str">
        <f t="shared" si="481"/>
        <v/>
      </c>
      <c r="M460" s="101"/>
      <c r="N460" s="101"/>
      <c r="O460" s="275"/>
      <c r="P460" s="276"/>
      <c r="Q460" s="276"/>
      <c r="R460" s="260"/>
      <c r="S460" s="297"/>
      <c r="V460" s="60"/>
      <c r="W460" s="58"/>
      <c r="X460" s="58"/>
      <c r="Y460" s="58"/>
      <c r="Z460" s="58"/>
      <c r="AA460" s="58"/>
      <c r="AB460" s="58"/>
      <c r="AC460" s="58"/>
      <c r="AD460" s="58">
        <f t="shared" ca="1" si="463"/>
        <v>0</v>
      </c>
      <c r="AE460" s="58">
        <f t="shared" si="464"/>
        <v>0</v>
      </c>
      <c r="AF460" s="58" t="str">
        <f>IF(G460="","0",VLOOKUP(G460,'登録データ（男）'!$R$4:$T$27,2,FALSE))</f>
        <v>0</v>
      </c>
      <c r="AG460" s="58" t="str">
        <f t="shared" si="465"/>
        <v>00</v>
      </c>
      <c r="AH460" s="58" t="str">
        <f>IF(G460="","0",IF(OR(RIGHT(G460,1)="m",RIGHT(G460,1)="H",RIGHT(G460,1)="W",RIGHT(G460,1)="C"),1,2))</f>
        <v>0</v>
      </c>
      <c r="AI460" s="58" t="str">
        <f t="shared" si="466"/>
        <v>000000</v>
      </c>
      <c r="AJ460" s="58" t="str">
        <f t="shared" ca="1" si="517"/>
        <v/>
      </c>
      <c r="AK460" s="58">
        <f t="shared" si="475"/>
        <v>0</v>
      </c>
      <c r="AL460" s="58" t="str">
        <f>IF(G460="","0",VALUE(VLOOKUP(G460,'登録データ（男）'!$R$4:$T$31,3,FALSE)))</f>
        <v>0</v>
      </c>
      <c r="AM460" s="58">
        <f t="shared" si="468"/>
        <v>0</v>
      </c>
      <c r="AN460" s="58">
        <f t="shared" si="469"/>
        <v>0</v>
      </c>
      <c r="AO460" s="11" t="str">
        <f ca="1">IF(OFFSET(B460,-MOD(ROW(B460),3),0)&lt;&gt;"",IF(RIGHT(G460,1)=")",VALUE(VLOOKUP(OFFSET(B460,-MOD(ROW(B460),3),0),'登録データ（男）'!A445:J1763,8,FALSE)),"0"),"0")</f>
        <v>0</v>
      </c>
      <c r="AP460" s="58">
        <f t="shared" ca="1" si="510"/>
        <v>0</v>
      </c>
      <c r="AQ460" s="58"/>
      <c r="AR460" s="58"/>
      <c r="AS460" s="58"/>
      <c r="AT460" s="58"/>
      <c r="AU460" s="58"/>
      <c r="AV460" s="58"/>
      <c r="AW460" s="58"/>
      <c r="AX460" s="58"/>
      <c r="BD460" s="58" t="str">
        <f>IF(B460="","",VLOOKUP(B460,'登録データ（男）'!$A$3:$L$1202,8))</f>
        <v/>
      </c>
      <c r="BE460" s="58" t="str">
        <f>IF(B460="","",VLOOKUP(B460,'登録データ（男）'!$A$3:$L$1202,11))</f>
        <v/>
      </c>
      <c r="BF460" s="58" t="str">
        <f t="shared" si="473"/>
        <v/>
      </c>
      <c r="BI460" s="58">
        <f t="shared" si="474"/>
        <v>0</v>
      </c>
    </row>
    <row r="461" spans="1:61" ht="18.75" customHeight="1" thickBot="1">
      <c r="A461" s="258"/>
      <c r="B461" s="289"/>
      <c r="C461" s="292"/>
      <c r="D461" s="292"/>
      <c r="E461" s="148" t="s">
        <v>460</v>
      </c>
      <c r="F461" s="73" t="s">
        <v>123</v>
      </c>
      <c r="G461" s="103"/>
      <c r="H461" s="175"/>
      <c r="I461" s="100"/>
      <c r="J461" s="64" t="str">
        <f t="shared" si="480"/>
        <v/>
      </c>
      <c r="K461" s="100"/>
      <c r="L461" s="64" t="str">
        <f t="shared" si="481"/>
        <v/>
      </c>
      <c r="M461" s="100"/>
      <c r="N461" s="98"/>
      <c r="O461" s="271"/>
      <c r="P461" s="272"/>
      <c r="Q461" s="272"/>
      <c r="R461" s="261"/>
      <c r="S461" s="298"/>
      <c r="V461" s="60"/>
      <c r="W461" s="58"/>
      <c r="X461" s="58"/>
      <c r="Y461" s="58"/>
      <c r="Z461" s="58"/>
      <c r="AA461" s="58"/>
      <c r="AB461" s="58"/>
      <c r="AC461" s="58"/>
      <c r="AD461" s="58">
        <f t="shared" ca="1" si="463"/>
        <v>0</v>
      </c>
      <c r="AE461" s="58">
        <f t="shared" si="464"/>
        <v>0</v>
      </c>
      <c r="AF461" s="58" t="str">
        <f>IF(G461="","0",VLOOKUP(G461,'登録データ（男）'!$R$4:$T$27,2,FALSE))</f>
        <v>0</v>
      </c>
      <c r="AG461" s="58" t="str">
        <f t="shared" si="465"/>
        <v>00</v>
      </c>
      <c r="AH461" s="58" t="str">
        <f>IF(G461="","0",IF(OR(RIGHT(G461,1)="m",RIGHT(G461,1)="H",RIGHT(G461,1)="W",RIGHT(G461,1)="C"),1,2))</f>
        <v>0</v>
      </c>
      <c r="AI461" s="58" t="str">
        <f t="shared" si="466"/>
        <v>000000</v>
      </c>
      <c r="AJ461" s="58" t="str">
        <f t="shared" ca="1" si="517"/>
        <v/>
      </c>
      <c r="AK461" s="58">
        <f t="shared" si="475"/>
        <v>0</v>
      </c>
      <c r="AL461" s="58" t="str">
        <f>IF(G461="","0",VALUE(VLOOKUP(G461,'登録データ（男）'!$R$4:$T$31,3,FALSE)))</f>
        <v>0</v>
      </c>
      <c r="AM461" s="58">
        <f t="shared" si="468"/>
        <v>0</v>
      </c>
      <c r="AN461" s="58">
        <f t="shared" si="469"/>
        <v>0</v>
      </c>
      <c r="AO461" s="11" t="str">
        <f ca="1">IF(OFFSET(B461,-MOD(ROW(B461),3),0)&lt;&gt;"",IF(RIGHT(G461,1)=")",VALUE(VLOOKUP(OFFSET(B461,-MOD(ROW(B461),3),0),'登録データ（男）'!A446:J1764,8,FALSE)),"0"),"0")</f>
        <v>0</v>
      </c>
      <c r="AP461" s="58">
        <f t="shared" ca="1" si="510"/>
        <v>0</v>
      </c>
      <c r="AQ461" s="58"/>
      <c r="AR461" s="58"/>
      <c r="AS461" s="58"/>
      <c r="AT461" s="58"/>
      <c r="AU461" s="58"/>
      <c r="AV461" s="58"/>
      <c r="AW461" s="58"/>
      <c r="AX461" s="58"/>
      <c r="BD461" s="58" t="str">
        <f>IF(B461="","",VLOOKUP(B461,'登録データ（男）'!$A$3:$L$1202,8))</f>
        <v/>
      </c>
      <c r="BE461" s="58" t="str">
        <f>IF(B461="","",VLOOKUP(B461,'登録データ（男）'!$A$3:$L$1202,11))</f>
        <v/>
      </c>
      <c r="BF461" s="58" t="str">
        <f t="shared" si="473"/>
        <v/>
      </c>
      <c r="BI461" s="58">
        <f t="shared" si="474"/>
        <v>0</v>
      </c>
    </row>
    <row r="462" spans="1:61" ht="18.75" customHeight="1" thickTop="1">
      <c r="A462" s="257">
        <v>149</v>
      </c>
      <c r="B462" s="287"/>
      <c r="C462" s="290" t="str">
        <f>IF(B462="","",VLOOKUP(B462,'登録データ（男）'!$A$3:$W$2000,2,FALSE))</f>
        <v/>
      </c>
      <c r="D462" s="290" t="str">
        <f>IF(B462="","",VLOOKUP(B462,'登録データ（男）'!$A$3:$W$2000,3,FALSE))</f>
        <v/>
      </c>
      <c r="E462" s="58" t="str">
        <f>IF(B462="","",VLOOKUP(B462,'登録データ（男）'!$A$3:$W$2000,7,FALSE))</f>
        <v/>
      </c>
      <c r="F462" s="72" t="s">
        <v>121</v>
      </c>
      <c r="G462" s="95"/>
      <c r="H462" s="176"/>
      <c r="I462" s="97"/>
      <c r="J462" s="99" t="str">
        <f t="shared" si="480"/>
        <v/>
      </c>
      <c r="K462" s="97"/>
      <c r="L462" s="99" t="str">
        <f t="shared" si="481"/>
        <v/>
      </c>
      <c r="M462" s="97"/>
      <c r="N462" s="96"/>
      <c r="O462" s="273"/>
      <c r="P462" s="274"/>
      <c r="Q462" s="274"/>
      <c r="R462" s="259"/>
      <c r="S462" s="296"/>
      <c r="V462" s="60"/>
      <c r="W462" s="58">
        <f>IF(B462="",0,IF(VLOOKUP(B462,'登録データ（男）'!$A$3:$AT$1687,29,FALSE)=1,0,1))</f>
        <v>0</v>
      </c>
      <c r="X462" s="58">
        <f>IF(B462="",1,0)</f>
        <v>1</v>
      </c>
      <c r="Y462" s="58">
        <f>IF(C462="",1,0)</f>
        <v>1</v>
      </c>
      <c r="Z462" s="58">
        <f>IF(D462="",1,0)</f>
        <v>1</v>
      </c>
      <c r="AA462" s="58">
        <f>IF(E462="",1,0)</f>
        <v>1</v>
      </c>
      <c r="AB462" s="58">
        <f>IF(E463="",1,0)</f>
        <v>1</v>
      </c>
      <c r="AC462" s="58">
        <f>SUM(X462:AB462)</f>
        <v>5</v>
      </c>
      <c r="AD462" s="58">
        <f t="shared" ca="1" si="463"/>
        <v>0</v>
      </c>
      <c r="AE462" s="58">
        <f t="shared" si="464"/>
        <v>0</v>
      </c>
      <c r="AF462" s="58" t="str">
        <f>IF(G462="","0",VLOOKUP(G462,'登録データ（男）'!$R$4:$T$27,2,FALSE))</f>
        <v>0</v>
      </c>
      <c r="AG462" s="58" t="str">
        <f t="shared" si="465"/>
        <v>00</v>
      </c>
      <c r="AH462" s="58" t="str">
        <f>IF(G462="","0",IF(OR(RIGHT(G462,1)="m",RIGHT(G462,1)="H",RIGHT(G462,1)="W",RIGHT(G462,1)="C",RIGHT(G462,1)="〉"),1,2))</f>
        <v>0</v>
      </c>
      <c r="AI462" s="58" t="str">
        <f t="shared" si="466"/>
        <v>000000</v>
      </c>
      <c r="AJ462" s="58" t="str">
        <f t="shared" ca="1" si="517"/>
        <v/>
      </c>
      <c r="AK462" s="58">
        <f t="shared" si="475"/>
        <v>0</v>
      </c>
      <c r="AL462" s="58" t="str">
        <f>IF(G462="","0",VALUE(VLOOKUP(G462,'登録データ（男）'!$R$4:$T$31,3,FALSE)))</f>
        <v>0</v>
      </c>
      <c r="AM462" s="58">
        <f t="shared" si="468"/>
        <v>0</v>
      </c>
      <c r="AN462" s="58">
        <f t="shared" si="469"/>
        <v>0</v>
      </c>
      <c r="AO462" s="11" t="str">
        <f ca="1">IF(OFFSET(B462,-MOD(ROW(B462),3),0)&lt;&gt;"",IF(RIGHT(G462,1)=")",VALUE(VLOOKUP(OFFSET(B462,-MOD(ROW(B462),3),0),'登録データ（男）'!A447:J1765,8,FALSE)),"0"),"0")</f>
        <v>0</v>
      </c>
      <c r="AP462" s="58">
        <f t="shared" ca="1" si="510"/>
        <v>0</v>
      </c>
      <c r="AQ462" s="58" t="str">
        <f t="shared" ref="AQ462" si="539">IF(AR462="","",RANK(AR462,$AR$18:$AR$467,1))</f>
        <v/>
      </c>
      <c r="AR462" s="58" t="str">
        <f>IF(R462="","",B462)</f>
        <v/>
      </c>
      <c r="AS462" s="58" t="str">
        <f t="shared" ref="AS462" si="540">IF(AT462="","",RANK(AT462,$AT$18:$AT$467,1))</f>
        <v/>
      </c>
      <c r="AT462" s="58" t="str">
        <f>IF(S462="","",B462)</f>
        <v/>
      </c>
      <c r="AU462" s="58" t="str">
        <f t="shared" ref="AU462" si="541">IF(AV462="","",RANK(AV462,$AV$18:$AV$467,1))</f>
        <v/>
      </c>
      <c r="AV462" s="58" t="str">
        <f>IF(OR(G462="十種競技",G463="十種競技",G464="十種競技"),B462,"")</f>
        <v/>
      </c>
      <c r="AW462" s="58"/>
      <c r="AX462" s="58">
        <f>B462</f>
        <v>0</v>
      </c>
      <c r="BD462" s="58" t="str">
        <f>IF(B462="","",VLOOKUP(B462,'登録データ（男）'!$A$3:$L$1202,8))</f>
        <v/>
      </c>
      <c r="BE462" s="58" t="str">
        <f>IF(B462="","",VLOOKUP(B462,'登録データ（男）'!$A$3:$L$1202,11))</f>
        <v/>
      </c>
      <c r="BF462" s="58" t="str">
        <f t="shared" si="473"/>
        <v/>
      </c>
      <c r="BI462" s="58">
        <f t="shared" si="474"/>
        <v>0</v>
      </c>
    </row>
    <row r="463" spans="1:61" ht="18.75" customHeight="1">
      <c r="A463" s="250"/>
      <c r="B463" s="288"/>
      <c r="C463" s="291"/>
      <c r="D463" s="291"/>
      <c r="E463" s="109"/>
      <c r="F463" s="58" t="s">
        <v>122</v>
      </c>
      <c r="G463" s="103"/>
      <c r="H463" s="109"/>
      <c r="I463" s="102"/>
      <c r="J463" s="61" t="str">
        <f t="shared" si="480"/>
        <v/>
      </c>
      <c r="K463" s="101"/>
      <c r="L463" s="61" t="str">
        <f t="shared" si="481"/>
        <v/>
      </c>
      <c r="M463" s="101"/>
      <c r="N463" s="101"/>
      <c r="O463" s="275"/>
      <c r="P463" s="276"/>
      <c r="Q463" s="276"/>
      <c r="R463" s="260"/>
      <c r="S463" s="297"/>
      <c r="V463" s="60"/>
      <c r="W463" s="58"/>
      <c r="X463" s="58"/>
      <c r="Y463" s="58"/>
      <c r="Z463" s="58"/>
      <c r="AA463" s="58"/>
      <c r="AB463" s="58"/>
      <c r="AC463" s="58"/>
      <c r="AD463" s="58">
        <f t="shared" ca="1" si="463"/>
        <v>0</v>
      </c>
      <c r="AE463" s="58">
        <f t="shared" si="464"/>
        <v>0</v>
      </c>
      <c r="AF463" s="58" t="str">
        <f>IF(G463="","0",VLOOKUP(G463,'登録データ（男）'!$R$4:$T$27,2,FALSE))</f>
        <v>0</v>
      </c>
      <c r="AG463" s="58" t="str">
        <f t="shared" si="465"/>
        <v>00</v>
      </c>
      <c r="AH463" s="58" t="str">
        <f>IF(G463="","0",IF(OR(RIGHT(G463,1)="m",RIGHT(G463,1)="H",RIGHT(G463,1)="W",RIGHT(G463,1)="C"),1,2))</f>
        <v>0</v>
      </c>
      <c r="AI463" s="58" t="str">
        <f t="shared" si="466"/>
        <v>000000</v>
      </c>
      <c r="AJ463" s="58" t="str">
        <f t="shared" ca="1" si="517"/>
        <v/>
      </c>
      <c r="AK463" s="58">
        <f t="shared" si="475"/>
        <v>0</v>
      </c>
      <c r="AL463" s="58" t="str">
        <f>IF(G463="","0",VALUE(VLOOKUP(G463,'登録データ（男）'!$R$4:$T$31,3,FALSE)))</f>
        <v>0</v>
      </c>
      <c r="AM463" s="58">
        <f t="shared" si="468"/>
        <v>0</v>
      </c>
      <c r="AN463" s="58">
        <f t="shared" si="469"/>
        <v>0</v>
      </c>
      <c r="AO463" s="11" t="str">
        <f ca="1">IF(OFFSET(B463,-MOD(ROW(B463),3),0)&lt;&gt;"",IF(RIGHT(G463,1)=")",VALUE(VLOOKUP(OFFSET(B463,-MOD(ROW(B463),3),0),'登録データ（男）'!A448:J1766,8,FALSE)),"0"),"0")</f>
        <v>0</v>
      </c>
      <c r="AP463" s="58">
        <f t="shared" ca="1" si="510"/>
        <v>0</v>
      </c>
      <c r="AQ463" s="58"/>
      <c r="AR463" s="58"/>
      <c r="AS463" s="58"/>
      <c r="AT463" s="58"/>
      <c r="AU463" s="58"/>
      <c r="AV463" s="58"/>
      <c r="AW463" s="58"/>
      <c r="AX463" s="58"/>
      <c r="BD463" s="58" t="str">
        <f>IF(B463="","",VLOOKUP(B463,'登録データ（男）'!$A$3:$L$1202,8))</f>
        <v/>
      </c>
      <c r="BE463" s="58" t="str">
        <f>IF(B463="","",VLOOKUP(B463,'登録データ（男）'!$A$3:$L$1202,11))</f>
        <v/>
      </c>
      <c r="BF463" s="58" t="str">
        <f t="shared" si="473"/>
        <v/>
      </c>
      <c r="BI463" s="58">
        <f t="shared" si="474"/>
        <v>0</v>
      </c>
    </row>
    <row r="464" spans="1:61" ht="18.75" customHeight="1" thickBot="1">
      <c r="A464" s="258"/>
      <c r="B464" s="289"/>
      <c r="C464" s="292"/>
      <c r="D464" s="292"/>
      <c r="E464" s="148" t="s">
        <v>460</v>
      </c>
      <c r="F464" s="73" t="s">
        <v>123</v>
      </c>
      <c r="G464" s="103"/>
      <c r="H464" s="175"/>
      <c r="I464" s="100"/>
      <c r="J464" s="64" t="str">
        <f t="shared" si="480"/>
        <v/>
      </c>
      <c r="K464" s="100"/>
      <c r="L464" s="64" t="str">
        <f t="shared" si="481"/>
        <v/>
      </c>
      <c r="M464" s="100"/>
      <c r="N464" s="98"/>
      <c r="O464" s="271"/>
      <c r="P464" s="272"/>
      <c r="Q464" s="272"/>
      <c r="R464" s="261"/>
      <c r="S464" s="298"/>
      <c r="V464" s="60"/>
      <c r="W464" s="58"/>
      <c r="X464" s="58"/>
      <c r="Y464" s="58"/>
      <c r="Z464" s="58"/>
      <c r="AA464" s="58"/>
      <c r="AB464" s="58"/>
      <c r="AC464" s="58"/>
      <c r="AD464" s="58">
        <f t="shared" ca="1" si="463"/>
        <v>0</v>
      </c>
      <c r="AE464" s="58">
        <f t="shared" si="464"/>
        <v>0</v>
      </c>
      <c r="AF464" s="58" t="str">
        <f>IF(G464="","0",VLOOKUP(G464,'登録データ（男）'!$R$4:$T$27,2,FALSE))</f>
        <v>0</v>
      </c>
      <c r="AG464" s="58" t="str">
        <f t="shared" si="465"/>
        <v>00</v>
      </c>
      <c r="AH464" s="58" t="str">
        <f>IF(G464="","0",IF(OR(RIGHT(G464,1)="m",RIGHT(G464,1)="H",RIGHT(G464,1)="W",RIGHT(G464,1)="C"),1,2))</f>
        <v>0</v>
      </c>
      <c r="AI464" s="58" t="str">
        <f t="shared" si="466"/>
        <v>000000</v>
      </c>
      <c r="AJ464" s="58" t="str">
        <f t="shared" ca="1" si="517"/>
        <v/>
      </c>
      <c r="AK464" s="58">
        <f t="shared" si="475"/>
        <v>0</v>
      </c>
      <c r="AL464" s="58" t="str">
        <f>IF(G464="","0",VALUE(VLOOKUP(G464,'登録データ（男）'!$R$4:$T$31,3,FALSE)))</f>
        <v>0</v>
      </c>
      <c r="AM464" s="58">
        <f t="shared" si="468"/>
        <v>0</v>
      </c>
      <c r="AN464" s="58">
        <f t="shared" si="469"/>
        <v>0</v>
      </c>
      <c r="AO464" s="11" t="str">
        <f ca="1">IF(OFFSET(B464,-MOD(ROW(B464),3),0)&lt;&gt;"",IF(RIGHT(G464,1)=")",VALUE(VLOOKUP(OFFSET(B464,-MOD(ROW(B464),3),0),'登録データ（男）'!A449:J1767,8,FALSE)),"0"),"0")</f>
        <v>0</v>
      </c>
      <c r="AP464" s="58">
        <f t="shared" ca="1" si="510"/>
        <v>0</v>
      </c>
      <c r="AQ464" s="58"/>
      <c r="AR464" s="58"/>
      <c r="AS464" s="58"/>
      <c r="AT464" s="58"/>
      <c r="AU464" s="58"/>
      <c r="AV464" s="58"/>
      <c r="AW464" s="58"/>
      <c r="AX464" s="58"/>
      <c r="BD464" s="58" t="str">
        <f>IF(B464="","",VLOOKUP(B464,'登録データ（男）'!$A$3:$L$1202,8))</f>
        <v/>
      </c>
      <c r="BE464" s="58" t="str">
        <f>IF(B464="","",VLOOKUP(B464,'登録データ（男）'!$A$3:$L$1202,11))</f>
        <v/>
      </c>
      <c r="BF464" s="58" t="str">
        <f t="shared" si="473"/>
        <v/>
      </c>
      <c r="BI464" s="58">
        <f t="shared" si="474"/>
        <v>0</v>
      </c>
    </row>
    <row r="465" spans="1:61" ht="18.75" customHeight="1" thickTop="1">
      <c r="A465" s="257">
        <v>150</v>
      </c>
      <c r="B465" s="287"/>
      <c r="C465" s="290" t="str">
        <f>IF(B465="","",VLOOKUP(B465,'登録データ（男）'!$A$3:$W$2000,2,FALSE))</f>
        <v/>
      </c>
      <c r="D465" s="290" t="str">
        <f>IF(B465="","",VLOOKUP(B465,'登録データ（男）'!$A$3:$W$2000,3,FALSE))</f>
        <v/>
      </c>
      <c r="E465" s="58" t="str">
        <f>IF(B465="","",VLOOKUP(B465,'登録データ（男）'!$A$3:$W$2000,7,FALSE))</f>
        <v/>
      </c>
      <c r="F465" s="72" t="s">
        <v>121</v>
      </c>
      <c r="G465" s="95"/>
      <c r="H465" s="176"/>
      <c r="I465" s="97"/>
      <c r="J465" s="99" t="str">
        <f t="shared" si="480"/>
        <v/>
      </c>
      <c r="K465" s="97"/>
      <c r="L465" s="99" t="str">
        <f t="shared" si="481"/>
        <v/>
      </c>
      <c r="M465" s="97"/>
      <c r="N465" s="96"/>
      <c r="O465" s="273"/>
      <c r="P465" s="274"/>
      <c r="Q465" s="274"/>
      <c r="R465" s="259"/>
      <c r="S465" s="296"/>
      <c r="V465" s="60"/>
      <c r="W465" s="58">
        <f>IF(B465="",0,IF(VLOOKUP(B465,'登録データ（男）'!$A$3:$AT$1687,29,FALSE)=1,0,1))</f>
        <v>0</v>
      </c>
      <c r="X465" s="58">
        <f>IF(B465="",1,0)</f>
        <v>1</v>
      </c>
      <c r="Y465" s="58">
        <f>IF(C465="",1,0)</f>
        <v>1</v>
      </c>
      <c r="Z465" s="58">
        <f>IF(D465="",1,0)</f>
        <v>1</v>
      </c>
      <c r="AA465" s="58">
        <f>IF(E465="",1,0)</f>
        <v>1</v>
      </c>
      <c r="AB465" s="58">
        <f>IF(E466="",1,0)</f>
        <v>1</v>
      </c>
      <c r="AC465" s="58">
        <f>SUM(X465:AB465)</f>
        <v>5</v>
      </c>
      <c r="AD465" s="58">
        <f t="shared" ca="1" si="463"/>
        <v>0</v>
      </c>
      <c r="AE465" s="58">
        <f t="shared" si="464"/>
        <v>0</v>
      </c>
      <c r="AF465" s="58" t="str">
        <f>IF(G465="","0",VLOOKUP(G465,'登録データ（男）'!$R$4:$T$27,2,FALSE))</f>
        <v>0</v>
      </c>
      <c r="AG465" s="58" t="str">
        <f t="shared" si="465"/>
        <v>00</v>
      </c>
      <c r="AH465" s="58" t="str">
        <f>IF(G465="","0",IF(OR(RIGHT(G465,1)="m",RIGHT(G465,1)="H",RIGHT(G465,1)="W",RIGHT(G465,1)="C",RIGHT(G465,1)="〉"),1,2))</f>
        <v>0</v>
      </c>
      <c r="AI465" s="58" t="str">
        <f t="shared" si="466"/>
        <v>000000</v>
      </c>
      <c r="AJ465" s="58" t="str">
        <f t="shared" ca="1" si="517"/>
        <v/>
      </c>
      <c r="AK465" s="58">
        <f t="shared" si="475"/>
        <v>0</v>
      </c>
      <c r="AL465" s="58" t="str">
        <f>IF(G465="","0",VALUE(VLOOKUP(G465,'登録データ（男）'!$R$4:$T$31,3,FALSE)))</f>
        <v>0</v>
      </c>
      <c r="AM465" s="58">
        <f t="shared" si="468"/>
        <v>0</v>
      </c>
      <c r="AN465" s="58">
        <f t="shared" si="469"/>
        <v>0</v>
      </c>
      <c r="AO465" s="11" t="str">
        <f ca="1">IF(OFFSET(B465,-MOD(ROW(B465),3),0)&lt;&gt;"",IF(RIGHT(G465,1)=")",VALUE(VLOOKUP(OFFSET(B465,-MOD(ROW(B465),3),0),'登録データ（男）'!A450:J1768,8,FALSE)),"0"),"0")</f>
        <v>0</v>
      </c>
      <c r="AP465" s="58">
        <f t="shared" ca="1" si="510"/>
        <v>0</v>
      </c>
      <c r="AQ465" s="58" t="str">
        <f t="shared" ref="AQ465" si="542">IF(AR465="","",RANK(AR465,$AR$18:$AR$467,1))</f>
        <v/>
      </c>
      <c r="AR465" s="58" t="str">
        <f>IF(R465="","",B465)</f>
        <v/>
      </c>
      <c r="AS465" s="58" t="str">
        <f t="shared" ref="AS465" si="543">IF(AT465="","",RANK(AT465,$AT$18:$AT$467,1))</f>
        <v/>
      </c>
      <c r="AT465" s="58" t="str">
        <f>IF(S465="","",B465)</f>
        <v/>
      </c>
      <c r="AU465" s="58" t="str">
        <f t="shared" ref="AU465" si="544">IF(AV465="","",RANK(AV465,$AV$18:$AV$467,1))</f>
        <v/>
      </c>
      <c r="AV465" s="58" t="str">
        <f>IF(OR(G465="十種競技",G466="十種競技",G467="十種競技"),B465,"")</f>
        <v/>
      </c>
      <c r="AW465" s="58"/>
      <c r="AX465" s="58">
        <f>B465</f>
        <v>0</v>
      </c>
      <c r="BD465" s="58" t="str">
        <f>IF(B465="","",VLOOKUP(B465,'登録データ（男）'!$A$3:$L$1202,8))</f>
        <v/>
      </c>
      <c r="BE465" s="58" t="str">
        <f>IF(B465="","",VLOOKUP(B465,'登録データ（男）'!$A$3:$L$1202,11))</f>
        <v/>
      </c>
      <c r="BF465" s="58" t="str">
        <f t="shared" si="473"/>
        <v/>
      </c>
      <c r="BI465" s="58">
        <f t="shared" si="474"/>
        <v>0</v>
      </c>
    </row>
    <row r="466" spans="1:61" ht="18.75" customHeight="1">
      <c r="A466" s="250"/>
      <c r="B466" s="288"/>
      <c r="C466" s="291"/>
      <c r="D466" s="291"/>
      <c r="E466" s="109"/>
      <c r="F466" s="58" t="s">
        <v>122</v>
      </c>
      <c r="G466" s="103"/>
      <c r="H466" s="109"/>
      <c r="I466" s="102"/>
      <c r="J466" s="61" t="str">
        <f t="shared" si="480"/>
        <v/>
      </c>
      <c r="K466" s="101"/>
      <c r="L466" s="61" t="str">
        <f t="shared" si="481"/>
        <v/>
      </c>
      <c r="M466" s="101"/>
      <c r="N466" s="101"/>
      <c r="O466" s="275"/>
      <c r="P466" s="276"/>
      <c r="Q466" s="276"/>
      <c r="R466" s="260"/>
      <c r="S466" s="297"/>
      <c r="V466" s="60"/>
      <c r="W466" s="58"/>
      <c r="X466" s="58"/>
      <c r="Y466" s="58"/>
      <c r="Z466" s="58"/>
      <c r="AA466" s="58"/>
      <c r="AB466" s="58"/>
      <c r="AC466" s="58"/>
      <c r="AD466" s="58">
        <f t="shared" ca="1" si="463"/>
        <v>0</v>
      </c>
      <c r="AE466" s="58">
        <f t="shared" si="464"/>
        <v>0</v>
      </c>
      <c r="AF466" s="58" t="str">
        <f>IF(G466="","0",VLOOKUP(G466,'登録データ（男）'!$R$4:$T$27,2,FALSE))</f>
        <v>0</v>
      </c>
      <c r="AG466" s="58" t="str">
        <f t="shared" si="465"/>
        <v>00</v>
      </c>
      <c r="AH466" s="58" t="str">
        <f>IF(G466="","0",IF(OR(RIGHT(G466,1)="m",RIGHT(G466,1)="H",RIGHT(G466,1)="W",RIGHT(G466,1)="C"),1,2))</f>
        <v>0</v>
      </c>
      <c r="AI466" s="58" t="str">
        <f t="shared" ref="AI466:AI467" si="545">IF(AH466=2,IF(K466="","0000",CONCATENATE(RIGHT(K466+100,2),RIGHT(AG466+100,2))),IF(K466="","000000",CONCATENATE(RIGHT(I466+100,2),RIGHT(K466+100,2),RIGHT(AG466+100,2))))</f>
        <v>000000</v>
      </c>
      <c r="AJ466" s="58" t="str">
        <f t="shared" ca="1" si="517"/>
        <v/>
      </c>
      <c r="AK466" s="58">
        <f t="shared" si="475"/>
        <v>0</v>
      </c>
      <c r="AL466" s="58" t="str">
        <f>IF(G466="","0",VALUE(VLOOKUP(G466,'登録データ（男）'!$R$4:$T$31,3,FALSE)))</f>
        <v>0</v>
      </c>
      <c r="AM466" s="58">
        <f t="shared" si="468"/>
        <v>0</v>
      </c>
      <c r="AN466" s="58">
        <f t="shared" si="469"/>
        <v>0</v>
      </c>
      <c r="AO466" s="11" t="str">
        <f ca="1">IF(OFFSET(B466,-MOD(ROW(B466),3),0)&lt;&gt;"",IF(RIGHT(G466,1)=")",VALUE(VLOOKUP(OFFSET(B466,-MOD(ROW(B466),3),0),'登録データ（男）'!A451:J1769,8,FALSE)),"0"),"0")</f>
        <v>0</v>
      </c>
      <c r="AP466" s="58">
        <f t="shared" ca="1" si="510"/>
        <v>0</v>
      </c>
      <c r="AQ466" s="58"/>
      <c r="AR466" s="58"/>
      <c r="AS466" s="58"/>
      <c r="AT466" s="58"/>
      <c r="AU466" s="58"/>
      <c r="AV466" s="58"/>
      <c r="AW466" s="58"/>
      <c r="AX466" s="58"/>
      <c r="BD466" s="58" t="str">
        <f>IF(B466="","",VLOOKUP(B466,'登録データ（男）'!$A$3:$L$1202,8))</f>
        <v/>
      </c>
      <c r="BE466" s="58" t="str">
        <f>IF(B466="","",VLOOKUP(B466,'登録データ（男）'!$A$3:$L$1202,11))</f>
        <v/>
      </c>
      <c r="BF466" s="58" t="str">
        <f t="shared" ref="BF466:BF467" si="546">CONCATENATE(BD466,BE466)</f>
        <v/>
      </c>
      <c r="BI466" s="58">
        <f t="shared" si="474"/>
        <v>0</v>
      </c>
    </row>
    <row r="467" spans="1:61" ht="18.75" customHeight="1" thickBot="1">
      <c r="A467" s="258"/>
      <c r="B467" s="289"/>
      <c r="C467" s="292"/>
      <c r="D467" s="292"/>
      <c r="E467" s="148" t="s">
        <v>460</v>
      </c>
      <c r="F467" s="73" t="s">
        <v>123</v>
      </c>
      <c r="G467" s="103"/>
      <c r="H467" s="175"/>
      <c r="I467" s="100"/>
      <c r="J467" s="64" t="str">
        <f t="shared" si="480"/>
        <v/>
      </c>
      <c r="K467" s="100"/>
      <c r="L467" s="64" t="str">
        <f t="shared" si="481"/>
        <v/>
      </c>
      <c r="M467" s="100"/>
      <c r="N467" s="98"/>
      <c r="O467" s="271"/>
      <c r="P467" s="272"/>
      <c r="Q467" s="272"/>
      <c r="R467" s="261"/>
      <c r="S467" s="298"/>
      <c r="V467" s="60"/>
      <c r="W467" s="58"/>
      <c r="X467" s="58"/>
      <c r="Y467" s="58"/>
      <c r="Z467" s="58"/>
      <c r="AA467" s="58"/>
      <c r="AB467" s="58"/>
      <c r="AC467" s="58"/>
      <c r="AD467" s="58">
        <f t="shared" ca="1" si="463"/>
        <v>0</v>
      </c>
      <c r="AE467" s="58">
        <f t="shared" si="464"/>
        <v>0</v>
      </c>
      <c r="AF467" s="58" t="str">
        <f>IF(G467="","0",VLOOKUP(G467,'登録データ（男）'!$R$4:$T$27,2,FALSE))</f>
        <v>0</v>
      </c>
      <c r="AG467" s="58" t="str">
        <f t="shared" si="465"/>
        <v>00</v>
      </c>
      <c r="AH467" s="58" t="str">
        <f>IF(G467="","0",IF(OR(RIGHT(G467,1)="m",RIGHT(G467,1)="H",RIGHT(G467,1)="W",RIGHT(G467,1)="C"),1,2))</f>
        <v>0</v>
      </c>
      <c r="AI467" s="58" t="str">
        <f t="shared" si="545"/>
        <v>000000</v>
      </c>
      <c r="AJ467" s="58" t="str">
        <f t="shared" ca="1" si="517"/>
        <v/>
      </c>
      <c r="AK467" s="58">
        <f t="shared" ref="AK467" si="547">VALUE(AI467)</f>
        <v>0</v>
      </c>
      <c r="AL467" s="58" t="str">
        <f>IF(G467="","0",VALUE(VLOOKUP(G467,'登録データ（男）'!$R$4:$T$31,3,FALSE)))</f>
        <v>0</v>
      </c>
      <c r="AM467" s="58">
        <f t="shared" si="468"/>
        <v>0</v>
      </c>
      <c r="AN467" s="58">
        <f t="shared" si="469"/>
        <v>0</v>
      </c>
      <c r="AO467" s="11" t="str">
        <f ca="1">IF(OFFSET(B467,-MOD(ROW(B467),3),0)&lt;&gt;"",IF(RIGHT(G467,1)=")",VALUE(VLOOKUP(OFFSET(B467,-MOD(ROW(B467),3),0),'登録データ（男）'!A452:J1770,8,FALSE)),"0"),"0")</f>
        <v>0</v>
      </c>
      <c r="AP467" s="58">
        <f t="shared" ref="AP467" ca="1" si="548">IF(AO467=0,0,IF(RIGHT(G467,1)&lt;&gt;")",0,IF(VALUE(LEFT(AO467,1))=1,0,IF(VALUE(LEFT(AO467,1))=2,0,1))))</f>
        <v>0</v>
      </c>
      <c r="AQ467" s="58"/>
      <c r="AR467" s="58"/>
      <c r="AS467" s="58"/>
      <c r="AT467" s="58"/>
      <c r="AU467" s="58"/>
      <c r="AV467" s="58"/>
      <c r="AW467" s="58"/>
      <c r="AX467" s="58"/>
      <c r="BD467" s="58" t="str">
        <f>IF(B467="","",VLOOKUP(B467,'登録データ（男）'!$A$3:$L$1202,8))</f>
        <v/>
      </c>
      <c r="BE467" s="58" t="str">
        <f>IF(B467="","",VLOOKUP(B467,'登録データ（男）'!$A$3:$L$1202,11))</f>
        <v/>
      </c>
      <c r="BF467" s="58" t="str">
        <f t="shared" si="546"/>
        <v/>
      </c>
      <c r="BI467" s="58">
        <f t="shared" si="474"/>
        <v>0</v>
      </c>
    </row>
    <row r="468" spans="1:61" ht="19.5" thickTop="1">
      <c r="D468" s="5"/>
      <c r="V468" s="4"/>
      <c r="AL468" s="58" t="str">
        <f>IF(G468="","0",VALUE(VLOOKUP(G468,'登録データ（男）'!$R$4:$T$31,3,FALSE)))</f>
        <v>0</v>
      </c>
    </row>
    <row r="469" spans="1:61">
      <c r="D469" s="5"/>
      <c r="V469" s="4"/>
      <c r="AL469" s="58" t="str">
        <f>IF(G469="","0",VALUE(VLOOKUP(G469,'登録データ（男）'!$R$4:$T$14,3,FALSE)))</f>
        <v>0</v>
      </c>
    </row>
    <row r="470" spans="1:61">
      <c r="D470" s="5"/>
      <c r="V470" s="4"/>
    </row>
  </sheetData>
  <sheetProtection algorithmName="SHA-512" hashValue="3Fd+CllYDU4C+lja0DKlp2nXqgWk69QAdsGk2Ba7A+hZCkni0KA5zivOTentibgxbvYvFJzMJBTUlqhZR7OPsw==" saltValue="uUvVWz34V3qtf7PglE+xuw==" spinCount="100000" sheet="1" objects="1" scenarios="1"/>
  <mergeCells count="1394">
    <mergeCell ref="Q6:Q7"/>
    <mergeCell ref="O441:Q441"/>
    <mergeCell ref="O442:Q442"/>
    <mergeCell ref="O465:Q465"/>
    <mergeCell ref="O466:Q466"/>
    <mergeCell ref="O467:Q467"/>
    <mergeCell ref="O443:Q443"/>
    <mergeCell ref="O444:Q444"/>
    <mergeCell ref="O445:Q445"/>
    <mergeCell ref="O446:Q446"/>
    <mergeCell ref="O447:Q447"/>
    <mergeCell ref="O448:Q448"/>
    <mergeCell ref="O449:Q449"/>
    <mergeCell ref="O450:Q450"/>
    <mergeCell ref="O451:Q451"/>
    <mergeCell ref="O452:Q452"/>
    <mergeCell ref="O453:Q453"/>
    <mergeCell ref="O454:Q454"/>
    <mergeCell ref="O455:Q455"/>
    <mergeCell ref="O456:Q456"/>
    <mergeCell ref="O457:Q457"/>
    <mergeCell ref="O458:Q458"/>
    <mergeCell ref="O459:Q459"/>
    <mergeCell ref="O460:Q460"/>
    <mergeCell ref="O461:Q461"/>
    <mergeCell ref="O462:Q462"/>
    <mergeCell ref="O463:Q463"/>
    <mergeCell ref="O464:Q464"/>
    <mergeCell ref="O415:Q415"/>
    <mergeCell ref="O416:Q416"/>
    <mergeCell ref="O426:Q426"/>
    <mergeCell ref="O427:Q427"/>
    <mergeCell ref="O435:Q435"/>
    <mergeCell ref="O436:Q436"/>
    <mergeCell ref="O437:Q437"/>
    <mergeCell ref="O438:Q438"/>
    <mergeCell ref="O439:Q439"/>
    <mergeCell ref="O440:Q440"/>
    <mergeCell ref="O366:Q366"/>
    <mergeCell ref="O383:Q383"/>
    <mergeCell ref="O384:Q384"/>
    <mergeCell ref="O385:Q385"/>
    <mergeCell ref="O386:Q386"/>
    <mergeCell ref="O387:Q387"/>
    <mergeCell ref="O388:Q388"/>
    <mergeCell ref="O389:Q389"/>
    <mergeCell ref="O390:Q390"/>
    <mergeCell ref="O391:Q391"/>
    <mergeCell ref="O392:Q392"/>
    <mergeCell ref="O393:Q393"/>
    <mergeCell ref="O394:Q394"/>
    <mergeCell ref="O395:Q395"/>
    <mergeCell ref="O396:Q396"/>
    <mergeCell ref="O397:Q397"/>
    <mergeCell ref="O398:Q398"/>
    <mergeCell ref="O369:Q369"/>
    <mergeCell ref="O370:Q370"/>
    <mergeCell ref="O371:Q371"/>
    <mergeCell ref="O372:Q372"/>
    <mergeCell ref="O373:Q373"/>
    <mergeCell ref="O374:Q374"/>
    <mergeCell ref="O375:Q375"/>
    <mergeCell ref="O376:Q376"/>
    <mergeCell ref="O377:Q377"/>
    <mergeCell ref="O332:Q332"/>
    <mergeCell ref="O333:Q333"/>
    <mergeCell ref="O334:Q334"/>
    <mergeCell ref="O335:Q335"/>
    <mergeCell ref="O336:Q336"/>
    <mergeCell ref="O337:Q337"/>
    <mergeCell ref="O338:Q338"/>
    <mergeCell ref="O339:Q339"/>
    <mergeCell ref="O340:Q340"/>
    <mergeCell ref="O341:Q341"/>
    <mergeCell ref="O342:Q342"/>
    <mergeCell ref="O350:Q350"/>
    <mergeCell ref="O351:Q351"/>
    <mergeCell ref="O352:Q352"/>
    <mergeCell ref="O353:Q353"/>
    <mergeCell ref="O354:Q354"/>
    <mergeCell ref="O345:Q345"/>
    <mergeCell ref="O346:Q346"/>
    <mergeCell ref="O347:Q347"/>
    <mergeCell ref="O348:Q348"/>
    <mergeCell ref="O247:Q247"/>
    <mergeCell ref="O248:Q248"/>
    <mergeCell ref="O249:Q249"/>
    <mergeCell ref="O250:Q250"/>
    <mergeCell ref="O256:Q256"/>
    <mergeCell ref="O257:Q257"/>
    <mergeCell ref="O258:Q258"/>
    <mergeCell ref="O259:Q259"/>
    <mergeCell ref="O260:Q260"/>
    <mergeCell ref="O261:Q261"/>
    <mergeCell ref="O262:Q262"/>
    <mergeCell ref="O263:Q263"/>
    <mergeCell ref="O264:Q264"/>
    <mergeCell ref="O265:Q265"/>
    <mergeCell ref="O266:Q266"/>
    <mergeCell ref="O251:Q251"/>
    <mergeCell ref="O331:Q331"/>
    <mergeCell ref="O321:Q321"/>
    <mergeCell ref="O322:Q322"/>
    <mergeCell ref="O323:Q323"/>
    <mergeCell ref="O324:Q324"/>
    <mergeCell ref="O325:Q325"/>
    <mergeCell ref="O297:Q297"/>
    <mergeCell ref="O298:Q298"/>
    <mergeCell ref="O299:Q299"/>
    <mergeCell ref="O300:Q300"/>
    <mergeCell ref="O301:Q301"/>
    <mergeCell ref="O273:Q273"/>
    <mergeCell ref="O274:Q274"/>
    <mergeCell ref="O275:Q275"/>
    <mergeCell ref="O276:Q276"/>
    <mergeCell ref="O285:Q285"/>
    <mergeCell ref="O200:Q200"/>
    <mergeCell ref="O201:Q201"/>
    <mergeCell ref="O202:Q202"/>
    <mergeCell ref="O203:Q203"/>
    <mergeCell ref="O204:Q204"/>
    <mergeCell ref="O205:Q205"/>
    <mergeCell ref="O213:Q213"/>
    <mergeCell ref="O214:Q214"/>
    <mergeCell ref="O215:Q215"/>
    <mergeCell ref="O216:Q216"/>
    <mergeCell ref="O217:Q217"/>
    <mergeCell ref="O218:Q218"/>
    <mergeCell ref="O219:Q219"/>
    <mergeCell ref="O220:Q220"/>
    <mergeCell ref="O212:Q212"/>
    <mergeCell ref="O245:Q245"/>
    <mergeCell ref="O246:Q246"/>
    <mergeCell ref="O157:Q157"/>
    <mergeCell ref="O165:Q165"/>
    <mergeCell ref="O166:Q166"/>
    <mergeCell ref="O167:Q167"/>
    <mergeCell ref="O168:Q168"/>
    <mergeCell ref="O169:Q169"/>
    <mergeCell ref="O170:Q170"/>
    <mergeCell ref="O171:Q171"/>
    <mergeCell ref="O172:Q172"/>
    <mergeCell ref="O173:Q173"/>
    <mergeCell ref="O174:Q174"/>
    <mergeCell ref="O175:Q175"/>
    <mergeCell ref="O176:Q176"/>
    <mergeCell ref="O177:Q177"/>
    <mergeCell ref="O162:Q162"/>
    <mergeCell ref="O163:Q163"/>
    <mergeCell ref="O164:Q164"/>
    <mergeCell ref="O107:Q107"/>
    <mergeCell ref="O91:Q91"/>
    <mergeCell ref="O92:Q92"/>
    <mergeCell ref="O125:Q125"/>
    <mergeCell ref="O126:Q126"/>
    <mergeCell ref="O127:Q127"/>
    <mergeCell ref="O128:Q128"/>
    <mergeCell ref="O129:Q129"/>
    <mergeCell ref="O130:Q130"/>
    <mergeCell ref="O131:Q131"/>
    <mergeCell ref="O132:Q132"/>
    <mergeCell ref="O133:Q133"/>
    <mergeCell ref="O141:Q141"/>
    <mergeCell ref="O142:Q142"/>
    <mergeCell ref="O143:Q143"/>
    <mergeCell ref="O144:Q144"/>
    <mergeCell ref="O145:Q145"/>
    <mergeCell ref="O138:Q138"/>
    <mergeCell ref="O139:Q139"/>
    <mergeCell ref="O140:Q140"/>
    <mergeCell ref="O114:Q114"/>
    <mergeCell ref="O115:Q115"/>
    <mergeCell ref="O116:Q116"/>
    <mergeCell ref="O46:Q46"/>
    <mergeCell ref="O47:Q47"/>
    <mergeCell ref="O48:Q48"/>
    <mergeCell ref="O77:Q77"/>
    <mergeCell ref="O78:Q78"/>
    <mergeCell ref="O79:Q79"/>
    <mergeCell ref="O80:Q80"/>
    <mergeCell ref="O81:Q81"/>
    <mergeCell ref="O66:Q66"/>
    <mergeCell ref="O67:Q67"/>
    <mergeCell ref="O68:Q68"/>
    <mergeCell ref="O84:Q84"/>
    <mergeCell ref="O85:Q85"/>
    <mergeCell ref="O93:Q93"/>
    <mergeCell ref="O94:Q94"/>
    <mergeCell ref="O95:Q95"/>
    <mergeCell ref="O96:Q96"/>
    <mergeCell ref="O90:Q90"/>
    <mergeCell ref="O286:Q286"/>
    <mergeCell ref="O287:Q287"/>
    <mergeCell ref="O288:Q288"/>
    <mergeCell ref="O318:Q318"/>
    <mergeCell ref="O230:Q230"/>
    <mergeCell ref="O231:Q231"/>
    <mergeCell ref="O232:Q232"/>
    <mergeCell ref="O233:Q233"/>
    <mergeCell ref="O206:Q206"/>
    <mergeCell ref="O207:Q207"/>
    <mergeCell ref="O208:Q208"/>
    <mergeCell ref="O209:Q209"/>
    <mergeCell ref="O27:Q27"/>
    <mergeCell ref="O28:Q28"/>
    <mergeCell ref="O29:Q29"/>
    <mergeCell ref="O30:Q30"/>
    <mergeCell ref="O31:Q31"/>
    <mergeCell ref="O32:Q32"/>
    <mergeCell ref="O33:Q33"/>
    <mergeCell ref="O34:Q34"/>
    <mergeCell ref="O35:Q35"/>
    <mergeCell ref="O36:Q36"/>
    <mergeCell ref="O37:Q37"/>
    <mergeCell ref="O38:Q38"/>
    <mergeCell ref="O39:Q39"/>
    <mergeCell ref="O62:Q62"/>
    <mergeCell ref="O63:Q63"/>
    <mergeCell ref="O40:Q40"/>
    <mergeCell ref="O41:Q41"/>
    <mergeCell ref="O42:Q42"/>
    <mergeCell ref="O43:Q43"/>
    <mergeCell ref="O183:Q183"/>
    <mergeCell ref="O184:Q184"/>
    <mergeCell ref="O185:Q185"/>
    <mergeCell ref="O210:Q210"/>
    <mergeCell ref="O211:Q211"/>
    <mergeCell ref="O49:Q49"/>
    <mergeCell ref="B453:B455"/>
    <mergeCell ref="C453:C455"/>
    <mergeCell ref="D453:D455"/>
    <mergeCell ref="D450:D452"/>
    <mergeCell ref="B363:B365"/>
    <mergeCell ref="C363:C365"/>
    <mergeCell ref="D363:D365"/>
    <mergeCell ref="O363:Q363"/>
    <mergeCell ref="O364:Q364"/>
    <mergeCell ref="O365:Q365"/>
    <mergeCell ref="C222:C224"/>
    <mergeCell ref="D222:D224"/>
    <mergeCell ref="B198:B200"/>
    <mergeCell ref="C198:C200"/>
    <mergeCell ref="D198:D200"/>
    <mergeCell ref="B174:B176"/>
    <mergeCell ref="C174:C176"/>
    <mergeCell ref="D174:D176"/>
    <mergeCell ref="B150:B152"/>
    <mergeCell ref="C150:C152"/>
    <mergeCell ref="D150:D152"/>
    <mergeCell ref="B126:B128"/>
    <mergeCell ref="C126:C128"/>
    <mergeCell ref="D126:D128"/>
    <mergeCell ref="B102:B104"/>
    <mergeCell ref="O278:Q278"/>
    <mergeCell ref="C102:C104"/>
    <mergeCell ref="B456:B458"/>
    <mergeCell ref="C456:C458"/>
    <mergeCell ref="D456:D458"/>
    <mergeCell ref="B459:B461"/>
    <mergeCell ref="C459:C461"/>
    <mergeCell ref="D459:D461"/>
    <mergeCell ref="B462:B464"/>
    <mergeCell ref="C462:C464"/>
    <mergeCell ref="D462:D464"/>
    <mergeCell ref="B465:B467"/>
    <mergeCell ref="C465:C467"/>
    <mergeCell ref="D465:D467"/>
    <mergeCell ref="B402:B404"/>
    <mergeCell ref="C402:C404"/>
    <mergeCell ref="D402:D404"/>
    <mergeCell ref="B438:B440"/>
    <mergeCell ref="C438:C440"/>
    <mergeCell ref="D438:D440"/>
    <mergeCell ref="B27:B29"/>
    <mergeCell ref="C27:C29"/>
    <mergeCell ref="D27:D29"/>
    <mergeCell ref="B30:B32"/>
    <mergeCell ref="C30:C32"/>
    <mergeCell ref="D30:D32"/>
    <mergeCell ref="B33:B35"/>
    <mergeCell ref="C33:C35"/>
    <mergeCell ref="D33:D35"/>
    <mergeCell ref="B447:B449"/>
    <mergeCell ref="C447:C449"/>
    <mergeCell ref="D447:D449"/>
    <mergeCell ref="B450:B452"/>
    <mergeCell ref="C450:C452"/>
    <mergeCell ref="B396:B398"/>
    <mergeCell ref="C396:C398"/>
    <mergeCell ref="D396:D398"/>
    <mergeCell ref="B384:B386"/>
    <mergeCell ref="C384:C386"/>
    <mergeCell ref="D384:D386"/>
    <mergeCell ref="B366:B368"/>
    <mergeCell ref="C366:C368"/>
    <mergeCell ref="D366:D368"/>
    <mergeCell ref="B342:B344"/>
    <mergeCell ref="C342:C344"/>
    <mergeCell ref="D342:D344"/>
    <mergeCell ref="B318:B320"/>
    <mergeCell ref="C318:C320"/>
    <mergeCell ref="D318:D320"/>
    <mergeCell ref="B48:B50"/>
    <mergeCell ref="C48:C50"/>
    <mergeCell ref="D48:D50"/>
    <mergeCell ref="A24:A26"/>
    <mergeCell ref="C13:C14"/>
    <mergeCell ref="D13:D14"/>
    <mergeCell ref="E13:E14"/>
    <mergeCell ref="AK13:AN13"/>
    <mergeCell ref="AF13:AJ13"/>
    <mergeCell ref="F13:G14"/>
    <mergeCell ref="O14:Q14"/>
    <mergeCell ref="I13:Q13"/>
    <mergeCell ref="B18:B20"/>
    <mergeCell ref="C18:C20"/>
    <mergeCell ref="D18:D20"/>
    <mergeCell ref="B24:B26"/>
    <mergeCell ref="C24:C26"/>
    <mergeCell ref="D24:D26"/>
    <mergeCell ref="O18:Q18"/>
    <mergeCell ref="O19:Q19"/>
    <mergeCell ref="O23:Q23"/>
    <mergeCell ref="O24:Q24"/>
    <mergeCell ref="O25:Q25"/>
    <mergeCell ref="O26:Q26"/>
    <mergeCell ref="H13:H14"/>
    <mergeCell ref="R459:R461"/>
    <mergeCell ref="S459:S461"/>
    <mergeCell ref="A459:A461"/>
    <mergeCell ref="P2:P3"/>
    <mergeCell ref="Q2:R3"/>
    <mergeCell ref="P4:P5"/>
    <mergeCell ref="P6:P7"/>
    <mergeCell ref="O4:O5"/>
    <mergeCell ref="O6:O7"/>
    <mergeCell ref="R456:R458"/>
    <mergeCell ref="S456:S458"/>
    <mergeCell ref="A456:A458"/>
    <mergeCell ref="R453:R455"/>
    <mergeCell ref="S453:S455"/>
    <mergeCell ref="R447:R449"/>
    <mergeCell ref="S447:S449"/>
    <mergeCell ref="B21:B23"/>
    <mergeCell ref="C21:C23"/>
    <mergeCell ref="D21:D23"/>
    <mergeCell ref="A447:A449"/>
    <mergeCell ref="D444:D446"/>
    <mergeCell ref="R438:R440"/>
    <mergeCell ref="S438:S440"/>
    <mergeCell ref="A438:A440"/>
    <mergeCell ref="R435:R437"/>
    <mergeCell ref="S435:S437"/>
    <mergeCell ref="A435:A437"/>
    <mergeCell ref="B435:B437"/>
    <mergeCell ref="C435:C437"/>
    <mergeCell ref="D435:D437"/>
    <mergeCell ref="R432:R434"/>
    <mergeCell ref="S432:S434"/>
    <mergeCell ref="R465:R467"/>
    <mergeCell ref="S465:S467"/>
    <mergeCell ref="A465:A467"/>
    <mergeCell ref="R462:R464"/>
    <mergeCell ref="S462:S464"/>
    <mergeCell ref="A462:A464"/>
    <mergeCell ref="B408:B410"/>
    <mergeCell ref="C408:C410"/>
    <mergeCell ref="D408:D410"/>
    <mergeCell ref="B411:B413"/>
    <mergeCell ref="C411:C413"/>
    <mergeCell ref="D411:D413"/>
    <mergeCell ref="B414:B416"/>
    <mergeCell ref="C414:C416"/>
    <mergeCell ref="D414:D416"/>
    <mergeCell ref="B417:B419"/>
    <mergeCell ref="C417:C419"/>
    <mergeCell ref="A453:A455"/>
    <mergeCell ref="R450:R452"/>
    <mergeCell ref="S450:S452"/>
    <mergeCell ref="A450:A452"/>
    <mergeCell ref="R444:R446"/>
    <mergeCell ref="S444:S446"/>
    <mergeCell ref="A444:A446"/>
    <mergeCell ref="R441:R443"/>
    <mergeCell ref="S441:S443"/>
    <mergeCell ref="A441:A443"/>
    <mergeCell ref="B441:B443"/>
    <mergeCell ref="C441:C443"/>
    <mergeCell ref="D441:D443"/>
    <mergeCell ref="B444:B446"/>
    <mergeCell ref="C444:C446"/>
    <mergeCell ref="A432:A434"/>
    <mergeCell ref="R429:R431"/>
    <mergeCell ref="S429:S431"/>
    <mergeCell ref="A429:A431"/>
    <mergeCell ref="B429:B431"/>
    <mergeCell ref="C429:C431"/>
    <mergeCell ref="D429:D431"/>
    <mergeCell ref="B432:B434"/>
    <mergeCell ref="C432:C434"/>
    <mergeCell ref="D432:D434"/>
    <mergeCell ref="R426:R428"/>
    <mergeCell ref="S426:S428"/>
    <mergeCell ref="A426:A428"/>
    <mergeCell ref="R423:R425"/>
    <mergeCell ref="S423:S425"/>
    <mergeCell ref="A423:A425"/>
    <mergeCell ref="B423:B425"/>
    <mergeCell ref="C423:C425"/>
    <mergeCell ref="D423:D425"/>
    <mergeCell ref="B426:B428"/>
    <mergeCell ref="C426:C428"/>
    <mergeCell ref="D426:D428"/>
    <mergeCell ref="O425:Q425"/>
    <mergeCell ref="O423:Q423"/>
    <mergeCell ref="O424:Q424"/>
    <mergeCell ref="O428:Q428"/>
    <mergeCell ref="O429:Q429"/>
    <mergeCell ref="O430:Q430"/>
    <mergeCell ref="O431:Q431"/>
    <mergeCell ref="O432:Q432"/>
    <mergeCell ref="O433:Q433"/>
    <mergeCell ref="O434:Q434"/>
    <mergeCell ref="R420:R422"/>
    <mergeCell ref="S420:S422"/>
    <mergeCell ref="A420:A422"/>
    <mergeCell ref="R417:R419"/>
    <mergeCell ref="S417:S419"/>
    <mergeCell ref="A417:A419"/>
    <mergeCell ref="D417:D419"/>
    <mergeCell ref="B420:B422"/>
    <mergeCell ref="C420:C422"/>
    <mergeCell ref="D420:D422"/>
    <mergeCell ref="R414:R416"/>
    <mergeCell ref="S414:S416"/>
    <mergeCell ref="A414:A416"/>
    <mergeCell ref="R411:R413"/>
    <mergeCell ref="S411:S413"/>
    <mergeCell ref="A411:A413"/>
    <mergeCell ref="R408:R410"/>
    <mergeCell ref="S408:S410"/>
    <mergeCell ref="A408:A410"/>
    <mergeCell ref="O417:Q417"/>
    <mergeCell ref="O418:Q418"/>
    <mergeCell ref="O419:Q419"/>
    <mergeCell ref="O420:Q420"/>
    <mergeCell ref="O421:Q421"/>
    <mergeCell ref="O422:Q422"/>
    <mergeCell ref="O408:Q408"/>
    <mergeCell ref="O409:Q409"/>
    <mergeCell ref="O410:Q410"/>
    <mergeCell ref="O411:Q411"/>
    <mergeCell ref="O412:Q412"/>
    <mergeCell ref="O413:Q413"/>
    <mergeCell ref="O414:Q414"/>
    <mergeCell ref="R405:R407"/>
    <mergeCell ref="S405:S407"/>
    <mergeCell ref="A405:A407"/>
    <mergeCell ref="B405:B407"/>
    <mergeCell ref="C405:C407"/>
    <mergeCell ref="D405:D407"/>
    <mergeCell ref="R402:R404"/>
    <mergeCell ref="S402:S404"/>
    <mergeCell ref="A402:A404"/>
    <mergeCell ref="R399:R401"/>
    <mergeCell ref="S399:S401"/>
    <mergeCell ref="A399:A401"/>
    <mergeCell ref="B399:B401"/>
    <mergeCell ref="C399:C401"/>
    <mergeCell ref="D399:D401"/>
    <mergeCell ref="R396:R398"/>
    <mergeCell ref="S396:S398"/>
    <mergeCell ref="A396:A398"/>
    <mergeCell ref="O399:Q399"/>
    <mergeCell ref="O400:Q400"/>
    <mergeCell ref="O401:Q401"/>
    <mergeCell ref="O402:Q402"/>
    <mergeCell ref="O403:Q403"/>
    <mergeCell ref="O404:Q404"/>
    <mergeCell ref="O405:Q405"/>
    <mergeCell ref="O406:Q406"/>
    <mergeCell ref="O407:Q407"/>
    <mergeCell ref="R390:R392"/>
    <mergeCell ref="S390:S392"/>
    <mergeCell ref="A390:A392"/>
    <mergeCell ref="B390:B392"/>
    <mergeCell ref="C390:C392"/>
    <mergeCell ref="D390:D392"/>
    <mergeCell ref="R393:R395"/>
    <mergeCell ref="S393:S395"/>
    <mergeCell ref="A393:A395"/>
    <mergeCell ref="B393:B395"/>
    <mergeCell ref="C393:C395"/>
    <mergeCell ref="D393:D395"/>
    <mergeCell ref="R387:R389"/>
    <mergeCell ref="S387:S389"/>
    <mergeCell ref="A387:A389"/>
    <mergeCell ref="B387:B389"/>
    <mergeCell ref="C387:C389"/>
    <mergeCell ref="D387:D389"/>
    <mergeCell ref="R384:R386"/>
    <mergeCell ref="S384:S386"/>
    <mergeCell ref="A384:A386"/>
    <mergeCell ref="R381:R383"/>
    <mergeCell ref="S381:S383"/>
    <mergeCell ref="A381:A383"/>
    <mergeCell ref="B381:B383"/>
    <mergeCell ref="C381:C383"/>
    <mergeCell ref="D381:D383"/>
    <mergeCell ref="R375:R377"/>
    <mergeCell ref="S375:S377"/>
    <mergeCell ref="A375:A377"/>
    <mergeCell ref="B375:B377"/>
    <mergeCell ref="C375:C377"/>
    <mergeCell ref="D375:D377"/>
    <mergeCell ref="B378:B380"/>
    <mergeCell ref="C378:C380"/>
    <mergeCell ref="D378:D380"/>
    <mergeCell ref="O378:Q378"/>
    <mergeCell ref="O379:Q379"/>
    <mergeCell ref="O380:Q380"/>
    <mergeCell ref="O381:Q381"/>
    <mergeCell ref="O382:Q382"/>
    <mergeCell ref="R372:R374"/>
    <mergeCell ref="S372:S374"/>
    <mergeCell ref="A372:A374"/>
    <mergeCell ref="R369:R371"/>
    <mergeCell ref="S369:S371"/>
    <mergeCell ref="A369:A371"/>
    <mergeCell ref="B369:B371"/>
    <mergeCell ref="C369:C371"/>
    <mergeCell ref="D369:D371"/>
    <mergeCell ref="B372:B374"/>
    <mergeCell ref="C372:C374"/>
    <mergeCell ref="D372:D374"/>
    <mergeCell ref="R378:R380"/>
    <mergeCell ref="S378:S380"/>
    <mergeCell ref="A378:A380"/>
    <mergeCell ref="R357:R359"/>
    <mergeCell ref="S357:S359"/>
    <mergeCell ref="A357:A359"/>
    <mergeCell ref="B357:B359"/>
    <mergeCell ref="C357:C359"/>
    <mergeCell ref="D357:D359"/>
    <mergeCell ref="B360:B362"/>
    <mergeCell ref="C360:C362"/>
    <mergeCell ref="D360:D362"/>
    <mergeCell ref="R366:R368"/>
    <mergeCell ref="S366:S368"/>
    <mergeCell ref="A366:A368"/>
    <mergeCell ref="O367:Q367"/>
    <mergeCell ref="O368:Q368"/>
    <mergeCell ref="R363:R365"/>
    <mergeCell ref="S363:S365"/>
    <mergeCell ref="A363:A365"/>
    <mergeCell ref="R360:R362"/>
    <mergeCell ref="S360:S362"/>
    <mergeCell ref="A360:A362"/>
    <mergeCell ref="R351:R353"/>
    <mergeCell ref="S351:S353"/>
    <mergeCell ref="A351:A353"/>
    <mergeCell ref="B351:B353"/>
    <mergeCell ref="C351:C353"/>
    <mergeCell ref="D351:D353"/>
    <mergeCell ref="B354:B356"/>
    <mergeCell ref="C354:C356"/>
    <mergeCell ref="D354:D356"/>
    <mergeCell ref="R348:R350"/>
    <mergeCell ref="S348:S350"/>
    <mergeCell ref="A348:A350"/>
    <mergeCell ref="O355:Q355"/>
    <mergeCell ref="O356:Q356"/>
    <mergeCell ref="O357:Q357"/>
    <mergeCell ref="O358:Q358"/>
    <mergeCell ref="O359:Q359"/>
    <mergeCell ref="O360:Q360"/>
    <mergeCell ref="O361:Q361"/>
    <mergeCell ref="O362:Q362"/>
    <mergeCell ref="O349:Q349"/>
    <mergeCell ref="R345:R347"/>
    <mergeCell ref="S345:S347"/>
    <mergeCell ref="A345:A347"/>
    <mergeCell ref="B345:B347"/>
    <mergeCell ref="C345:C347"/>
    <mergeCell ref="D345:D347"/>
    <mergeCell ref="B348:B350"/>
    <mergeCell ref="C348:C350"/>
    <mergeCell ref="D348:D350"/>
    <mergeCell ref="R354:R356"/>
    <mergeCell ref="S354:S356"/>
    <mergeCell ref="A354:A356"/>
    <mergeCell ref="R333:R335"/>
    <mergeCell ref="S333:S335"/>
    <mergeCell ref="A333:A335"/>
    <mergeCell ref="B333:B335"/>
    <mergeCell ref="C333:C335"/>
    <mergeCell ref="D333:D335"/>
    <mergeCell ref="B336:B338"/>
    <mergeCell ref="C336:C338"/>
    <mergeCell ref="D336:D338"/>
    <mergeCell ref="R342:R344"/>
    <mergeCell ref="S342:S344"/>
    <mergeCell ref="A342:A344"/>
    <mergeCell ref="O343:Q343"/>
    <mergeCell ref="O344:Q344"/>
    <mergeCell ref="R339:R341"/>
    <mergeCell ref="S339:S341"/>
    <mergeCell ref="A339:A341"/>
    <mergeCell ref="B339:B341"/>
    <mergeCell ref="C339:C341"/>
    <mergeCell ref="D339:D341"/>
    <mergeCell ref="R336:R338"/>
    <mergeCell ref="S336:S338"/>
    <mergeCell ref="A336:A338"/>
    <mergeCell ref="R327:R329"/>
    <mergeCell ref="S327:S329"/>
    <mergeCell ref="A327:A329"/>
    <mergeCell ref="B327:B329"/>
    <mergeCell ref="C327:C329"/>
    <mergeCell ref="D327:D329"/>
    <mergeCell ref="B330:B332"/>
    <mergeCell ref="C330:C332"/>
    <mergeCell ref="D330:D332"/>
    <mergeCell ref="R324:R326"/>
    <mergeCell ref="S324:S326"/>
    <mergeCell ref="A324:A326"/>
    <mergeCell ref="R321:R323"/>
    <mergeCell ref="S321:S323"/>
    <mergeCell ref="A321:A323"/>
    <mergeCell ref="B321:B323"/>
    <mergeCell ref="C321:C323"/>
    <mergeCell ref="D321:D323"/>
    <mergeCell ref="B324:B326"/>
    <mergeCell ref="C324:C326"/>
    <mergeCell ref="D324:D326"/>
    <mergeCell ref="R330:R332"/>
    <mergeCell ref="S330:S332"/>
    <mergeCell ref="A330:A332"/>
    <mergeCell ref="O326:Q326"/>
    <mergeCell ref="O327:Q327"/>
    <mergeCell ref="O328:Q328"/>
    <mergeCell ref="O329:Q329"/>
    <mergeCell ref="O330:Q330"/>
    <mergeCell ref="R309:R311"/>
    <mergeCell ref="S309:S311"/>
    <mergeCell ref="A309:A311"/>
    <mergeCell ref="B309:B311"/>
    <mergeCell ref="C309:C311"/>
    <mergeCell ref="D309:D311"/>
    <mergeCell ref="B312:B314"/>
    <mergeCell ref="C312:C314"/>
    <mergeCell ref="D312:D314"/>
    <mergeCell ref="R318:R320"/>
    <mergeCell ref="S318:S320"/>
    <mergeCell ref="A318:A320"/>
    <mergeCell ref="O319:Q319"/>
    <mergeCell ref="O320:Q320"/>
    <mergeCell ref="R315:R317"/>
    <mergeCell ref="S315:S317"/>
    <mergeCell ref="A315:A317"/>
    <mergeCell ref="B315:B317"/>
    <mergeCell ref="C315:C317"/>
    <mergeCell ref="D315:D317"/>
    <mergeCell ref="R312:R314"/>
    <mergeCell ref="S312:S314"/>
    <mergeCell ref="A312:A314"/>
    <mergeCell ref="O309:Q309"/>
    <mergeCell ref="O310:Q310"/>
    <mergeCell ref="O311:Q311"/>
    <mergeCell ref="O312:Q312"/>
    <mergeCell ref="O313:Q313"/>
    <mergeCell ref="O314:Q314"/>
    <mergeCell ref="O315:Q315"/>
    <mergeCell ref="O316:Q316"/>
    <mergeCell ref="O317:Q317"/>
    <mergeCell ref="R303:R305"/>
    <mergeCell ref="S303:S305"/>
    <mergeCell ref="A303:A305"/>
    <mergeCell ref="B303:B305"/>
    <mergeCell ref="C303:C305"/>
    <mergeCell ref="D303:D305"/>
    <mergeCell ref="B306:B308"/>
    <mergeCell ref="C306:C308"/>
    <mergeCell ref="D306:D308"/>
    <mergeCell ref="R300:R302"/>
    <mergeCell ref="S300:S302"/>
    <mergeCell ref="A300:A302"/>
    <mergeCell ref="R297:R299"/>
    <mergeCell ref="S297:S299"/>
    <mergeCell ref="A297:A299"/>
    <mergeCell ref="B297:B299"/>
    <mergeCell ref="C297:C299"/>
    <mergeCell ref="D297:D299"/>
    <mergeCell ref="B300:B302"/>
    <mergeCell ref="C300:C302"/>
    <mergeCell ref="D300:D302"/>
    <mergeCell ref="R306:R308"/>
    <mergeCell ref="S306:S308"/>
    <mergeCell ref="A306:A308"/>
    <mergeCell ref="O302:Q302"/>
    <mergeCell ref="O303:Q303"/>
    <mergeCell ref="O304:Q304"/>
    <mergeCell ref="O305:Q305"/>
    <mergeCell ref="O306:Q306"/>
    <mergeCell ref="O307:Q307"/>
    <mergeCell ref="O308:Q308"/>
    <mergeCell ref="R285:R287"/>
    <mergeCell ref="S285:S287"/>
    <mergeCell ref="A285:A287"/>
    <mergeCell ref="B285:B287"/>
    <mergeCell ref="C285:C287"/>
    <mergeCell ref="D285:D287"/>
    <mergeCell ref="B288:B290"/>
    <mergeCell ref="C288:C290"/>
    <mergeCell ref="D288:D290"/>
    <mergeCell ref="R294:R296"/>
    <mergeCell ref="S294:S296"/>
    <mergeCell ref="A294:A296"/>
    <mergeCell ref="B294:B296"/>
    <mergeCell ref="C294:C296"/>
    <mergeCell ref="D294:D296"/>
    <mergeCell ref="O295:Q295"/>
    <mergeCell ref="O296:Q296"/>
    <mergeCell ref="R291:R293"/>
    <mergeCell ref="S291:S293"/>
    <mergeCell ref="A291:A293"/>
    <mergeCell ref="B291:B293"/>
    <mergeCell ref="C291:C293"/>
    <mergeCell ref="D291:D293"/>
    <mergeCell ref="R288:R290"/>
    <mergeCell ref="S288:S290"/>
    <mergeCell ref="A288:A290"/>
    <mergeCell ref="O290:Q290"/>
    <mergeCell ref="O291:Q291"/>
    <mergeCell ref="O292:Q292"/>
    <mergeCell ref="O293:Q293"/>
    <mergeCell ref="O294:Q294"/>
    <mergeCell ref="O289:Q289"/>
    <mergeCell ref="R279:R281"/>
    <mergeCell ref="S279:S281"/>
    <mergeCell ref="A279:A281"/>
    <mergeCell ref="B279:B281"/>
    <mergeCell ref="C279:C281"/>
    <mergeCell ref="D279:D281"/>
    <mergeCell ref="B282:B284"/>
    <mergeCell ref="C282:C284"/>
    <mergeCell ref="D282:D284"/>
    <mergeCell ref="R276:R278"/>
    <mergeCell ref="S276:S278"/>
    <mergeCell ref="A276:A278"/>
    <mergeCell ref="R273:R275"/>
    <mergeCell ref="S273:S275"/>
    <mergeCell ref="A273:A275"/>
    <mergeCell ref="B273:B275"/>
    <mergeCell ref="C273:C275"/>
    <mergeCell ref="D273:D275"/>
    <mergeCell ref="B276:B278"/>
    <mergeCell ref="C276:C278"/>
    <mergeCell ref="D276:D278"/>
    <mergeCell ref="R282:R284"/>
    <mergeCell ref="S282:S284"/>
    <mergeCell ref="A282:A284"/>
    <mergeCell ref="O279:Q279"/>
    <mergeCell ref="O280:Q280"/>
    <mergeCell ref="O281:Q281"/>
    <mergeCell ref="O282:Q282"/>
    <mergeCell ref="O283:Q283"/>
    <mergeCell ref="O284:Q284"/>
    <mergeCell ref="O277:Q277"/>
    <mergeCell ref="R261:R263"/>
    <mergeCell ref="S261:S263"/>
    <mergeCell ref="A261:A263"/>
    <mergeCell ref="B261:B263"/>
    <mergeCell ref="C261:C263"/>
    <mergeCell ref="D261:D263"/>
    <mergeCell ref="B264:B266"/>
    <mergeCell ref="C264:C266"/>
    <mergeCell ref="D264:D266"/>
    <mergeCell ref="R270:R272"/>
    <mergeCell ref="S270:S272"/>
    <mergeCell ref="A270:A272"/>
    <mergeCell ref="B270:B272"/>
    <mergeCell ref="C270:C272"/>
    <mergeCell ref="D270:D272"/>
    <mergeCell ref="R267:R269"/>
    <mergeCell ref="S267:S269"/>
    <mergeCell ref="A267:A269"/>
    <mergeCell ref="B267:B269"/>
    <mergeCell ref="C267:C269"/>
    <mergeCell ref="D267:D269"/>
    <mergeCell ref="R264:R266"/>
    <mergeCell ref="S264:S266"/>
    <mergeCell ref="A264:A266"/>
    <mergeCell ref="O267:Q267"/>
    <mergeCell ref="O268:Q268"/>
    <mergeCell ref="O269:Q269"/>
    <mergeCell ref="O270:Q270"/>
    <mergeCell ref="O271:Q271"/>
    <mergeCell ref="O272:Q272"/>
    <mergeCell ref="R255:R257"/>
    <mergeCell ref="S255:S257"/>
    <mergeCell ref="A255:A257"/>
    <mergeCell ref="B255:B257"/>
    <mergeCell ref="C255:C257"/>
    <mergeCell ref="D255:D257"/>
    <mergeCell ref="B258:B260"/>
    <mergeCell ref="C258:C260"/>
    <mergeCell ref="D258:D260"/>
    <mergeCell ref="R252:R254"/>
    <mergeCell ref="S252:S254"/>
    <mergeCell ref="A252:A254"/>
    <mergeCell ref="R249:R251"/>
    <mergeCell ref="S249:S251"/>
    <mergeCell ref="A249:A251"/>
    <mergeCell ref="B249:B251"/>
    <mergeCell ref="C249:C251"/>
    <mergeCell ref="D249:D251"/>
    <mergeCell ref="B252:B254"/>
    <mergeCell ref="C252:C254"/>
    <mergeCell ref="D252:D254"/>
    <mergeCell ref="R258:R260"/>
    <mergeCell ref="S258:S260"/>
    <mergeCell ref="A258:A260"/>
    <mergeCell ref="O252:Q252"/>
    <mergeCell ref="O253:Q253"/>
    <mergeCell ref="O254:Q254"/>
    <mergeCell ref="O255:Q255"/>
    <mergeCell ref="R237:R239"/>
    <mergeCell ref="S237:S239"/>
    <mergeCell ref="A237:A239"/>
    <mergeCell ref="B237:B239"/>
    <mergeCell ref="C237:C239"/>
    <mergeCell ref="D237:D239"/>
    <mergeCell ref="B240:B242"/>
    <mergeCell ref="C240:C242"/>
    <mergeCell ref="D240:D242"/>
    <mergeCell ref="R246:R248"/>
    <mergeCell ref="S246:S248"/>
    <mergeCell ref="A246:A248"/>
    <mergeCell ref="B246:B248"/>
    <mergeCell ref="C246:C248"/>
    <mergeCell ref="D246:D248"/>
    <mergeCell ref="R243:R245"/>
    <mergeCell ref="S243:S245"/>
    <mergeCell ref="A243:A245"/>
    <mergeCell ref="B243:B245"/>
    <mergeCell ref="C243:C245"/>
    <mergeCell ref="D243:D245"/>
    <mergeCell ref="R240:R242"/>
    <mergeCell ref="S240:S242"/>
    <mergeCell ref="A240:A242"/>
    <mergeCell ref="O237:Q237"/>
    <mergeCell ref="O238:Q238"/>
    <mergeCell ref="O239:Q239"/>
    <mergeCell ref="O240:Q240"/>
    <mergeCell ref="O241:Q241"/>
    <mergeCell ref="O242:Q242"/>
    <mergeCell ref="O243:Q243"/>
    <mergeCell ref="O244:Q244"/>
    <mergeCell ref="R231:R233"/>
    <mergeCell ref="S231:S233"/>
    <mergeCell ref="A231:A233"/>
    <mergeCell ref="B231:B233"/>
    <mergeCell ref="C231:C233"/>
    <mergeCell ref="D231:D233"/>
    <mergeCell ref="B234:B236"/>
    <mergeCell ref="C234:C236"/>
    <mergeCell ref="D234:D236"/>
    <mergeCell ref="R228:R230"/>
    <mergeCell ref="S228:S230"/>
    <mergeCell ref="A228:A230"/>
    <mergeCell ref="R225:R227"/>
    <mergeCell ref="S225:S227"/>
    <mergeCell ref="A225:A227"/>
    <mergeCell ref="B225:B227"/>
    <mergeCell ref="C225:C227"/>
    <mergeCell ref="D225:D227"/>
    <mergeCell ref="B228:B230"/>
    <mergeCell ref="C228:C230"/>
    <mergeCell ref="D228:D230"/>
    <mergeCell ref="R234:R236"/>
    <mergeCell ref="S234:S236"/>
    <mergeCell ref="A234:A236"/>
    <mergeCell ref="O225:Q225"/>
    <mergeCell ref="O226:Q226"/>
    <mergeCell ref="O227:Q227"/>
    <mergeCell ref="O228:Q228"/>
    <mergeCell ref="O229:Q229"/>
    <mergeCell ref="O234:Q234"/>
    <mergeCell ref="O235:Q235"/>
    <mergeCell ref="O236:Q236"/>
    <mergeCell ref="R216:R218"/>
    <mergeCell ref="S216:S218"/>
    <mergeCell ref="A216:A218"/>
    <mergeCell ref="R213:R215"/>
    <mergeCell ref="S213:S215"/>
    <mergeCell ref="A213:A215"/>
    <mergeCell ref="B213:B215"/>
    <mergeCell ref="C213:C215"/>
    <mergeCell ref="D213:D215"/>
    <mergeCell ref="B216:B218"/>
    <mergeCell ref="C216:C218"/>
    <mergeCell ref="D216:D218"/>
    <mergeCell ref="R222:R224"/>
    <mergeCell ref="S222:S224"/>
    <mergeCell ref="A222:A224"/>
    <mergeCell ref="B222:B224"/>
    <mergeCell ref="R219:R221"/>
    <mergeCell ref="S219:S221"/>
    <mergeCell ref="A219:A221"/>
    <mergeCell ref="B219:B221"/>
    <mergeCell ref="C219:C221"/>
    <mergeCell ref="D219:D221"/>
    <mergeCell ref="O221:Q221"/>
    <mergeCell ref="O222:Q222"/>
    <mergeCell ref="O223:Q223"/>
    <mergeCell ref="O224:Q224"/>
    <mergeCell ref="R207:R209"/>
    <mergeCell ref="S207:S209"/>
    <mergeCell ref="A207:A209"/>
    <mergeCell ref="B207:B209"/>
    <mergeCell ref="C207:C209"/>
    <mergeCell ref="D207:D209"/>
    <mergeCell ref="B210:B212"/>
    <mergeCell ref="C210:C212"/>
    <mergeCell ref="D210:D212"/>
    <mergeCell ref="R204:R206"/>
    <mergeCell ref="S204:S206"/>
    <mergeCell ref="A204:A206"/>
    <mergeCell ref="R201:R203"/>
    <mergeCell ref="S201:S203"/>
    <mergeCell ref="A201:A203"/>
    <mergeCell ref="B201:B203"/>
    <mergeCell ref="C201:C203"/>
    <mergeCell ref="D201:D203"/>
    <mergeCell ref="B204:B206"/>
    <mergeCell ref="C204:C206"/>
    <mergeCell ref="D204:D206"/>
    <mergeCell ref="R210:R212"/>
    <mergeCell ref="S210:S212"/>
    <mergeCell ref="A210:A212"/>
    <mergeCell ref="R192:R194"/>
    <mergeCell ref="S192:S194"/>
    <mergeCell ref="A192:A194"/>
    <mergeCell ref="R189:R191"/>
    <mergeCell ref="S189:S191"/>
    <mergeCell ref="A189:A191"/>
    <mergeCell ref="B189:B191"/>
    <mergeCell ref="C189:C191"/>
    <mergeCell ref="D189:D191"/>
    <mergeCell ref="B192:B194"/>
    <mergeCell ref="C192:C194"/>
    <mergeCell ref="D192:D194"/>
    <mergeCell ref="R198:R200"/>
    <mergeCell ref="S198:S200"/>
    <mergeCell ref="A198:A200"/>
    <mergeCell ref="R195:R197"/>
    <mergeCell ref="S195:S197"/>
    <mergeCell ref="A195:A197"/>
    <mergeCell ref="B195:B197"/>
    <mergeCell ref="C195:C197"/>
    <mergeCell ref="D195:D197"/>
    <mergeCell ref="O189:Q189"/>
    <mergeCell ref="O190:Q190"/>
    <mergeCell ref="O191:Q191"/>
    <mergeCell ref="O192:Q192"/>
    <mergeCell ref="O193:Q193"/>
    <mergeCell ref="O194:Q194"/>
    <mergeCell ref="O195:Q195"/>
    <mergeCell ref="O196:Q196"/>
    <mergeCell ref="O197:Q197"/>
    <mergeCell ref="O198:Q198"/>
    <mergeCell ref="O199:Q199"/>
    <mergeCell ref="R183:R185"/>
    <mergeCell ref="S183:S185"/>
    <mergeCell ref="A183:A185"/>
    <mergeCell ref="B183:B185"/>
    <mergeCell ref="C183:C185"/>
    <mergeCell ref="D183:D185"/>
    <mergeCell ref="B186:B188"/>
    <mergeCell ref="C186:C188"/>
    <mergeCell ref="D186:D188"/>
    <mergeCell ref="R180:R182"/>
    <mergeCell ref="S180:S182"/>
    <mergeCell ref="A180:A182"/>
    <mergeCell ref="R177:R179"/>
    <mergeCell ref="S177:S179"/>
    <mergeCell ref="A177:A179"/>
    <mergeCell ref="B177:B179"/>
    <mergeCell ref="C177:C179"/>
    <mergeCell ref="D177:D179"/>
    <mergeCell ref="B180:B182"/>
    <mergeCell ref="C180:C182"/>
    <mergeCell ref="D180:D182"/>
    <mergeCell ref="R186:R188"/>
    <mergeCell ref="S186:S188"/>
    <mergeCell ref="A186:A188"/>
    <mergeCell ref="O186:Q186"/>
    <mergeCell ref="O187:Q187"/>
    <mergeCell ref="O188:Q188"/>
    <mergeCell ref="O178:Q178"/>
    <mergeCell ref="O179:Q179"/>
    <mergeCell ref="O180:Q180"/>
    <mergeCell ref="O181:Q181"/>
    <mergeCell ref="O182:Q182"/>
    <mergeCell ref="R168:R170"/>
    <mergeCell ref="S168:S170"/>
    <mergeCell ref="A168:A170"/>
    <mergeCell ref="R165:R167"/>
    <mergeCell ref="S165:S167"/>
    <mergeCell ref="A165:A167"/>
    <mergeCell ref="B165:B167"/>
    <mergeCell ref="C165:C167"/>
    <mergeCell ref="D165:D167"/>
    <mergeCell ref="B168:B170"/>
    <mergeCell ref="C168:C170"/>
    <mergeCell ref="D168:D170"/>
    <mergeCell ref="R174:R176"/>
    <mergeCell ref="S174:S176"/>
    <mergeCell ref="A174:A176"/>
    <mergeCell ref="R171:R173"/>
    <mergeCell ref="S171:S173"/>
    <mergeCell ref="A171:A173"/>
    <mergeCell ref="B171:B173"/>
    <mergeCell ref="C171:C173"/>
    <mergeCell ref="D171:D173"/>
    <mergeCell ref="R159:R161"/>
    <mergeCell ref="S159:S161"/>
    <mergeCell ref="A159:A161"/>
    <mergeCell ref="B159:B161"/>
    <mergeCell ref="C159:C161"/>
    <mergeCell ref="D159:D161"/>
    <mergeCell ref="B162:B164"/>
    <mergeCell ref="C162:C164"/>
    <mergeCell ref="D162:D164"/>
    <mergeCell ref="R156:R158"/>
    <mergeCell ref="S156:S158"/>
    <mergeCell ref="A156:A158"/>
    <mergeCell ref="R153:R155"/>
    <mergeCell ref="S153:S155"/>
    <mergeCell ref="A153:A155"/>
    <mergeCell ref="B153:B155"/>
    <mergeCell ref="C153:C155"/>
    <mergeCell ref="D153:D155"/>
    <mergeCell ref="B156:B158"/>
    <mergeCell ref="C156:C158"/>
    <mergeCell ref="D156:D158"/>
    <mergeCell ref="R162:R164"/>
    <mergeCell ref="S162:S164"/>
    <mergeCell ref="A162:A164"/>
    <mergeCell ref="O158:Q158"/>
    <mergeCell ref="O159:Q159"/>
    <mergeCell ref="O160:Q160"/>
    <mergeCell ref="O161:Q161"/>
    <mergeCell ref="O153:Q153"/>
    <mergeCell ref="O154:Q154"/>
    <mergeCell ref="O155:Q155"/>
    <mergeCell ref="O156:Q156"/>
    <mergeCell ref="R144:R146"/>
    <mergeCell ref="S144:S146"/>
    <mergeCell ref="A144:A146"/>
    <mergeCell ref="R141:R143"/>
    <mergeCell ref="S141:S143"/>
    <mergeCell ref="A141:A143"/>
    <mergeCell ref="B141:B143"/>
    <mergeCell ref="C141:C143"/>
    <mergeCell ref="D141:D143"/>
    <mergeCell ref="B144:B146"/>
    <mergeCell ref="C144:C146"/>
    <mergeCell ref="D144:D146"/>
    <mergeCell ref="R150:R152"/>
    <mergeCell ref="S150:S152"/>
    <mergeCell ref="A150:A152"/>
    <mergeCell ref="R147:R149"/>
    <mergeCell ref="S147:S149"/>
    <mergeCell ref="A147:A149"/>
    <mergeCell ref="B147:B149"/>
    <mergeCell ref="C147:C149"/>
    <mergeCell ref="D147:D149"/>
    <mergeCell ref="O149:Q149"/>
    <mergeCell ref="O150:Q150"/>
    <mergeCell ref="O151:Q151"/>
    <mergeCell ref="O152:Q152"/>
    <mergeCell ref="O146:Q146"/>
    <mergeCell ref="O147:Q147"/>
    <mergeCell ref="O148:Q148"/>
    <mergeCell ref="R135:R137"/>
    <mergeCell ref="S135:S137"/>
    <mergeCell ref="A135:A137"/>
    <mergeCell ref="B135:B137"/>
    <mergeCell ref="C135:C137"/>
    <mergeCell ref="D135:D137"/>
    <mergeCell ref="B138:B140"/>
    <mergeCell ref="C138:C140"/>
    <mergeCell ref="D138:D140"/>
    <mergeCell ref="R132:R134"/>
    <mergeCell ref="S132:S134"/>
    <mergeCell ref="A132:A134"/>
    <mergeCell ref="R129:R131"/>
    <mergeCell ref="S129:S131"/>
    <mergeCell ref="A129:A131"/>
    <mergeCell ref="B129:B131"/>
    <mergeCell ref="C129:C131"/>
    <mergeCell ref="D129:D131"/>
    <mergeCell ref="B132:B134"/>
    <mergeCell ref="C132:C134"/>
    <mergeCell ref="D132:D134"/>
    <mergeCell ref="R138:R140"/>
    <mergeCell ref="S138:S140"/>
    <mergeCell ref="A138:A140"/>
    <mergeCell ref="O134:Q134"/>
    <mergeCell ref="O135:Q135"/>
    <mergeCell ref="O136:Q136"/>
    <mergeCell ref="O137:Q137"/>
    <mergeCell ref="R120:R122"/>
    <mergeCell ref="S120:S122"/>
    <mergeCell ref="A120:A122"/>
    <mergeCell ref="R117:R119"/>
    <mergeCell ref="S117:S119"/>
    <mergeCell ref="A117:A119"/>
    <mergeCell ref="B117:B119"/>
    <mergeCell ref="C117:C119"/>
    <mergeCell ref="D117:D119"/>
    <mergeCell ref="B120:B122"/>
    <mergeCell ref="C120:C122"/>
    <mergeCell ref="D120:D122"/>
    <mergeCell ref="R126:R128"/>
    <mergeCell ref="S126:S128"/>
    <mergeCell ref="A126:A128"/>
    <mergeCell ref="R123:R125"/>
    <mergeCell ref="S123:S125"/>
    <mergeCell ref="A123:A125"/>
    <mergeCell ref="B123:B125"/>
    <mergeCell ref="C123:C125"/>
    <mergeCell ref="D123:D125"/>
    <mergeCell ref="O117:Q117"/>
    <mergeCell ref="O118:Q118"/>
    <mergeCell ref="O119:Q119"/>
    <mergeCell ref="O120:Q120"/>
    <mergeCell ref="O121:Q121"/>
    <mergeCell ref="O122:Q122"/>
    <mergeCell ref="O123:Q123"/>
    <mergeCell ref="O124:Q124"/>
    <mergeCell ref="R111:R113"/>
    <mergeCell ref="S111:S113"/>
    <mergeCell ref="A111:A113"/>
    <mergeCell ref="B111:B113"/>
    <mergeCell ref="C111:C113"/>
    <mergeCell ref="D111:D113"/>
    <mergeCell ref="B114:B116"/>
    <mergeCell ref="C114:C116"/>
    <mergeCell ref="D114:D116"/>
    <mergeCell ref="R108:R110"/>
    <mergeCell ref="S108:S110"/>
    <mergeCell ref="A108:A110"/>
    <mergeCell ref="R105:R107"/>
    <mergeCell ref="S105:S107"/>
    <mergeCell ref="A105:A107"/>
    <mergeCell ref="B105:B107"/>
    <mergeCell ref="C105:C107"/>
    <mergeCell ref="D105:D107"/>
    <mergeCell ref="B108:B110"/>
    <mergeCell ref="C108:C110"/>
    <mergeCell ref="D108:D110"/>
    <mergeCell ref="R114:R116"/>
    <mergeCell ref="S114:S116"/>
    <mergeCell ref="A114:A116"/>
    <mergeCell ref="O110:Q110"/>
    <mergeCell ref="O111:Q111"/>
    <mergeCell ref="O112:Q112"/>
    <mergeCell ref="O113:Q113"/>
    <mergeCell ref="O108:Q108"/>
    <mergeCell ref="O109:Q109"/>
    <mergeCell ref="O105:Q105"/>
    <mergeCell ref="O106:Q106"/>
    <mergeCell ref="D102:D104"/>
    <mergeCell ref="R96:R98"/>
    <mergeCell ref="S96:S98"/>
    <mergeCell ref="A96:A98"/>
    <mergeCell ref="R93:R95"/>
    <mergeCell ref="S93:S95"/>
    <mergeCell ref="A93:A95"/>
    <mergeCell ref="B93:B95"/>
    <mergeCell ref="C93:C95"/>
    <mergeCell ref="D93:D95"/>
    <mergeCell ref="B96:B98"/>
    <mergeCell ref="C96:C98"/>
    <mergeCell ref="D96:D98"/>
    <mergeCell ref="R102:R104"/>
    <mergeCell ref="S102:S104"/>
    <mergeCell ref="A102:A104"/>
    <mergeCell ref="R99:R101"/>
    <mergeCell ref="S99:S101"/>
    <mergeCell ref="A99:A101"/>
    <mergeCell ref="B99:B101"/>
    <mergeCell ref="C99:C101"/>
    <mergeCell ref="D99:D101"/>
    <mergeCell ref="O100:Q100"/>
    <mergeCell ref="O101:Q101"/>
    <mergeCell ref="O102:Q102"/>
    <mergeCell ref="O103:Q103"/>
    <mergeCell ref="O104:Q104"/>
    <mergeCell ref="O97:Q97"/>
    <mergeCell ref="O98:Q98"/>
    <mergeCell ref="O99:Q99"/>
    <mergeCell ref="R87:R89"/>
    <mergeCell ref="S87:S89"/>
    <mergeCell ref="A87:A89"/>
    <mergeCell ref="B87:B89"/>
    <mergeCell ref="C87:C89"/>
    <mergeCell ref="D87:D89"/>
    <mergeCell ref="B90:B92"/>
    <mergeCell ref="C90:C92"/>
    <mergeCell ref="D90:D92"/>
    <mergeCell ref="R84:R86"/>
    <mergeCell ref="S84:S86"/>
    <mergeCell ref="A84:A86"/>
    <mergeCell ref="R81:R83"/>
    <mergeCell ref="S81:S83"/>
    <mergeCell ref="A81:A83"/>
    <mergeCell ref="B81:B83"/>
    <mergeCell ref="C81:C83"/>
    <mergeCell ref="D81:D83"/>
    <mergeCell ref="B84:B86"/>
    <mergeCell ref="C84:C86"/>
    <mergeCell ref="D84:D86"/>
    <mergeCell ref="R90:R92"/>
    <mergeCell ref="S90:S92"/>
    <mergeCell ref="A90:A92"/>
    <mergeCell ref="O86:Q86"/>
    <mergeCell ref="O87:Q87"/>
    <mergeCell ref="O88:Q88"/>
    <mergeCell ref="O89:Q89"/>
    <mergeCell ref="O82:Q82"/>
    <mergeCell ref="O83:Q83"/>
    <mergeCell ref="B78:B80"/>
    <mergeCell ref="C78:C80"/>
    <mergeCell ref="D78:D80"/>
    <mergeCell ref="R72:R74"/>
    <mergeCell ref="S72:S74"/>
    <mergeCell ref="A72:A74"/>
    <mergeCell ref="R69:R71"/>
    <mergeCell ref="S69:S71"/>
    <mergeCell ref="A69:A71"/>
    <mergeCell ref="B69:B71"/>
    <mergeCell ref="C69:C71"/>
    <mergeCell ref="D69:D71"/>
    <mergeCell ref="B72:B74"/>
    <mergeCell ref="C72:C74"/>
    <mergeCell ref="D72:D74"/>
    <mergeCell ref="R78:R80"/>
    <mergeCell ref="S78:S80"/>
    <mergeCell ref="A78:A80"/>
    <mergeCell ref="R75:R77"/>
    <mergeCell ref="S75:S77"/>
    <mergeCell ref="A75:A77"/>
    <mergeCell ref="B75:B77"/>
    <mergeCell ref="C75:C77"/>
    <mergeCell ref="D75:D77"/>
    <mergeCell ref="O69:Q69"/>
    <mergeCell ref="O70:Q70"/>
    <mergeCell ref="O71:Q71"/>
    <mergeCell ref="O72:Q72"/>
    <mergeCell ref="O73:Q73"/>
    <mergeCell ref="O74:Q74"/>
    <mergeCell ref="O75:Q75"/>
    <mergeCell ref="O76:Q76"/>
    <mergeCell ref="R63:R65"/>
    <mergeCell ref="S63:S65"/>
    <mergeCell ref="A63:A65"/>
    <mergeCell ref="B63:B65"/>
    <mergeCell ref="C63:C65"/>
    <mergeCell ref="D63:D65"/>
    <mergeCell ref="B66:B68"/>
    <mergeCell ref="C66:C68"/>
    <mergeCell ref="D66:D68"/>
    <mergeCell ref="R60:R62"/>
    <mergeCell ref="S60:S62"/>
    <mergeCell ref="A60:A62"/>
    <mergeCell ref="R57:R59"/>
    <mergeCell ref="S57:S59"/>
    <mergeCell ref="A57:A59"/>
    <mergeCell ref="B57:B59"/>
    <mergeCell ref="C57:C59"/>
    <mergeCell ref="D57:D59"/>
    <mergeCell ref="B60:B62"/>
    <mergeCell ref="C60:C62"/>
    <mergeCell ref="D60:D62"/>
    <mergeCell ref="R66:R68"/>
    <mergeCell ref="S66:S68"/>
    <mergeCell ref="A66:A68"/>
    <mergeCell ref="O57:Q57"/>
    <mergeCell ref="O58:Q58"/>
    <mergeCell ref="O59:Q59"/>
    <mergeCell ref="O60:Q60"/>
    <mergeCell ref="O61:Q61"/>
    <mergeCell ref="O64:Q64"/>
    <mergeCell ref="O65:Q65"/>
    <mergeCell ref="R51:R53"/>
    <mergeCell ref="S51:S53"/>
    <mergeCell ref="A51:A53"/>
    <mergeCell ref="B51:B53"/>
    <mergeCell ref="C51:C53"/>
    <mergeCell ref="D51:D53"/>
    <mergeCell ref="B54:B56"/>
    <mergeCell ref="C54:C56"/>
    <mergeCell ref="D54:D56"/>
    <mergeCell ref="R48:R50"/>
    <mergeCell ref="S48:S50"/>
    <mergeCell ref="A48:A50"/>
    <mergeCell ref="R45:R47"/>
    <mergeCell ref="S45:S47"/>
    <mergeCell ref="A45:A47"/>
    <mergeCell ref="R42:R44"/>
    <mergeCell ref="S42:S44"/>
    <mergeCell ref="A42:A44"/>
    <mergeCell ref="R54:R56"/>
    <mergeCell ref="S54:S56"/>
    <mergeCell ref="A54:A56"/>
    <mergeCell ref="B42:B44"/>
    <mergeCell ref="C42:C44"/>
    <mergeCell ref="O50:Q50"/>
    <mergeCell ref="O51:Q51"/>
    <mergeCell ref="O52:Q52"/>
    <mergeCell ref="O53:Q53"/>
    <mergeCell ref="O54:Q54"/>
    <mergeCell ref="O55:Q55"/>
    <mergeCell ref="O56:Q56"/>
    <mergeCell ref="O44:Q44"/>
    <mergeCell ref="O45:Q45"/>
    <mergeCell ref="R39:R41"/>
    <mergeCell ref="S39:S41"/>
    <mergeCell ref="A39:A41"/>
    <mergeCell ref="B39:B41"/>
    <mergeCell ref="C39:C41"/>
    <mergeCell ref="D39:D41"/>
    <mergeCell ref="D42:D44"/>
    <mergeCell ref="B45:B47"/>
    <mergeCell ref="C45:C47"/>
    <mergeCell ref="D45:D47"/>
    <mergeCell ref="R36:R38"/>
    <mergeCell ref="S36:S38"/>
    <mergeCell ref="A36:A38"/>
    <mergeCell ref="C3:D3"/>
    <mergeCell ref="C5:D5"/>
    <mergeCell ref="C7:D7"/>
    <mergeCell ref="R33:R35"/>
    <mergeCell ref="S33:S35"/>
    <mergeCell ref="A33:A35"/>
    <mergeCell ref="R30:R32"/>
    <mergeCell ref="S30:S32"/>
    <mergeCell ref="A30:A32"/>
    <mergeCell ref="A13:A14"/>
    <mergeCell ref="B13:B14"/>
    <mergeCell ref="R27:R29"/>
    <mergeCell ref="S27:S29"/>
    <mergeCell ref="A27:A29"/>
    <mergeCell ref="R24:R26"/>
    <mergeCell ref="S24:S26"/>
    <mergeCell ref="B36:B38"/>
    <mergeCell ref="C36:C38"/>
    <mergeCell ref="D36:D38"/>
    <mergeCell ref="AY9:BA9"/>
    <mergeCell ref="A1:S1"/>
    <mergeCell ref="R13:S13"/>
    <mergeCell ref="S18:S20"/>
    <mergeCell ref="A21:A23"/>
    <mergeCell ref="R21:R23"/>
    <mergeCell ref="S21:S23"/>
    <mergeCell ref="R18:R20"/>
    <mergeCell ref="I14:M14"/>
    <mergeCell ref="A18:A20"/>
    <mergeCell ref="I3:M3"/>
    <mergeCell ref="I5:M5"/>
    <mergeCell ref="I7:M7"/>
    <mergeCell ref="C9:R10"/>
    <mergeCell ref="B9:B10"/>
    <mergeCell ref="O20:Q20"/>
    <mergeCell ref="O21:Q21"/>
    <mergeCell ref="O22:Q22"/>
    <mergeCell ref="AO13:AP13"/>
    <mergeCell ref="X13:AC13"/>
    <mergeCell ref="X10:AC10"/>
    <mergeCell ref="A15:A17"/>
    <mergeCell ref="B15:B16"/>
    <mergeCell ref="C15:C16"/>
    <mergeCell ref="D15:D16"/>
    <mergeCell ref="O15:Q15"/>
    <mergeCell ref="R15:R17"/>
    <mergeCell ref="S15:S17"/>
    <mergeCell ref="O16:Q16"/>
    <mergeCell ref="B17:E17"/>
    <mergeCell ref="O17:Q17"/>
    <mergeCell ref="Q4:Q5"/>
  </mergeCells>
  <phoneticPr fontId="1"/>
  <pageMargins left="0.70866141732283472" right="0.70866141732283472" top="0.74803149606299213" bottom="0.74803149606299213" header="0.31496062992125984" footer="0.31496062992125984"/>
  <pageSetup paperSize="9" scale="44" orientation="portrait" r:id="rId1"/>
  <rowBreaks count="5" manualBreakCount="5">
    <brk id="77" max="19" man="1"/>
    <brk id="155" max="19" man="1"/>
    <brk id="233" max="19" man="1"/>
    <brk id="317" max="19" man="1"/>
    <brk id="404" max="19" man="1"/>
  </rowBreaks>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0000000}">
          <x14:formula1>
            <xm:f>'登録データ（男）'!#REF!</xm:f>
          </x14:formula1>
          <xm:sqref>G15:G17</xm:sqref>
        </x14:dataValidation>
        <x14:dataValidation type="list" allowBlank="1" showInputMessage="1" showErrorMessage="1" xr:uid="{00000000-0002-0000-0100-000001000000}">
          <x14:formula1>
            <xm:f>'登録データ（男）'!$AA$3:$AA$4</xm:f>
          </x14:formula1>
          <xm:sqref>R15:S467</xm:sqref>
        </x14:dataValidation>
        <x14:dataValidation type="list" allowBlank="1" showInputMessage="1" showErrorMessage="1" xr:uid="{00000000-0002-0000-0100-000003000000}">
          <x14:formula1>
            <xm:f>'登録データ（男）'!$BC$2:$BC$50</xm:f>
          </x14:formula1>
          <xm:sqref>E19 E22 E25 E28 E31 E34 E37 E40 E43 E46 E49 E52 E55 E58 E61 E64 E67 E70 E73 E76 E79 E82 E85 E88 E91 E94 E97 E100 E103 E106 E109 E112 E115 E118 E121 E124 E127 E130 E133 E136 E139 E142 E145 E148 E151 E154 E157 E160 E163 E166 E169 E172 E175 E178 E181 E184 E187 E190 E193 E196 E199 E202 E205 E208 E211 E214 E217 E220 E223 E226 E229 E232 E235 E238 E241 E244 E247 E250 E253 E256 E259 E262 E265 E268 E271 E274 E277 E280 E283 E286 E289 E292 E295 E298 E301 E304 E307 E310 E313 E316 E319 E322 E325 E328 E331 E334 E337 E340 E343 E346 E349 E352 E355 E358 E361 E364 E367 E370 E373 E376 E379 E382 E385 E388 E391 E394 E397 E400 E403 E406 E409 E412 E415 E418 E421 E424 E427 E430 E433 E436 E439 E442 E445 E448 E451 E454 E457 E460 E463 E466</xm:sqref>
        </x14:dataValidation>
        <x14:dataValidation type="list" allowBlank="1" showInputMessage="1" showErrorMessage="1" xr:uid="{EACA1C70-77A6-4725-B939-403ABE1B6B4A}">
          <x14:formula1>
            <xm:f>'登録データ（男）'!$AA$9:$AA$10</xm:f>
          </x14:formula1>
          <xm:sqref>H15:H467</xm:sqref>
        </x14:dataValidation>
        <x14:dataValidation type="list" allowBlank="1" showInputMessage="1" showErrorMessage="1" xr:uid="{0DDA1962-E429-4758-A8ED-F711EAA8F9FC}">
          <x14:formula1>
            <xm:f>'登録データ（男）'!$R$4:$R$24</xm:f>
          </x14:formula1>
          <xm:sqref>G18:G467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sheetPr>
  <dimension ref="A1:O131"/>
  <sheetViews>
    <sheetView view="pageBreakPreview" zoomScale="80" zoomScaleSheetLayoutView="80" workbookViewId="0">
      <selection activeCell="B6" sqref="B6:I7"/>
    </sheetView>
  </sheetViews>
  <sheetFormatPr defaultColWidth="9" defaultRowHeight="18.75"/>
  <cols>
    <col min="1" max="2" width="9" style="4"/>
    <col min="3" max="3" width="14.5" style="4" customWidth="1"/>
    <col min="4" max="7" width="13.875" style="4" customWidth="1"/>
    <col min="8" max="9" width="11.375" style="4" customWidth="1"/>
    <col min="10" max="11" width="9" style="4"/>
    <col min="12" max="12" width="11.375" style="4" customWidth="1"/>
    <col min="13" max="13" width="15.875" style="4" hidden="1" customWidth="1"/>
    <col min="14" max="14" width="18.5" style="4" hidden="1" customWidth="1"/>
    <col min="15" max="15" width="18.625" style="4" hidden="1" customWidth="1"/>
    <col min="16" max="28" width="11.875" style="4" customWidth="1"/>
    <col min="29" max="16384" width="9" style="4"/>
  </cols>
  <sheetData>
    <row r="1" spans="1:15" ht="13.5" customHeight="1">
      <c r="A1" s="364" t="s">
        <v>7384</v>
      </c>
      <c r="B1" s="364"/>
      <c r="C1" s="364"/>
      <c r="D1" s="364"/>
      <c r="E1" s="364"/>
      <c r="F1" s="364"/>
      <c r="G1" s="364"/>
      <c r="H1" s="364"/>
      <c r="I1" s="364"/>
      <c r="J1" s="364"/>
    </row>
    <row r="2" spans="1:15" ht="13.5" customHeight="1">
      <c r="A2" s="364"/>
      <c r="B2" s="364"/>
      <c r="C2" s="364"/>
      <c r="D2" s="364"/>
      <c r="E2" s="364"/>
      <c r="F2" s="364"/>
      <c r="G2" s="364"/>
      <c r="H2" s="364"/>
      <c r="I2" s="364"/>
      <c r="J2" s="364"/>
    </row>
    <row r="3" spans="1:15" ht="13.5" customHeight="1">
      <c r="A3" s="364"/>
      <c r="B3" s="364"/>
      <c r="C3" s="364"/>
      <c r="D3" s="364"/>
      <c r="E3" s="364"/>
      <c r="F3" s="364"/>
      <c r="G3" s="364"/>
      <c r="H3" s="364"/>
      <c r="I3" s="364"/>
      <c r="J3" s="364"/>
    </row>
    <row r="5" spans="1:15" ht="19.5" thickBot="1"/>
    <row r="6" spans="1:15" ht="13.5" customHeight="1">
      <c r="B6" s="375" t="s">
        <v>7385</v>
      </c>
      <c r="C6" s="376"/>
      <c r="D6" s="376"/>
      <c r="E6" s="376"/>
      <c r="F6" s="376"/>
      <c r="G6" s="376"/>
      <c r="H6" s="376"/>
      <c r="I6" s="377"/>
    </row>
    <row r="7" spans="1:15" ht="13.5" customHeight="1" thickBot="1">
      <c r="B7" s="378"/>
      <c r="C7" s="379"/>
      <c r="D7" s="379"/>
      <c r="E7" s="379"/>
      <c r="F7" s="379"/>
      <c r="G7" s="379"/>
      <c r="H7" s="379"/>
      <c r="I7" s="380"/>
    </row>
    <row r="8" spans="1:15" ht="19.5">
      <c r="B8" s="381" t="s">
        <v>84</v>
      </c>
      <c r="C8" s="345"/>
      <c r="D8" s="207" t="str">
        <f>IF(基本情報登録!D8="","",基本情報登録!D8)</f>
        <v/>
      </c>
      <c r="E8" s="207"/>
      <c r="F8" s="207"/>
      <c r="G8" s="207"/>
      <c r="H8" s="207"/>
      <c r="I8" s="382"/>
    </row>
    <row r="9" spans="1:15" ht="35.25" customHeight="1" thickBot="1">
      <c r="B9" s="370" t="s">
        <v>0</v>
      </c>
      <c r="C9" s="371"/>
      <c r="D9" s="383" t="str">
        <f>IF(基本情報登録!D10="","",基本情報登録!D10)</f>
        <v/>
      </c>
      <c r="E9" s="383"/>
      <c r="F9" s="383"/>
      <c r="G9" s="383"/>
      <c r="H9" s="383"/>
      <c r="I9" s="384"/>
    </row>
    <row r="10" spans="1:15" ht="36.75" customHeight="1">
      <c r="B10" s="293" t="s">
        <v>87</v>
      </c>
      <c r="C10" s="295"/>
      <c r="D10" s="365"/>
      <c r="E10" s="365"/>
      <c r="F10" s="365"/>
      <c r="G10" s="365"/>
      <c r="H10" s="365"/>
      <c r="I10" s="366"/>
    </row>
    <row r="11" spans="1:15" ht="36.75" customHeight="1">
      <c r="B11" s="367" t="s">
        <v>89</v>
      </c>
      <c r="C11" s="250"/>
      <c r="D11" s="368"/>
      <c r="E11" s="368"/>
      <c r="F11" s="368"/>
      <c r="G11" s="368"/>
      <c r="H11" s="368"/>
      <c r="I11" s="369"/>
    </row>
    <row r="12" spans="1:15" ht="21.75" customHeight="1" thickBot="1">
      <c r="B12" s="370" t="s">
        <v>130</v>
      </c>
      <c r="C12" s="371"/>
      <c r="D12" s="372"/>
      <c r="E12" s="373"/>
      <c r="F12" s="373"/>
      <c r="G12" s="373"/>
      <c r="H12" s="373"/>
      <c r="I12" s="374"/>
    </row>
    <row r="13" spans="1:15">
      <c r="B13" s="341" t="s">
        <v>126</v>
      </c>
      <c r="C13" s="342"/>
      <c r="D13" s="342"/>
      <c r="E13" s="342"/>
      <c r="F13" s="342"/>
      <c r="G13" s="342"/>
      <c r="H13" s="342"/>
      <c r="I13" s="343"/>
    </row>
    <row r="14" spans="1:15" ht="19.5" thickBot="1">
      <c r="B14" s="14" t="s">
        <v>81</v>
      </c>
      <c r="C14" s="77" t="s">
        <v>82</v>
      </c>
      <c r="D14" s="344" t="s">
        <v>127</v>
      </c>
      <c r="E14" s="344"/>
      <c r="F14" s="344" t="s">
        <v>84</v>
      </c>
      <c r="G14" s="344"/>
      <c r="H14" s="77" t="s">
        <v>99</v>
      </c>
      <c r="I14" s="75" t="s">
        <v>128</v>
      </c>
      <c r="M14" s="58" t="s">
        <v>6624</v>
      </c>
      <c r="N14" s="58" t="s">
        <v>6625</v>
      </c>
      <c r="O14" s="58" t="s">
        <v>165</v>
      </c>
    </row>
    <row r="15" spans="1:15" ht="35.25" customHeight="1" thickTop="1">
      <c r="B15" s="15">
        <v>1</v>
      </c>
      <c r="C15" s="17"/>
      <c r="D15" s="250" t="str">
        <f>IF(C15="","",VLOOKUP(C15,'登録データ（男）'!$A$3:$W$2000,2,FALSE))</f>
        <v/>
      </c>
      <c r="E15" s="250"/>
      <c r="F15" s="345" t="str">
        <f>IF(C15="","",VLOOKUP(C15,'登録データ（男）'!$A$3:$W$2000,3,FALSE))</f>
        <v/>
      </c>
      <c r="G15" s="345"/>
      <c r="H15" s="76" t="str">
        <f>IF(C15="","",VLOOKUP(C15,'登録データ（男）'!$A$3:$W$2000,7,FALSE))</f>
        <v/>
      </c>
      <c r="I15" s="170"/>
      <c r="M15" s="58" t="str">
        <f>IF(C15="","",VLOOKUP(C15,'登録データ（男）'!$A$3:$L$1202,8))</f>
        <v/>
      </c>
      <c r="N15" s="58" t="str">
        <f>IF(C15="","",VLOOKUP(C15,'登録データ（男）'!$A$3:$L$1202,11))</f>
        <v/>
      </c>
      <c r="O15" s="58" t="str">
        <f>CONCATENATE(M15,N15)</f>
        <v/>
      </c>
    </row>
    <row r="16" spans="1:15" ht="35.25" customHeight="1">
      <c r="B16" s="16">
        <v>2</v>
      </c>
      <c r="C16" s="17"/>
      <c r="D16" s="250" t="str">
        <f>IF(C16="","",VLOOKUP(C16,'登録データ（男）'!$A$3:$W$2000,2,FALSE))</f>
        <v/>
      </c>
      <c r="E16" s="250"/>
      <c r="F16" s="345" t="str">
        <f>IF(C16="","",VLOOKUP(C16,'登録データ（男）'!$A$3:$W$2000,3,FALSE))</f>
        <v/>
      </c>
      <c r="G16" s="345"/>
      <c r="H16" s="76" t="str">
        <f>IF(C16="","",VLOOKUP(C16,'登録データ（男）'!$A$3:$W$2000,7,FALSE))</f>
        <v/>
      </c>
      <c r="I16" s="170"/>
      <c r="M16" s="58" t="str">
        <f>IF(C16="","",VLOOKUP(C16,'登録データ（男）'!$A$3:$L$1202,8))</f>
        <v/>
      </c>
      <c r="N16" s="58" t="str">
        <f>IF(C16="","",VLOOKUP(C16,'登録データ（男）'!$A$3:$L$1202,11))</f>
        <v/>
      </c>
      <c r="O16" s="58" t="str">
        <f t="shared" ref="O16:O79" si="0">CONCATENATE(M16,N16)</f>
        <v/>
      </c>
    </row>
    <row r="17" spans="2:15" ht="35.25" customHeight="1">
      <c r="B17" s="16">
        <v>3</v>
      </c>
      <c r="C17" s="17"/>
      <c r="D17" s="250" t="str">
        <f>IF(C17="","",VLOOKUP(C17,'登録データ（男）'!$A$3:$W$2000,2,FALSE))</f>
        <v/>
      </c>
      <c r="E17" s="250"/>
      <c r="F17" s="345" t="str">
        <f>IF(C17="","",VLOOKUP(C17,'登録データ（男）'!$A$3:$W$2000,3,FALSE))</f>
        <v/>
      </c>
      <c r="G17" s="345"/>
      <c r="H17" s="76" t="str">
        <f>IF(C17="","",VLOOKUP(C17,'登録データ（男）'!$A$3:$W$2000,7,FALSE))</f>
        <v/>
      </c>
      <c r="I17" s="170"/>
      <c r="M17" s="58" t="str">
        <f>IF(C17="","",VLOOKUP(C17,'登録データ（男）'!$A$3:$L$1202,8))</f>
        <v/>
      </c>
      <c r="N17" s="58" t="str">
        <f>IF(C17="","",VLOOKUP(C17,'登録データ（男）'!$A$3:$L$1202,11))</f>
        <v/>
      </c>
      <c r="O17" s="58" t="str">
        <f t="shared" si="0"/>
        <v/>
      </c>
    </row>
    <row r="18" spans="2:15" ht="35.25" customHeight="1">
      <c r="B18" s="16">
        <v>4</v>
      </c>
      <c r="C18" s="17"/>
      <c r="D18" s="250" t="str">
        <f>IF(C18="","",VLOOKUP(C18,'登録データ（男）'!$A$3:$W$2000,2,FALSE))</f>
        <v/>
      </c>
      <c r="E18" s="250"/>
      <c r="F18" s="345" t="str">
        <f>IF(C18="","",VLOOKUP(C18,'登録データ（男）'!$A$3:$W$2000,3,FALSE))</f>
        <v/>
      </c>
      <c r="G18" s="345"/>
      <c r="H18" s="76" t="str">
        <f>IF(C18="","",VLOOKUP(C18,'登録データ（男）'!$A$3:$W$2000,7,FALSE))</f>
        <v/>
      </c>
      <c r="I18" s="170"/>
      <c r="M18" s="58" t="str">
        <f>IF(C18="","",VLOOKUP(C18,'登録データ（男）'!$A$3:$L$1202,8))</f>
        <v/>
      </c>
      <c r="N18" s="58" t="str">
        <f>IF(C18="","",VLOOKUP(C18,'登録データ（男）'!$A$3:$L$1202,11))</f>
        <v/>
      </c>
      <c r="O18" s="58" t="str">
        <f t="shared" si="0"/>
        <v/>
      </c>
    </row>
    <row r="19" spans="2:15" ht="35.25" customHeight="1">
      <c r="B19" s="16">
        <v>5</v>
      </c>
      <c r="C19" s="17"/>
      <c r="D19" s="250" t="str">
        <f>IF(C19="","",VLOOKUP(C19,'登録データ（男）'!$A$3:$W$2000,2,FALSE))</f>
        <v/>
      </c>
      <c r="E19" s="250"/>
      <c r="F19" s="345" t="str">
        <f>IF(C19="","",VLOOKUP(C19,'登録データ（男）'!$A$3:$W$2000,3,FALSE))</f>
        <v/>
      </c>
      <c r="G19" s="345"/>
      <c r="H19" s="76" t="str">
        <f>IF(C19="","",VLOOKUP(C19,'登録データ（男）'!$A$3:$W$2000,7,FALSE))</f>
        <v/>
      </c>
      <c r="I19" s="170"/>
      <c r="M19" s="58" t="str">
        <f>IF(C19="","",VLOOKUP(C19,'登録データ（男）'!$A$3:$L$1202,8))</f>
        <v/>
      </c>
      <c r="N19" s="58" t="str">
        <f>IF(C19="","",VLOOKUP(C19,'登録データ（男）'!$A$3:$L$1202,11))</f>
        <v/>
      </c>
      <c r="O19" s="58" t="str">
        <f t="shared" si="0"/>
        <v/>
      </c>
    </row>
    <row r="20" spans="2:15" ht="35.25" customHeight="1">
      <c r="B20" s="16">
        <v>6</v>
      </c>
      <c r="C20" s="17"/>
      <c r="D20" s="250" t="str">
        <f>IF(C20="","",VLOOKUP(C20,'登録データ（男）'!$A$3:$W$2000,2,FALSE))</f>
        <v/>
      </c>
      <c r="E20" s="250"/>
      <c r="F20" s="345" t="str">
        <f>IF(C20="","",VLOOKUP(C20,'登録データ（男）'!$A$3:$W$2000,3,FALSE))</f>
        <v/>
      </c>
      <c r="G20" s="345"/>
      <c r="H20" s="76" t="str">
        <f>IF(C20="","",VLOOKUP(C20,'登録データ（男）'!$A$3:$W$2000,7,FALSE))</f>
        <v/>
      </c>
      <c r="I20" s="170"/>
      <c r="M20" s="58" t="str">
        <f>IF(C20="","",VLOOKUP(C20,'登録データ（男）'!$A$3:$L$1202,8))</f>
        <v/>
      </c>
      <c r="N20" s="58" t="str">
        <f>IF(C20="","",VLOOKUP(C20,'登録データ（男）'!$A$3:$L$1202,11))</f>
        <v/>
      </c>
      <c r="O20" s="58" t="str">
        <f t="shared" si="0"/>
        <v/>
      </c>
    </row>
    <row r="21" spans="2:15">
      <c r="B21" s="358" t="s">
        <v>129</v>
      </c>
      <c r="C21" s="359"/>
      <c r="D21" s="359"/>
      <c r="E21" s="359"/>
      <c r="F21" s="359"/>
      <c r="G21" s="359"/>
      <c r="H21" s="359"/>
      <c r="I21" s="360"/>
      <c r="M21" s="58"/>
      <c r="N21" s="58"/>
      <c r="O21" s="58" t="str">
        <f t="shared" si="0"/>
        <v/>
      </c>
    </row>
    <row r="22" spans="2:15">
      <c r="B22" s="358"/>
      <c r="C22" s="359"/>
      <c r="D22" s="359"/>
      <c r="E22" s="359"/>
      <c r="F22" s="359"/>
      <c r="G22" s="359"/>
      <c r="H22" s="359"/>
      <c r="I22" s="360"/>
      <c r="M22" s="58"/>
      <c r="N22" s="58"/>
      <c r="O22" s="58" t="str">
        <f t="shared" si="0"/>
        <v/>
      </c>
    </row>
    <row r="23" spans="2:15" ht="19.5" thickBot="1">
      <c r="B23" s="361"/>
      <c r="C23" s="362"/>
      <c r="D23" s="362"/>
      <c r="E23" s="362"/>
      <c r="F23" s="362"/>
      <c r="G23" s="362"/>
      <c r="H23" s="362"/>
      <c r="I23" s="363"/>
      <c r="M23" s="58"/>
      <c r="N23" s="58"/>
      <c r="O23" s="58" t="str">
        <f t="shared" si="0"/>
        <v/>
      </c>
    </row>
    <row r="24" spans="2:15" ht="33.75" customHeight="1" thickBot="1">
      <c r="B24" s="81"/>
      <c r="C24" s="81"/>
      <c r="D24" s="81"/>
      <c r="E24" s="81"/>
      <c r="F24" s="81"/>
      <c r="G24" s="81"/>
      <c r="H24" s="81"/>
      <c r="I24" s="81"/>
      <c r="M24" s="58"/>
      <c r="N24" s="58"/>
      <c r="O24" s="58" t="str">
        <f t="shared" si="0"/>
        <v/>
      </c>
    </row>
    <row r="25" spans="2:15" ht="33.75" customHeight="1">
      <c r="B25" s="375" t="s">
        <v>7348</v>
      </c>
      <c r="C25" s="376"/>
      <c r="D25" s="376"/>
      <c r="E25" s="376"/>
      <c r="F25" s="376"/>
      <c r="G25" s="376"/>
      <c r="H25" s="376"/>
      <c r="I25" s="377"/>
      <c r="M25" s="58"/>
      <c r="N25" s="58"/>
      <c r="O25" s="58" t="str">
        <f t="shared" si="0"/>
        <v/>
      </c>
    </row>
    <row r="26" spans="2:15" ht="13.5" customHeight="1" thickBot="1">
      <c r="B26" s="378"/>
      <c r="C26" s="379"/>
      <c r="D26" s="379"/>
      <c r="E26" s="379"/>
      <c r="F26" s="379"/>
      <c r="G26" s="379"/>
      <c r="H26" s="379"/>
      <c r="I26" s="380"/>
      <c r="M26" s="58"/>
      <c r="N26" s="58"/>
      <c r="O26" s="58" t="str">
        <f t="shared" si="0"/>
        <v/>
      </c>
    </row>
    <row r="27" spans="2:15" ht="13.5" customHeight="1">
      <c r="B27" s="381" t="s">
        <v>84</v>
      </c>
      <c r="C27" s="345"/>
      <c r="D27" s="207" t="str">
        <f>IF(基本情報登録!D8="","",基本情報登録!D8)</f>
        <v/>
      </c>
      <c r="E27" s="207"/>
      <c r="F27" s="207"/>
      <c r="G27" s="207"/>
      <c r="H27" s="207"/>
      <c r="I27" s="382"/>
      <c r="M27" s="58"/>
      <c r="N27" s="58"/>
      <c r="O27" s="58" t="str">
        <f t="shared" si="0"/>
        <v/>
      </c>
    </row>
    <row r="28" spans="2:15" ht="25.5" thickBot="1">
      <c r="B28" s="370" t="s">
        <v>0</v>
      </c>
      <c r="C28" s="371"/>
      <c r="D28" s="383" t="str">
        <f>IF(基本情報登録!D10="","",基本情報登録!D10&amp;"B")</f>
        <v/>
      </c>
      <c r="E28" s="383"/>
      <c r="F28" s="383"/>
      <c r="G28" s="383"/>
      <c r="H28" s="383"/>
      <c r="I28" s="384"/>
      <c r="M28" s="58"/>
      <c r="N28" s="58"/>
      <c r="O28" s="58" t="str">
        <f t="shared" si="0"/>
        <v/>
      </c>
    </row>
    <row r="29" spans="2:15" ht="35.25" customHeight="1">
      <c r="B29" s="293" t="s">
        <v>87</v>
      </c>
      <c r="C29" s="295"/>
      <c r="D29" s="365"/>
      <c r="E29" s="365"/>
      <c r="F29" s="365"/>
      <c r="G29" s="365"/>
      <c r="H29" s="365"/>
      <c r="I29" s="366"/>
      <c r="M29" s="58"/>
      <c r="N29" s="58"/>
      <c r="O29" s="58" t="str">
        <f t="shared" si="0"/>
        <v/>
      </c>
    </row>
    <row r="30" spans="2:15" ht="36.75" customHeight="1">
      <c r="B30" s="367" t="s">
        <v>89</v>
      </c>
      <c r="C30" s="250"/>
      <c r="D30" s="368"/>
      <c r="E30" s="368"/>
      <c r="F30" s="368"/>
      <c r="G30" s="368"/>
      <c r="H30" s="368"/>
      <c r="I30" s="369"/>
      <c r="M30" s="58"/>
      <c r="N30" s="58"/>
      <c r="O30" s="58" t="str">
        <f t="shared" si="0"/>
        <v/>
      </c>
    </row>
    <row r="31" spans="2:15" ht="36.75" customHeight="1" thickBot="1">
      <c r="B31" s="370" t="s">
        <v>130</v>
      </c>
      <c r="C31" s="371"/>
      <c r="D31" s="372"/>
      <c r="E31" s="373"/>
      <c r="F31" s="373"/>
      <c r="G31" s="373"/>
      <c r="H31" s="373"/>
      <c r="I31" s="374"/>
      <c r="M31" s="58"/>
      <c r="N31" s="58"/>
      <c r="O31" s="58" t="str">
        <f t="shared" si="0"/>
        <v/>
      </c>
    </row>
    <row r="32" spans="2:15" ht="21.75" customHeight="1">
      <c r="B32" s="341" t="s">
        <v>126</v>
      </c>
      <c r="C32" s="342"/>
      <c r="D32" s="342"/>
      <c r="E32" s="342"/>
      <c r="F32" s="342"/>
      <c r="G32" s="342"/>
      <c r="H32" s="342"/>
      <c r="I32" s="343"/>
      <c r="M32" s="58"/>
      <c r="N32" s="58"/>
      <c r="O32" s="58" t="str">
        <f t="shared" si="0"/>
        <v/>
      </c>
    </row>
    <row r="33" spans="1:15" ht="19.5" thickBot="1">
      <c r="B33" s="14" t="s">
        <v>81</v>
      </c>
      <c r="C33" s="77" t="s">
        <v>82</v>
      </c>
      <c r="D33" s="344" t="s">
        <v>127</v>
      </c>
      <c r="E33" s="344"/>
      <c r="F33" s="344" t="s">
        <v>84</v>
      </c>
      <c r="G33" s="344"/>
      <c r="H33" s="77" t="s">
        <v>99</v>
      </c>
      <c r="I33" s="75" t="s">
        <v>128</v>
      </c>
      <c r="M33" s="58"/>
      <c r="N33" s="58"/>
      <c r="O33" s="58" t="str">
        <f t="shared" si="0"/>
        <v/>
      </c>
    </row>
    <row r="34" spans="1:15" ht="35.25" customHeight="1" thickTop="1">
      <c r="B34" s="15">
        <v>1</v>
      </c>
      <c r="C34" s="17"/>
      <c r="D34" s="250" t="str">
        <f>IF(C34="","",VLOOKUP(C34,'登録データ（男）'!$A$3:$W$2000,2,FALSE))</f>
        <v/>
      </c>
      <c r="E34" s="250"/>
      <c r="F34" s="345" t="str">
        <f>IF(C34="","",VLOOKUP(C34,'登録データ（男）'!$A$3:$W$2000,3,FALSE))</f>
        <v/>
      </c>
      <c r="G34" s="345"/>
      <c r="H34" s="76" t="str">
        <f>IF(C34="","",VLOOKUP(C34,'登録データ（男）'!$A$3:$W$2000,7,FALSE))</f>
        <v/>
      </c>
      <c r="I34" s="170"/>
      <c r="M34" s="58" t="str">
        <f>IF(C34="","",VLOOKUP(C34,'登録データ（男）'!$A$3:$L$1202,8))</f>
        <v/>
      </c>
      <c r="N34" s="58" t="str">
        <f>IF(C34="","",VLOOKUP(C34,'登録データ（男）'!$A$3:$L$1202,11))</f>
        <v/>
      </c>
      <c r="O34" s="58" t="str">
        <f t="shared" si="0"/>
        <v/>
      </c>
    </row>
    <row r="35" spans="1:15" ht="35.25" customHeight="1">
      <c r="B35" s="16">
        <v>2</v>
      </c>
      <c r="C35" s="17"/>
      <c r="D35" s="250" t="str">
        <f>IF(C35="","",VLOOKUP(C35,'登録データ（男）'!$A$3:$W$2000,2,FALSE))</f>
        <v/>
      </c>
      <c r="E35" s="250"/>
      <c r="F35" s="345" t="str">
        <f>IF(C35="","",VLOOKUP(C35,'登録データ（男）'!$A$3:$W$2000,3,FALSE))</f>
        <v/>
      </c>
      <c r="G35" s="345"/>
      <c r="H35" s="76" t="str">
        <f>IF(C35="","",VLOOKUP(C35,'登録データ（男）'!$A$3:$W$2000,7,FALSE))</f>
        <v/>
      </c>
      <c r="I35" s="170"/>
      <c r="M35" s="58" t="str">
        <f>IF(C35="","",VLOOKUP(C35,'登録データ（男）'!$A$3:$L$1202,8))</f>
        <v/>
      </c>
      <c r="N35" s="58" t="str">
        <f>IF(C35="","",VLOOKUP(C35,'登録データ（男）'!$A$3:$L$1202,11))</f>
        <v/>
      </c>
      <c r="O35" s="58" t="str">
        <f t="shared" si="0"/>
        <v/>
      </c>
    </row>
    <row r="36" spans="1:15" ht="35.25" customHeight="1">
      <c r="B36" s="16">
        <v>3</v>
      </c>
      <c r="C36" s="17"/>
      <c r="D36" s="250" t="str">
        <f>IF(C36="","",VLOOKUP(C36,'登録データ（男）'!$A$3:$W$2000,2,FALSE))</f>
        <v/>
      </c>
      <c r="E36" s="250"/>
      <c r="F36" s="345" t="str">
        <f>IF(C36="","",VLOOKUP(C36,'登録データ（男）'!$A$3:$W$2000,3,FALSE))</f>
        <v/>
      </c>
      <c r="G36" s="345"/>
      <c r="H36" s="76" t="str">
        <f>IF(C36="","",VLOOKUP(C36,'登録データ（男）'!$A$3:$W$2000,7,FALSE))</f>
        <v/>
      </c>
      <c r="I36" s="170"/>
      <c r="M36" s="58" t="str">
        <f>IF(C36="","",VLOOKUP(C36,'登録データ（男）'!$A$3:$L$1202,8))</f>
        <v/>
      </c>
      <c r="N36" s="58" t="str">
        <f>IF(C36="","",VLOOKUP(C36,'登録データ（男）'!$A$3:$L$1202,11))</f>
        <v/>
      </c>
      <c r="O36" s="58" t="str">
        <f t="shared" si="0"/>
        <v/>
      </c>
    </row>
    <row r="37" spans="1:15" ht="35.25" customHeight="1">
      <c r="B37" s="16">
        <v>4</v>
      </c>
      <c r="C37" s="17"/>
      <c r="D37" s="250" t="str">
        <f>IF(C37="","",VLOOKUP(C37,'登録データ（男）'!$A$3:$W$2000,2,FALSE))</f>
        <v/>
      </c>
      <c r="E37" s="250"/>
      <c r="F37" s="345" t="str">
        <f>IF(C37="","",VLOOKUP(C37,'登録データ（男）'!$A$3:$W$2000,3,FALSE))</f>
        <v/>
      </c>
      <c r="G37" s="345"/>
      <c r="H37" s="76" t="str">
        <f>IF(C37="","",VLOOKUP(C37,'登録データ（男）'!$A$3:$W$2000,7,FALSE))</f>
        <v/>
      </c>
      <c r="I37" s="170"/>
      <c r="M37" s="58" t="str">
        <f>IF(C37="","",VLOOKUP(C37,'登録データ（男）'!$A$3:$L$1202,8))</f>
        <v/>
      </c>
      <c r="N37" s="58" t="str">
        <f>IF(C37="","",VLOOKUP(C37,'登録データ（男）'!$A$3:$L$1202,11))</f>
        <v/>
      </c>
      <c r="O37" s="58" t="str">
        <f t="shared" si="0"/>
        <v/>
      </c>
    </row>
    <row r="38" spans="1:15" ht="35.25" customHeight="1">
      <c r="B38" s="16">
        <v>5</v>
      </c>
      <c r="C38" s="17"/>
      <c r="D38" s="250" t="str">
        <f>IF(C38="","",VLOOKUP(C38,'登録データ（男）'!$A$3:$W$2000,2,FALSE))</f>
        <v/>
      </c>
      <c r="E38" s="250"/>
      <c r="F38" s="345" t="str">
        <f>IF(C38="","",VLOOKUP(C38,'登録データ（男）'!$A$3:$W$2000,3,FALSE))</f>
        <v/>
      </c>
      <c r="G38" s="345"/>
      <c r="H38" s="76" t="str">
        <f>IF(C38="","",VLOOKUP(C38,'登録データ（男）'!$A$3:$W$2000,7,FALSE))</f>
        <v/>
      </c>
      <c r="I38" s="170"/>
      <c r="M38" s="58" t="str">
        <f>IF(C38="","",VLOOKUP(C38,'登録データ（男）'!$A$3:$L$1202,8))</f>
        <v/>
      </c>
      <c r="N38" s="58" t="str">
        <f>IF(C38="","",VLOOKUP(C38,'登録データ（男）'!$A$3:$L$1202,11))</f>
        <v/>
      </c>
      <c r="O38" s="58" t="str">
        <f t="shared" si="0"/>
        <v/>
      </c>
    </row>
    <row r="39" spans="1:15" ht="35.25" customHeight="1">
      <c r="B39" s="16">
        <v>6</v>
      </c>
      <c r="C39" s="17"/>
      <c r="D39" s="250" t="str">
        <f>IF(C39="","",VLOOKUP(C39,'登録データ（男）'!$A$3:$W$2000,2,FALSE))</f>
        <v/>
      </c>
      <c r="E39" s="250"/>
      <c r="F39" s="345" t="str">
        <f>IF(C39="","",VLOOKUP(C39,'登録データ（男）'!$A$3:$W$2000,3,FALSE))</f>
        <v/>
      </c>
      <c r="G39" s="345"/>
      <c r="H39" s="76" t="str">
        <f>IF(C39="","",VLOOKUP(C39,'登録データ（男）'!$A$3:$W$2000,7,FALSE))</f>
        <v/>
      </c>
      <c r="I39" s="170"/>
      <c r="M39" s="58" t="str">
        <f>IF(C39="","",VLOOKUP(C39,'登録データ（男）'!$A$3:$L$1202,8))</f>
        <v/>
      </c>
      <c r="N39" s="58" t="str">
        <f>IF(C39="","",VLOOKUP(C39,'登録データ（男）'!$A$3:$L$1202,11))</f>
        <v/>
      </c>
      <c r="O39" s="58" t="str">
        <f t="shared" si="0"/>
        <v/>
      </c>
    </row>
    <row r="40" spans="1:15" ht="35.25" customHeight="1">
      <c r="B40" s="358" t="s">
        <v>7346</v>
      </c>
      <c r="C40" s="359"/>
      <c r="D40" s="359"/>
      <c r="E40" s="359"/>
      <c r="F40" s="359"/>
      <c r="G40" s="359"/>
      <c r="H40" s="359"/>
      <c r="I40" s="360"/>
      <c r="M40" s="58"/>
      <c r="N40" s="58"/>
      <c r="O40" s="58" t="str">
        <f t="shared" si="0"/>
        <v/>
      </c>
    </row>
    <row r="41" spans="1:15">
      <c r="B41" s="358"/>
      <c r="C41" s="359"/>
      <c r="D41" s="359"/>
      <c r="E41" s="359"/>
      <c r="F41" s="359"/>
      <c r="G41" s="359"/>
      <c r="H41" s="359"/>
      <c r="I41" s="360"/>
      <c r="M41" s="58"/>
      <c r="N41" s="58"/>
      <c r="O41" s="58" t="str">
        <f t="shared" si="0"/>
        <v/>
      </c>
    </row>
    <row r="42" spans="1:15" ht="19.5" thickBot="1">
      <c r="B42" s="361"/>
      <c r="C42" s="362"/>
      <c r="D42" s="362"/>
      <c r="E42" s="362"/>
      <c r="F42" s="362"/>
      <c r="G42" s="362"/>
      <c r="H42" s="362"/>
      <c r="I42" s="363"/>
      <c r="M42" s="58"/>
      <c r="N42" s="58"/>
      <c r="O42" s="58" t="str">
        <f t="shared" si="0"/>
        <v/>
      </c>
    </row>
    <row r="43" spans="1:15">
      <c r="B43" s="81"/>
      <c r="C43" s="81"/>
      <c r="D43" s="81"/>
      <c r="E43" s="81"/>
      <c r="F43" s="81"/>
      <c r="G43" s="81"/>
      <c r="H43" s="81"/>
      <c r="I43" s="81"/>
      <c r="M43" s="58"/>
      <c r="N43" s="58"/>
      <c r="O43" s="58" t="str">
        <f t="shared" si="0"/>
        <v/>
      </c>
    </row>
    <row r="44" spans="1:15" ht="33.75" customHeight="1">
      <c r="M44" s="58"/>
      <c r="N44" s="58"/>
      <c r="O44" s="58" t="str">
        <f t="shared" si="0"/>
        <v/>
      </c>
    </row>
    <row r="45" spans="1:15" ht="33.75" customHeight="1">
      <c r="A45" s="364" t="s">
        <v>7350</v>
      </c>
      <c r="B45" s="364"/>
      <c r="C45" s="364"/>
      <c r="D45" s="364"/>
      <c r="E45" s="364"/>
      <c r="F45" s="364"/>
      <c r="G45" s="364"/>
      <c r="H45" s="364"/>
      <c r="I45" s="364"/>
      <c r="J45" s="364"/>
      <c r="M45" s="58"/>
      <c r="N45" s="58"/>
      <c r="O45" s="58" t="str">
        <f t="shared" si="0"/>
        <v/>
      </c>
    </row>
    <row r="46" spans="1:15" ht="13.5" customHeight="1">
      <c r="A46" s="364"/>
      <c r="B46" s="364"/>
      <c r="C46" s="364"/>
      <c r="D46" s="364"/>
      <c r="E46" s="364"/>
      <c r="F46" s="364"/>
      <c r="G46" s="364"/>
      <c r="H46" s="364"/>
      <c r="I46" s="364"/>
      <c r="J46" s="364"/>
      <c r="M46" s="58"/>
      <c r="N46" s="58"/>
      <c r="O46" s="58" t="str">
        <f t="shared" si="0"/>
        <v/>
      </c>
    </row>
    <row r="47" spans="1:15" ht="13.5" customHeight="1">
      <c r="A47" s="364"/>
      <c r="B47" s="364"/>
      <c r="C47" s="364"/>
      <c r="D47" s="364"/>
      <c r="E47" s="364"/>
      <c r="F47" s="364"/>
      <c r="G47" s="364"/>
      <c r="H47" s="364"/>
      <c r="I47" s="364"/>
      <c r="J47" s="364"/>
      <c r="M47" s="58"/>
      <c r="N47" s="58"/>
      <c r="O47" s="58" t="str">
        <f t="shared" si="0"/>
        <v/>
      </c>
    </row>
    <row r="48" spans="1:15">
      <c r="M48" s="58"/>
      <c r="N48" s="58"/>
      <c r="O48" s="58" t="str">
        <f t="shared" si="0"/>
        <v/>
      </c>
    </row>
    <row r="49" spans="2:15" ht="35.25" customHeight="1" thickBot="1">
      <c r="M49" s="58"/>
      <c r="N49" s="58"/>
      <c r="O49" s="58" t="str">
        <f t="shared" si="0"/>
        <v/>
      </c>
    </row>
    <row r="50" spans="2:15" ht="36.75" customHeight="1">
      <c r="B50" s="375" t="s">
        <v>7349</v>
      </c>
      <c r="C50" s="376"/>
      <c r="D50" s="376"/>
      <c r="E50" s="376"/>
      <c r="F50" s="376"/>
      <c r="G50" s="376"/>
      <c r="H50" s="376"/>
      <c r="I50" s="377"/>
      <c r="M50" s="58"/>
      <c r="N50" s="58"/>
      <c r="O50" s="58" t="str">
        <f t="shared" si="0"/>
        <v/>
      </c>
    </row>
    <row r="51" spans="2:15" ht="36.75" customHeight="1" thickBot="1">
      <c r="B51" s="378"/>
      <c r="C51" s="379"/>
      <c r="D51" s="379"/>
      <c r="E51" s="379"/>
      <c r="F51" s="379"/>
      <c r="G51" s="379"/>
      <c r="H51" s="379"/>
      <c r="I51" s="380"/>
      <c r="M51" s="58"/>
      <c r="N51" s="58"/>
      <c r="O51" s="58" t="str">
        <f t="shared" si="0"/>
        <v/>
      </c>
    </row>
    <row r="52" spans="2:15" ht="21.75" customHeight="1">
      <c r="B52" s="381" t="s">
        <v>84</v>
      </c>
      <c r="C52" s="345"/>
      <c r="D52" s="207" t="str">
        <f>IF(基本情報登録!D8="","",基本情報登録!D8)</f>
        <v/>
      </c>
      <c r="E52" s="207"/>
      <c r="F52" s="207"/>
      <c r="G52" s="207"/>
      <c r="H52" s="207"/>
      <c r="I52" s="382"/>
      <c r="M52" s="58"/>
      <c r="N52" s="58"/>
      <c r="O52" s="58" t="str">
        <f t="shared" si="0"/>
        <v/>
      </c>
    </row>
    <row r="53" spans="2:15" ht="25.5" thickBot="1">
      <c r="B53" s="370" t="s">
        <v>0</v>
      </c>
      <c r="C53" s="371"/>
      <c r="D53" s="383" t="str">
        <f>IF(基本情報登録!D10="","",基本情報登録!D10&amp;"C")</f>
        <v/>
      </c>
      <c r="E53" s="383"/>
      <c r="F53" s="383"/>
      <c r="G53" s="383"/>
      <c r="H53" s="383"/>
      <c r="I53" s="384"/>
      <c r="M53" s="58"/>
      <c r="N53" s="58"/>
      <c r="O53" s="58" t="str">
        <f t="shared" si="0"/>
        <v/>
      </c>
    </row>
    <row r="54" spans="2:15">
      <c r="B54" s="293" t="s">
        <v>87</v>
      </c>
      <c r="C54" s="295"/>
      <c r="D54" s="365"/>
      <c r="E54" s="365"/>
      <c r="F54" s="365"/>
      <c r="G54" s="365"/>
      <c r="H54" s="365"/>
      <c r="I54" s="366"/>
      <c r="M54" s="58"/>
      <c r="N54" s="58"/>
      <c r="O54" s="58" t="str">
        <f t="shared" si="0"/>
        <v/>
      </c>
    </row>
    <row r="55" spans="2:15" ht="35.25" customHeight="1">
      <c r="B55" s="367" t="s">
        <v>89</v>
      </c>
      <c r="C55" s="250"/>
      <c r="D55" s="368"/>
      <c r="E55" s="368"/>
      <c r="F55" s="368"/>
      <c r="G55" s="368"/>
      <c r="H55" s="368"/>
      <c r="I55" s="369"/>
      <c r="M55" s="58"/>
      <c r="N55" s="58"/>
      <c r="O55" s="58" t="str">
        <f t="shared" si="0"/>
        <v/>
      </c>
    </row>
    <row r="56" spans="2:15" ht="35.25" customHeight="1" thickBot="1">
      <c r="B56" s="370" t="s">
        <v>130</v>
      </c>
      <c r="C56" s="371"/>
      <c r="D56" s="372"/>
      <c r="E56" s="373"/>
      <c r="F56" s="373"/>
      <c r="G56" s="373"/>
      <c r="H56" s="373"/>
      <c r="I56" s="374"/>
      <c r="M56" s="58"/>
      <c r="N56" s="58"/>
      <c r="O56" s="58" t="str">
        <f t="shared" si="0"/>
        <v/>
      </c>
    </row>
    <row r="57" spans="2:15" ht="35.25" customHeight="1">
      <c r="B57" s="341" t="s">
        <v>126</v>
      </c>
      <c r="C57" s="342"/>
      <c r="D57" s="342"/>
      <c r="E57" s="342"/>
      <c r="F57" s="342"/>
      <c r="G57" s="342"/>
      <c r="H57" s="342"/>
      <c r="I57" s="343"/>
      <c r="M57" s="58"/>
      <c r="N57" s="58"/>
      <c r="O57" s="58" t="str">
        <f t="shared" si="0"/>
        <v/>
      </c>
    </row>
    <row r="58" spans="2:15" ht="35.25" customHeight="1" thickBot="1">
      <c r="B58" s="14" t="s">
        <v>81</v>
      </c>
      <c r="C58" s="77" t="s">
        <v>82</v>
      </c>
      <c r="D58" s="344" t="s">
        <v>127</v>
      </c>
      <c r="E58" s="344"/>
      <c r="F58" s="344" t="s">
        <v>84</v>
      </c>
      <c r="G58" s="344"/>
      <c r="H58" s="77" t="s">
        <v>99</v>
      </c>
      <c r="I58" s="75" t="s">
        <v>128</v>
      </c>
      <c r="M58" s="58"/>
      <c r="N58" s="58"/>
      <c r="O58" s="58" t="str">
        <f t="shared" si="0"/>
        <v/>
      </c>
    </row>
    <row r="59" spans="2:15" ht="35.25" customHeight="1" thickTop="1">
      <c r="B59" s="15">
        <v>1</v>
      </c>
      <c r="C59" s="17"/>
      <c r="D59" s="250" t="str">
        <f>IF(C59="","",VLOOKUP(C59,'登録データ（男）'!$A$3:$W$2000,2,FALSE))</f>
        <v/>
      </c>
      <c r="E59" s="250"/>
      <c r="F59" s="345" t="str">
        <f>IF(C59="","",VLOOKUP(C59,'登録データ（男）'!$A$3:$W$2000,3,FALSE))</f>
        <v/>
      </c>
      <c r="G59" s="345"/>
      <c r="H59" s="76" t="str">
        <f>IF(C59="","",VLOOKUP(C59,'登録データ（男）'!$A$3:$W$2000,7,FALSE))</f>
        <v/>
      </c>
      <c r="I59" s="170"/>
      <c r="M59" s="58" t="str">
        <f>IF(C59="","",VLOOKUP(C59,'登録データ（男）'!$A$3:$L$1202,8))</f>
        <v/>
      </c>
      <c r="N59" s="58" t="str">
        <f>IF(C59="","",VLOOKUP(C59,'登録データ（男）'!$A$3:$L$1202,11))</f>
        <v/>
      </c>
      <c r="O59" s="58" t="str">
        <f t="shared" si="0"/>
        <v/>
      </c>
    </row>
    <row r="60" spans="2:15" ht="35.25" customHeight="1">
      <c r="B60" s="16">
        <v>2</v>
      </c>
      <c r="C60" s="17"/>
      <c r="D60" s="250" t="str">
        <f>IF(C60="","",VLOOKUP(C60,'登録データ（男）'!$A$3:$W$2000,2,FALSE))</f>
        <v/>
      </c>
      <c r="E60" s="250"/>
      <c r="F60" s="345" t="str">
        <f>IF(C60="","",VLOOKUP(C60,'登録データ（男）'!$A$3:$W$2000,3,FALSE))</f>
        <v/>
      </c>
      <c r="G60" s="345"/>
      <c r="H60" s="76" t="str">
        <f>IF(C60="","",VLOOKUP(C60,'登録データ（男）'!$A$3:$W$2000,7,FALSE))</f>
        <v/>
      </c>
      <c r="I60" s="170"/>
      <c r="M60" s="58" t="str">
        <f>IF(C60="","",VLOOKUP(C60,'登録データ（男）'!$A$3:$L$1202,8))</f>
        <v/>
      </c>
      <c r="N60" s="58" t="str">
        <f>IF(C60="","",VLOOKUP(C60,'登録データ（男）'!$A$3:$L$1202,11))</f>
        <v/>
      </c>
      <c r="O60" s="58" t="str">
        <f t="shared" si="0"/>
        <v/>
      </c>
    </row>
    <row r="61" spans="2:15" ht="35.25" customHeight="1">
      <c r="B61" s="16">
        <v>3</v>
      </c>
      <c r="C61" s="17"/>
      <c r="D61" s="250" t="str">
        <f>IF(C61="","",VLOOKUP(C61,'登録データ（男）'!$A$3:$W$2000,2,FALSE))</f>
        <v/>
      </c>
      <c r="E61" s="250"/>
      <c r="F61" s="345" t="str">
        <f>IF(C61="","",VLOOKUP(C61,'登録データ（男）'!$A$3:$W$2000,3,FALSE))</f>
        <v/>
      </c>
      <c r="G61" s="345"/>
      <c r="H61" s="76" t="str">
        <f>IF(C61="","",VLOOKUP(C61,'登録データ（男）'!$A$3:$W$2000,7,FALSE))</f>
        <v/>
      </c>
      <c r="I61" s="170"/>
      <c r="M61" s="58" t="str">
        <f>IF(C61="","",VLOOKUP(C61,'登録データ（男）'!$A$3:$L$1202,8))</f>
        <v/>
      </c>
      <c r="N61" s="58" t="str">
        <f>IF(C61="","",VLOOKUP(C61,'登録データ（男）'!$A$3:$L$1202,11))</f>
        <v/>
      </c>
      <c r="O61" s="58" t="str">
        <f t="shared" si="0"/>
        <v/>
      </c>
    </row>
    <row r="62" spans="2:15" ht="35.25" customHeight="1">
      <c r="B62" s="16">
        <v>4</v>
      </c>
      <c r="C62" s="17"/>
      <c r="D62" s="250" t="str">
        <f>IF(C62="","",VLOOKUP(C62,'登録データ（男）'!$A$3:$W$2000,2,FALSE))</f>
        <v/>
      </c>
      <c r="E62" s="250"/>
      <c r="F62" s="345" t="str">
        <f>IF(C62="","",VLOOKUP(C62,'登録データ（男）'!$A$3:$W$2000,3,FALSE))</f>
        <v/>
      </c>
      <c r="G62" s="345"/>
      <c r="H62" s="76" t="str">
        <f>IF(C62="","",VLOOKUP(C62,'登録データ（男）'!$A$3:$W$2000,7,FALSE))</f>
        <v/>
      </c>
      <c r="I62" s="170"/>
      <c r="M62" s="58" t="str">
        <f>IF(C62="","",VLOOKUP(C62,'登録データ（男）'!$A$3:$L$1202,8))</f>
        <v/>
      </c>
      <c r="N62" s="58" t="str">
        <f>IF(C62="","",VLOOKUP(C62,'登録データ（男）'!$A$3:$L$1202,11))</f>
        <v/>
      </c>
      <c r="O62" s="58" t="str">
        <f t="shared" si="0"/>
        <v/>
      </c>
    </row>
    <row r="63" spans="2:15" ht="35.25" customHeight="1">
      <c r="B63" s="16">
        <v>5</v>
      </c>
      <c r="C63" s="17"/>
      <c r="D63" s="250" t="str">
        <f>IF(C63="","",VLOOKUP(C63,'登録データ（男）'!$A$3:$W$2000,2,FALSE))</f>
        <v/>
      </c>
      <c r="E63" s="250"/>
      <c r="F63" s="345" t="str">
        <f>IF(C63="","",VLOOKUP(C63,'登録データ（男）'!$A$3:$W$2000,3,FALSE))</f>
        <v/>
      </c>
      <c r="G63" s="345"/>
      <c r="H63" s="76" t="str">
        <f>IF(C63="","",VLOOKUP(C63,'登録データ（男）'!$A$3:$W$2000,7,FALSE))</f>
        <v/>
      </c>
      <c r="I63" s="170"/>
      <c r="M63" s="58" t="str">
        <f>IF(C63="","",VLOOKUP(C63,'登録データ（男）'!$A$3:$L$1202,8))</f>
        <v/>
      </c>
      <c r="N63" s="58" t="str">
        <f>IF(C63="","",VLOOKUP(C63,'登録データ（男）'!$A$3:$L$1202,11))</f>
        <v/>
      </c>
      <c r="O63" s="58" t="str">
        <f t="shared" si="0"/>
        <v/>
      </c>
    </row>
    <row r="64" spans="2:15" ht="37.5" customHeight="1">
      <c r="B64" s="16">
        <v>6</v>
      </c>
      <c r="C64" s="17"/>
      <c r="D64" s="250" t="str">
        <f>IF(C64="","",VLOOKUP(C64,'登録データ（男）'!$A$3:$W$2000,2,FALSE))</f>
        <v/>
      </c>
      <c r="E64" s="250"/>
      <c r="F64" s="345" t="str">
        <f>IF(C64="","",VLOOKUP(C64,'登録データ（男）'!$A$3:$W$2000,3,FALSE))</f>
        <v/>
      </c>
      <c r="G64" s="345"/>
      <c r="H64" s="76" t="str">
        <f>IF(C64="","",VLOOKUP(C64,'登録データ（男）'!$A$3:$W$2000,7,FALSE))</f>
        <v/>
      </c>
      <c r="I64" s="170"/>
      <c r="M64" s="58" t="str">
        <f>IF(C64="","",VLOOKUP(C64,'登録データ（男）'!$A$3:$L$1202,8))</f>
        <v/>
      </c>
      <c r="N64" s="58" t="str">
        <f>IF(C64="","",VLOOKUP(C64,'登録データ（男）'!$A$3:$L$1202,11))</f>
        <v/>
      </c>
      <c r="O64" s="58" t="str">
        <f t="shared" si="0"/>
        <v/>
      </c>
    </row>
    <row r="65" spans="2:15" ht="37.5" customHeight="1">
      <c r="B65" s="358" t="s">
        <v>7346</v>
      </c>
      <c r="C65" s="359"/>
      <c r="D65" s="359"/>
      <c r="E65" s="359"/>
      <c r="F65" s="359"/>
      <c r="G65" s="359"/>
      <c r="H65" s="359"/>
      <c r="I65" s="360"/>
      <c r="M65" s="58"/>
      <c r="N65" s="58"/>
      <c r="O65" s="58" t="str">
        <f t="shared" si="0"/>
        <v/>
      </c>
    </row>
    <row r="66" spans="2:15" ht="13.5" customHeight="1">
      <c r="B66" s="358"/>
      <c r="C66" s="359"/>
      <c r="D66" s="359"/>
      <c r="E66" s="359"/>
      <c r="F66" s="359"/>
      <c r="G66" s="359"/>
      <c r="H66" s="359"/>
      <c r="I66" s="360"/>
      <c r="M66" s="58"/>
      <c r="N66" s="58"/>
      <c r="O66" s="58" t="str">
        <f t="shared" si="0"/>
        <v/>
      </c>
    </row>
    <row r="67" spans="2:15" ht="13.5" customHeight="1" thickBot="1">
      <c r="B67" s="361"/>
      <c r="C67" s="362"/>
      <c r="D67" s="362"/>
      <c r="E67" s="362"/>
      <c r="F67" s="362"/>
      <c r="G67" s="362"/>
      <c r="H67" s="362"/>
      <c r="I67" s="363"/>
      <c r="M67" s="58"/>
      <c r="N67" s="58"/>
      <c r="O67" s="58" t="str">
        <f t="shared" si="0"/>
        <v/>
      </c>
    </row>
    <row r="68" spans="2:15">
      <c r="M68" s="58"/>
      <c r="N68" s="58"/>
      <c r="O68" s="58" t="str">
        <f t="shared" si="0"/>
        <v/>
      </c>
    </row>
    <row r="69" spans="2:15" ht="35.25" customHeight="1" thickBot="1">
      <c r="M69" s="58"/>
      <c r="N69" s="58"/>
      <c r="O69" s="58" t="str">
        <f t="shared" si="0"/>
        <v/>
      </c>
    </row>
    <row r="70" spans="2:15" ht="36.75" customHeight="1">
      <c r="B70" s="346" t="s">
        <v>7351</v>
      </c>
      <c r="C70" s="347"/>
      <c r="D70" s="347"/>
      <c r="E70" s="347"/>
      <c r="F70" s="347"/>
      <c r="G70" s="347"/>
      <c r="H70" s="347"/>
      <c r="I70" s="348"/>
      <c r="M70" s="58"/>
      <c r="N70" s="58"/>
      <c r="O70" s="58" t="str">
        <f t="shared" si="0"/>
        <v/>
      </c>
    </row>
    <row r="71" spans="2:15" ht="36.75" customHeight="1" thickBot="1">
      <c r="B71" s="349"/>
      <c r="C71" s="350"/>
      <c r="D71" s="350"/>
      <c r="E71" s="350"/>
      <c r="F71" s="350"/>
      <c r="G71" s="350"/>
      <c r="H71" s="350"/>
      <c r="I71" s="351"/>
      <c r="M71" s="58"/>
      <c r="N71" s="58"/>
      <c r="O71" s="58" t="str">
        <f t="shared" si="0"/>
        <v/>
      </c>
    </row>
    <row r="72" spans="2:15" ht="21.75" customHeight="1">
      <c r="B72" s="330" t="s">
        <v>84</v>
      </c>
      <c r="C72" s="331"/>
      <c r="D72" s="352" t="str">
        <f>IF(基本情報登録!D8="","",基本情報登録!D8)</f>
        <v/>
      </c>
      <c r="E72" s="353"/>
      <c r="F72" s="353"/>
      <c r="G72" s="353"/>
      <c r="H72" s="353"/>
      <c r="I72" s="354"/>
      <c r="M72" s="58"/>
      <c r="N72" s="58"/>
      <c r="O72" s="58" t="str">
        <f t="shared" si="0"/>
        <v/>
      </c>
    </row>
    <row r="73" spans="2:15" ht="25.5" thickBot="1">
      <c r="B73" s="336" t="s">
        <v>0</v>
      </c>
      <c r="C73" s="337"/>
      <c r="D73" s="355" t="str">
        <f>IF(基本情報登録!D10="","",基本情報登録!D10)</f>
        <v/>
      </c>
      <c r="E73" s="356"/>
      <c r="F73" s="356"/>
      <c r="G73" s="356"/>
      <c r="H73" s="356"/>
      <c r="I73" s="357"/>
      <c r="M73" s="58"/>
      <c r="N73" s="58"/>
      <c r="O73" s="58" t="str">
        <f t="shared" si="0"/>
        <v/>
      </c>
    </row>
    <row r="74" spans="2:15">
      <c r="B74" s="330" t="s">
        <v>87</v>
      </c>
      <c r="C74" s="331"/>
      <c r="D74" s="332"/>
      <c r="E74" s="333"/>
      <c r="F74" s="333"/>
      <c r="G74" s="333"/>
      <c r="H74" s="333"/>
      <c r="I74" s="334"/>
      <c r="M74" s="58"/>
      <c r="N74" s="58"/>
      <c r="O74" s="58" t="str">
        <f t="shared" si="0"/>
        <v/>
      </c>
    </row>
    <row r="75" spans="2:15" ht="35.25" customHeight="1">
      <c r="B75" s="221" t="s">
        <v>89</v>
      </c>
      <c r="C75" s="222"/>
      <c r="D75" s="275"/>
      <c r="E75" s="276"/>
      <c r="F75" s="276"/>
      <c r="G75" s="276"/>
      <c r="H75" s="276"/>
      <c r="I75" s="335"/>
      <c r="M75" s="58"/>
      <c r="N75" s="58"/>
      <c r="O75" s="58" t="str">
        <f t="shared" si="0"/>
        <v/>
      </c>
    </row>
    <row r="76" spans="2:15" ht="35.25" customHeight="1" thickBot="1">
      <c r="B76" s="336" t="s">
        <v>130</v>
      </c>
      <c r="C76" s="337"/>
      <c r="D76" s="338"/>
      <c r="E76" s="339"/>
      <c r="F76" s="339"/>
      <c r="G76" s="339"/>
      <c r="H76" s="339"/>
      <c r="I76" s="340"/>
      <c r="M76" s="58"/>
      <c r="N76" s="58"/>
      <c r="O76" s="58" t="str">
        <f t="shared" si="0"/>
        <v/>
      </c>
    </row>
    <row r="77" spans="2:15" ht="35.25" customHeight="1">
      <c r="B77" s="324" t="s">
        <v>7347</v>
      </c>
      <c r="C77" s="325"/>
      <c r="D77" s="325"/>
      <c r="E77" s="325"/>
      <c r="F77" s="325"/>
      <c r="G77" s="325"/>
      <c r="H77" s="325"/>
      <c r="I77" s="326"/>
      <c r="M77" s="58"/>
      <c r="N77" s="58"/>
      <c r="O77" s="58" t="str">
        <f t="shared" si="0"/>
        <v/>
      </c>
    </row>
    <row r="78" spans="2:15" ht="35.25" customHeight="1" thickBot="1">
      <c r="B78" s="14" t="s">
        <v>81</v>
      </c>
      <c r="C78" s="77" t="s">
        <v>82</v>
      </c>
      <c r="D78" s="327" t="s">
        <v>127</v>
      </c>
      <c r="E78" s="328"/>
      <c r="F78" s="327" t="s">
        <v>84</v>
      </c>
      <c r="G78" s="328"/>
      <c r="H78" s="77" t="s">
        <v>99</v>
      </c>
      <c r="I78" s="75" t="s">
        <v>128</v>
      </c>
      <c r="M78" s="58"/>
      <c r="N78" s="58"/>
      <c r="O78" s="58" t="str">
        <f t="shared" si="0"/>
        <v/>
      </c>
    </row>
    <row r="79" spans="2:15" ht="35.25" customHeight="1" thickTop="1">
      <c r="B79" s="15">
        <v>1</v>
      </c>
      <c r="C79" s="17"/>
      <c r="D79" s="278" t="str">
        <f>IF(C79="","",VLOOKUP(C79,'登録データ（男）'!$A$3:$W$2000,2,FALSE))</f>
        <v/>
      </c>
      <c r="E79" s="329"/>
      <c r="F79" s="278" t="str">
        <f>IF(C79="","",VLOOKUP(C79,'登録データ（男）'!$A$3:$W$2000,3,FALSE))</f>
        <v/>
      </c>
      <c r="G79" s="329"/>
      <c r="H79" s="76" t="str">
        <f>IF(C79="","",VLOOKUP(C79,'登録データ（男）'!$A$3:$W$2000,7,FALSE))</f>
        <v/>
      </c>
      <c r="I79" s="170"/>
      <c r="M79" s="58" t="str">
        <f>IF(C79="","",VLOOKUP(C79,'登録データ（男）'!$A$3:$L$1202,8))</f>
        <v/>
      </c>
      <c r="N79" s="58" t="str">
        <f>IF(C79="","",VLOOKUP(C79,'登録データ（男）'!$A$3:$L$1202,11))</f>
        <v/>
      </c>
      <c r="O79" s="58" t="str">
        <f t="shared" si="0"/>
        <v/>
      </c>
    </row>
    <row r="80" spans="2:15" ht="35.25" customHeight="1">
      <c r="B80" s="16">
        <v>2</v>
      </c>
      <c r="C80" s="17"/>
      <c r="D80" s="277" t="str">
        <f>IF(C80="","",VLOOKUP(C80,'登録データ（男）'!$A$3:$W$2000,2,FALSE))</f>
        <v/>
      </c>
      <c r="E80" s="222"/>
      <c r="F80" s="277" t="str">
        <f>IF(C80="","",VLOOKUP(C80,'登録データ（男）'!$A$3:$W$2000,3,FALSE))</f>
        <v/>
      </c>
      <c r="G80" s="222"/>
      <c r="H80" s="76" t="str">
        <f>IF(C80="","",VLOOKUP(C80,'登録データ（男）'!$A$3:$W$2000,7,FALSE))</f>
        <v/>
      </c>
      <c r="I80" s="170"/>
      <c r="M80" s="58" t="str">
        <f>IF(C80="","",VLOOKUP(C80,'登録データ（男）'!$A$3:$L$1202,8))</f>
        <v/>
      </c>
      <c r="N80" s="58" t="str">
        <f>IF(C80="","",VLOOKUP(C80,'登録データ（男）'!$A$3:$L$1202,11))</f>
        <v/>
      </c>
      <c r="O80" s="58" t="str">
        <f t="shared" ref="O80:O128" si="1">CONCATENATE(M80,N80)</f>
        <v/>
      </c>
    </row>
    <row r="81" spans="1:15" ht="35.25" customHeight="1">
      <c r="B81" s="16">
        <v>3</v>
      </c>
      <c r="C81" s="17"/>
      <c r="D81" s="277" t="str">
        <f>IF(C81="","",VLOOKUP(C81,'登録データ（男）'!$A$3:$W$2000,2,FALSE))</f>
        <v/>
      </c>
      <c r="E81" s="222"/>
      <c r="F81" s="277" t="str">
        <f>IF(C81="","",VLOOKUP(C81,'登録データ（男）'!$A$3:$W$2000,3,FALSE))</f>
        <v/>
      </c>
      <c r="G81" s="222"/>
      <c r="H81" s="76" t="str">
        <f>IF(C81="","",VLOOKUP(C81,'登録データ（男）'!$A$3:$W$2000,7,FALSE))</f>
        <v/>
      </c>
      <c r="I81" s="170"/>
      <c r="M81" s="58" t="str">
        <f>IF(C81="","",VLOOKUP(C81,'登録データ（男）'!$A$3:$L$1202,8))</f>
        <v/>
      </c>
      <c r="N81" s="58" t="str">
        <f>IF(C81="","",VLOOKUP(C81,'登録データ（男）'!$A$3:$L$1202,11))</f>
        <v/>
      </c>
      <c r="O81" s="58" t="str">
        <f t="shared" si="1"/>
        <v/>
      </c>
    </row>
    <row r="82" spans="1:15" ht="35.25" customHeight="1">
      <c r="B82" s="16">
        <v>4</v>
      </c>
      <c r="C82" s="17"/>
      <c r="D82" s="277" t="str">
        <f>IF(C82="","",VLOOKUP(C82,'登録データ（男）'!$A$3:$W$2000,2,FALSE))</f>
        <v/>
      </c>
      <c r="E82" s="222"/>
      <c r="F82" s="277" t="str">
        <f>IF(C82="","",VLOOKUP(C82,'登録データ（男）'!$A$3:$W$2000,3,FALSE))</f>
        <v/>
      </c>
      <c r="G82" s="222"/>
      <c r="H82" s="76" t="str">
        <f>IF(C82="","",VLOOKUP(C82,'登録データ（男）'!$A$3:$W$2000,7,FALSE))</f>
        <v/>
      </c>
      <c r="I82" s="170"/>
      <c r="M82" s="58" t="str">
        <f>IF(C82="","",VLOOKUP(C82,'登録データ（男）'!$A$3:$L$1202,8))</f>
        <v/>
      </c>
      <c r="N82" s="58" t="str">
        <f>IF(C82="","",VLOOKUP(C82,'登録データ（男）'!$A$3:$L$1202,11))</f>
        <v/>
      </c>
      <c r="O82" s="58" t="str">
        <f t="shared" si="1"/>
        <v/>
      </c>
    </row>
    <row r="83" spans="1:15" ht="35.25" customHeight="1">
      <c r="B83" s="16">
        <v>5</v>
      </c>
      <c r="C83" s="17"/>
      <c r="D83" s="277" t="str">
        <f>IF(C83="","",VLOOKUP(C83,'登録データ（男）'!$A$3:$W$2000,2,FALSE))</f>
        <v/>
      </c>
      <c r="E83" s="222"/>
      <c r="F83" s="277" t="str">
        <f>IF(C83="","",VLOOKUP(C83,'登録データ（男）'!$A$3:$W$2000,3,FALSE))</f>
        <v/>
      </c>
      <c r="G83" s="222"/>
      <c r="H83" s="76" t="str">
        <f>IF(C83="","",VLOOKUP(C83,'登録データ（男）'!$A$3:$W$2000,7,FALSE))</f>
        <v/>
      </c>
      <c r="I83" s="170"/>
      <c r="M83" s="58" t="str">
        <f>IF(C83="","",VLOOKUP(C83,'登録データ（男）'!$A$3:$L$1202,8))</f>
        <v/>
      </c>
      <c r="N83" s="58" t="str">
        <f>IF(C83="","",VLOOKUP(C83,'登録データ（男）'!$A$3:$L$1202,11))</f>
        <v/>
      </c>
      <c r="O83" s="58" t="str">
        <f t="shared" si="1"/>
        <v/>
      </c>
    </row>
    <row r="84" spans="1:15" ht="33.75" customHeight="1">
      <c r="B84" s="16">
        <v>6</v>
      </c>
      <c r="C84" s="17"/>
      <c r="D84" s="277" t="str">
        <f>IF(C84="","",VLOOKUP(C84,'登録データ（男）'!$A$3:$W$2000,2,FALSE))</f>
        <v/>
      </c>
      <c r="E84" s="222"/>
      <c r="F84" s="277" t="str">
        <f>IF(C84="","",VLOOKUP(C84,'登録データ（男）'!$A$3:$W$2000,3,FALSE))</f>
        <v/>
      </c>
      <c r="G84" s="222"/>
      <c r="H84" s="76" t="str">
        <f>IF(C84="","",VLOOKUP(C84,'登録データ（男）'!$A$3:$W$2000,7,FALSE))</f>
        <v/>
      </c>
      <c r="I84" s="170"/>
      <c r="M84" s="58" t="str">
        <f>IF(C84="","",VLOOKUP(C84,'登録データ（男）'!$A$3:$L$1202,8))</f>
        <v/>
      </c>
      <c r="N84" s="58" t="str">
        <f>IF(C84="","",VLOOKUP(C84,'登録データ（男）'!$A$3:$L$1202,11))</f>
        <v/>
      </c>
      <c r="O84" s="58" t="str">
        <f t="shared" si="1"/>
        <v/>
      </c>
    </row>
    <row r="85" spans="1:15" ht="33.75" customHeight="1">
      <c r="B85" s="315" t="s">
        <v>129</v>
      </c>
      <c r="C85" s="316"/>
      <c r="D85" s="316"/>
      <c r="E85" s="316"/>
      <c r="F85" s="316"/>
      <c r="G85" s="316"/>
      <c r="H85" s="316"/>
      <c r="I85" s="317"/>
      <c r="M85" s="58"/>
      <c r="N85" s="58"/>
      <c r="O85" s="58" t="str">
        <f t="shared" si="1"/>
        <v/>
      </c>
    </row>
    <row r="86" spans="1:15" ht="13.5" customHeight="1">
      <c r="B86" s="318"/>
      <c r="C86" s="319"/>
      <c r="D86" s="319"/>
      <c r="E86" s="319"/>
      <c r="F86" s="319"/>
      <c r="G86" s="319"/>
      <c r="H86" s="319"/>
      <c r="I86" s="320"/>
      <c r="M86" s="58"/>
      <c r="N86" s="58"/>
      <c r="O86" s="58" t="str">
        <f t="shared" si="1"/>
        <v/>
      </c>
    </row>
    <row r="87" spans="1:15" ht="13.5" customHeight="1" thickBot="1">
      <c r="B87" s="321"/>
      <c r="C87" s="322"/>
      <c r="D87" s="322"/>
      <c r="E87" s="322"/>
      <c r="F87" s="322"/>
      <c r="G87" s="322"/>
      <c r="H87" s="322"/>
      <c r="I87" s="323"/>
      <c r="M87" s="58"/>
      <c r="N87" s="58"/>
      <c r="O87" s="58" t="str">
        <f t="shared" si="1"/>
        <v/>
      </c>
    </row>
    <row r="88" spans="1:15">
      <c r="M88" s="58"/>
      <c r="N88" s="58"/>
      <c r="O88" s="58" t="str">
        <f t="shared" si="1"/>
        <v/>
      </c>
    </row>
    <row r="89" spans="1:15" ht="35.25" customHeight="1">
      <c r="A89" s="364" t="s">
        <v>7352</v>
      </c>
      <c r="B89" s="364"/>
      <c r="C89" s="364"/>
      <c r="D89" s="364"/>
      <c r="E89" s="364"/>
      <c r="F89" s="364"/>
      <c r="G89" s="364"/>
      <c r="H89" s="364"/>
      <c r="I89" s="364"/>
      <c r="J89" s="364"/>
      <c r="M89" s="58"/>
      <c r="N89" s="58"/>
      <c r="O89" s="58" t="str">
        <f t="shared" si="1"/>
        <v/>
      </c>
    </row>
    <row r="90" spans="1:15" ht="36.75" customHeight="1">
      <c r="A90" s="364"/>
      <c r="B90" s="364"/>
      <c r="C90" s="364"/>
      <c r="D90" s="364"/>
      <c r="E90" s="364"/>
      <c r="F90" s="364"/>
      <c r="G90" s="364"/>
      <c r="H90" s="364"/>
      <c r="I90" s="364"/>
      <c r="J90" s="364"/>
      <c r="M90" s="58"/>
      <c r="N90" s="58"/>
      <c r="O90" s="58" t="str">
        <f t="shared" si="1"/>
        <v/>
      </c>
    </row>
    <row r="91" spans="1:15" ht="36.75" customHeight="1">
      <c r="A91" s="364"/>
      <c r="B91" s="364"/>
      <c r="C91" s="364"/>
      <c r="D91" s="364"/>
      <c r="E91" s="364"/>
      <c r="F91" s="364"/>
      <c r="G91" s="364"/>
      <c r="H91" s="364"/>
      <c r="I91" s="364"/>
      <c r="J91" s="364"/>
      <c r="M91" s="58"/>
      <c r="N91" s="58"/>
      <c r="O91" s="58" t="str">
        <f t="shared" si="1"/>
        <v/>
      </c>
    </row>
    <row r="92" spans="1:15" ht="21.75" customHeight="1">
      <c r="M92" s="58"/>
      <c r="N92" s="58"/>
      <c r="O92" s="58" t="str">
        <f t="shared" si="1"/>
        <v/>
      </c>
    </row>
    <row r="93" spans="1:15" ht="19.5" thickBot="1">
      <c r="M93" s="58"/>
      <c r="N93" s="58"/>
      <c r="O93" s="58" t="str">
        <f t="shared" si="1"/>
        <v/>
      </c>
    </row>
    <row r="94" spans="1:15">
      <c r="B94" s="346" t="s">
        <v>7353</v>
      </c>
      <c r="C94" s="347"/>
      <c r="D94" s="347"/>
      <c r="E94" s="347"/>
      <c r="F94" s="347"/>
      <c r="G94" s="347"/>
      <c r="H94" s="347"/>
      <c r="I94" s="348"/>
      <c r="M94" s="58"/>
      <c r="N94" s="58"/>
      <c r="O94" s="58" t="str">
        <f t="shared" si="1"/>
        <v/>
      </c>
    </row>
    <row r="95" spans="1:15" ht="35.25" customHeight="1" thickBot="1">
      <c r="B95" s="349"/>
      <c r="C95" s="350"/>
      <c r="D95" s="350"/>
      <c r="E95" s="350"/>
      <c r="F95" s="350"/>
      <c r="G95" s="350"/>
      <c r="H95" s="350"/>
      <c r="I95" s="351"/>
      <c r="M95" s="58"/>
      <c r="N95" s="58"/>
      <c r="O95" s="58" t="str">
        <f t="shared" si="1"/>
        <v/>
      </c>
    </row>
    <row r="96" spans="1:15" ht="35.25" customHeight="1">
      <c r="B96" s="330" t="s">
        <v>84</v>
      </c>
      <c r="C96" s="331"/>
      <c r="D96" s="352" t="str">
        <f>IF(基本情報登録!D8="","",基本情報登録!D8)</f>
        <v/>
      </c>
      <c r="E96" s="353"/>
      <c r="F96" s="353"/>
      <c r="G96" s="353"/>
      <c r="H96" s="353"/>
      <c r="I96" s="354"/>
      <c r="M96" s="58"/>
      <c r="N96" s="58"/>
      <c r="O96" s="58" t="str">
        <f t="shared" si="1"/>
        <v/>
      </c>
    </row>
    <row r="97" spans="2:15" ht="35.25" customHeight="1" thickBot="1">
      <c r="B97" s="336" t="s">
        <v>0</v>
      </c>
      <c r="C97" s="337"/>
      <c r="D97" s="355" t="str">
        <f>IF(基本情報登録!D10="","",基本情報登録!D10&amp;"B")</f>
        <v/>
      </c>
      <c r="E97" s="356"/>
      <c r="F97" s="356"/>
      <c r="G97" s="356"/>
      <c r="H97" s="356"/>
      <c r="I97" s="357"/>
      <c r="M97" s="58"/>
      <c r="N97" s="58"/>
      <c r="O97" s="58" t="str">
        <f t="shared" si="1"/>
        <v/>
      </c>
    </row>
    <row r="98" spans="2:15" ht="35.25" customHeight="1">
      <c r="B98" s="330" t="s">
        <v>87</v>
      </c>
      <c r="C98" s="331"/>
      <c r="D98" s="332"/>
      <c r="E98" s="333"/>
      <c r="F98" s="333"/>
      <c r="G98" s="333"/>
      <c r="H98" s="333"/>
      <c r="I98" s="334"/>
      <c r="M98" s="58"/>
      <c r="N98" s="58"/>
      <c r="O98" s="58" t="str">
        <f t="shared" si="1"/>
        <v/>
      </c>
    </row>
    <row r="99" spans="2:15" ht="35.25" customHeight="1">
      <c r="B99" s="221" t="s">
        <v>89</v>
      </c>
      <c r="C99" s="222"/>
      <c r="D99" s="275"/>
      <c r="E99" s="276"/>
      <c r="F99" s="276"/>
      <c r="G99" s="276"/>
      <c r="H99" s="276"/>
      <c r="I99" s="335"/>
      <c r="M99" s="58"/>
      <c r="N99" s="58"/>
      <c r="O99" s="58" t="str">
        <f t="shared" si="1"/>
        <v/>
      </c>
    </row>
    <row r="100" spans="2:15" ht="35.25" customHeight="1" thickBot="1">
      <c r="B100" s="336" t="s">
        <v>130</v>
      </c>
      <c r="C100" s="337"/>
      <c r="D100" s="338"/>
      <c r="E100" s="339"/>
      <c r="F100" s="339"/>
      <c r="G100" s="339"/>
      <c r="H100" s="339"/>
      <c r="I100" s="340"/>
      <c r="M100" s="58"/>
      <c r="N100" s="58"/>
      <c r="O100" s="58" t="str">
        <f t="shared" si="1"/>
        <v/>
      </c>
    </row>
    <row r="101" spans="2:15">
      <c r="B101" s="324" t="s">
        <v>126</v>
      </c>
      <c r="C101" s="325"/>
      <c r="D101" s="325"/>
      <c r="E101" s="325"/>
      <c r="F101" s="325"/>
      <c r="G101" s="325"/>
      <c r="H101" s="325"/>
      <c r="I101" s="326"/>
      <c r="M101" s="58"/>
      <c r="N101" s="58"/>
      <c r="O101" s="58" t="str">
        <f t="shared" si="1"/>
        <v/>
      </c>
    </row>
    <row r="102" spans="2:15" ht="19.5" thickBot="1">
      <c r="B102" s="14" t="s">
        <v>81</v>
      </c>
      <c r="C102" s="77" t="s">
        <v>82</v>
      </c>
      <c r="D102" s="327" t="s">
        <v>127</v>
      </c>
      <c r="E102" s="328"/>
      <c r="F102" s="327" t="s">
        <v>84</v>
      </c>
      <c r="G102" s="328"/>
      <c r="H102" s="77" t="s">
        <v>99</v>
      </c>
      <c r="I102" s="75" t="s">
        <v>128</v>
      </c>
      <c r="M102" s="58"/>
      <c r="N102" s="58"/>
      <c r="O102" s="58" t="str">
        <f t="shared" si="1"/>
        <v/>
      </c>
    </row>
    <row r="103" spans="2:15" ht="35.25" customHeight="1" thickTop="1">
      <c r="B103" s="15">
        <v>1</v>
      </c>
      <c r="C103" s="17"/>
      <c r="D103" s="278" t="str">
        <f>IF(C103="","",VLOOKUP(C103,'登録データ（男）'!$A$3:$W$2000,2,FALSE))</f>
        <v/>
      </c>
      <c r="E103" s="329"/>
      <c r="F103" s="278" t="str">
        <f>IF(C103="","",VLOOKUP(C103,'登録データ（男）'!$A$3:$W$2000,3,FALSE))</f>
        <v/>
      </c>
      <c r="G103" s="329"/>
      <c r="H103" s="76" t="str">
        <f>IF(C103="","",VLOOKUP(C103,'登録データ（男）'!$A$3:$W$2000,7,FALSE))</f>
        <v/>
      </c>
      <c r="I103" s="170"/>
      <c r="M103" s="58" t="str">
        <f>IF(C103="","",VLOOKUP(C103,'登録データ（男）'!$A$3:$L$1202,8))</f>
        <v/>
      </c>
      <c r="N103" s="58" t="str">
        <f>IF(C103="","",VLOOKUP(C103,'登録データ（男）'!$A$3:$L$1202,11))</f>
        <v/>
      </c>
      <c r="O103" s="58" t="str">
        <f t="shared" si="1"/>
        <v/>
      </c>
    </row>
    <row r="104" spans="2:15" ht="35.25" customHeight="1">
      <c r="B104" s="16">
        <v>2</v>
      </c>
      <c r="C104" s="17"/>
      <c r="D104" s="277" t="str">
        <f>IF(C104="","",VLOOKUP(C104,'登録データ（男）'!$A$3:$W$2000,2,FALSE))</f>
        <v/>
      </c>
      <c r="E104" s="222"/>
      <c r="F104" s="277" t="str">
        <f>IF(C104="","",VLOOKUP(C104,'登録データ（男）'!$A$3:$W$2000,3,FALSE))</f>
        <v/>
      </c>
      <c r="G104" s="222"/>
      <c r="H104" s="76" t="str">
        <f>IF(C104="","",VLOOKUP(C104,'登録データ（男）'!$A$3:$W$2000,7,FALSE))</f>
        <v/>
      </c>
      <c r="I104" s="170"/>
      <c r="M104" s="58" t="str">
        <f>IF(C104="","",VLOOKUP(C104,'登録データ（男）'!$A$3:$L$1202,8))</f>
        <v/>
      </c>
      <c r="N104" s="58" t="str">
        <f>IF(C104="","",VLOOKUP(C104,'登録データ（男）'!$A$3:$L$1202,11))</f>
        <v/>
      </c>
      <c r="O104" s="58" t="str">
        <f t="shared" si="1"/>
        <v/>
      </c>
    </row>
    <row r="105" spans="2:15" ht="35.25" customHeight="1">
      <c r="B105" s="16">
        <v>3</v>
      </c>
      <c r="C105" s="17"/>
      <c r="D105" s="277" t="str">
        <f>IF(C105="","",VLOOKUP(C105,'登録データ（男）'!$A$3:$W$2000,2,FALSE))</f>
        <v/>
      </c>
      <c r="E105" s="222"/>
      <c r="F105" s="277" t="str">
        <f>IF(C105="","",VLOOKUP(C105,'登録データ（男）'!$A$3:$W$2000,3,FALSE))</f>
        <v/>
      </c>
      <c r="G105" s="222"/>
      <c r="H105" s="76" t="str">
        <f>IF(C105="","",VLOOKUP(C105,'登録データ（男）'!$A$3:$W$2000,7,FALSE))</f>
        <v/>
      </c>
      <c r="I105" s="170"/>
      <c r="M105" s="58" t="str">
        <f>IF(C105="","",VLOOKUP(C105,'登録データ（男）'!$A$3:$L$1202,8))</f>
        <v/>
      </c>
      <c r="N105" s="58" t="str">
        <f>IF(C105="","",VLOOKUP(C105,'登録データ（男）'!$A$3:$L$1202,11))</f>
        <v/>
      </c>
      <c r="O105" s="58" t="str">
        <f t="shared" si="1"/>
        <v/>
      </c>
    </row>
    <row r="106" spans="2:15" ht="35.25" customHeight="1">
      <c r="B106" s="16">
        <v>4</v>
      </c>
      <c r="C106" s="17"/>
      <c r="D106" s="277" t="str">
        <f>IF(C106="","",VLOOKUP(C106,'登録データ（男）'!$A$3:$W$2000,2,FALSE))</f>
        <v/>
      </c>
      <c r="E106" s="222"/>
      <c r="F106" s="277" t="str">
        <f>IF(C106="","",VLOOKUP(C106,'登録データ（男）'!$A$3:$W$2000,3,FALSE))</f>
        <v/>
      </c>
      <c r="G106" s="222"/>
      <c r="H106" s="76" t="str">
        <f>IF(C106="","",VLOOKUP(C106,'登録データ（男）'!$A$3:$W$2000,7,FALSE))</f>
        <v/>
      </c>
      <c r="I106" s="170"/>
      <c r="M106" s="58" t="str">
        <f>IF(C106="","",VLOOKUP(C106,'登録データ（男）'!$A$3:$L$1202,8))</f>
        <v/>
      </c>
      <c r="N106" s="58" t="str">
        <f>IF(C106="","",VLOOKUP(C106,'登録データ（男）'!$A$3:$L$1202,11))</f>
        <v/>
      </c>
      <c r="O106" s="58" t="str">
        <f t="shared" si="1"/>
        <v/>
      </c>
    </row>
    <row r="107" spans="2:15" ht="35.25" customHeight="1">
      <c r="B107" s="16">
        <v>5</v>
      </c>
      <c r="C107" s="17"/>
      <c r="D107" s="277" t="str">
        <f>IF(C107="","",VLOOKUP(C107,'登録データ（男）'!$A$3:$W$2000,2,FALSE))</f>
        <v/>
      </c>
      <c r="E107" s="222"/>
      <c r="F107" s="277" t="str">
        <f>IF(C107="","",VLOOKUP(C107,'登録データ（男）'!$A$3:$W$2000,3,FALSE))</f>
        <v/>
      </c>
      <c r="G107" s="222"/>
      <c r="H107" s="76" t="str">
        <f>IF(C107="","",VLOOKUP(C107,'登録データ（男）'!$A$3:$W$2000,7,FALSE))</f>
        <v/>
      </c>
      <c r="I107" s="170"/>
      <c r="M107" s="58" t="str">
        <f>IF(C107="","",VLOOKUP(C107,'登録データ（男）'!$A$3:$L$1202,8))</f>
        <v/>
      </c>
      <c r="N107" s="58" t="str">
        <f>IF(C107="","",VLOOKUP(C107,'登録データ（男）'!$A$3:$L$1202,11))</f>
        <v/>
      </c>
      <c r="O107" s="58" t="str">
        <f t="shared" si="1"/>
        <v/>
      </c>
    </row>
    <row r="108" spans="2:15" ht="35.25" customHeight="1">
      <c r="B108" s="16">
        <v>6</v>
      </c>
      <c r="C108" s="17"/>
      <c r="D108" s="277" t="str">
        <f>IF(C108="","",VLOOKUP(C108,'登録データ（男）'!$A$3:$W$2000,2,FALSE))</f>
        <v/>
      </c>
      <c r="E108" s="222"/>
      <c r="F108" s="277" t="str">
        <f>IF(C108="","",VLOOKUP(C108,'登録データ（男）'!$A$3:$W$2000,3,FALSE))</f>
        <v/>
      </c>
      <c r="G108" s="222"/>
      <c r="H108" s="76" t="str">
        <f>IF(C108="","",VLOOKUP(C108,'登録データ（男）'!$A$3:$W$2000,7,FALSE))</f>
        <v/>
      </c>
      <c r="I108" s="170"/>
      <c r="M108" s="58" t="str">
        <f>IF(C108="","",VLOOKUP(C108,'登録データ（男）'!$A$3:$L$1202,8))</f>
        <v/>
      </c>
      <c r="N108" s="58" t="str">
        <f>IF(C108="","",VLOOKUP(C108,'登録データ（男）'!$A$3:$L$1202,11))</f>
        <v/>
      </c>
      <c r="O108" s="58" t="str">
        <f t="shared" si="1"/>
        <v/>
      </c>
    </row>
    <row r="109" spans="2:15" ht="35.25" customHeight="1">
      <c r="B109" s="315" t="s">
        <v>129</v>
      </c>
      <c r="C109" s="316"/>
      <c r="D109" s="316"/>
      <c r="E109" s="316"/>
      <c r="F109" s="316"/>
      <c r="G109" s="316"/>
      <c r="H109" s="316"/>
      <c r="I109" s="317"/>
      <c r="M109" s="58"/>
      <c r="N109" s="58"/>
      <c r="O109" s="58" t="str">
        <f t="shared" si="1"/>
        <v/>
      </c>
    </row>
    <row r="110" spans="2:15" ht="36.75" customHeight="1">
      <c r="B110" s="318"/>
      <c r="C110" s="319"/>
      <c r="D110" s="319"/>
      <c r="E110" s="319"/>
      <c r="F110" s="319"/>
      <c r="G110" s="319"/>
      <c r="H110" s="319"/>
      <c r="I110" s="320"/>
      <c r="M110" s="58"/>
      <c r="N110" s="58"/>
      <c r="O110" s="58" t="str">
        <f t="shared" si="1"/>
        <v/>
      </c>
    </row>
    <row r="111" spans="2:15" ht="36.75" customHeight="1" thickBot="1">
      <c r="B111" s="321"/>
      <c r="C111" s="322"/>
      <c r="D111" s="322"/>
      <c r="E111" s="322"/>
      <c r="F111" s="322"/>
      <c r="G111" s="322"/>
      <c r="H111" s="322"/>
      <c r="I111" s="323"/>
      <c r="M111" s="58"/>
      <c r="N111" s="58"/>
      <c r="O111" s="58" t="str">
        <f t="shared" si="1"/>
        <v/>
      </c>
    </row>
    <row r="112" spans="2:15" ht="21.75" customHeight="1">
      <c r="M112" s="58"/>
      <c r="N112" s="58"/>
      <c r="O112" s="58" t="str">
        <f t="shared" si="1"/>
        <v/>
      </c>
    </row>
    <row r="113" spans="2:15" ht="19.5" thickBot="1">
      <c r="M113" s="58"/>
      <c r="N113" s="58"/>
      <c r="O113" s="58" t="str">
        <f t="shared" si="1"/>
        <v/>
      </c>
    </row>
    <row r="114" spans="2:15">
      <c r="B114" s="346" t="s">
        <v>7354</v>
      </c>
      <c r="C114" s="347"/>
      <c r="D114" s="347"/>
      <c r="E114" s="347"/>
      <c r="F114" s="347"/>
      <c r="G114" s="347"/>
      <c r="H114" s="347"/>
      <c r="I114" s="348"/>
      <c r="M114" s="58"/>
      <c r="N114" s="58"/>
      <c r="O114" s="58" t="str">
        <f t="shared" si="1"/>
        <v/>
      </c>
    </row>
    <row r="115" spans="2:15" ht="35.25" customHeight="1" thickBot="1">
      <c r="B115" s="349"/>
      <c r="C115" s="350"/>
      <c r="D115" s="350"/>
      <c r="E115" s="350"/>
      <c r="F115" s="350"/>
      <c r="G115" s="350"/>
      <c r="H115" s="350"/>
      <c r="I115" s="351"/>
      <c r="M115" s="58"/>
      <c r="N115" s="58"/>
      <c r="O115" s="58" t="str">
        <f t="shared" si="1"/>
        <v/>
      </c>
    </row>
    <row r="116" spans="2:15" ht="35.25" customHeight="1">
      <c r="B116" s="330" t="s">
        <v>84</v>
      </c>
      <c r="C116" s="331"/>
      <c r="D116" s="352" t="str">
        <f>IF(基本情報登録!D8="","",基本情報登録!D8)</f>
        <v/>
      </c>
      <c r="E116" s="353"/>
      <c r="F116" s="353"/>
      <c r="G116" s="353"/>
      <c r="H116" s="353"/>
      <c r="I116" s="354"/>
      <c r="M116" s="58"/>
      <c r="N116" s="58"/>
      <c r="O116" s="58" t="str">
        <f t="shared" si="1"/>
        <v/>
      </c>
    </row>
    <row r="117" spans="2:15" ht="35.25" customHeight="1" thickBot="1">
      <c r="B117" s="336" t="s">
        <v>0</v>
      </c>
      <c r="C117" s="337"/>
      <c r="D117" s="355" t="str">
        <f>IF(基本情報登録!D10="","",基本情報登録!D10&amp;"C")</f>
        <v/>
      </c>
      <c r="E117" s="356"/>
      <c r="F117" s="356"/>
      <c r="G117" s="356"/>
      <c r="H117" s="356"/>
      <c r="I117" s="357"/>
      <c r="M117" s="58"/>
      <c r="N117" s="58"/>
      <c r="O117" s="58" t="str">
        <f t="shared" si="1"/>
        <v/>
      </c>
    </row>
    <row r="118" spans="2:15" ht="35.25" customHeight="1">
      <c r="B118" s="330" t="s">
        <v>87</v>
      </c>
      <c r="C118" s="331"/>
      <c r="D118" s="332"/>
      <c r="E118" s="333"/>
      <c r="F118" s="333"/>
      <c r="G118" s="333"/>
      <c r="H118" s="333"/>
      <c r="I118" s="334"/>
      <c r="M118" s="58"/>
      <c r="N118" s="58"/>
      <c r="O118" s="58" t="str">
        <f t="shared" si="1"/>
        <v/>
      </c>
    </row>
    <row r="119" spans="2:15" ht="35.25" customHeight="1">
      <c r="B119" s="221" t="s">
        <v>89</v>
      </c>
      <c r="C119" s="222"/>
      <c r="D119" s="275"/>
      <c r="E119" s="276"/>
      <c r="F119" s="276"/>
      <c r="G119" s="276"/>
      <c r="H119" s="276"/>
      <c r="I119" s="335"/>
      <c r="M119" s="58"/>
      <c r="N119" s="58"/>
      <c r="O119" s="58" t="str">
        <f t="shared" si="1"/>
        <v/>
      </c>
    </row>
    <row r="120" spans="2:15" ht="35.25" customHeight="1" thickBot="1">
      <c r="B120" s="336" t="s">
        <v>130</v>
      </c>
      <c r="C120" s="337"/>
      <c r="D120" s="338"/>
      <c r="E120" s="339"/>
      <c r="F120" s="339"/>
      <c r="G120" s="339"/>
      <c r="H120" s="339"/>
      <c r="I120" s="340"/>
      <c r="M120" s="58"/>
      <c r="N120" s="58"/>
      <c r="O120" s="58" t="str">
        <f t="shared" si="1"/>
        <v/>
      </c>
    </row>
    <row r="121" spans="2:15">
      <c r="B121" s="324" t="s">
        <v>126</v>
      </c>
      <c r="C121" s="325"/>
      <c r="D121" s="325"/>
      <c r="E121" s="325"/>
      <c r="F121" s="325"/>
      <c r="G121" s="325"/>
      <c r="H121" s="325"/>
      <c r="I121" s="326"/>
      <c r="M121" s="58"/>
      <c r="N121" s="58"/>
      <c r="O121" s="58" t="str">
        <f t="shared" si="1"/>
        <v/>
      </c>
    </row>
    <row r="122" spans="2:15" ht="19.5" thickBot="1">
      <c r="B122" s="14" t="s">
        <v>81</v>
      </c>
      <c r="C122" s="77" t="s">
        <v>82</v>
      </c>
      <c r="D122" s="327" t="s">
        <v>127</v>
      </c>
      <c r="E122" s="328"/>
      <c r="F122" s="327" t="s">
        <v>84</v>
      </c>
      <c r="G122" s="328"/>
      <c r="H122" s="77" t="s">
        <v>99</v>
      </c>
      <c r="I122" s="75" t="s">
        <v>128</v>
      </c>
      <c r="M122" s="58"/>
      <c r="N122" s="58"/>
      <c r="O122" s="58" t="str">
        <f t="shared" si="1"/>
        <v/>
      </c>
    </row>
    <row r="123" spans="2:15" ht="35.25" customHeight="1" thickTop="1">
      <c r="B123" s="15">
        <v>1</v>
      </c>
      <c r="C123" s="17"/>
      <c r="D123" s="278" t="str">
        <f>IF(C123="","",VLOOKUP(C123,'登録データ（男）'!$A$3:$W$2000,2,FALSE))</f>
        <v/>
      </c>
      <c r="E123" s="329"/>
      <c r="F123" s="278" t="str">
        <f>IF(C123="","",VLOOKUP(C123,'登録データ（男）'!$A$3:$W$2000,3,FALSE))</f>
        <v/>
      </c>
      <c r="G123" s="329"/>
      <c r="H123" s="76" t="str">
        <f>IF(C123="","",VLOOKUP(C123,'登録データ（男）'!$A$3:$W$2000,7,FALSE))</f>
        <v/>
      </c>
      <c r="I123" s="170"/>
      <c r="M123" s="58" t="str">
        <f>IF(C123="","",VLOOKUP(C123,'登録データ（男）'!$A$3:$L$1202,8))</f>
        <v/>
      </c>
      <c r="N123" s="58" t="str">
        <f>IF(C123="","",VLOOKUP(C123,'登録データ（男）'!$A$3:$L$1202,11))</f>
        <v/>
      </c>
      <c r="O123" s="58" t="str">
        <f t="shared" si="1"/>
        <v/>
      </c>
    </row>
    <row r="124" spans="2:15" ht="35.25" customHeight="1">
      <c r="B124" s="16">
        <v>2</v>
      </c>
      <c r="C124" s="17"/>
      <c r="D124" s="277" t="str">
        <f>IF(C124="","",VLOOKUP(C124,'登録データ（男）'!$A$3:$W$2000,2,FALSE))</f>
        <v/>
      </c>
      <c r="E124" s="222"/>
      <c r="F124" s="277" t="str">
        <f>IF(C124="","",VLOOKUP(C124,'登録データ（男）'!$A$3:$W$2000,3,FALSE))</f>
        <v/>
      </c>
      <c r="G124" s="222"/>
      <c r="H124" s="76" t="str">
        <f>IF(C124="","",VLOOKUP(C124,'登録データ（男）'!$A$3:$W$2000,7,FALSE))</f>
        <v/>
      </c>
      <c r="I124" s="170"/>
      <c r="M124" s="58" t="str">
        <f>IF(C124="","",VLOOKUP(C124,'登録データ（男）'!$A$3:$L$1202,8))</f>
        <v/>
      </c>
      <c r="N124" s="58" t="str">
        <f>IF(C124="","",VLOOKUP(C124,'登録データ（男）'!$A$3:$L$1202,11))</f>
        <v/>
      </c>
      <c r="O124" s="58" t="str">
        <f t="shared" si="1"/>
        <v/>
      </c>
    </row>
    <row r="125" spans="2:15" ht="35.25" customHeight="1">
      <c r="B125" s="16">
        <v>3</v>
      </c>
      <c r="C125" s="17"/>
      <c r="D125" s="277" t="str">
        <f>IF(C125="","",VLOOKUP(C125,'登録データ（男）'!$A$3:$W$2000,2,FALSE))</f>
        <v/>
      </c>
      <c r="E125" s="222"/>
      <c r="F125" s="277" t="str">
        <f>IF(C125="","",VLOOKUP(C125,'登録データ（男）'!$A$3:$W$2000,3,FALSE))</f>
        <v/>
      </c>
      <c r="G125" s="222"/>
      <c r="H125" s="76" t="str">
        <f>IF(C125="","",VLOOKUP(C125,'登録データ（男）'!$A$3:$W$2000,7,FALSE))</f>
        <v/>
      </c>
      <c r="I125" s="170"/>
      <c r="M125" s="58" t="str">
        <f>IF(C125="","",VLOOKUP(C125,'登録データ（男）'!$A$3:$L$1202,8))</f>
        <v/>
      </c>
      <c r="N125" s="58" t="str">
        <f>IF(C125="","",VLOOKUP(C125,'登録データ（男）'!$A$3:$L$1202,11))</f>
        <v/>
      </c>
      <c r="O125" s="58" t="str">
        <f t="shared" si="1"/>
        <v/>
      </c>
    </row>
    <row r="126" spans="2:15" ht="35.25" customHeight="1">
      <c r="B126" s="16">
        <v>4</v>
      </c>
      <c r="C126" s="17"/>
      <c r="D126" s="277" t="str">
        <f>IF(C126="","",VLOOKUP(C126,'登録データ（男）'!$A$3:$W$2000,2,FALSE))</f>
        <v/>
      </c>
      <c r="E126" s="222"/>
      <c r="F126" s="277" t="str">
        <f>IF(C126="","",VLOOKUP(C126,'登録データ（男）'!$A$3:$W$2000,3,FALSE))</f>
        <v/>
      </c>
      <c r="G126" s="222"/>
      <c r="H126" s="76" t="str">
        <f>IF(C126="","",VLOOKUP(C126,'登録データ（男）'!$A$3:$W$2000,7,FALSE))</f>
        <v/>
      </c>
      <c r="I126" s="170"/>
      <c r="M126" s="58" t="str">
        <f>IF(C126="","",VLOOKUP(C126,'登録データ（男）'!$A$3:$L$1202,8))</f>
        <v/>
      </c>
      <c r="N126" s="58" t="str">
        <f>IF(C126="","",VLOOKUP(C126,'登録データ（男）'!$A$3:$L$1202,11))</f>
        <v/>
      </c>
      <c r="O126" s="58" t="str">
        <f t="shared" si="1"/>
        <v/>
      </c>
    </row>
    <row r="127" spans="2:15" ht="35.25" customHeight="1">
      <c r="B127" s="16">
        <v>5</v>
      </c>
      <c r="C127" s="17"/>
      <c r="D127" s="277" t="str">
        <f>IF(C127="","",VLOOKUP(C127,'登録データ（男）'!$A$3:$W$2000,2,FALSE))</f>
        <v/>
      </c>
      <c r="E127" s="222"/>
      <c r="F127" s="277" t="str">
        <f>IF(C127="","",VLOOKUP(C127,'登録データ（男）'!$A$3:$W$2000,3,FALSE))</f>
        <v/>
      </c>
      <c r="G127" s="222"/>
      <c r="H127" s="76" t="str">
        <f>IF(C127="","",VLOOKUP(C127,'登録データ（男）'!$A$3:$W$2000,7,FALSE))</f>
        <v/>
      </c>
      <c r="I127" s="170"/>
      <c r="M127" s="58" t="str">
        <f>IF(C127="","",VLOOKUP(C127,'登録データ（男）'!$A$3:$L$1202,8))</f>
        <v/>
      </c>
      <c r="N127" s="58" t="str">
        <f>IF(C127="","",VLOOKUP(C127,'登録データ（男）'!$A$3:$L$1202,11))</f>
        <v/>
      </c>
      <c r="O127" s="58" t="str">
        <f t="shared" si="1"/>
        <v/>
      </c>
    </row>
    <row r="128" spans="2:15" ht="35.25" customHeight="1">
      <c r="B128" s="16">
        <v>6</v>
      </c>
      <c r="C128" s="17"/>
      <c r="D128" s="277" t="str">
        <f>IF(C128="","",VLOOKUP(C128,'登録データ（男）'!$A$3:$W$2000,2,FALSE))</f>
        <v/>
      </c>
      <c r="E128" s="222"/>
      <c r="F128" s="277" t="str">
        <f>IF(C128="","",VLOOKUP(C128,'登録データ（男）'!$A$3:$W$2000,3,FALSE))</f>
        <v/>
      </c>
      <c r="G128" s="222"/>
      <c r="H128" s="76" t="str">
        <f>IF(C128="","",VLOOKUP(C128,'登録データ（男）'!$A$3:$W$2000,7,FALSE))</f>
        <v/>
      </c>
      <c r="I128" s="170"/>
      <c r="M128" s="58" t="str">
        <f>IF(C128="","",VLOOKUP(C128,'登録データ（男）'!$A$3:$L$1202,8))</f>
        <v/>
      </c>
      <c r="N128" s="58" t="str">
        <f>IF(C128="","",VLOOKUP(C128,'登録データ（男）'!$A$3:$L$1202,11))</f>
        <v/>
      </c>
      <c r="O128" s="58" t="str">
        <f t="shared" si="1"/>
        <v/>
      </c>
    </row>
    <row r="129" spans="2:9">
      <c r="B129" s="315" t="s">
        <v>129</v>
      </c>
      <c r="C129" s="316"/>
      <c r="D129" s="316"/>
      <c r="E129" s="316"/>
      <c r="F129" s="316"/>
      <c r="G129" s="316"/>
      <c r="H129" s="316"/>
      <c r="I129" s="317"/>
    </row>
    <row r="130" spans="2:9">
      <c r="B130" s="318"/>
      <c r="C130" s="319"/>
      <c r="D130" s="319"/>
      <c r="E130" s="319"/>
      <c r="F130" s="319"/>
      <c r="G130" s="319"/>
      <c r="H130" s="319"/>
      <c r="I130" s="320"/>
    </row>
    <row r="131" spans="2:9" ht="19.5" thickBot="1">
      <c r="B131" s="321"/>
      <c r="C131" s="322"/>
      <c r="D131" s="322"/>
      <c r="E131" s="322"/>
      <c r="F131" s="322"/>
      <c r="G131" s="322"/>
      <c r="H131" s="322"/>
      <c r="I131" s="323"/>
    </row>
  </sheetData>
  <mergeCells count="165">
    <mergeCell ref="D108:E108"/>
    <mergeCell ref="F108:G108"/>
    <mergeCell ref="B109:I111"/>
    <mergeCell ref="D103:E103"/>
    <mergeCell ref="F103:G103"/>
    <mergeCell ref="D104:E104"/>
    <mergeCell ref="F104:G104"/>
    <mergeCell ref="D105:E105"/>
    <mergeCell ref="F105:G105"/>
    <mergeCell ref="D106:E106"/>
    <mergeCell ref="F106:G106"/>
    <mergeCell ref="D107:E107"/>
    <mergeCell ref="F107:G107"/>
    <mergeCell ref="F20:G20"/>
    <mergeCell ref="B98:C98"/>
    <mergeCell ref="D98:I98"/>
    <mergeCell ref="B99:C99"/>
    <mergeCell ref="D99:I99"/>
    <mergeCell ref="B100:C100"/>
    <mergeCell ref="D100:I100"/>
    <mergeCell ref="B101:I101"/>
    <mergeCell ref="D102:E102"/>
    <mergeCell ref="F102:G102"/>
    <mergeCell ref="B94:I95"/>
    <mergeCell ref="B96:C96"/>
    <mergeCell ref="D96:I96"/>
    <mergeCell ref="B97:C97"/>
    <mergeCell ref="D97:I97"/>
    <mergeCell ref="B21:I23"/>
    <mergeCell ref="A89:J91"/>
    <mergeCell ref="D52:I52"/>
    <mergeCell ref="B53:C53"/>
    <mergeCell ref="D53:I53"/>
    <mergeCell ref="D83:E83"/>
    <mergeCell ref="F83:G83"/>
    <mergeCell ref="D84:E84"/>
    <mergeCell ref="F84:G84"/>
    <mergeCell ref="A1:J3"/>
    <mergeCell ref="B6:I7"/>
    <mergeCell ref="B8:C8"/>
    <mergeCell ref="D8:I8"/>
    <mergeCell ref="B9:C9"/>
    <mergeCell ref="D14:E14"/>
    <mergeCell ref="F14:G14"/>
    <mergeCell ref="B13:I13"/>
    <mergeCell ref="D9:I9"/>
    <mergeCell ref="B10:C10"/>
    <mergeCell ref="B11:C11"/>
    <mergeCell ref="B12:C12"/>
    <mergeCell ref="D10:I10"/>
    <mergeCell ref="D11:I11"/>
    <mergeCell ref="D12:I12"/>
    <mergeCell ref="D18:E18"/>
    <mergeCell ref="F18:G18"/>
    <mergeCell ref="D19:E19"/>
    <mergeCell ref="B32:I32"/>
    <mergeCell ref="D33:E33"/>
    <mergeCell ref="F33:G33"/>
    <mergeCell ref="D34:E34"/>
    <mergeCell ref="F34:G34"/>
    <mergeCell ref="D15:E15"/>
    <mergeCell ref="F15:G15"/>
    <mergeCell ref="B29:C29"/>
    <mergeCell ref="D29:I29"/>
    <mergeCell ref="B30:C30"/>
    <mergeCell ref="D30:I30"/>
    <mergeCell ref="B31:C31"/>
    <mergeCell ref="D31:I31"/>
    <mergeCell ref="B25:I26"/>
    <mergeCell ref="B27:C27"/>
    <mergeCell ref="D27:I27"/>
    <mergeCell ref="B28:C28"/>
    <mergeCell ref="D28:I28"/>
    <mergeCell ref="D16:E16"/>
    <mergeCell ref="F16:G16"/>
    <mergeCell ref="D17:E17"/>
    <mergeCell ref="F17:G17"/>
    <mergeCell ref="F19:G19"/>
    <mergeCell ref="D20:E20"/>
    <mergeCell ref="D73:I73"/>
    <mergeCell ref="D38:E38"/>
    <mergeCell ref="F38:G38"/>
    <mergeCell ref="D39:E39"/>
    <mergeCell ref="F39:G39"/>
    <mergeCell ref="B40:I42"/>
    <mergeCell ref="D35:E35"/>
    <mergeCell ref="F35:G35"/>
    <mergeCell ref="D36:E36"/>
    <mergeCell ref="F36:G36"/>
    <mergeCell ref="D37:E37"/>
    <mergeCell ref="F37:G37"/>
    <mergeCell ref="A45:J47"/>
    <mergeCell ref="B54:C54"/>
    <mergeCell ref="D54:I54"/>
    <mergeCell ref="B55:C55"/>
    <mergeCell ref="D55:I55"/>
    <mergeCell ref="B56:C56"/>
    <mergeCell ref="D56:I56"/>
    <mergeCell ref="B50:I51"/>
    <mergeCell ref="B52:C52"/>
    <mergeCell ref="B85:I87"/>
    <mergeCell ref="D80:E80"/>
    <mergeCell ref="F80:G80"/>
    <mergeCell ref="D81:E81"/>
    <mergeCell ref="F81:G81"/>
    <mergeCell ref="D82:E82"/>
    <mergeCell ref="F82:G82"/>
    <mergeCell ref="B77:I77"/>
    <mergeCell ref="D60:E60"/>
    <mergeCell ref="F60:G60"/>
    <mergeCell ref="D61:E61"/>
    <mergeCell ref="F61:G61"/>
    <mergeCell ref="D62:E62"/>
    <mergeCell ref="F62:G62"/>
    <mergeCell ref="D76:I76"/>
    <mergeCell ref="B70:I71"/>
    <mergeCell ref="B72:C72"/>
    <mergeCell ref="D72:I72"/>
    <mergeCell ref="B73:C73"/>
    <mergeCell ref="B57:I57"/>
    <mergeCell ref="D58:E58"/>
    <mergeCell ref="F58:G58"/>
    <mergeCell ref="D59:E59"/>
    <mergeCell ref="F59:G59"/>
    <mergeCell ref="B114:I115"/>
    <mergeCell ref="B116:C116"/>
    <mergeCell ref="D116:I116"/>
    <mergeCell ref="B117:C117"/>
    <mergeCell ref="D117:I117"/>
    <mergeCell ref="D63:E63"/>
    <mergeCell ref="F63:G63"/>
    <mergeCell ref="D64:E64"/>
    <mergeCell ref="F64:G64"/>
    <mergeCell ref="B65:I67"/>
    <mergeCell ref="D78:E78"/>
    <mergeCell ref="F78:G78"/>
    <mergeCell ref="D79:E79"/>
    <mergeCell ref="F79:G79"/>
    <mergeCell ref="B74:C74"/>
    <mergeCell ref="D74:I74"/>
    <mergeCell ref="B75:C75"/>
    <mergeCell ref="D75:I75"/>
    <mergeCell ref="B76:C76"/>
    <mergeCell ref="B121:I121"/>
    <mergeCell ref="D122:E122"/>
    <mergeCell ref="F122:G122"/>
    <mergeCell ref="D123:E123"/>
    <mergeCell ref="F123:G123"/>
    <mergeCell ref="B118:C118"/>
    <mergeCell ref="D118:I118"/>
    <mergeCell ref="B119:C119"/>
    <mergeCell ref="D119:I119"/>
    <mergeCell ref="B120:C120"/>
    <mergeCell ref="D120:I120"/>
    <mergeCell ref="D127:E127"/>
    <mergeCell ref="F127:G127"/>
    <mergeCell ref="D128:E128"/>
    <mergeCell ref="F128:G128"/>
    <mergeCell ref="B129:I131"/>
    <mergeCell ref="D124:E124"/>
    <mergeCell ref="F124:G124"/>
    <mergeCell ref="D125:E125"/>
    <mergeCell ref="F125:G125"/>
    <mergeCell ref="D126:E126"/>
    <mergeCell ref="F126:G126"/>
  </mergeCells>
  <phoneticPr fontId="1"/>
  <pageMargins left="0.7" right="0.7" top="0.75" bottom="0.75" header="0.3" footer="0.3"/>
  <pageSetup paperSize="9" scale="63"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errorTitle="番号確認" error="入力された登録番号は正しくありません" xr:uid="{00000000-0002-0000-0200-000000000000}">
          <x14:formula1>
            <xm:f>'登録データ（男）'!$AG$3:$AG$20</xm:f>
          </x14:formula1>
          <xm:sqref>C59:C64 C34:C39 C15:C20</xm:sqref>
        </x14:dataValidation>
        <x14:dataValidation type="list" allowBlank="1" showInputMessage="1" showErrorMessage="1" errorTitle="番号確認" error="入力された登録番号は正しくありません" xr:uid="{00000000-0002-0000-0200-000001000000}">
          <x14:formula1>
            <xm:f>'登録データ（男）'!$AI$3:$AI$20</xm:f>
          </x14:formula1>
          <xm:sqref>C79:C84 C103:C108 C123:C128</xm:sqref>
        </x14:dataValidation>
        <x14:dataValidation type="list" allowBlank="1" showInputMessage="1" showErrorMessage="1" xr:uid="{00000000-0002-0000-0200-000002000000}">
          <x14:formula1>
            <xm:f>'登録データ（男）'!$BC$2:$BC$50</xm:f>
          </x14:formula1>
          <xm:sqref>I15:I20 I103:I108 I34:I39 I59:I64 I79:I84 I123:I128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sheetPr>
  <dimension ref="A1:BL108"/>
  <sheetViews>
    <sheetView showGridLines="0" showRowColHeaders="0" view="pageBreakPreview" topLeftCell="A85" zoomScale="85" zoomScaleSheetLayoutView="85" workbookViewId="0">
      <selection activeCell="G43" sqref="G43:I43"/>
    </sheetView>
  </sheetViews>
  <sheetFormatPr defaultColWidth="4.375" defaultRowHeight="18.75"/>
  <cols>
    <col min="1" max="1" width="5.625" style="18" customWidth="1"/>
    <col min="2" max="3" width="5.5" style="18" customWidth="1"/>
    <col min="4" max="5" width="20.5" style="18" customWidth="1"/>
    <col min="6" max="7" width="5.5" style="18" customWidth="1"/>
    <col min="8" max="9" width="20.5" style="18" customWidth="1"/>
    <col min="10" max="10" width="5.625" style="18" customWidth="1"/>
    <col min="11" max="11" width="4.375" style="18"/>
    <col min="12" max="12" width="9" style="18" bestFit="1" customWidth="1"/>
    <col min="13" max="16" width="18.125" style="18" customWidth="1"/>
    <col min="17" max="19" width="23.625" style="18" customWidth="1"/>
    <col min="20" max="16384" width="4.375" style="18"/>
  </cols>
  <sheetData>
    <row r="1" spans="1:18">
      <c r="A1" s="251" t="s">
        <v>4229</v>
      </c>
      <c r="B1" s="251"/>
      <c r="C1" s="251"/>
      <c r="D1" s="251"/>
      <c r="E1" s="251"/>
      <c r="F1" s="251"/>
      <c r="G1" s="251"/>
      <c r="H1" s="251"/>
      <c r="I1" s="251"/>
      <c r="J1" s="251"/>
    </row>
    <row r="2" spans="1:18">
      <c r="A2" s="251"/>
      <c r="B2" s="251"/>
      <c r="C2" s="251"/>
      <c r="D2" s="251"/>
      <c r="E2" s="251"/>
      <c r="F2" s="251"/>
      <c r="G2" s="251"/>
      <c r="H2" s="251"/>
      <c r="I2" s="251"/>
      <c r="J2" s="251"/>
    </row>
    <row r="3" spans="1:18">
      <c r="A3" s="251"/>
      <c r="B3" s="251"/>
      <c r="C3" s="251"/>
      <c r="D3" s="251"/>
      <c r="E3" s="251"/>
      <c r="F3" s="251"/>
      <c r="G3" s="251"/>
      <c r="H3" s="251"/>
      <c r="I3" s="251"/>
      <c r="J3" s="251"/>
    </row>
    <row r="4" spans="1:18">
      <c r="A4" s="19"/>
      <c r="B4" s="19"/>
      <c r="C4" s="19"/>
      <c r="D4" s="19"/>
      <c r="E4" s="19"/>
      <c r="F4" s="19"/>
      <c r="G4" s="19"/>
      <c r="H4" s="19"/>
      <c r="I4" s="19"/>
      <c r="J4" s="19"/>
    </row>
    <row r="5" spans="1:18" ht="19.5" thickBot="1">
      <c r="A5" s="19"/>
      <c r="B5" s="19"/>
      <c r="C5" s="19"/>
      <c r="D5" s="19"/>
      <c r="E5" s="19"/>
      <c r="F5" s="19"/>
      <c r="G5" s="19"/>
      <c r="H5" s="19"/>
      <c r="I5" s="19"/>
      <c r="J5" s="19"/>
    </row>
    <row r="6" spans="1:18" ht="19.5" thickBot="1">
      <c r="A6" s="20"/>
      <c r="B6" s="385" t="s">
        <v>4229</v>
      </c>
      <c r="C6" s="386"/>
      <c r="D6" s="386"/>
      <c r="E6" s="386"/>
      <c r="F6" s="386"/>
      <c r="G6" s="386"/>
      <c r="H6" s="386"/>
      <c r="I6" s="387"/>
      <c r="J6" s="20"/>
      <c r="K6" s="21"/>
      <c r="L6" s="21"/>
      <c r="M6" s="21"/>
    </row>
    <row r="7" spans="1:18">
      <c r="A7" s="20"/>
      <c r="B7" s="388" t="s">
        <v>0</v>
      </c>
      <c r="C7" s="389"/>
      <c r="D7" s="389" t="str">
        <f>IF(基本情報登録!D10="","",基本情報登録!D10)</f>
        <v/>
      </c>
      <c r="E7" s="389"/>
      <c r="F7" s="389"/>
      <c r="G7" s="389"/>
      <c r="H7" s="389"/>
      <c r="I7" s="390"/>
      <c r="J7" s="20"/>
      <c r="K7" s="21"/>
      <c r="L7" s="21"/>
      <c r="M7" s="21"/>
      <c r="N7" s="23"/>
      <c r="O7" s="23"/>
    </row>
    <row r="8" spans="1:18" ht="18.75" customHeight="1">
      <c r="A8" s="20"/>
      <c r="B8" s="391" t="s">
        <v>82</v>
      </c>
      <c r="C8" s="392"/>
      <c r="D8" s="399"/>
      <c r="E8" s="400"/>
      <c r="F8" s="400"/>
      <c r="G8" s="400"/>
      <c r="H8" s="400"/>
      <c r="I8" s="401"/>
      <c r="J8" s="24"/>
      <c r="K8" s="25"/>
      <c r="L8" s="25"/>
      <c r="M8" s="25"/>
    </row>
    <row r="9" spans="1:18">
      <c r="A9" s="26"/>
      <c r="B9" s="395" t="s">
        <v>84</v>
      </c>
      <c r="C9" s="396"/>
      <c r="D9" s="396" t="str">
        <f>IF(D8="","",VLOOKUP(D8,'登録データ（男）'!$A$3:$W$2000,3,FALSE))</f>
        <v/>
      </c>
      <c r="E9" s="396"/>
      <c r="F9" s="396"/>
      <c r="G9" s="396"/>
      <c r="H9" s="396"/>
      <c r="I9" s="407"/>
      <c r="J9" s="20"/>
      <c r="K9" s="21"/>
      <c r="L9" s="21"/>
      <c r="M9" s="21"/>
    </row>
    <row r="10" spans="1:18" ht="22.5" customHeight="1">
      <c r="A10" s="26"/>
      <c r="B10" s="395" t="s">
        <v>83</v>
      </c>
      <c r="C10" s="396"/>
      <c r="D10" s="408" t="str">
        <f>IF(D8="","",VLOOKUP(D8,'登録データ（男）'!$A$3:$W$2000,2,FALSE))</f>
        <v/>
      </c>
      <c r="E10" s="408"/>
      <c r="F10" s="408"/>
      <c r="G10" s="408"/>
      <c r="H10" s="408"/>
      <c r="I10" s="409"/>
      <c r="J10" s="20"/>
      <c r="K10" s="21"/>
      <c r="L10" s="21"/>
      <c r="M10" s="21"/>
    </row>
    <row r="11" spans="1:18" ht="18.75" customHeight="1">
      <c r="A11" s="26"/>
      <c r="B11" s="410" t="s">
        <v>99</v>
      </c>
      <c r="C11" s="198"/>
      <c r="D11" s="27" t="str">
        <f>IF(D8="","",VLOOKUP(D8,'登録データ（男）'!$A$3:$W$2000,7,FALSE))</f>
        <v/>
      </c>
      <c r="E11" s="396" t="s">
        <v>128</v>
      </c>
      <c r="F11" s="396"/>
      <c r="G11" s="411"/>
      <c r="H11" s="411"/>
      <c r="I11" s="412"/>
      <c r="J11" s="20"/>
      <c r="K11" s="21"/>
      <c r="L11" s="21"/>
      <c r="M11" s="21"/>
    </row>
    <row r="12" spans="1:18" ht="18.75" customHeight="1">
      <c r="A12" s="26"/>
      <c r="B12" s="395" t="s">
        <v>87</v>
      </c>
      <c r="C12" s="396"/>
      <c r="D12" s="397"/>
      <c r="E12" s="397"/>
      <c r="F12" s="397"/>
      <c r="G12" s="397"/>
      <c r="H12" s="397"/>
      <c r="I12" s="398"/>
      <c r="J12" s="20"/>
      <c r="K12" s="21"/>
      <c r="L12" s="21"/>
      <c r="M12" s="21"/>
    </row>
    <row r="13" spans="1:18">
      <c r="A13" s="26"/>
      <c r="B13" s="395" t="s">
        <v>89</v>
      </c>
      <c r="C13" s="396"/>
      <c r="D13" s="397"/>
      <c r="E13" s="397"/>
      <c r="F13" s="397"/>
      <c r="G13" s="397"/>
      <c r="H13" s="397"/>
      <c r="I13" s="398"/>
      <c r="J13" s="20"/>
      <c r="K13" s="21"/>
      <c r="L13" s="21"/>
      <c r="M13" s="21"/>
    </row>
    <row r="14" spans="1:18" ht="19.5" thickBot="1">
      <c r="A14" s="26"/>
      <c r="B14" s="402" t="s">
        <v>130</v>
      </c>
      <c r="C14" s="403"/>
      <c r="D14" s="404"/>
      <c r="E14" s="405"/>
      <c r="F14" s="405"/>
      <c r="G14" s="405"/>
      <c r="H14" s="405"/>
      <c r="I14" s="406"/>
      <c r="J14" s="20"/>
      <c r="K14" s="21"/>
      <c r="L14" s="21"/>
      <c r="M14" s="21"/>
    </row>
    <row r="15" spans="1:18" ht="19.5" thickBot="1">
      <c r="A15" s="28"/>
      <c r="B15" s="416" t="s">
        <v>160</v>
      </c>
      <c r="C15" s="417"/>
      <c r="D15" s="417"/>
      <c r="E15" s="417"/>
      <c r="F15" s="417"/>
      <c r="G15" s="417"/>
      <c r="H15" s="417"/>
      <c r="I15" s="418"/>
      <c r="J15" s="29"/>
      <c r="K15" s="30"/>
      <c r="L15" s="30"/>
      <c r="M15" s="30"/>
    </row>
    <row r="16" spans="1:18">
      <c r="A16" s="20"/>
      <c r="B16" s="419" t="s">
        <v>102</v>
      </c>
      <c r="C16" s="196"/>
      <c r="D16" s="420"/>
      <c r="E16" s="421"/>
      <c r="F16" s="422" t="s">
        <v>194</v>
      </c>
      <c r="G16" s="423"/>
      <c r="H16" s="424"/>
      <c r="I16" s="425"/>
      <c r="J16" s="31"/>
      <c r="K16" s="30"/>
      <c r="L16" s="30"/>
      <c r="M16" s="30"/>
      <c r="O16" s="32"/>
      <c r="P16" s="30"/>
      <c r="Q16" s="30"/>
      <c r="R16" s="30"/>
    </row>
    <row r="17" spans="1:64">
      <c r="A17" s="20"/>
      <c r="B17" s="395" t="s">
        <v>109</v>
      </c>
      <c r="C17" s="396"/>
      <c r="D17" s="413"/>
      <c r="E17" s="414"/>
      <c r="F17" s="415" t="s">
        <v>161</v>
      </c>
      <c r="G17" s="396"/>
      <c r="H17" s="413"/>
      <c r="I17" s="414"/>
      <c r="J17" s="29"/>
      <c r="K17" s="30"/>
      <c r="L17" s="30"/>
      <c r="M17" s="30"/>
      <c r="O17" s="32"/>
      <c r="P17" s="33"/>
      <c r="Q17" s="33"/>
      <c r="R17" s="33"/>
    </row>
    <row r="18" spans="1:64">
      <c r="A18" s="20"/>
      <c r="B18" s="395" t="s">
        <v>111</v>
      </c>
      <c r="C18" s="396"/>
      <c r="D18" s="413"/>
      <c r="E18" s="414"/>
      <c r="F18" s="415" t="s">
        <v>108</v>
      </c>
      <c r="G18" s="396"/>
      <c r="H18" s="413"/>
      <c r="I18" s="414"/>
      <c r="J18" s="29"/>
      <c r="K18" s="30"/>
      <c r="L18" s="30"/>
      <c r="M18" s="30"/>
      <c r="O18" s="32"/>
      <c r="P18" s="30"/>
      <c r="Q18" s="30"/>
      <c r="R18" s="30"/>
    </row>
    <row r="19" spans="1:64">
      <c r="A19" s="20"/>
      <c r="B19" s="395" t="s">
        <v>107</v>
      </c>
      <c r="C19" s="396"/>
      <c r="D19" s="413"/>
      <c r="E19" s="414"/>
      <c r="F19" s="415" t="s">
        <v>114</v>
      </c>
      <c r="G19" s="396"/>
      <c r="H19" s="413"/>
      <c r="I19" s="414"/>
      <c r="J19" s="29"/>
      <c r="K19" s="30"/>
      <c r="L19" s="30"/>
      <c r="M19" s="30"/>
      <c r="O19" s="32"/>
      <c r="P19" s="30"/>
      <c r="Q19" s="30"/>
      <c r="R19" s="30"/>
    </row>
    <row r="20" spans="1:64" ht="19.5" thickBot="1">
      <c r="A20" s="20"/>
      <c r="B20" s="402" t="s">
        <v>104</v>
      </c>
      <c r="C20" s="403"/>
      <c r="D20" s="426"/>
      <c r="E20" s="427"/>
      <c r="F20" s="428" t="s">
        <v>105</v>
      </c>
      <c r="G20" s="403"/>
      <c r="H20" s="426"/>
      <c r="I20" s="427"/>
      <c r="J20" s="20"/>
      <c r="K20" s="22"/>
      <c r="L20" s="22"/>
      <c r="M20" s="22"/>
      <c r="O20" s="32"/>
      <c r="P20" s="30"/>
      <c r="Q20" s="30"/>
      <c r="R20" s="30"/>
    </row>
    <row r="21" spans="1:64" ht="19.5" thickBot="1">
      <c r="A21" s="19"/>
      <c r="B21" s="19"/>
      <c r="C21" s="19"/>
      <c r="D21" s="19"/>
      <c r="E21" s="19"/>
      <c r="F21" s="19"/>
      <c r="G21" s="19"/>
      <c r="H21" s="19"/>
      <c r="I21" s="19"/>
      <c r="J21" s="19"/>
    </row>
    <row r="22" spans="1:64" ht="19.5" thickBot="1">
      <c r="A22" s="20"/>
      <c r="B22" s="385" t="s">
        <v>4229</v>
      </c>
      <c r="C22" s="386"/>
      <c r="D22" s="386"/>
      <c r="E22" s="386"/>
      <c r="F22" s="386"/>
      <c r="G22" s="386"/>
      <c r="H22" s="386"/>
      <c r="I22" s="387"/>
      <c r="J22" s="20"/>
      <c r="K22" s="21"/>
      <c r="L22" s="21"/>
      <c r="M22" s="21"/>
      <c r="BG22" s="393"/>
      <c r="BH22" s="393"/>
      <c r="BI22" s="393"/>
      <c r="BJ22" s="393"/>
      <c r="BK22" s="393"/>
      <c r="BL22" s="394"/>
    </row>
    <row r="23" spans="1:64">
      <c r="A23" s="20"/>
      <c r="B23" s="388" t="s">
        <v>78</v>
      </c>
      <c r="C23" s="389"/>
      <c r="D23" s="389" t="str">
        <f>IF(基本情報登録!D10="","",基本情報登録!D10)</f>
        <v/>
      </c>
      <c r="E23" s="389"/>
      <c r="F23" s="389"/>
      <c r="G23" s="389"/>
      <c r="H23" s="389"/>
      <c r="I23" s="390"/>
      <c r="J23" s="20"/>
      <c r="K23" s="21"/>
      <c r="L23" s="21"/>
      <c r="M23" s="21"/>
    </row>
    <row r="24" spans="1:64" ht="18.75" customHeight="1">
      <c r="A24" s="20"/>
      <c r="B24" s="391" t="s">
        <v>82</v>
      </c>
      <c r="C24" s="392"/>
      <c r="D24" s="393"/>
      <c r="E24" s="393"/>
      <c r="F24" s="393"/>
      <c r="G24" s="393"/>
      <c r="H24" s="393"/>
      <c r="I24" s="394"/>
      <c r="J24" s="24"/>
      <c r="K24" s="25"/>
      <c r="L24" s="25"/>
      <c r="M24" s="25"/>
    </row>
    <row r="25" spans="1:64">
      <c r="A25" s="26"/>
      <c r="B25" s="395" t="s">
        <v>84</v>
      </c>
      <c r="C25" s="396"/>
      <c r="D25" s="396" t="str">
        <f>IF(D24="","",VLOOKUP(D24,'登録データ（男）'!$A$3:$W$2000,3,FALSE))</f>
        <v/>
      </c>
      <c r="E25" s="396"/>
      <c r="F25" s="396"/>
      <c r="G25" s="396"/>
      <c r="H25" s="396"/>
      <c r="I25" s="407"/>
      <c r="J25" s="20"/>
      <c r="K25" s="21"/>
      <c r="L25" s="21"/>
      <c r="M25" s="21"/>
    </row>
    <row r="26" spans="1:64" ht="22.5" customHeight="1">
      <c r="A26" s="26"/>
      <c r="B26" s="395" t="s">
        <v>83</v>
      </c>
      <c r="C26" s="396"/>
      <c r="D26" s="408" t="str">
        <f>IF(D24="","",VLOOKUP(D24,'登録データ（男）'!$A$3:$W$2000,2,FALSE))</f>
        <v/>
      </c>
      <c r="E26" s="408"/>
      <c r="F26" s="408"/>
      <c r="G26" s="408"/>
      <c r="H26" s="408"/>
      <c r="I26" s="409"/>
      <c r="J26" s="20"/>
      <c r="K26" s="21"/>
      <c r="L26" s="21"/>
      <c r="M26" s="21"/>
    </row>
    <row r="27" spans="1:64" ht="18.75" customHeight="1">
      <c r="A27" s="26"/>
      <c r="B27" s="410" t="s">
        <v>99</v>
      </c>
      <c r="C27" s="198"/>
      <c r="D27" s="27" t="str">
        <f>IF(D24="","",VLOOKUP(D24,'登録データ（男）'!$A$3:$W$2000,7,FALSE))</f>
        <v/>
      </c>
      <c r="E27" s="396" t="s">
        <v>128</v>
      </c>
      <c r="F27" s="396"/>
      <c r="G27" s="411"/>
      <c r="H27" s="411"/>
      <c r="I27" s="412"/>
      <c r="J27" s="20"/>
      <c r="K27" s="21"/>
      <c r="L27" s="21"/>
      <c r="M27" s="21"/>
    </row>
    <row r="28" spans="1:64" ht="18.75" customHeight="1">
      <c r="A28" s="26"/>
      <c r="B28" s="395" t="s">
        <v>87</v>
      </c>
      <c r="C28" s="396"/>
      <c r="D28" s="397"/>
      <c r="E28" s="397"/>
      <c r="F28" s="397"/>
      <c r="G28" s="397"/>
      <c r="H28" s="397"/>
      <c r="I28" s="398"/>
      <c r="J28" s="20"/>
      <c r="K28" s="21"/>
      <c r="L28" s="21"/>
      <c r="M28" s="21"/>
    </row>
    <row r="29" spans="1:64">
      <c r="A29" s="26"/>
      <c r="B29" s="395" t="s">
        <v>89</v>
      </c>
      <c r="C29" s="396"/>
      <c r="D29" s="397"/>
      <c r="E29" s="397"/>
      <c r="F29" s="397"/>
      <c r="G29" s="397"/>
      <c r="H29" s="397"/>
      <c r="I29" s="398"/>
      <c r="J29" s="20"/>
      <c r="K29" s="21"/>
      <c r="L29" s="21"/>
      <c r="M29" s="21"/>
    </row>
    <row r="30" spans="1:64" ht="19.5" thickBot="1">
      <c r="A30" s="26"/>
      <c r="B30" s="402" t="s">
        <v>130</v>
      </c>
      <c r="C30" s="403"/>
      <c r="D30" s="404"/>
      <c r="E30" s="405"/>
      <c r="F30" s="405"/>
      <c r="G30" s="405"/>
      <c r="H30" s="405"/>
      <c r="I30" s="406"/>
      <c r="J30" s="20"/>
      <c r="K30" s="21"/>
      <c r="L30" s="21"/>
      <c r="M30" s="21"/>
    </row>
    <row r="31" spans="1:64" ht="19.5" thickBot="1">
      <c r="A31" s="28"/>
      <c r="B31" s="416" t="s">
        <v>160</v>
      </c>
      <c r="C31" s="417"/>
      <c r="D31" s="417"/>
      <c r="E31" s="417"/>
      <c r="F31" s="417"/>
      <c r="G31" s="417"/>
      <c r="H31" s="417"/>
      <c r="I31" s="418"/>
      <c r="J31" s="29"/>
      <c r="K31" s="30"/>
      <c r="L31" s="30"/>
      <c r="M31" s="30"/>
    </row>
    <row r="32" spans="1:64">
      <c r="A32" s="20"/>
      <c r="B32" s="419" t="s">
        <v>102</v>
      </c>
      <c r="C32" s="196"/>
      <c r="D32" s="420"/>
      <c r="E32" s="421"/>
      <c r="F32" s="422" t="s">
        <v>194</v>
      </c>
      <c r="G32" s="423"/>
      <c r="H32" s="424"/>
      <c r="I32" s="425"/>
      <c r="J32" s="31"/>
      <c r="K32" s="30"/>
      <c r="L32" s="30"/>
      <c r="M32" s="30"/>
      <c r="O32" s="32"/>
      <c r="P32" s="30"/>
      <c r="Q32" s="30"/>
      <c r="R32" s="30"/>
    </row>
    <row r="33" spans="1:18">
      <c r="A33" s="20"/>
      <c r="B33" s="395" t="s">
        <v>109</v>
      </c>
      <c r="C33" s="396"/>
      <c r="D33" s="413"/>
      <c r="E33" s="414"/>
      <c r="F33" s="415" t="s">
        <v>112</v>
      </c>
      <c r="G33" s="396"/>
      <c r="H33" s="413"/>
      <c r="I33" s="414"/>
      <c r="J33" s="29"/>
      <c r="K33" s="30"/>
      <c r="L33" s="30"/>
      <c r="M33" s="30"/>
      <c r="O33" s="32"/>
      <c r="P33" s="33"/>
      <c r="Q33" s="33"/>
      <c r="R33" s="33"/>
    </row>
    <row r="34" spans="1:18">
      <c r="A34" s="20"/>
      <c r="B34" s="395" t="s">
        <v>111</v>
      </c>
      <c r="C34" s="396"/>
      <c r="D34" s="413"/>
      <c r="E34" s="414"/>
      <c r="F34" s="415" t="s">
        <v>108</v>
      </c>
      <c r="G34" s="396"/>
      <c r="H34" s="413"/>
      <c r="I34" s="414"/>
      <c r="J34" s="29"/>
      <c r="K34" s="30"/>
      <c r="L34" s="30"/>
      <c r="M34" s="30"/>
      <c r="O34" s="32"/>
      <c r="P34" s="30"/>
      <c r="Q34" s="30"/>
      <c r="R34" s="30"/>
    </row>
    <row r="35" spans="1:18">
      <c r="A35" s="20"/>
      <c r="B35" s="395" t="s">
        <v>107</v>
      </c>
      <c r="C35" s="396"/>
      <c r="D35" s="413"/>
      <c r="E35" s="414"/>
      <c r="F35" s="415" t="s">
        <v>114</v>
      </c>
      <c r="G35" s="396"/>
      <c r="H35" s="413"/>
      <c r="I35" s="414"/>
      <c r="J35" s="29"/>
      <c r="K35" s="30"/>
      <c r="L35" s="30"/>
      <c r="M35" s="30"/>
      <c r="O35" s="32"/>
      <c r="P35" s="30"/>
      <c r="Q35" s="30"/>
      <c r="R35" s="30"/>
    </row>
    <row r="36" spans="1:18" ht="19.5" thickBot="1">
      <c r="A36" s="20"/>
      <c r="B36" s="402" t="s">
        <v>104</v>
      </c>
      <c r="C36" s="403"/>
      <c r="D36" s="426"/>
      <c r="E36" s="427"/>
      <c r="F36" s="428" t="s">
        <v>105</v>
      </c>
      <c r="G36" s="403"/>
      <c r="H36" s="426"/>
      <c r="I36" s="427"/>
      <c r="J36" s="20"/>
      <c r="K36" s="22"/>
      <c r="L36" s="22"/>
      <c r="M36" s="22"/>
      <c r="O36" s="32"/>
      <c r="P36" s="30"/>
      <c r="Q36" s="30"/>
      <c r="R36" s="30"/>
    </row>
    <row r="37" spans="1:18" ht="19.5" thickBot="1">
      <c r="A37" s="19"/>
      <c r="B37" s="19"/>
      <c r="C37" s="19"/>
      <c r="D37" s="19"/>
      <c r="E37" s="19"/>
      <c r="F37" s="19"/>
      <c r="G37" s="19"/>
      <c r="H37" s="19"/>
      <c r="I37" s="19"/>
      <c r="J37" s="19"/>
    </row>
    <row r="38" spans="1:18" ht="19.5" thickBot="1">
      <c r="A38" s="20"/>
      <c r="B38" s="385" t="s">
        <v>4229</v>
      </c>
      <c r="C38" s="386"/>
      <c r="D38" s="386"/>
      <c r="E38" s="386"/>
      <c r="F38" s="386"/>
      <c r="G38" s="386"/>
      <c r="H38" s="386"/>
      <c r="I38" s="387"/>
      <c r="J38" s="20"/>
      <c r="K38" s="21"/>
      <c r="L38" s="21"/>
      <c r="M38" s="21"/>
    </row>
    <row r="39" spans="1:18">
      <c r="A39" s="20"/>
      <c r="B39" s="388" t="s">
        <v>0</v>
      </c>
      <c r="C39" s="389"/>
      <c r="D39" s="389" t="str">
        <f>IF(基本情報登録!D10="","",基本情報登録!D10)</f>
        <v/>
      </c>
      <c r="E39" s="389"/>
      <c r="F39" s="389"/>
      <c r="G39" s="389"/>
      <c r="H39" s="389"/>
      <c r="I39" s="390"/>
      <c r="J39" s="20"/>
      <c r="K39" s="21"/>
      <c r="L39" s="21"/>
      <c r="M39" s="21"/>
    </row>
    <row r="40" spans="1:18" ht="18.75" customHeight="1">
      <c r="A40" s="20"/>
      <c r="B40" s="391" t="s">
        <v>82</v>
      </c>
      <c r="C40" s="392"/>
      <c r="D40" s="393"/>
      <c r="E40" s="393"/>
      <c r="F40" s="393"/>
      <c r="G40" s="393"/>
      <c r="H40" s="393"/>
      <c r="I40" s="394"/>
      <c r="J40" s="24"/>
      <c r="K40" s="25"/>
      <c r="L40" s="25"/>
      <c r="M40" s="25"/>
    </row>
    <row r="41" spans="1:18">
      <c r="A41" s="26"/>
      <c r="B41" s="395" t="s">
        <v>84</v>
      </c>
      <c r="C41" s="396"/>
      <c r="D41" s="396" t="str">
        <f>IF(D40="","",VLOOKUP(D40,'登録データ（男）'!$A$3:$W$2000,3,FALSE))</f>
        <v/>
      </c>
      <c r="E41" s="396"/>
      <c r="F41" s="396"/>
      <c r="G41" s="396"/>
      <c r="H41" s="396"/>
      <c r="I41" s="407"/>
      <c r="J41" s="20"/>
      <c r="K41" s="21"/>
      <c r="L41" s="21"/>
      <c r="M41" s="21"/>
    </row>
    <row r="42" spans="1:18" ht="22.5" customHeight="1">
      <c r="A42" s="26"/>
      <c r="B42" s="395" t="s">
        <v>83</v>
      </c>
      <c r="C42" s="396"/>
      <c r="D42" s="408" t="str">
        <f>IF(D40="","",VLOOKUP(D40,'登録データ（男）'!$A$3:$W$2000,2,FALSE))</f>
        <v/>
      </c>
      <c r="E42" s="408"/>
      <c r="F42" s="408"/>
      <c r="G42" s="408"/>
      <c r="H42" s="408"/>
      <c r="I42" s="409"/>
      <c r="J42" s="20"/>
      <c r="K42" s="21"/>
      <c r="L42" s="21"/>
      <c r="M42" s="21"/>
    </row>
    <row r="43" spans="1:18" ht="18.75" customHeight="1">
      <c r="A43" s="26"/>
      <c r="B43" s="410" t="s">
        <v>99</v>
      </c>
      <c r="C43" s="198"/>
      <c r="D43" s="27" t="str">
        <f>IF(D40="","",VLOOKUP(D40,'登録データ（男）'!$A$3:$W$2000,7,FALSE))</f>
        <v/>
      </c>
      <c r="E43" s="396" t="s">
        <v>128</v>
      </c>
      <c r="F43" s="396"/>
      <c r="G43" s="411"/>
      <c r="H43" s="411"/>
      <c r="I43" s="412"/>
      <c r="J43" s="20"/>
      <c r="K43" s="21"/>
      <c r="L43" s="21"/>
      <c r="M43" s="21"/>
    </row>
    <row r="44" spans="1:18" ht="18.75" customHeight="1">
      <c r="A44" s="26"/>
      <c r="B44" s="395" t="s">
        <v>87</v>
      </c>
      <c r="C44" s="396"/>
      <c r="D44" s="397"/>
      <c r="E44" s="397"/>
      <c r="F44" s="397"/>
      <c r="G44" s="397"/>
      <c r="H44" s="397"/>
      <c r="I44" s="398"/>
      <c r="J44" s="20"/>
      <c r="K44" s="21"/>
      <c r="L44" s="21"/>
      <c r="M44" s="21"/>
    </row>
    <row r="45" spans="1:18">
      <c r="A45" s="26"/>
      <c r="B45" s="395" t="s">
        <v>89</v>
      </c>
      <c r="C45" s="396"/>
      <c r="D45" s="397"/>
      <c r="E45" s="397"/>
      <c r="F45" s="397"/>
      <c r="G45" s="397"/>
      <c r="H45" s="397"/>
      <c r="I45" s="398"/>
      <c r="J45" s="20"/>
      <c r="K45" s="21"/>
      <c r="L45" s="21"/>
      <c r="M45" s="21"/>
    </row>
    <row r="46" spans="1:18" ht="19.5" thickBot="1">
      <c r="A46" s="26"/>
      <c r="B46" s="402" t="s">
        <v>130</v>
      </c>
      <c r="C46" s="403"/>
      <c r="D46" s="405"/>
      <c r="E46" s="405"/>
      <c r="F46" s="405"/>
      <c r="G46" s="405"/>
      <c r="H46" s="405"/>
      <c r="I46" s="406"/>
      <c r="J46" s="20"/>
      <c r="K46" s="21"/>
      <c r="L46" s="21"/>
      <c r="M46" s="21"/>
    </row>
    <row r="47" spans="1:18" ht="19.5" thickBot="1">
      <c r="A47" s="28"/>
      <c r="B47" s="416" t="s">
        <v>160</v>
      </c>
      <c r="C47" s="417"/>
      <c r="D47" s="417"/>
      <c r="E47" s="417"/>
      <c r="F47" s="417"/>
      <c r="G47" s="417"/>
      <c r="H47" s="417"/>
      <c r="I47" s="418"/>
      <c r="J47" s="29"/>
      <c r="K47" s="30"/>
      <c r="L47" s="30"/>
      <c r="M47" s="30"/>
    </row>
    <row r="48" spans="1:18">
      <c r="A48" s="20"/>
      <c r="B48" s="419" t="s">
        <v>102</v>
      </c>
      <c r="C48" s="196"/>
      <c r="D48" s="420"/>
      <c r="E48" s="421"/>
      <c r="F48" s="422" t="s">
        <v>194</v>
      </c>
      <c r="G48" s="423"/>
      <c r="H48" s="424"/>
      <c r="I48" s="425"/>
      <c r="J48" s="31"/>
      <c r="K48" s="30"/>
      <c r="L48" s="30"/>
      <c r="M48" s="30"/>
      <c r="O48" s="32"/>
      <c r="P48" s="30"/>
      <c r="Q48" s="30"/>
      <c r="R48" s="30"/>
    </row>
    <row r="49" spans="1:18">
      <c r="A49" s="20"/>
      <c r="B49" s="395" t="s">
        <v>162</v>
      </c>
      <c r="C49" s="396"/>
      <c r="D49" s="413"/>
      <c r="E49" s="414"/>
      <c r="F49" s="415" t="s">
        <v>161</v>
      </c>
      <c r="G49" s="396"/>
      <c r="H49" s="413"/>
      <c r="I49" s="414"/>
      <c r="J49" s="29"/>
      <c r="K49" s="30"/>
      <c r="L49" s="30"/>
      <c r="M49" s="30"/>
      <c r="O49" s="32"/>
      <c r="P49" s="33"/>
      <c r="Q49" s="33"/>
      <c r="R49" s="33"/>
    </row>
    <row r="50" spans="1:18">
      <c r="A50" s="20"/>
      <c r="B50" s="395" t="s">
        <v>111</v>
      </c>
      <c r="C50" s="396"/>
      <c r="D50" s="413"/>
      <c r="E50" s="414"/>
      <c r="F50" s="415" t="s">
        <v>108</v>
      </c>
      <c r="G50" s="396"/>
      <c r="H50" s="413"/>
      <c r="I50" s="414"/>
      <c r="J50" s="29"/>
      <c r="K50" s="30"/>
      <c r="L50" s="30"/>
      <c r="M50" s="30"/>
      <c r="O50" s="32"/>
      <c r="P50" s="30"/>
      <c r="Q50" s="30"/>
      <c r="R50" s="30"/>
    </row>
    <row r="51" spans="1:18">
      <c r="A51" s="20"/>
      <c r="B51" s="395" t="s">
        <v>107</v>
      </c>
      <c r="C51" s="396"/>
      <c r="D51" s="413"/>
      <c r="E51" s="414"/>
      <c r="F51" s="415" t="s">
        <v>114</v>
      </c>
      <c r="G51" s="396"/>
      <c r="H51" s="413"/>
      <c r="I51" s="414"/>
      <c r="J51" s="29"/>
      <c r="K51" s="30"/>
      <c r="L51" s="30"/>
      <c r="M51" s="30"/>
      <c r="O51" s="32"/>
      <c r="P51" s="30"/>
      <c r="Q51" s="30"/>
      <c r="R51" s="30"/>
    </row>
    <row r="52" spans="1:18" ht="19.5" thickBot="1">
      <c r="A52" s="20"/>
      <c r="B52" s="402" t="s">
        <v>104</v>
      </c>
      <c r="C52" s="403"/>
      <c r="D52" s="426"/>
      <c r="E52" s="427"/>
      <c r="F52" s="428" t="s">
        <v>105</v>
      </c>
      <c r="G52" s="403"/>
      <c r="H52" s="426"/>
      <c r="I52" s="427"/>
      <c r="J52" s="20"/>
      <c r="K52" s="22"/>
      <c r="L52" s="22"/>
      <c r="M52" s="22"/>
      <c r="O52" s="32"/>
      <c r="P52" s="30"/>
      <c r="Q52" s="30"/>
      <c r="R52" s="30"/>
    </row>
    <row r="53" spans="1:18">
      <c r="A53" s="19"/>
      <c r="B53" s="19"/>
      <c r="C53" s="19"/>
      <c r="D53" s="19"/>
      <c r="E53" s="19"/>
      <c r="F53" s="19"/>
      <c r="G53" s="19"/>
      <c r="H53" s="19"/>
      <c r="I53" s="19"/>
      <c r="J53" s="19"/>
    </row>
    <row r="54" spans="1:18">
      <c r="A54" s="34"/>
      <c r="B54" s="34"/>
      <c r="C54" s="34"/>
      <c r="D54" s="34"/>
      <c r="E54" s="34"/>
      <c r="F54" s="34"/>
      <c r="G54" s="34"/>
      <c r="H54" s="34"/>
      <c r="I54" s="34"/>
      <c r="J54" s="34"/>
    </row>
    <row r="55" spans="1:18">
      <c r="A55" s="251" t="s">
        <v>4229</v>
      </c>
      <c r="B55" s="251"/>
      <c r="C55" s="251"/>
      <c r="D55" s="251"/>
      <c r="E55" s="251"/>
      <c r="F55" s="251"/>
      <c r="G55" s="251"/>
      <c r="H55" s="251"/>
      <c r="I55" s="251"/>
      <c r="J55" s="251"/>
    </row>
    <row r="56" spans="1:18">
      <c r="A56" s="251"/>
      <c r="B56" s="251"/>
      <c r="C56" s="251"/>
      <c r="D56" s="251"/>
      <c r="E56" s="251"/>
      <c r="F56" s="251"/>
      <c r="G56" s="251"/>
      <c r="H56" s="251"/>
      <c r="I56" s="251"/>
      <c r="J56" s="251"/>
    </row>
    <row r="57" spans="1:18">
      <c r="A57" s="251"/>
      <c r="B57" s="251"/>
      <c r="C57" s="251"/>
      <c r="D57" s="251"/>
      <c r="E57" s="251"/>
      <c r="F57" s="251"/>
      <c r="G57" s="251"/>
      <c r="H57" s="251"/>
      <c r="I57" s="251"/>
      <c r="J57" s="251"/>
    </row>
    <row r="58" spans="1:18">
      <c r="A58" s="19"/>
      <c r="B58" s="19"/>
      <c r="C58" s="19"/>
      <c r="D58" s="19"/>
      <c r="E58" s="19"/>
      <c r="F58" s="19"/>
      <c r="G58" s="19"/>
      <c r="H58" s="19"/>
      <c r="I58" s="19"/>
      <c r="J58" s="19"/>
    </row>
    <row r="59" spans="1:18" ht="19.5" thickBot="1">
      <c r="A59" s="19"/>
      <c r="B59" s="19"/>
      <c r="C59" s="19"/>
      <c r="D59" s="19"/>
      <c r="E59" s="19"/>
      <c r="F59" s="19"/>
      <c r="G59" s="19"/>
      <c r="H59" s="19"/>
      <c r="I59" s="19"/>
      <c r="J59" s="19"/>
    </row>
    <row r="60" spans="1:18" ht="19.5" thickBot="1">
      <c r="A60" s="20"/>
      <c r="B60" s="385" t="s">
        <v>4229</v>
      </c>
      <c r="C60" s="386"/>
      <c r="D60" s="386"/>
      <c r="E60" s="386"/>
      <c r="F60" s="386"/>
      <c r="G60" s="386"/>
      <c r="H60" s="386"/>
      <c r="I60" s="387"/>
      <c r="J60" s="20"/>
    </row>
    <row r="61" spans="1:18">
      <c r="A61" s="20"/>
      <c r="B61" s="388" t="s">
        <v>0</v>
      </c>
      <c r="C61" s="389"/>
      <c r="D61" s="389" t="str">
        <f>IF(基本情報登録!D10="","",基本情報登録!D10)</f>
        <v/>
      </c>
      <c r="E61" s="389"/>
      <c r="F61" s="389"/>
      <c r="G61" s="389"/>
      <c r="H61" s="389"/>
      <c r="I61" s="390"/>
      <c r="J61" s="20"/>
    </row>
    <row r="62" spans="1:18">
      <c r="A62" s="20"/>
      <c r="B62" s="391" t="s">
        <v>82</v>
      </c>
      <c r="C62" s="392"/>
      <c r="D62" s="393"/>
      <c r="E62" s="393"/>
      <c r="F62" s="393"/>
      <c r="G62" s="393"/>
      <c r="H62" s="393"/>
      <c r="I62" s="394"/>
      <c r="J62" s="24"/>
    </row>
    <row r="63" spans="1:18">
      <c r="A63" s="26"/>
      <c r="B63" s="395" t="s">
        <v>84</v>
      </c>
      <c r="C63" s="396"/>
      <c r="D63" s="396" t="str">
        <f>IF(D62="","",VLOOKUP(D62,'登録データ（男）'!$A$3:$W$2000,3,FALSE))</f>
        <v/>
      </c>
      <c r="E63" s="396"/>
      <c r="F63" s="396"/>
      <c r="G63" s="396"/>
      <c r="H63" s="396"/>
      <c r="I63" s="407"/>
      <c r="J63" s="20"/>
    </row>
    <row r="64" spans="1:18" ht="22.5">
      <c r="A64" s="26"/>
      <c r="B64" s="395" t="s">
        <v>83</v>
      </c>
      <c r="C64" s="396"/>
      <c r="D64" s="408" t="str">
        <f>IF(D62="","",VLOOKUP(D62,'登録データ（男）'!$A$3:$W$2000,2,FALSE))</f>
        <v/>
      </c>
      <c r="E64" s="408"/>
      <c r="F64" s="408"/>
      <c r="G64" s="408"/>
      <c r="H64" s="408"/>
      <c r="I64" s="409"/>
      <c r="J64" s="20"/>
    </row>
    <row r="65" spans="1:10">
      <c r="A65" s="26"/>
      <c r="B65" s="410" t="s">
        <v>99</v>
      </c>
      <c r="C65" s="198"/>
      <c r="D65" s="27" t="str">
        <f>IF(D62="","",VLOOKUP(D62,'登録データ（男）'!$A$3:$W$2000,7,FALSE))</f>
        <v/>
      </c>
      <c r="E65" s="396" t="s">
        <v>128</v>
      </c>
      <c r="F65" s="396"/>
      <c r="G65" s="411"/>
      <c r="H65" s="411"/>
      <c r="I65" s="412"/>
      <c r="J65" s="20"/>
    </row>
    <row r="66" spans="1:10">
      <c r="A66" s="26"/>
      <c r="B66" s="395" t="s">
        <v>87</v>
      </c>
      <c r="C66" s="396"/>
      <c r="D66" s="397"/>
      <c r="E66" s="397"/>
      <c r="F66" s="397"/>
      <c r="G66" s="397"/>
      <c r="H66" s="397"/>
      <c r="I66" s="398"/>
      <c r="J66" s="20"/>
    </row>
    <row r="67" spans="1:10">
      <c r="A67" s="26"/>
      <c r="B67" s="395" t="s">
        <v>89</v>
      </c>
      <c r="C67" s="396"/>
      <c r="D67" s="397"/>
      <c r="E67" s="397"/>
      <c r="F67" s="397"/>
      <c r="G67" s="397"/>
      <c r="H67" s="397"/>
      <c r="I67" s="398"/>
      <c r="J67" s="20"/>
    </row>
    <row r="68" spans="1:10" ht="19.5" thickBot="1">
      <c r="A68" s="26"/>
      <c r="B68" s="402" t="s">
        <v>130</v>
      </c>
      <c r="C68" s="403"/>
      <c r="D68" s="405"/>
      <c r="E68" s="405"/>
      <c r="F68" s="405"/>
      <c r="G68" s="405"/>
      <c r="H68" s="405"/>
      <c r="I68" s="406"/>
      <c r="J68" s="20"/>
    </row>
    <row r="69" spans="1:10" ht="19.5" thickBot="1">
      <c r="A69" s="28"/>
      <c r="B69" s="416" t="s">
        <v>160</v>
      </c>
      <c r="C69" s="417"/>
      <c r="D69" s="417"/>
      <c r="E69" s="417"/>
      <c r="F69" s="417"/>
      <c r="G69" s="417"/>
      <c r="H69" s="417"/>
      <c r="I69" s="418"/>
      <c r="J69" s="29"/>
    </row>
    <row r="70" spans="1:10">
      <c r="A70" s="20"/>
      <c r="B70" s="419" t="s">
        <v>102</v>
      </c>
      <c r="C70" s="196"/>
      <c r="D70" s="420"/>
      <c r="E70" s="421"/>
      <c r="F70" s="422" t="s">
        <v>194</v>
      </c>
      <c r="G70" s="423"/>
      <c r="H70" s="424"/>
      <c r="I70" s="425"/>
      <c r="J70" s="31"/>
    </row>
    <row r="71" spans="1:10">
      <c r="A71" s="20"/>
      <c r="B71" s="395" t="s">
        <v>109</v>
      </c>
      <c r="C71" s="396"/>
      <c r="D71" s="413"/>
      <c r="E71" s="414"/>
      <c r="F71" s="415" t="s">
        <v>161</v>
      </c>
      <c r="G71" s="396"/>
      <c r="H71" s="413"/>
      <c r="I71" s="414"/>
      <c r="J71" s="29"/>
    </row>
    <row r="72" spans="1:10">
      <c r="A72" s="20"/>
      <c r="B72" s="395" t="s">
        <v>111</v>
      </c>
      <c r="C72" s="396"/>
      <c r="D72" s="413"/>
      <c r="E72" s="414"/>
      <c r="F72" s="415" t="s">
        <v>108</v>
      </c>
      <c r="G72" s="396"/>
      <c r="H72" s="413"/>
      <c r="I72" s="414"/>
      <c r="J72" s="29"/>
    </row>
    <row r="73" spans="1:10">
      <c r="A73" s="20"/>
      <c r="B73" s="395" t="s">
        <v>107</v>
      </c>
      <c r="C73" s="396"/>
      <c r="D73" s="413"/>
      <c r="E73" s="414"/>
      <c r="F73" s="415" t="s">
        <v>114</v>
      </c>
      <c r="G73" s="396"/>
      <c r="H73" s="413"/>
      <c r="I73" s="414"/>
      <c r="J73" s="29"/>
    </row>
    <row r="74" spans="1:10" ht="19.5" thickBot="1">
      <c r="A74" s="20"/>
      <c r="B74" s="402" t="s">
        <v>104</v>
      </c>
      <c r="C74" s="403"/>
      <c r="D74" s="426"/>
      <c r="E74" s="427"/>
      <c r="F74" s="428" t="s">
        <v>105</v>
      </c>
      <c r="G74" s="403"/>
      <c r="H74" s="426"/>
      <c r="I74" s="427"/>
      <c r="J74" s="20"/>
    </row>
    <row r="75" spans="1:10" ht="19.5" thickBot="1">
      <c r="A75" s="19"/>
      <c r="B75" s="19"/>
      <c r="C75" s="19"/>
      <c r="D75" s="19"/>
      <c r="E75" s="19"/>
      <c r="F75" s="19"/>
      <c r="G75" s="19"/>
      <c r="H75" s="19"/>
      <c r="I75" s="19"/>
      <c r="J75" s="19"/>
    </row>
    <row r="76" spans="1:10" ht="19.5" thickBot="1">
      <c r="A76" s="20"/>
      <c r="B76" s="385" t="s">
        <v>4229</v>
      </c>
      <c r="C76" s="386"/>
      <c r="D76" s="386"/>
      <c r="E76" s="386"/>
      <c r="F76" s="386"/>
      <c r="G76" s="386"/>
      <c r="H76" s="386"/>
      <c r="I76" s="387"/>
      <c r="J76" s="20"/>
    </row>
    <row r="77" spans="1:10">
      <c r="A77" s="20"/>
      <c r="B77" s="388" t="s">
        <v>78</v>
      </c>
      <c r="C77" s="389"/>
      <c r="D77" s="389" t="str">
        <f>IF(基本情報登録!D10="","",基本情報登録!D10)</f>
        <v/>
      </c>
      <c r="E77" s="389"/>
      <c r="F77" s="389"/>
      <c r="G77" s="389"/>
      <c r="H77" s="389"/>
      <c r="I77" s="390"/>
      <c r="J77" s="20"/>
    </row>
    <row r="78" spans="1:10">
      <c r="A78" s="20"/>
      <c r="B78" s="391" t="s">
        <v>82</v>
      </c>
      <c r="C78" s="392"/>
      <c r="D78" s="393"/>
      <c r="E78" s="393"/>
      <c r="F78" s="393"/>
      <c r="G78" s="393"/>
      <c r="H78" s="393"/>
      <c r="I78" s="394"/>
      <c r="J78" s="24"/>
    </row>
    <row r="79" spans="1:10">
      <c r="A79" s="26"/>
      <c r="B79" s="395" t="s">
        <v>84</v>
      </c>
      <c r="C79" s="396"/>
      <c r="D79" s="396" t="str">
        <f>IF(D78="","",VLOOKUP(D78,'登録データ（男）'!$A$3:$W$2000,3,FALSE))</f>
        <v/>
      </c>
      <c r="E79" s="396"/>
      <c r="F79" s="396"/>
      <c r="G79" s="396"/>
      <c r="H79" s="396"/>
      <c r="I79" s="407"/>
      <c r="J79" s="20"/>
    </row>
    <row r="80" spans="1:10" ht="22.5">
      <c r="A80" s="26"/>
      <c r="B80" s="395" t="s">
        <v>83</v>
      </c>
      <c r="C80" s="396"/>
      <c r="D80" s="408" t="str">
        <f>IF(D78="","",VLOOKUP(D78,'登録データ（男）'!$A$3:$W$2000,2,FALSE))</f>
        <v/>
      </c>
      <c r="E80" s="408"/>
      <c r="F80" s="408"/>
      <c r="G80" s="408"/>
      <c r="H80" s="408"/>
      <c r="I80" s="409"/>
      <c r="J80" s="20"/>
    </row>
    <row r="81" spans="1:10">
      <c r="A81" s="26"/>
      <c r="B81" s="410" t="s">
        <v>99</v>
      </c>
      <c r="C81" s="198"/>
      <c r="D81" s="27" t="str">
        <f>IF(D78="","",VLOOKUP(D78,'登録データ（男）'!$A$3:$W$2000,7,FALSE))</f>
        <v/>
      </c>
      <c r="E81" s="396" t="s">
        <v>128</v>
      </c>
      <c r="F81" s="396"/>
      <c r="G81" s="411"/>
      <c r="H81" s="411"/>
      <c r="I81" s="412"/>
      <c r="J81" s="20"/>
    </row>
    <row r="82" spans="1:10">
      <c r="A82" s="26"/>
      <c r="B82" s="395" t="s">
        <v>87</v>
      </c>
      <c r="C82" s="396"/>
      <c r="D82" s="397"/>
      <c r="E82" s="397"/>
      <c r="F82" s="397"/>
      <c r="G82" s="397"/>
      <c r="H82" s="397"/>
      <c r="I82" s="398"/>
      <c r="J82" s="20"/>
    </row>
    <row r="83" spans="1:10">
      <c r="A83" s="26"/>
      <c r="B83" s="395" t="s">
        <v>89</v>
      </c>
      <c r="C83" s="396"/>
      <c r="D83" s="397"/>
      <c r="E83" s="397"/>
      <c r="F83" s="397"/>
      <c r="G83" s="397"/>
      <c r="H83" s="397"/>
      <c r="I83" s="398"/>
      <c r="J83" s="20"/>
    </row>
    <row r="84" spans="1:10" ht="19.5" thickBot="1">
      <c r="A84" s="26"/>
      <c r="B84" s="402" t="s">
        <v>130</v>
      </c>
      <c r="C84" s="403"/>
      <c r="D84" s="405"/>
      <c r="E84" s="405"/>
      <c r="F84" s="405"/>
      <c r="G84" s="405"/>
      <c r="H84" s="405"/>
      <c r="I84" s="406"/>
      <c r="J84" s="20"/>
    </row>
    <row r="85" spans="1:10" ht="19.5" thickBot="1">
      <c r="A85" s="28"/>
      <c r="B85" s="416" t="s">
        <v>160</v>
      </c>
      <c r="C85" s="417"/>
      <c r="D85" s="417"/>
      <c r="E85" s="417"/>
      <c r="F85" s="417"/>
      <c r="G85" s="417"/>
      <c r="H85" s="417"/>
      <c r="I85" s="418"/>
      <c r="J85" s="29"/>
    </row>
    <row r="86" spans="1:10">
      <c r="A86" s="20"/>
      <c r="B86" s="419" t="s">
        <v>102</v>
      </c>
      <c r="C86" s="196"/>
      <c r="D86" s="420"/>
      <c r="E86" s="421"/>
      <c r="F86" s="422" t="s">
        <v>194</v>
      </c>
      <c r="G86" s="423"/>
      <c r="H86" s="424"/>
      <c r="I86" s="425"/>
      <c r="J86" s="31"/>
    </row>
    <row r="87" spans="1:10">
      <c r="A87" s="20"/>
      <c r="B87" s="395" t="s">
        <v>109</v>
      </c>
      <c r="C87" s="396"/>
      <c r="D87" s="413"/>
      <c r="E87" s="414"/>
      <c r="F87" s="415" t="s">
        <v>112</v>
      </c>
      <c r="G87" s="396"/>
      <c r="H87" s="413"/>
      <c r="I87" s="414"/>
      <c r="J87" s="29"/>
    </row>
    <row r="88" spans="1:10">
      <c r="A88" s="20"/>
      <c r="B88" s="395" t="s">
        <v>111</v>
      </c>
      <c r="C88" s="396"/>
      <c r="D88" s="413"/>
      <c r="E88" s="414"/>
      <c r="F88" s="415" t="s">
        <v>108</v>
      </c>
      <c r="G88" s="396"/>
      <c r="H88" s="413"/>
      <c r="I88" s="414"/>
      <c r="J88" s="29"/>
    </row>
    <row r="89" spans="1:10">
      <c r="A89" s="20"/>
      <c r="B89" s="395" t="s">
        <v>107</v>
      </c>
      <c r="C89" s="396"/>
      <c r="D89" s="413"/>
      <c r="E89" s="414"/>
      <c r="F89" s="415" t="s">
        <v>114</v>
      </c>
      <c r="G89" s="396"/>
      <c r="H89" s="413"/>
      <c r="I89" s="414"/>
      <c r="J89" s="29"/>
    </row>
    <row r="90" spans="1:10" ht="19.5" thickBot="1">
      <c r="A90" s="20"/>
      <c r="B90" s="402" t="s">
        <v>104</v>
      </c>
      <c r="C90" s="403"/>
      <c r="D90" s="426"/>
      <c r="E90" s="427"/>
      <c r="F90" s="428" t="s">
        <v>105</v>
      </c>
      <c r="G90" s="403"/>
      <c r="H90" s="426"/>
      <c r="I90" s="427"/>
      <c r="J90" s="20"/>
    </row>
    <row r="91" spans="1:10" ht="19.5" thickBot="1">
      <c r="A91" s="19"/>
      <c r="B91" s="19"/>
      <c r="C91" s="19"/>
      <c r="D91" s="19"/>
      <c r="E91" s="19"/>
      <c r="F91" s="19"/>
      <c r="G91" s="19"/>
      <c r="H91" s="19"/>
      <c r="I91" s="19"/>
      <c r="J91" s="19"/>
    </row>
    <row r="92" spans="1:10" ht="19.5" thickBot="1">
      <c r="A92" s="20"/>
      <c r="B92" s="385" t="s">
        <v>4229</v>
      </c>
      <c r="C92" s="386"/>
      <c r="D92" s="386"/>
      <c r="E92" s="386"/>
      <c r="F92" s="386"/>
      <c r="G92" s="386"/>
      <c r="H92" s="386"/>
      <c r="I92" s="387"/>
      <c r="J92" s="20"/>
    </row>
    <row r="93" spans="1:10">
      <c r="A93" s="20"/>
      <c r="B93" s="388" t="s">
        <v>0</v>
      </c>
      <c r="C93" s="389"/>
      <c r="D93" s="389" t="str">
        <f>IF(基本情報登録!D10="","",基本情報登録!D10)</f>
        <v/>
      </c>
      <c r="E93" s="389"/>
      <c r="F93" s="389"/>
      <c r="G93" s="389"/>
      <c r="H93" s="389"/>
      <c r="I93" s="390"/>
      <c r="J93" s="20"/>
    </row>
    <row r="94" spans="1:10">
      <c r="A94" s="20"/>
      <c r="B94" s="391" t="s">
        <v>82</v>
      </c>
      <c r="C94" s="392"/>
      <c r="D94" s="393"/>
      <c r="E94" s="393"/>
      <c r="F94" s="393"/>
      <c r="G94" s="393"/>
      <c r="H94" s="393"/>
      <c r="I94" s="394"/>
      <c r="J94" s="24"/>
    </row>
    <row r="95" spans="1:10">
      <c r="A95" s="26"/>
      <c r="B95" s="395" t="s">
        <v>84</v>
      </c>
      <c r="C95" s="396"/>
      <c r="D95" s="396" t="str">
        <f>IF(D94="","",VLOOKUP(D94,'登録データ（男）'!$A$3:$W$2000,3,FALSE))</f>
        <v/>
      </c>
      <c r="E95" s="396"/>
      <c r="F95" s="396"/>
      <c r="G95" s="396"/>
      <c r="H95" s="396"/>
      <c r="I95" s="407"/>
      <c r="J95" s="20"/>
    </row>
    <row r="96" spans="1:10" ht="22.5">
      <c r="A96" s="26"/>
      <c r="B96" s="395" t="s">
        <v>83</v>
      </c>
      <c r="C96" s="396"/>
      <c r="D96" s="408" t="str">
        <f>IF(D94="","",VLOOKUP(D94,'登録データ（男）'!$A$3:$W$2000,2,FALSE))</f>
        <v/>
      </c>
      <c r="E96" s="408"/>
      <c r="F96" s="408"/>
      <c r="G96" s="408"/>
      <c r="H96" s="408"/>
      <c r="I96" s="409"/>
      <c r="J96" s="20"/>
    </row>
    <row r="97" spans="1:10">
      <c r="A97" s="26"/>
      <c r="B97" s="410" t="s">
        <v>99</v>
      </c>
      <c r="C97" s="198"/>
      <c r="D97" s="27" t="str">
        <f>IF(D94="","",VLOOKUP(D94,'登録データ（男）'!$A$3:$W$2000,7,FALSE))</f>
        <v/>
      </c>
      <c r="E97" s="396" t="s">
        <v>128</v>
      </c>
      <c r="F97" s="396"/>
      <c r="G97" s="411"/>
      <c r="H97" s="411"/>
      <c r="I97" s="412"/>
      <c r="J97" s="20"/>
    </row>
    <row r="98" spans="1:10">
      <c r="A98" s="26"/>
      <c r="B98" s="395" t="s">
        <v>87</v>
      </c>
      <c r="C98" s="396"/>
      <c r="D98" s="397"/>
      <c r="E98" s="397"/>
      <c r="F98" s="397"/>
      <c r="G98" s="397"/>
      <c r="H98" s="397"/>
      <c r="I98" s="398"/>
      <c r="J98" s="20"/>
    </row>
    <row r="99" spans="1:10">
      <c r="A99" s="26"/>
      <c r="B99" s="395" t="s">
        <v>89</v>
      </c>
      <c r="C99" s="396"/>
      <c r="D99" s="397"/>
      <c r="E99" s="397"/>
      <c r="F99" s="397"/>
      <c r="G99" s="397"/>
      <c r="H99" s="397"/>
      <c r="I99" s="398"/>
      <c r="J99" s="20"/>
    </row>
    <row r="100" spans="1:10" ht="19.5" thickBot="1">
      <c r="A100" s="26"/>
      <c r="B100" s="402" t="s">
        <v>130</v>
      </c>
      <c r="C100" s="403"/>
      <c r="D100" s="405"/>
      <c r="E100" s="405"/>
      <c r="F100" s="405"/>
      <c r="G100" s="405"/>
      <c r="H100" s="405"/>
      <c r="I100" s="406"/>
      <c r="J100" s="20"/>
    </row>
    <row r="101" spans="1:10" ht="19.5" thickBot="1">
      <c r="A101" s="28"/>
      <c r="B101" s="416" t="s">
        <v>160</v>
      </c>
      <c r="C101" s="417"/>
      <c r="D101" s="417"/>
      <c r="E101" s="417"/>
      <c r="F101" s="417"/>
      <c r="G101" s="417"/>
      <c r="H101" s="417"/>
      <c r="I101" s="418"/>
      <c r="J101" s="29"/>
    </row>
    <row r="102" spans="1:10">
      <c r="A102" s="20"/>
      <c r="B102" s="419" t="s">
        <v>102</v>
      </c>
      <c r="C102" s="196"/>
      <c r="D102" s="420"/>
      <c r="E102" s="421"/>
      <c r="F102" s="422" t="s">
        <v>194</v>
      </c>
      <c r="G102" s="423"/>
      <c r="H102" s="424"/>
      <c r="I102" s="425"/>
      <c r="J102" s="31"/>
    </row>
    <row r="103" spans="1:10">
      <c r="A103" s="20"/>
      <c r="B103" s="395" t="s">
        <v>162</v>
      </c>
      <c r="C103" s="396"/>
      <c r="D103" s="413"/>
      <c r="E103" s="414"/>
      <c r="F103" s="415" t="s">
        <v>161</v>
      </c>
      <c r="G103" s="396"/>
      <c r="H103" s="413"/>
      <c r="I103" s="414"/>
      <c r="J103" s="29"/>
    </row>
    <row r="104" spans="1:10">
      <c r="A104" s="20"/>
      <c r="B104" s="395" t="s">
        <v>111</v>
      </c>
      <c r="C104" s="396"/>
      <c r="D104" s="413"/>
      <c r="E104" s="414"/>
      <c r="F104" s="415" t="s">
        <v>108</v>
      </c>
      <c r="G104" s="396"/>
      <c r="H104" s="413"/>
      <c r="I104" s="414"/>
      <c r="J104" s="29"/>
    </row>
    <row r="105" spans="1:10">
      <c r="A105" s="20"/>
      <c r="B105" s="395" t="s">
        <v>107</v>
      </c>
      <c r="C105" s="396"/>
      <c r="D105" s="413"/>
      <c r="E105" s="414"/>
      <c r="F105" s="415" t="s">
        <v>114</v>
      </c>
      <c r="G105" s="396"/>
      <c r="H105" s="413"/>
      <c r="I105" s="414"/>
      <c r="J105" s="29"/>
    </row>
    <row r="106" spans="1:10" ht="19.5" thickBot="1">
      <c r="A106" s="20"/>
      <c r="B106" s="402" t="s">
        <v>104</v>
      </c>
      <c r="C106" s="403"/>
      <c r="D106" s="426"/>
      <c r="E106" s="427"/>
      <c r="F106" s="428" t="s">
        <v>105</v>
      </c>
      <c r="G106" s="403"/>
      <c r="H106" s="426"/>
      <c r="I106" s="427"/>
      <c r="J106" s="20"/>
    </row>
    <row r="107" spans="1:10">
      <c r="A107" s="19"/>
      <c r="B107" s="19"/>
      <c r="C107" s="19"/>
      <c r="D107" s="19"/>
      <c r="E107" s="19"/>
      <c r="F107" s="19"/>
      <c r="G107" s="19"/>
      <c r="H107" s="19"/>
      <c r="I107" s="19"/>
      <c r="J107" s="19"/>
    </row>
    <row r="108" spans="1:10">
      <c r="A108" s="34"/>
      <c r="B108" s="34"/>
      <c r="C108" s="34"/>
      <c r="D108" s="34"/>
      <c r="E108" s="34"/>
      <c r="F108" s="34"/>
      <c r="G108" s="34"/>
      <c r="H108" s="34"/>
      <c r="I108" s="34"/>
      <c r="J108" s="34"/>
    </row>
  </sheetData>
  <sheetProtection algorithmName="SHA-512" hashValue="N2gpqCeL4gg2kxBCh6byQ83phHlNeDiKAzTYgu/QMeVyjfKyUp9mqntdlPGP1H9AWPoiWuXkDpDn9b2/lDCyRQ==" saltValue="4QZFBO7AAMGvYfwOap77KQ==" spinCount="100000" sheet="1" objects="1" scenarios="1"/>
  <mergeCells count="237">
    <mergeCell ref="B104:C104"/>
    <mergeCell ref="D104:E104"/>
    <mergeCell ref="F104:G104"/>
    <mergeCell ref="H104:I104"/>
    <mergeCell ref="B105:C105"/>
    <mergeCell ref="D105:E105"/>
    <mergeCell ref="F105:G105"/>
    <mergeCell ref="H105:I105"/>
    <mergeCell ref="B106:C106"/>
    <mergeCell ref="D106:E106"/>
    <mergeCell ref="F106:G106"/>
    <mergeCell ref="H106:I106"/>
    <mergeCell ref="B101:I101"/>
    <mergeCell ref="B102:C102"/>
    <mergeCell ref="D102:E102"/>
    <mergeCell ref="F102:G102"/>
    <mergeCell ref="H102:I102"/>
    <mergeCell ref="B103:C103"/>
    <mergeCell ref="D103:E103"/>
    <mergeCell ref="F103:G103"/>
    <mergeCell ref="H103:I103"/>
    <mergeCell ref="B97:C97"/>
    <mergeCell ref="E97:F97"/>
    <mergeCell ref="G97:I97"/>
    <mergeCell ref="B98:C98"/>
    <mergeCell ref="D98:I98"/>
    <mergeCell ref="B99:C99"/>
    <mergeCell ref="D99:I99"/>
    <mergeCell ref="B100:C100"/>
    <mergeCell ref="D100:I100"/>
    <mergeCell ref="B92:I92"/>
    <mergeCell ref="B93:C93"/>
    <mergeCell ref="D93:I93"/>
    <mergeCell ref="B94:C94"/>
    <mergeCell ref="D94:I94"/>
    <mergeCell ref="B95:C95"/>
    <mergeCell ref="D95:I95"/>
    <mergeCell ref="B96:C96"/>
    <mergeCell ref="D96:I96"/>
    <mergeCell ref="B88:C88"/>
    <mergeCell ref="D88:E88"/>
    <mergeCell ref="F88:G88"/>
    <mergeCell ref="H88:I88"/>
    <mergeCell ref="B89:C89"/>
    <mergeCell ref="D89:E89"/>
    <mergeCell ref="F89:G89"/>
    <mergeCell ref="H89:I89"/>
    <mergeCell ref="B90:C90"/>
    <mergeCell ref="D90:E90"/>
    <mergeCell ref="F90:G90"/>
    <mergeCell ref="H90:I90"/>
    <mergeCell ref="B85:I85"/>
    <mergeCell ref="B86:C86"/>
    <mergeCell ref="D86:E86"/>
    <mergeCell ref="F86:G86"/>
    <mergeCell ref="H86:I86"/>
    <mergeCell ref="B87:C87"/>
    <mergeCell ref="D87:E87"/>
    <mergeCell ref="F87:G87"/>
    <mergeCell ref="H87:I87"/>
    <mergeCell ref="B81:C81"/>
    <mergeCell ref="E81:F81"/>
    <mergeCell ref="G81:I81"/>
    <mergeCell ref="B82:C82"/>
    <mergeCell ref="D82:I82"/>
    <mergeCell ref="B83:C83"/>
    <mergeCell ref="D83:I83"/>
    <mergeCell ref="B84:C84"/>
    <mergeCell ref="D84:I84"/>
    <mergeCell ref="B76:I76"/>
    <mergeCell ref="B77:C77"/>
    <mergeCell ref="D77:I77"/>
    <mergeCell ref="B78:C78"/>
    <mergeCell ref="D78:I78"/>
    <mergeCell ref="B79:C79"/>
    <mergeCell ref="D79:I79"/>
    <mergeCell ref="B80:C80"/>
    <mergeCell ref="D80:I80"/>
    <mergeCell ref="B72:C72"/>
    <mergeCell ref="D72:E72"/>
    <mergeCell ref="F72:G72"/>
    <mergeCell ref="H72:I72"/>
    <mergeCell ref="B73:C73"/>
    <mergeCell ref="D73:E73"/>
    <mergeCell ref="F73:G73"/>
    <mergeCell ref="H73:I73"/>
    <mergeCell ref="B74:C74"/>
    <mergeCell ref="D74:E74"/>
    <mergeCell ref="F74:G74"/>
    <mergeCell ref="H74:I74"/>
    <mergeCell ref="B69:I69"/>
    <mergeCell ref="B70:C70"/>
    <mergeCell ref="D70:E70"/>
    <mergeCell ref="F70:G70"/>
    <mergeCell ref="H70:I70"/>
    <mergeCell ref="B71:C71"/>
    <mergeCell ref="D71:E71"/>
    <mergeCell ref="F71:G71"/>
    <mergeCell ref="H71:I71"/>
    <mergeCell ref="B65:C65"/>
    <mergeCell ref="E65:F65"/>
    <mergeCell ref="G65:I65"/>
    <mergeCell ref="B66:C66"/>
    <mergeCell ref="D66:I66"/>
    <mergeCell ref="B67:C67"/>
    <mergeCell ref="D67:I67"/>
    <mergeCell ref="B68:C68"/>
    <mergeCell ref="D68:I68"/>
    <mergeCell ref="A55:J57"/>
    <mergeCell ref="B60:I60"/>
    <mergeCell ref="B61:C61"/>
    <mergeCell ref="D61:I61"/>
    <mergeCell ref="B62:C62"/>
    <mergeCell ref="D62:I62"/>
    <mergeCell ref="B63:C63"/>
    <mergeCell ref="D63:I63"/>
    <mergeCell ref="B64:C64"/>
    <mergeCell ref="D64:I64"/>
    <mergeCell ref="B51:C51"/>
    <mergeCell ref="D51:E51"/>
    <mergeCell ref="F51:G51"/>
    <mergeCell ref="H51:I51"/>
    <mergeCell ref="B52:C52"/>
    <mergeCell ref="D52:E52"/>
    <mergeCell ref="F52:G52"/>
    <mergeCell ref="H52:I52"/>
    <mergeCell ref="B49:C49"/>
    <mergeCell ref="D49:E49"/>
    <mergeCell ref="F49:G49"/>
    <mergeCell ref="H49:I49"/>
    <mergeCell ref="B50:C50"/>
    <mergeCell ref="D50:E50"/>
    <mergeCell ref="F50:G50"/>
    <mergeCell ref="H50:I50"/>
    <mergeCell ref="B45:C45"/>
    <mergeCell ref="D45:I45"/>
    <mergeCell ref="B46:C46"/>
    <mergeCell ref="D46:I46"/>
    <mergeCell ref="B47:I47"/>
    <mergeCell ref="B48:C48"/>
    <mergeCell ref="D48:E48"/>
    <mergeCell ref="F48:G48"/>
    <mergeCell ref="H48:I48"/>
    <mergeCell ref="B42:C42"/>
    <mergeCell ref="D42:I42"/>
    <mergeCell ref="B43:C43"/>
    <mergeCell ref="E43:F43"/>
    <mergeCell ref="G43:I43"/>
    <mergeCell ref="B44:C44"/>
    <mergeCell ref="D44:I44"/>
    <mergeCell ref="B38:I38"/>
    <mergeCell ref="B39:C39"/>
    <mergeCell ref="D39:I39"/>
    <mergeCell ref="B40:C40"/>
    <mergeCell ref="D40:I40"/>
    <mergeCell ref="B41:C41"/>
    <mergeCell ref="D41:I41"/>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0:C30"/>
    <mergeCell ref="D30:I30"/>
    <mergeCell ref="B31:I31"/>
    <mergeCell ref="B32:C32"/>
    <mergeCell ref="D32:E32"/>
    <mergeCell ref="F32:G32"/>
    <mergeCell ref="H32:I32"/>
    <mergeCell ref="B27:C27"/>
    <mergeCell ref="E27:F27"/>
    <mergeCell ref="G27:I27"/>
    <mergeCell ref="B28:C28"/>
    <mergeCell ref="D28:I28"/>
    <mergeCell ref="B29:C29"/>
    <mergeCell ref="D29:I29"/>
    <mergeCell ref="B24:C24"/>
    <mergeCell ref="D24:I24"/>
    <mergeCell ref="B25:C25"/>
    <mergeCell ref="D25:I25"/>
    <mergeCell ref="B26:C26"/>
    <mergeCell ref="D26:I26"/>
    <mergeCell ref="B20:C20"/>
    <mergeCell ref="D20:E20"/>
    <mergeCell ref="F20:G20"/>
    <mergeCell ref="H20:I20"/>
    <mergeCell ref="B22:I22"/>
    <mergeCell ref="B23:C23"/>
    <mergeCell ref="D23:I23"/>
    <mergeCell ref="B19:C19"/>
    <mergeCell ref="D19:E19"/>
    <mergeCell ref="F19:G19"/>
    <mergeCell ref="H19:I19"/>
    <mergeCell ref="B15:I15"/>
    <mergeCell ref="B16:C16"/>
    <mergeCell ref="D16:E16"/>
    <mergeCell ref="F16:G16"/>
    <mergeCell ref="H16:I16"/>
    <mergeCell ref="B17:C17"/>
    <mergeCell ref="D17:E17"/>
    <mergeCell ref="F17:G17"/>
    <mergeCell ref="H17:I17"/>
    <mergeCell ref="A1:J3"/>
    <mergeCell ref="B6:I6"/>
    <mergeCell ref="B7:C7"/>
    <mergeCell ref="D7:I7"/>
    <mergeCell ref="B8:C8"/>
    <mergeCell ref="BG22:BL22"/>
    <mergeCell ref="B12:C12"/>
    <mergeCell ref="D12:I12"/>
    <mergeCell ref="B13:C13"/>
    <mergeCell ref="D13:I13"/>
    <mergeCell ref="D8:I8"/>
    <mergeCell ref="B14:C14"/>
    <mergeCell ref="D14:I14"/>
    <mergeCell ref="B9:C9"/>
    <mergeCell ref="D9:I9"/>
    <mergeCell ref="B10:C10"/>
    <mergeCell ref="D10:I10"/>
    <mergeCell ref="B11:C11"/>
    <mergeCell ref="E11:F11"/>
    <mergeCell ref="G11:I11"/>
    <mergeCell ref="B18:C18"/>
    <mergeCell ref="D18:E18"/>
    <mergeCell ref="F18:G18"/>
    <mergeCell ref="H18:I18"/>
  </mergeCells>
  <phoneticPr fontId="1"/>
  <pageMargins left="0.7" right="0.7" top="0.75" bottom="0.75" header="0.3" footer="0.3"/>
  <pageSetup paperSize="9" scale="6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8" r:id="rId4" name="Control 4">
              <controlPr defaultSize="0" print="0" uiObject="1" autoLine="0" autoPict="0">
                <anchor moveWithCells="1" sizeWithCells="1">
                  <from>
                    <xdr:col>58</xdr:col>
                    <xdr:colOff>0</xdr:colOff>
                    <xdr:row>21</xdr:row>
                    <xdr:rowOff>0</xdr:rowOff>
                  </from>
                  <to>
                    <xdr:col>64</xdr:col>
                    <xdr:colOff>200025</xdr:colOff>
                    <xdr:row>22</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errorTitle="番号確認" error="入力された登録番号は正しくありません" xr:uid="{00000000-0002-0000-0300-000000000000}">
          <x14:formula1>
            <xm:f>'登録データ（男）'!$AG$23:$AG$28</xm:f>
          </x14:formula1>
          <xm:sqref>D94:I94 D62:I62 D24:I24 D40:I40 D78:I78</xm:sqref>
        </x14:dataValidation>
        <x14:dataValidation type="list" allowBlank="1" showInputMessage="1" showErrorMessage="1" xr:uid="{00000000-0002-0000-0300-000001000000}">
          <x14:formula1>
            <xm:f>'登録データ（男）'!$AG$23:$AG$28</xm:f>
          </x14:formula1>
          <xm:sqref>D8:I8</xm:sqref>
        </x14:dataValidation>
        <x14:dataValidation type="list" allowBlank="1" showInputMessage="1" showErrorMessage="1" xr:uid="{00000000-0002-0000-0300-000002000000}">
          <x14:formula1>
            <xm:f>'登録データ（男）'!$BC$2:$BC$50</xm:f>
          </x14:formula1>
          <xm:sqref>G11:I11 G27:I27 G43:I43 G65:I65 G81:I81 G97:I97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6699"/>
  </sheetPr>
  <dimension ref="A1:CN476"/>
  <sheetViews>
    <sheetView view="pageBreakPreview" zoomScale="80" zoomScaleNormal="60" zoomScaleSheetLayoutView="80" zoomScalePageLayoutView="60" workbookViewId="0">
      <selection activeCell="G17" sqref="G17"/>
    </sheetView>
  </sheetViews>
  <sheetFormatPr defaultColWidth="9" defaultRowHeight="18.75"/>
  <cols>
    <col min="1" max="1" width="5" style="4" customWidth="1"/>
    <col min="2" max="2" width="10" style="4" customWidth="1"/>
    <col min="3" max="3" width="12" style="4" customWidth="1"/>
    <col min="4" max="4" width="11.625" style="4" customWidth="1"/>
    <col min="5" max="5" width="11.375" style="4" customWidth="1"/>
    <col min="6" max="6" width="9" style="4"/>
    <col min="7" max="7" width="18.5" style="4" customWidth="1"/>
    <col min="8" max="8" width="6" style="4" customWidth="1"/>
    <col min="9" max="9" width="4.375" style="13" customWidth="1"/>
    <col min="10" max="10" width="3.625" style="4" customWidth="1"/>
    <col min="11" max="11" width="4.375" style="13" customWidth="1"/>
    <col min="12" max="12" width="3.625" style="4" customWidth="1"/>
    <col min="13" max="13" width="4.375" style="13" customWidth="1"/>
    <col min="14" max="14" width="13.375" style="4" customWidth="1"/>
    <col min="15" max="15" width="12.625" style="4" customWidth="1"/>
    <col min="16" max="16" width="13.625" style="4" customWidth="1"/>
    <col min="17" max="17" width="11.5" style="4" customWidth="1"/>
    <col min="18" max="18" width="10.125" style="4" hidden="1" customWidth="1"/>
    <col min="19" max="19" width="10.625" style="4" hidden="1" customWidth="1"/>
    <col min="20" max="21" width="12.375" style="4" customWidth="1"/>
    <col min="22" max="22" width="13.375" style="5" hidden="1" customWidth="1"/>
    <col min="23" max="23" width="32.375" style="4" hidden="1" customWidth="1"/>
    <col min="24" max="24" width="9.375" style="4" hidden="1" customWidth="1"/>
    <col min="25" max="25" width="5.625" style="4" hidden="1" customWidth="1"/>
    <col min="26" max="26" width="6.75" style="4" hidden="1" customWidth="1"/>
    <col min="27" max="27" width="5.625" style="4" hidden="1" customWidth="1"/>
    <col min="28" max="28" width="9.375" style="4" hidden="1" customWidth="1"/>
    <col min="29" max="29" width="5.625" style="4" hidden="1" customWidth="1"/>
    <col min="30" max="30" width="26.125" style="4" hidden="1" customWidth="1"/>
    <col min="31" max="31" width="55.875" style="4" hidden="1" customWidth="1"/>
    <col min="32" max="32" width="11.25" style="4" hidden="1" customWidth="1"/>
    <col min="33" max="33" width="13.375" style="4" hidden="1" customWidth="1"/>
    <col min="34" max="34" width="26.125" style="4" hidden="1" customWidth="1"/>
    <col min="35" max="35" width="13.375" style="4" hidden="1" customWidth="1"/>
    <col min="36" max="36" width="16.5" style="4" hidden="1" customWidth="1"/>
    <col min="37" max="39" width="9.375" style="4" hidden="1" customWidth="1"/>
    <col min="40" max="40" width="13.375" style="4" hidden="1" customWidth="1"/>
    <col min="41" max="41" width="9.375" style="4" hidden="1" customWidth="1"/>
    <col min="42" max="42" width="5.625" style="4" hidden="1" customWidth="1"/>
    <col min="43" max="43" width="4" style="4" hidden="1" customWidth="1"/>
    <col min="44" max="44" width="21.875" style="4" hidden="1" customWidth="1"/>
    <col min="45" max="45" width="4" style="4" hidden="1" customWidth="1"/>
    <col min="46" max="46" width="24.25" style="4" hidden="1" customWidth="1"/>
    <col min="47" max="47" width="3" style="4" hidden="1" customWidth="1"/>
    <col min="48" max="48" width="13.375" style="4" hidden="1" customWidth="1"/>
    <col min="49" max="49" width="24.875" style="4" hidden="1" customWidth="1"/>
    <col min="50" max="50" width="9.375" style="4" hidden="1" customWidth="1"/>
    <col min="51" max="51" width="5.75" style="4" hidden="1" customWidth="1"/>
    <col min="52" max="52" width="33.875" style="4" hidden="1" customWidth="1"/>
    <col min="53" max="53" width="5.625" style="4" hidden="1" customWidth="1"/>
    <col min="54" max="54" width="30.25" style="4" hidden="1" customWidth="1"/>
    <col min="55" max="56" width="9" style="4" hidden="1" customWidth="1"/>
    <col min="57" max="57" width="9.375" style="4" hidden="1" customWidth="1"/>
    <col min="58" max="58" width="14.5" style="4" hidden="1" customWidth="1"/>
    <col min="59" max="59" width="12" style="4" hidden="1" customWidth="1"/>
    <col min="60" max="62" width="9" style="4" hidden="1" customWidth="1"/>
    <col min="63" max="64" width="9" style="4"/>
    <col min="65" max="65" width="9" style="4" customWidth="1"/>
    <col min="66" max="16384" width="9" style="4"/>
  </cols>
  <sheetData>
    <row r="1" spans="1:70" ht="22.5">
      <c r="A1" s="441" t="s">
        <v>7392</v>
      </c>
      <c r="B1" s="441"/>
      <c r="C1" s="441"/>
      <c r="D1" s="441"/>
      <c r="E1" s="441"/>
      <c r="F1" s="441"/>
      <c r="G1" s="441"/>
      <c r="H1" s="441"/>
      <c r="I1" s="441"/>
      <c r="J1" s="441"/>
      <c r="K1" s="441"/>
      <c r="L1" s="441"/>
      <c r="M1" s="441"/>
      <c r="N1" s="441"/>
      <c r="O1" s="441"/>
      <c r="P1" s="441"/>
      <c r="Q1" s="441"/>
      <c r="R1" s="441"/>
      <c r="S1" s="441"/>
    </row>
    <row r="2" spans="1:70">
      <c r="P2" s="299"/>
      <c r="Q2" s="299"/>
      <c r="R2" s="299"/>
    </row>
    <row r="3" spans="1:70" ht="19.5" thickBot="1">
      <c r="B3" s="6" t="s">
        <v>78</v>
      </c>
      <c r="C3" s="262" t="str">
        <f>IF(基本情報登録!D10="","",基本情報登録!D10)</f>
        <v/>
      </c>
      <c r="D3" s="262"/>
      <c r="G3" s="6" t="s">
        <v>79</v>
      </c>
      <c r="H3" s="6"/>
      <c r="I3" s="262" t="str">
        <f>IF(基本情報登録!D23="","",基本情報登録!D23)</f>
        <v/>
      </c>
      <c r="J3" s="262"/>
      <c r="K3" s="262"/>
      <c r="L3" s="262"/>
      <c r="M3" s="262"/>
      <c r="N3" s="63" t="s">
        <v>77</v>
      </c>
      <c r="P3" s="299"/>
      <c r="Q3" s="436"/>
      <c r="R3" s="436"/>
    </row>
    <row r="4" spans="1:70">
      <c r="O4" s="304"/>
      <c r="P4" s="300" t="s">
        <v>80</v>
      </c>
      <c r="Q4" s="444" t="s">
        <v>1224</v>
      </c>
      <c r="R4" s="180"/>
    </row>
    <row r="5" spans="1:70" ht="19.5" thickBot="1">
      <c r="B5" s="6" t="s">
        <v>71</v>
      </c>
      <c r="C5" s="262" t="str">
        <f>IF(基本情報登録!D15="","",基本情報登録!D15)</f>
        <v/>
      </c>
      <c r="D5" s="262"/>
      <c r="E5" s="63" t="s">
        <v>77</v>
      </c>
      <c r="G5" s="6" t="s">
        <v>74</v>
      </c>
      <c r="H5" s="6"/>
      <c r="I5" s="262" t="str">
        <f>IF(基本情報登録!D25="","",基本情報登録!D25)</f>
        <v/>
      </c>
      <c r="J5" s="262"/>
      <c r="K5" s="262"/>
      <c r="L5" s="262"/>
      <c r="M5" s="262"/>
      <c r="N5" s="2"/>
      <c r="O5" s="304"/>
      <c r="P5" s="301"/>
      <c r="Q5" s="445"/>
      <c r="R5" s="181"/>
    </row>
    <row r="6" spans="1:70" ht="19.5" thickTop="1">
      <c r="O6" s="437" t="s">
        <v>270</v>
      </c>
      <c r="P6" s="439" t="str">
        <f>IF(COUNTA(G18:G467)=0,"0人",COUNTA(G18:G467))</f>
        <v>0人</v>
      </c>
      <c r="Q6" s="313" t="str">
        <f>IF(P6="0人","\                     0",P6*1000)</f>
        <v>\                     0</v>
      </c>
      <c r="R6" s="178"/>
      <c r="BA6" s="58" t="s">
        <v>2204</v>
      </c>
    </row>
    <row r="7" spans="1:70" ht="19.5" thickBot="1">
      <c r="B7" s="6" t="s">
        <v>72</v>
      </c>
      <c r="C7" s="262" t="str">
        <f>IF(基本情報登録!D18="","",基本情報登録!D18)</f>
        <v/>
      </c>
      <c r="D7" s="262"/>
      <c r="E7" s="63" t="s">
        <v>77</v>
      </c>
      <c r="G7" s="6" t="s">
        <v>75</v>
      </c>
      <c r="H7" s="6"/>
      <c r="I7" s="262" t="str">
        <f>IF(基本情報登録!D26="","",基本情報登録!D26)</f>
        <v/>
      </c>
      <c r="J7" s="262"/>
      <c r="K7" s="262"/>
      <c r="L7" s="262"/>
      <c r="M7" s="262"/>
      <c r="N7" s="2"/>
      <c r="O7" s="438"/>
      <c r="P7" s="440"/>
      <c r="Q7" s="314"/>
      <c r="R7" s="179"/>
      <c r="BA7" s="58">
        <f>SUM(BA11:BA160)</f>
        <v>0</v>
      </c>
    </row>
    <row r="8" spans="1:70" ht="19.5" thickBot="1"/>
    <row r="9" spans="1:70" ht="18.75" customHeight="1">
      <c r="B9" s="269" t="s">
        <v>132</v>
      </c>
      <c r="C9" s="263" t="str">
        <f>IFERROR(IF(B18="","",HLOOKUP(1,W9:BR10,2,FALSE)),"")</f>
        <v/>
      </c>
      <c r="D9" s="264"/>
      <c r="E9" s="264"/>
      <c r="F9" s="264"/>
      <c r="G9" s="264"/>
      <c r="H9" s="264"/>
      <c r="I9" s="264"/>
      <c r="J9" s="264"/>
      <c r="K9" s="264"/>
      <c r="L9" s="264"/>
      <c r="M9" s="264"/>
      <c r="N9" s="264"/>
      <c r="O9" s="264"/>
      <c r="P9" s="264"/>
      <c r="Q9" s="264"/>
      <c r="R9" s="265"/>
      <c r="V9" s="60"/>
      <c r="W9" s="58">
        <f>IF(OR(SUM(W18:W467)=0,B18=""),0,1)</f>
        <v>0</v>
      </c>
      <c r="X9" s="58">
        <f>IF(OR(MOD(SUM(AC18:AC467),10)=5,MOD(SUM(AC18:AC467),10)=0),0,1)</f>
        <v>0</v>
      </c>
      <c r="Y9" s="58"/>
      <c r="Z9" s="58"/>
      <c r="AA9" s="58"/>
      <c r="AB9" s="58"/>
      <c r="AC9" s="58"/>
      <c r="AD9" s="58">
        <f ca="1">IF(COUNTIF(AD18:AD467,2)=0,0,1)</f>
        <v>0</v>
      </c>
      <c r="AE9" s="58">
        <f>IF(SUM(AE18:AE467)&lt;&gt;0,1,0)</f>
        <v>0</v>
      </c>
      <c r="AF9" s="58"/>
      <c r="AG9" s="58"/>
      <c r="AH9" s="58"/>
      <c r="AI9" s="58"/>
      <c r="AJ9" s="58"/>
      <c r="AK9" s="58"/>
      <c r="AL9" s="58"/>
      <c r="AM9" s="58"/>
      <c r="AN9" s="58"/>
      <c r="AO9" s="58"/>
      <c r="AP9" s="58"/>
      <c r="AQ9" s="58"/>
      <c r="AR9" s="58"/>
      <c r="AS9" s="58"/>
      <c r="AT9" s="58"/>
      <c r="AU9" s="58"/>
      <c r="AV9" s="58"/>
      <c r="AW9" s="58"/>
      <c r="AX9" s="58"/>
      <c r="AY9" s="250" t="s">
        <v>2205</v>
      </c>
      <c r="AZ9" s="250"/>
      <c r="BA9" s="250"/>
      <c r="BB9" s="58">
        <f>IF(BA7&gt;0,1,0)</f>
        <v>0</v>
      </c>
    </row>
    <row r="10" spans="1:70" ht="18.75" customHeight="1" thickBot="1">
      <c r="B10" s="435"/>
      <c r="C10" s="266"/>
      <c r="D10" s="267"/>
      <c r="E10" s="267"/>
      <c r="F10" s="267"/>
      <c r="G10" s="267"/>
      <c r="H10" s="267"/>
      <c r="I10" s="267"/>
      <c r="J10" s="267"/>
      <c r="K10" s="267"/>
      <c r="L10" s="267"/>
      <c r="M10" s="267"/>
      <c r="N10" s="267"/>
      <c r="O10" s="267"/>
      <c r="P10" s="267"/>
      <c r="Q10" s="267"/>
      <c r="R10" s="268"/>
      <c r="V10" s="61"/>
      <c r="W10" s="58" t="s">
        <v>131</v>
      </c>
      <c r="X10" s="250" t="s">
        <v>136</v>
      </c>
      <c r="Y10" s="250"/>
      <c r="Z10" s="250"/>
      <c r="AA10" s="250"/>
      <c r="AB10" s="250"/>
      <c r="AC10" s="250"/>
      <c r="AD10" s="58" t="s">
        <v>276</v>
      </c>
      <c r="AE10" s="58" t="s">
        <v>282</v>
      </c>
      <c r="AF10" s="58"/>
      <c r="AG10" s="58"/>
      <c r="AH10" s="58"/>
      <c r="AI10" s="58"/>
      <c r="AJ10" s="58"/>
      <c r="AK10" s="58"/>
      <c r="AL10" s="58"/>
      <c r="AM10" s="58"/>
      <c r="AN10" s="58"/>
      <c r="AO10" s="58"/>
      <c r="AP10" s="58"/>
      <c r="AQ10" s="58"/>
      <c r="AR10" s="58"/>
      <c r="AS10" s="58"/>
      <c r="AT10" s="58"/>
      <c r="AU10" s="58"/>
      <c r="AV10" s="58"/>
      <c r="AW10" s="58"/>
      <c r="AX10" s="58"/>
      <c r="AY10" s="58"/>
      <c r="AZ10" s="58"/>
      <c r="BA10" s="58"/>
      <c r="BB10" s="58" t="s">
        <v>2206</v>
      </c>
      <c r="BR10" s="4" t="str">
        <f>""</f>
        <v/>
      </c>
    </row>
    <row r="11" spans="1:70">
      <c r="V11" s="60"/>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108">
        <f>B18</f>
        <v>0</v>
      </c>
      <c r="AZ11" s="58"/>
      <c r="BA11" s="58">
        <f>IF(AY11=0,0,COUNTIF(AY12:AY161,AY11))</f>
        <v>0</v>
      </c>
    </row>
    <row r="12" spans="1:70" ht="19.5" thickBot="1">
      <c r="B12" s="171" t="s">
        <v>7345</v>
      </c>
      <c r="V12" s="60"/>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108">
        <f>B21</f>
        <v>0</v>
      </c>
      <c r="AZ12" s="58"/>
      <c r="BA12" s="58">
        <f t="shared" ref="BA12:BA75" si="0">IF(AY12=0,0,COUNTIF(AY13:AY162,AY12))</f>
        <v>0</v>
      </c>
    </row>
    <row r="13" spans="1:70" ht="18.75" customHeight="1" thickBot="1">
      <c r="A13" s="293" t="s">
        <v>81</v>
      </c>
      <c r="B13" s="295" t="s">
        <v>82</v>
      </c>
      <c r="C13" s="295" t="s">
        <v>83</v>
      </c>
      <c r="D13" s="295" t="s">
        <v>84</v>
      </c>
      <c r="E13" s="307" t="s">
        <v>85</v>
      </c>
      <c r="F13" s="295" t="s">
        <v>86</v>
      </c>
      <c r="G13" s="295"/>
      <c r="H13" s="174"/>
      <c r="I13" s="295"/>
      <c r="J13" s="295"/>
      <c r="K13" s="295"/>
      <c r="L13" s="295"/>
      <c r="M13" s="295"/>
      <c r="N13" s="295"/>
      <c r="O13" s="295"/>
      <c r="P13" s="295"/>
      <c r="Q13" s="311"/>
      <c r="R13" s="252" t="s">
        <v>90</v>
      </c>
      <c r="S13" s="253"/>
      <c r="V13" s="60" t="s">
        <v>133</v>
      </c>
      <c r="W13" s="60" t="s">
        <v>134</v>
      </c>
      <c r="X13" s="250" t="s">
        <v>135</v>
      </c>
      <c r="Y13" s="250"/>
      <c r="Z13" s="250"/>
      <c r="AA13" s="250"/>
      <c r="AB13" s="250"/>
      <c r="AC13" s="250"/>
      <c r="AD13" s="58" t="s">
        <v>279</v>
      </c>
      <c r="AE13" s="59" t="s">
        <v>280</v>
      </c>
      <c r="AF13" s="277" t="s">
        <v>278</v>
      </c>
      <c r="AG13" s="309"/>
      <c r="AH13" s="309"/>
      <c r="AI13" s="309"/>
      <c r="AJ13" s="222"/>
      <c r="AK13" s="277" t="s">
        <v>273</v>
      </c>
      <c r="AL13" s="309"/>
      <c r="AM13" s="309"/>
      <c r="AN13" s="222"/>
      <c r="AO13" s="277" t="s">
        <v>283</v>
      </c>
      <c r="AP13" s="222"/>
      <c r="AQ13" s="58"/>
      <c r="AR13" s="58"/>
      <c r="AS13" s="58"/>
      <c r="AT13" s="58"/>
      <c r="AU13" s="58"/>
      <c r="AV13" s="58"/>
      <c r="AW13" s="58"/>
      <c r="AX13" s="58"/>
      <c r="AY13" s="108">
        <f>B24</f>
        <v>0</v>
      </c>
      <c r="AZ13" s="58"/>
      <c r="BA13" s="58">
        <f t="shared" si="0"/>
        <v>0</v>
      </c>
    </row>
    <row r="14" spans="1:70" ht="18.75" customHeight="1" thickBot="1">
      <c r="A14" s="294"/>
      <c r="B14" s="258"/>
      <c r="C14" s="258"/>
      <c r="D14" s="258"/>
      <c r="E14" s="308"/>
      <c r="F14" s="258"/>
      <c r="G14" s="258"/>
      <c r="H14" s="73" t="s">
        <v>7365</v>
      </c>
      <c r="I14" s="258" t="s">
        <v>1215</v>
      </c>
      <c r="J14" s="258"/>
      <c r="K14" s="258"/>
      <c r="L14" s="258"/>
      <c r="M14" s="258"/>
      <c r="N14" s="73" t="s">
        <v>88</v>
      </c>
      <c r="O14" s="258" t="s">
        <v>89</v>
      </c>
      <c r="P14" s="258"/>
      <c r="Q14" s="310"/>
      <c r="R14" s="8" t="s">
        <v>91</v>
      </c>
      <c r="S14" s="9" t="s">
        <v>92</v>
      </c>
      <c r="V14" s="60"/>
      <c r="W14" s="58"/>
      <c r="X14" s="58" t="s">
        <v>82</v>
      </c>
      <c r="Y14" s="58" t="s">
        <v>83</v>
      </c>
      <c r="Z14" s="58" t="s">
        <v>84</v>
      </c>
      <c r="AA14" s="58" t="s">
        <v>99</v>
      </c>
      <c r="AB14" s="58" t="s">
        <v>128</v>
      </c>
      <c r="AC14" s="58" t="s">
        <v>137</v>
      </c>
      <c r="AD14" s="58" t="s">
        <v>275</v>
      </c>
      <c r="AE14" s="58" t="s">
        <v>281</v>
      </c>
      <c r="AF14" s="58" t="s">
        <v>143</v>
      </c>
      <c r="AG14" s="58" t="s">
        <v>147</v>
      </c>
      <c r="AH14" s="58" t="s">
        <v>149</v>
      </c>
      <c r="AI14" s="58" t="s">
        <v>148</v>
      </c>
      <c r="AJ14" s="58" t="s">
        <v>144</v>
      </c>
      <c r="AK14" s="58" t="s">
        <v>87</v>
      </c>
      <c r="AL14" s="58" t="s">
        <v>274</v>
      </c>
      <c r="AM14" s="58" t="s">
        <v>277</v>
      </c>
      <c r="AN14" s="58" t="s">
        <v>273</v>
      </c>
      <c r="AO14" s="58" t="s">
        <v>100</v>
      </c>
      <c r="AP14" s="58" t="s">
        <v>284</v>
      </c>
      <c r="AQ14" s="58"/>
      <c r="AR14" s="58" t="s">
        <v>145</v>
      </c>
      <c r="AS14" s="58"/>
      <c r="AT14" s="58" t="s">
        <v>146</v>
      </c>
      <c r="AU14" s="58"/>
      <c r="AV14" s="58" t="s">
        <v>164</v>
      </c>
      <c r="AW14" s="58"/>
      <c r="AX14" s="58" t="s">
        <v>82</v>
      </c>
      <c r="AY14" s="108">
        <f>B27</f>
        <v>0</v>
      </c>
      <c r="AZ14" s="58"/>
      <c r="BA14" s="58">
        <f t="shared" si="0"/>
        <v>0</v>
      </c>
    </row>
    <row r="15" spans="1:70" ht="18.75" customHeight="1" thickTop="1">
      <c r="A15" s="257" t="s">
        <v>138</v>
      </c>
      <c r="B15" s="290">
        <v>1999</v>
      </c>
      <c r="C15" s="290" t="s">
        <v>150</v>
      </c>
      <c r="D15" s="290" t="s">
        <v>152</v>
      </c>
      <c r="E15" s="72">
        <v>1</v>
      </c>
      <c r="F15" s="72" t="s">
        <v>121</v>
      </c>
      <c r="G15" s="72" t="s">
        <v>151</v>
      </c>
      <c r="H15" s="72"/>
      <c r="I15" s="10">
        <v>1</v>
      </c>
      <c r="J15" s="70" t="str">
        <f>IF(G15="","",IF(OR(RIGHT(G15,1)="跳",RIGHT(G15,1)="投",RIGHT(G15,1)="技"),"","分"))</f>
        <v>分</v>
      </c>
      <c r="K15" s="10" t="s">
        <v>153</v>
      </c>
      <c r="L15" s="72" t="str">
        <f>IF(G15="","",IF(RIGHT(G15,1)="技","",IF(OR(RIGHT(G15,1)="跳",RIGHT(G15,1)="投"),"m","秒")))</f>
        <v>秒</v>
      </c>
      <c r="M15" s="10">
        <v>50</v>
      </c>
      <c r="N15" s="10" t="s">
        <v>7191</v>
      </c>
      <c r="O15" s="257" t="s">
        <v>7190</v>
      </c>
      <c r="P15" s="257"/>
      <c r="Q15" s="278"/>
      <c r="R15" s="279" t="s">
        <v>140</v>
      </c>
      <c r="S15" s="279" t="s">
        <v>140</v>
      </c>
      <c r="V15" s="60"/>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108">
        <f>B30</f>
        <v>0</v>
      </c>
      <c r="AZ15" s="58"/>
      <c r="BA15" s="58">
        <f t="shared" si="0"/>
        <v>0</v>
      </c>
    </row>
    <row r="16" spans="1:70" ht="18.75" customHeight="1">
      <c r="A16" s="250"/>
      <c r="B16" s="291"/>
      <c r="C16" s="291"/>
      <c r="D16" s="291"/>
      <c r="E16" s="58" t="s">
        <v>139</v>
      </c>
      <c r="F16" s="58" t="s">
        <v>122</v>
      </c>
      <c r="G16" s="58" t="s">
        <v>111</v>
      </c>
      <c r="H16" s="58"/>
      <c r="I16" s="11"/>
      <c r="J16" s="58" t="str">
        <f>IF(G16="","",IF(OR(RIGHT(G16,1)="跳",RIGHT(G16,1)="投",RIGHT(G16,1)="技"),"","分"))</f>
        <v/>
      </c>
      <c r="K16" s="11" t="s">
        <v>154</v>
      </c>
      <c r="L16" s="71" t="str">
        <f>IF(G16="","",IF(RIGHT(G16,1)="技","",IF(OR(RIGHT(G16,1)="跳",RIGHT(G16,1)="投"),"m","秒")))</f>
        <v>m</v>
      </c>
      <c r="M16" s="11" t="s">
        <v>155</v>
      </c>
      <c r="N16" s="11" t="s">
        <v>7192</v>
      </c>
      <c r="O16" s="250" t="s">
        <v>7193</v>
      </c>
      <c r="P16" s="250"/>
      <c r="Q16" s="277"/>
      <c r="R16" s="280"/>
      <c r="S16" s="280"/>
      <c r="V16" s="60"/>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108">
        <f>B33</f>
        <v>0</v>
      </c>
      <c r="AZ16" s="58"/>
      <c r="BA16" s="58">
        <f t="shared" si="0"/>
        <v>0</v>
      </c>
      <c r="BI16" s="61" t="s">
        <v>7367</v>
      </c>
    </row>
    <row r="17" spans="1:92" ht="18.75" customHeight="1" thickBot="1">
      <c r="A17" s="258"/>
      <c r="B17" s="292"/>
      <c r="C17" s="292"/>
      <c r="D17" s="292"/>
      <c r="E17" s="64"/>
      <c r="F17" s="78" t="s">
        <v>123</v>
      </c>
      <c r="G17" s="73"/>
      <c r="H17" s="73"/>
      <c r="I17" s="12"/>
      <c r="J17" s="73" t="str">
        <f>IF(G17="","",IF(OR(RIGHT(G17,1)="跳",RIGHT(G17,1)="投",RIGHT(G17,1)="技"),"","分"))</f>
        <v/>
      </c>
      <c r="K17" s="12"/>
      <c r="L17" s="73" t="str">
        <f>IF(G17="","",IF(RIGHT(G17,1)="技","",IF(OR(RIGHT(G17,1)="跳",RIGHT(G17,1)="投"),"m","秒")))</f>
        <v/>
      </c>
      <c r="M17" s="12"/>
      <c r="N17" s="12"/>
      <c r="O17" s="258"/>
      <c r="P17" s="258"/>
      <c r="Q17" s="310"/>
      <c r="R17" s="282"/>
      <c r="S17" s="282"/>
      <c r="V17" s="60"/>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108">
        <f>B36</f>
        <v>0</v>
      </c>
      <c r="AZ17" s="58"/>
      <c r="BA17" s="58">
        <f t="shared" si="0"/>
        <v>0</v>
      </c>
      <c r="BE17" s="58" t="s">
        <v>6626</v>
      </c>
      <c r="BF17" s="58" t="s">
        <v>6627</v>
      </c>
      <c r="BG17" s="58" t="s">
        <v>6628</v>
      </c>
      <c r="BI17" s="58" t="s">
        <v>284</v>
      </c>
      <c r="CN17" s="104"/>
    </row>
    <row r="18" spans="1:92" ht="18.75" customHeight="1" thickTop="1">
      <c r="A18" s="257">
        <v>1</v>
      </c>
      <c r="B18" s="432"/>
      <c r="C18" s="290" t="str">
        <f>IF(B18="","",VLOOKUP(B18,'登録データ（女）'!$A$3:$X$2000,2,FALSE))</f>
        <v/>
      </c>
      <c r="D18" s="290" t="str">
        <f>IF(B18="","",VLOOKUP(B18,'登録データ（女）'!$A$3:$X$2000,3,FALSE))</f>
        <v/>
      </c>
      <c r="E18" s="74" t="str">
        <f>IF(B18="","",VLOOKUP(B18,'登録データ（女）'!$A$3:$X$2000,7,FALSE))</f>
        <v/>
      </c>
      <c r="F18" s="72" t="s">
        <v>121</v>
      </c>
      <c r="G18" s="104"/>
      <c r="H18" s="17"/>
      <c r="I18" s="106"/>
      <c r="J18" s="107" t="str">
        <f>IF(G18="","",IF(AH18=2,"","分"))</f>
        <v/>
      </c>
      <c r="K18" s="106"/>
      <c r="L18" s="107" t="str">
        <f>IF(OR(G18="",G18="七種競技"),"",IF(AH18=2,"m","秒"))</f>
        <v/>
      </c>
      <c r="M18" s="106"/>
      <c r="N18" s="106"/>
      <c r="O18" s="247"/>
      <c r="P18" s="248"/>
      <c r="Q18" s="248"/>
      <c r="R18" s="259"/>
      <c r="S18" s="296"/>
      <c r="V18" s="60"/>
      <c r="W18" s="58">
        <f>IF(B18="",0,IF(VLOOKUP(B18,'登録データ（女）'!$A$3:$AT$2000,28,FALSE)=1,0,1))</f>
        <v>0</v>
      </c>
      <c r="X18" s="58">
        <f>IF(B18="",1,0)</f>
        <v>1</v>
      </c>
      <c r="Y18" s="58">
        <f>IF(C18="",1,0)</f>
        <v>1</v>
      </c>
      <c r="Z18" s="58">
        <f>IF(D18="",1,0)</f>
        <v>1</v>
      </c>
      <c r="AA18" s="58">
        <f>IF(E18="",1,0)</f>
        <v>1</v>
      </c>
      <c r="AB18" s="58">
        <f>IF(E19="",1,0)</f>
        <v>1</v>
      </c>
      <c r="AC18" s="58">
        <f>SUM(X18:AB18)</f>
        <v>5</v>
      </c>
      <c r="AD18" s="58">
        <f t="shared" ref="AD18:AD81" ca="1" si="1">COUNTIF(OFFSET(G18,-MOD(ROW(G18),3),0,3,1),G18)</f>
        <v>0</v>
      </c>
      <c r="AE18" s="58">
        <f>IF(OR(RIGHT(G18,1)="m",RIGHT(G18,1)="H",RIGHT(G18,1)="C"),IF(VALUE(K18)&gt;59,1,0),0)</f>
        <v>0</v>
      </c>
      <c r="AF18" s="58" t="str">
        <f>IF(G18="","0",VLOOKUP(G18,'登録データ（男）'!$V$4:$W$23,2,FALSE))</f>
        <v>0</v>
      </c>
      <c r="AG18" s="58" t="str">
        <f t="shared" ref="AG18:AG81" si="2">IF(M18="","00",IF(LEN(M18)=1,M18*10,M18))</f>
        <v>00</v>
      </c>
      <c r="AH18" s="58" t="str">
        <f>IF(G18="","0",IF(OR(RIGHT(G18,1)="m",RIGHT(G18,1)="H",RIGHT(G18,1)="W",RIGHT(G18,1)="C",RIGHT(G18,1)=")"),1,2))</f>
        <v>0</v>
      </c>
      <c r="AI18" s="58" t="str">
        <f t="shared" ref="AI18:AI81" si="3">IF(AH18=2,IF(K18="","0000",CONCATENATE(RIGHT(K18+100,2),RIGHT(AG18+100,2))),IF(K18="","000000",CONCATENATE(RIGHT(I18+100,2),RIGHT(K18+100,2),RIGHT(AG18+100,2))))</f>
        <v>000000</v>
      </c>
      <c r="AJ18" s="58" t="str">
        <f t="shared" ref="AJ18:AJ83" ca="1" si="4">IF(G18="","",IF(OFFSET(B18,-MOD(ROW(B18),3),0)="","0",CONCATENATE(AF18," ",IF(AH18=1,RIGHT(AI18+10000000,7),RIGHT(AI18+100000,5)))))</f>
        <v/>
      </c>
      <c r="AK18" s="58">
        <f>VALUE(AI18)</f>
        <v>0</v>
      </c>
      <c r="AL18" s="58" t="str">
        <f>IF(G18="","0",VALUE(VLOOKUP(G18,'登録データ（男）'!$V$4:$X$23,3,FALSE)))</f>
        <v>0</v>
      </c>
      <c r="AM18" s="58">
        <f t="shared" ref="AM18:AM81" si="5">IF(G18="",0,IF(G18="七種競技",0,IF(K18&lt;&gt;"",0,1)))</f>
        <v>0</v>
      </c>
      <c r="AN18" s="58">
        <f>IF(AK18&gt;AL18,1,0)</f>
        <v>0</v>
      </c>
      <c r="AO18" s="58" t="str">
        <f ca="1">IF(OFFSET(B18,-MOD(ROW(B18),3),0)&lt;&gt;"",IF(RIGHT(G18,1)=")",VALUE(VLOOKUP(OFFSET(B18,-MOD(ROW(B18),3),0),'登録データ（女）'!B18,8,FALSE)),"0"),"0")</f>
        <v>0</v>
      </c>
      <c r="AP18" s="58">
        <f t="shared" ref="AP18:AP81" ca="1" si="6">IF(AO18=0,0,IF(RIGHT(G18,1)&lt;&gt;")",0,IF(VALUE(LEFT(AO18,2))&gt;96,0,1)))</f>
        <v>0</v>
      </c>
      <c r="AQ18" s="58" t="str">
        <f>IF(AR18="","",RANK(AR18,$AR$18:$AR$467,1))</f>
        <v/>
      </c>
      <c r="AR18" s="58" t="str">
        <f>IF(R18="","",B18)</f>
        <v/>
      </c>
      <c r="AS18" s="58" t="str">
        <f>IF(AT18="","",RANK(AT18,$AT$18:$AT$467,1))</f>
        <v/>
      </c>
      <c r="AT18" s="58" t="str">
        <f>IF(S18="","",B18)</f>
        <v/>
      </c>
      <c r="AU18" s="58" t="str">
        <f>IF(AV18="","",RANK(AV18,$AV$18:$AV$467,1))</f>
        <v/>
      </c>
      <c r="AV18" s="58" t="str">
        <f>IF(OR(G18="七種競技",G19="七種競技",G20="七種競技"),B18,"")</f>
        <v/>
      </c>
      <c r="AW18" s="58"/>
      <c r="AX18" s="58">
        <f>B18</f>
        <v>0</v>
      </c>
      <c r="AY18" s="108">
        <f>B39</f>
        <v>0</v>
      </c>
      <c r="AZ18" s="58"/>
      <c r="BA18" s="58">
        <f>IF(AY18=0,0,COUNTIF(AY19:AY168,AY18))</f>
        <v>0</v>
      </c>
      <c r="BE18" s="58" t="str">
        <f>IF(B18="","",VLOOKUP(B18,'登録データ（女）'!$A$3:$L$402,8))</f>
        <v/>
      </c>
      <c r="BF18" s="58" t="str">
        <f>IF(B18="","",VLOOKUP(B18,'登録データ（女）'!$A$3:$L$402,11))</f>
        <v/>
      </c>
      <c r="BG18" s="58" t="str">
        <f>CONCATENATE(BE18,BF18)</f>
        <v/>
      </c>
      <c r="BI18" s="58">
        <f t="shared" ref="BI18:BI81" si="7">IF(H18="",0,1)</f>
        <v>0</v>
      </c>
    </row>
    <row r="19" spans="1:92" ht="18.75" customHeight="1">
      <c r="A19" s="250"/>
      <c r="B19" s="433"/>
      <c r="C19" s="291"/>
      <c r="D19" s="291"/>
      <c r="E19" s="169"/>
      <c r="F19" s="58" t="s">
        <v>122</v>
      </c>
      <c r="G19" s="104"/>
      <c r="H19" s="17"/>
      <c r="I19" s="101"/>
      <c r="J19" s="107" t="str">
        <f t="shared" ref="J19:J21" si="8">IF(G19="","",IF(AH19=2,"","分"))</f>
        <v/>
      </c>
      <c r="K19" s="106"/>
      <c r="L19" s="107" t="str">
        <f t="shared" ref="L19:L21" si="9">IF(OR(G19="",G19="七種競技"),"",IF(AH19=2,"m","秒"))</f>
        <v/>
      </c>
      <c r="M19" s="101"/>
      <c r="N19" s="101"/>
      <c r="O19" s="275"/>
      <c r="P19" s="276"/>
      <c r="Q19" s="276"/>
      <c r="R19" s="260"/>
      <c r="S19" s="297"/>
      <c r="V19" s="60"/>
      <c r="W19" s="58"/>
      <c r="X19" s="58"/>
      <c r="Y19" s="58"/>
      <c r="Z19" s="58"/>
      <c r="AA19" s="58"/>
      <c r="AB19" s="58"/>
      <c r="AC19" s="58"/>
      <c r="AD19" s="58">
        <f t="shared" ca="1" si="1"/>
        <v>0</v>
      </c>
      <c r="AE19" s="58">
        <f>IF(OR(RIGHT(G19,1)="m",RIGHT(G19,1)="H",RIGHT(G19,1)="C"),IF(VALUE(K19)&gt;59,1,0),0)</f>
        <v>0</v>
      </c>
      <c r="AF19" s="58" t="str">
        <f>IF(G19="","0",VLOOKUP(G19,'登録データ（男）'!$V$4:$W$23,2,FALSE))</f>
        <v>0</v>
      </c>
      <c r="AG19" s="58" t="str">
        <f t="shared" si="2"/>
        <v>00</v>
      </c>
      <c r="AH19" s="58" t="str">
        <f>IF(G19="","0",IF(OR(RIGHT(G19,1)="m",RIGHT(G19,1)="H",RIGHT(G19,1)="W",RIGHT(G19,1)="C"),1,2))</f>
        <v>0</v>
      </c>
      <c r="AI19" s="58" t="str">
        <f t="shared" si="3"/>
        <v>000000</v>
      </c>
      <c r="AJ19" s="58" t="str">
        <f t="shared" ca="1" si="4"/>
        <v/>
      </c>
      <c r="AK19" s="58">
        <f t="shared" ref="AK19:AK82" si="10">VALUE(AI19)</f>
        <v>0</v>
      </c>
      <c r="AL19" s="58" t="str">
        <f>IF(G19="","0",VALUE(VLOOKUP(G19,'登録データ（男）'!$V$4:$X$23,3,FALSE)))</f>
        <v>0</v>
      </c>
      <c r="AM19" s="58">
        <f t="shared" si="5"/>
        <v>0</v>
      </c>
      <c r="AN19" s="58">
        <f t="shared" ref="AN19:AN82" si="11">IF(AK19&gt;AL19,1,0)</f>
        <v>0</v>
      </c>
      <c r="AO19" s="58" t="str">
        <f ca="1">IF(OFFSET(B19,-MOD(ROW(B19),3),0)&lt;&gt;"",IF(RIGHT(G19,1)=")",VALUE(VLOOKUP(OFFSET(B19,-MOD(ROW(B19),3),0),'登録データ（女）'!B19,8,FALSE)),"0"),"0")</f>
        <v>0</v>
      </c>
      <c r="AP19" s="58">
        <f t="shared" ca="1" si="6"/>
        <v>0</v>
      </c>
      <c r="AQ19" s="58"/>
      <c r="AR19" s="58"/>
      <c r="AS19" s="58"/>
      <c r="AT19" s="58"/>
      <c r="AU19" s="58"/>
      <c r="AV19" s="58"/>
      <c r="AW19" s="58"/>
      <c r="AX19" s="58"/>
      <c r="AY19" s="108">
        <f>B42</f>
        <v>0</v>
      </c>
      <c r="AZ19" s="58"/>
      <c r="BA19" s="58">
        <f t="shared" si="0"/>
        <v>0</v>
      </c>
      <c r="BE19" s="58" t="str">
        <f>IF(B19="","",VLOOKUP(B19,'登録データ（女）'!$A$3:$L$402,8))</f>
        <v/>
      </c>
      <c r="BF19" s="58" t="str">
        <f>IF(B19="","",VLOOKUP(B19,'登録データ（女）'!$A$3:$L$402,11))</f>
        <v/>
      </c>
      <c r="BG19" s="58" t="str">
        <f t="shared" ref="BG19:BG82" si="12">CONCATENATE(BE19,BF19)</f>
        <v/>
      </c>
      <c r="BI19" s="58">
        <f t="shared" si="7"/>
        <v>0</v>
      </c>
    </row>
    <row r="20" spans="1:92" ht="18.75" customHeight="1" thickBot="1">
      <c r="A20" s="258"/>
      <c r="B20" s="434"/>
      <c r="C20" s="292"/>
      <c r="D20" s="292"/>
      <c r="E20" s="82" t="s">
        <v>461</v>
      </c>
      <c r="F20" s="78" t="s">
        <v>123</v>
      </c>
      <c r="G20" s="105"/>
      <c r="H20" s="175"/>
      <c r="I20" s="100"/>
      <c r="J20" s="64" t="str">
        <f t="shared" si="8"/>
        <v/>
      </c>
      <c r="K20" s="100"/>
      <c r="L20" s="64" t="str">
        <f t="shared" si="9"/>
        <v/>
      </c>
      <c r="M20" s="100"/>
      <c r="N20" s="100"/>
      <c r="O20" s="429"/>
      <c r="P20" s="430"/>
      <c r="Q20" s="431"/>
      <c r="R20" s="261"/>
      <c r="S20" s="298"/>
      <c r="V20" s="60"/>
      <c r="W20" s="58"/>
      <c r="X20" s="58"/>
      <c r="Y20" s="58"/>
      <c r="Z20" s="58"/>
      <c r="AA20" s="58"/>
      <c r="AB20" s="58"/>
      <c r="AC20" s="58"/>
      <c r="AD20" s="58">
        <f t="shared" ca="1" si="1"/>
        <v>0</v>
      </c>
      <c r="AE20" s="58">
        <f>IF(OR(RIGHT(G20,1)="m",RIGHT(G20,1)="H",RIGHT(G20,1)="C"),IF(VALUE(K20)&gt;59,1,0),0)</f>
        <v>0</v>
      </c>
      <c r="AF20" s="58" t="str">
        <f>IF(G20="","0",VLOOKUP(G20,'登録データ（男）'!$V$4:$W$23,2,FALSE))</f>
        <v>0</v>
      </c>
      <c r="AG20" s="58" t="str">
        <f t="shared" si="2"/>
        <v>00</v>
      </c>
      <c r="AH20" s="58" t="str">
        <f>IF(G20="","0",IF(OR(RIGHT(G20,1)="m",RIGHT(G20,1)="H",RIGHT(G20,1)="W",RIGHT(G20,1)="C"),1,2))</f>
        <v>0</v>
      </c>
      <c r="AI20" s="58" t="str">
        <f t="shared" si="3"/>
        <v>000000</v>
      </c>
      <c r="AJ20" s="58" t="str">
        <f t="shared" ca="1" si="4"/>
        <v/>
      </c>
      <c r="AK20" s="58">
        <f t="shared" si="10"/>
        <v>0</v>
      </c>
      <c r="AL20" s="58" t="str">
        <f>IF(G20="","0",VALUE(VLOOKUP(G20,'登録データ（男）'!$V$4:$X$23,3,FALSE)))</f>
        <v>0</v>
      </c>
      <c r="AM20" s="58">
        <f t="shared" si="5"/>
        <v>0</v>
      </c>
      <c r="AN20" s="58">
        <f t="shared" si="11"/>
        <v>0</v>
      </c>
      <c r="AO20" s="58" t="str">
        <f ca="1">IF(OFFSET(B20,-MOD(ROW(B20),3),0)&lt;&gt;"",IF(RIGHT(G20,1)=")",VALUE(VLOOKUP(OFFSET(B20,-MOD(ROW(B20),3),0),'登録データ（女）'!B20,8,FALSE)),"0"),"0")</f>
        <v>0</v>
      </c>
      <c r="AP20" s="58">
        <f t="shared" ca="1" si="6"/>
        <v>0</v>
      </c>
      <c r="AQ20" s="58"/>
      <c r="AR20" s="58"/>
      <c r="AS20" s="58"/>
      <c r="AT20" s="58"/>
      <c r="AU20" s="58"/>
      <c r="AV20" s="58"/>
      <c r="AW20" s="58"/>
      <c r="AX20" s="58"/>
      <c r="AY20" s="108">
        <f>B45</f>
        <v>0</v>
      </c>
      <c r="AZ20" s="58"/>
      <c r="BA20" s="58">
        <f t="shared" si="0"/>
        <v>0</v>
      </c>
      <c r="BE20" s="58" t="str">
        <f>IF(B20="","",VLOOKUP(B20,'登録データ（女）'!$A$3:$L$402,8))</f>
        <v/>
      </c>
      <c r="BF20" s="58" t="str">
        <f>IF(B20="","",VLOOKUP(B20,'登録データ（女）'!$A$3:$L$402,11))</f>
        <v/>
      </c>
      <c r="BG20" s="58" t="str">
        <f t="shared" si="12"/>
        <v/>
      </c>
      <c r="BI20" s="58">
        <f t="shared" si="7"/>
        <v>0</v>
      </c>
    </row>
    <row r="21" spans="1:92" ht="18.75" customHeight="1" thickTop="1">
      <c r="A21" s="257">
        <v>2</v>
      </c>
      <c r="B21" s="432"/>
      <c r="C21" s="290" t="str">
        <f>IF(B21="","",VLOOKUP(B21,'登録データ（女）'!$A$3:$X$2000,2,FALSE))</f>
        <v/>
      </c>
      <c r="D21" s="290" t="str">
        <f>IF(B21="","",VLOOKUP(B21,'登録データ（女）'!$A$3:$X$2000,3,FALSE))</f>
        <v/>
      </c>
      <c r="E21" s="74" t="str">
        <f>IF(B21="","",VLOOKUP(B21,'登録データ（女）'!$A$3:$X$2000,7,FALSE))</f>
        <v/>
      </c>
      <c r="F21" s="72" t="s">
        <v>121</v>
      </c>
      <c r="G21" s="104"/>
      <c r="H21" s="17"/>
      <c r="I21" s="106"/>
      <c r="J21" s="107" t="str">
        <f t="shared" si="8"/>
        <v/>
      </c>
      <c r="K21" s="106"/>
      <c r="L21" s="107" t="str">
        <f t="shared" si="9"/>
        <v/>
      </c>
      <c r="M21" s="106"/>
      <c r="N21" s="106"/>
      <c r="O21" s="247"/>
      <c r="P21" s="248"/>
      <c r="Q21" s="248"/>
      <c r="R21" s="259"/>
      <c r="S21" s="296"/>
      <c r="V21" s="60"/>
      <c r="W21" s="58">
        <f>IF(B21="",0,IF(VLOOKUP(B21,'登録データ（女）'!$A$3:$AT$2000,28,FALSE)=1,0,1))</f>
        <v>0</v>
      </c>
      <c r="X21" s="58">
        <f>IF(B21="",1,0)</f>
        <v>1</v>
      </c>
      <c r="Y21" s="58">
        <f>IF(C21="",1,0)</f>
        <v>1</v>
      </c>
      <c r="Z21" s="58">
        <f>IF(D21="",1,0)</f>
        <v>1</v>
      </c>
      <c r="AA21" s="58">
        <f>IF(E21="",1,0)</f>
        <v>1</v>
      </c>
      <c r="AB21" s="58">
        <f>IF(E22="",1,0)</f>
        <v>1</v>
      </c>
      <c r="AC21" s="58">
        <f>SUM(X21:AB21)</f>
        <v>5</v>
      </c>
      <c r="AD21" s="58">
        <f t="shared" ca="1" si="1"/>
        <v>0</v>
      </c>
      <c r="AE21" s="58">
        <f t="shared" ref="AE21:AE84" si="13">IF(OR(RIGHT(G21,1)="m",RIGHT(G21,1)="H",RIGHT(G21,1)="C"),IF(VALUE(K21)&gt;59,1,0),0)</f>
        <v>0</v>
      </c>
      <c r="AF21" s="58" t="str">
        <f>IF(G21="","0",VLOOKUP(G21,'登録データ（男）'!$V$4:$W$23,2,FALSE))</f>
        <v>0</v>
      </c>
      <c r="AG21" s="58" t="str">
        <f t="shared" si="2"/>
        <v>00</v>
      </c>
      <c r="AH21" s="58" t="str">
        <f>IF(G21="","0",IF(OR(RIGHT(G21,1)="m",RIGHT(G21,1)="H",RIGHT(G21,1)="W",RIGHT(G21,1)="C",RIGHT(G21,1)=")"),1,2))</f>
        <v>0</v>
      </c>
      <c r="AI21" s="58" t="str">
        <f t="shared" si="3"/>
        <v>000000</v>
      </c>
      <c r="AJ21" s="58" t="str">
        <f t="shared" ca="1" si="4"/>
        <v/>
      </c>
      <c r="AK21" s="58">
        <f t="shared" si="10"/>
        <v>0</v>
      </c>
      <c r="AL21" s="58" t="str">
        <f>IF(G21="","0",VALUE(VLOOKUP(G21,'登録データ（男）'!$V$4:$X$23,3,FALSE)))</f>
        <v>0</v>
      </c>
      <c r="AM21" s="58">
        <f t="shared" si="5"/>
        <v>0</v>
      </c>
      <c r="AN21" s="58">
        <f t="shared" si="11"/>
        <v>0</v>
      </c>
      <c r="AO21" s="58" t="str">
        <f ca="1">IF(OFFSET(B21,-MOD(ROW(B21),3),0)&lt;&gt;"",IF(RIGHT(G21,1)=")",VALUE(VLOOKUP(OFFSET(B21,-MOD(ROW(B21),3),0),'登録データ（女）'!B21,8,FALSE)),"0"),"0")</f>
        <v>0</v>
      </c>
      <c r="AP21" s="58">
        <f t="shared" ca="1" si="6"/>
        <v>0</v>
      </c>
      <c r="AQ21" s="58" t="str">
        <f t="shared" ref="AQ21" si="14">IF(AR21="","",RANK(AR21,$AR$18:$AR$467,1))</f>
        <v/>
      </c>
      <c r="AR21" s="58" t="str">
        <f>IF(R21="","",B21)</f>
        <v/>
      </c>
      <c r="AS21" s="58" t="str">
        <f t="shared" ref="AS21" si="15">IF(AT21="","",RANK(AT21,$AT$18:$AT$467,1))</f>
        <v/>
      </c>
      <c r="AT21" s="58" t="str">
        <f>IF(S21="","",B21)</f>
        <v/>
      </c>
      <c r="AU21" s="58" t="str">
        <f t="shared" ref="AU21" si="16">IF(AV21="","",RANK(AV21,$AV$18:$AV$467,1))</f>
        <v/>
      </c>
      <c r="AV21" s="58" t="str">
        <f>IF(OR(G21="七種競技",G22="七種競技",G23="七種競技"),B21,"")</f>
        <v/>
      </c>
      <c r="AW21" s="58"/>
      <c r="AX21" s="58">
        <f>B21</f>
        <v>0</v>
      </c>
      <c r="AY21" s="108">
        <f>B48</f>
        <v>0</v>
      </c>
      <c r="AZ21" s="58"/>
      <c r="BA21" s="58">
        <f t="shared" si="0"/>
        <v>0</v>
      </c>
      <c r="BE21" s="58" t="str">
        <f>IF(B21="","",VLOOKUP(B21,'登録データ（女）'!$A$3:$L$402,8))</f>
        <v/>
      </c>
      <c r="BF21" s="58" t="str">
        <f>IF(B21="","",VLOOKUP(B21,'登録データ（女）'!$A$3:$L$402,11))</f>
        <v/>
      </c>
      <c r="BG21" s="58" t="str">
        <f t="shared" si="12"/>
        <v/>
      </c>
      <c r="BI21" s="58">
        <f t="shared" si="7"/>
        <v>0</v>
      </c>
    </row>
    <row r="22" spans="1:92" ht="18.75" customHeight="1">
      <c r="A22" s="250"/>
      <c r="B22" s="433"/>
      <c r="C22" s="291"/>
      <c r="D22" s="291"/>
      <c r="E22" s="169"/>
      <c r="F22" s="58" t="s">
        <v>122</v>
      </c>
      <c r="G22" s="104"/>
      <c r="H22" s="17"/>
      <c r="I22" s="101"/>
      <c r="J22" s="107" t="str">
        <f t="shared" ref="J22:J85" si="17">IF(G22="","",IF(AH22=2,"","分"))</f>
        <v/>
      </c>
      <c r="K22" s="106"/>
      <c r="L22" s="107" t="str">
        <f t="shared" ref="L22:L85" si="18">IF(OR(G22="",G22="七種競技"),"",IF(AH22=2,"m","秒"))</f>
        <v/>
      </c>
      <c r="M22" s="101"/>
      <c r="N22" s="101"/>
      <c r="O22" s="275"/>
      <c r="P22" s="276"/>
      <c r="Q22" s="276"/>
      <c r="R22" s="260"/>
      <c r="S22" s="297"/>
      <c r="V22" s="60"/>
      <c r="W22" s="58"/>
      <c r="X22" s="58"/>
      <c r="Y22" s="58"/>
      <c r="Z22" s="58"/>
      <c r="AA22" s="58"/>
      <c r="AB22" s="58"/>
      <c r="AC22" s="58"/>
      <c r="AD22" s="58">
        <f t="shared" ca="1" si="1"/>
        <v>0</v>
      </c>
      <c r="AE22" s="58">
        <f t="shared" si="13"/>
        <v>0</v>
      </c>
      <c r="AF22" s="58" t="str">
        <f>IF(G22="","0",VLOOKUP(G22,'登録データ（男）'!$V$4:$W$23,2,FALSE))</f>
        <v>0</v>
      </c>
      <c r="AG22" s="58" t="str">
        <f t="shared" si="2"/>
        <v>00</v>
      </c>
      <c r="AH22" s="58" t="str">
        <f>IF(G22="","0",IF(OR(RIGHT(G22,1)="m",RIGHT(G22,1)="H",RIGHT(G22,1)="W",RIGHT(G22,1)="C"),1,2))</f>
        <v>0</v>
      </c>
      <c r="AI22" s="58" t="str">
        <f t="shared" si="3"/>
        <v>000000</v>
      </c>
      <c r="AJ22" s="58" t="str">
        <f t="shared" ca="1" si="4"/>
        <v/>
      </c>
      <c r="AK22" s="58">
        <f t="shared" si="10"/>
        <v>0</v>
      </c>
      <c r="AL22" s="58" t="str">
        <f>IF(G22="","0",VALUE(VLOOKUP(G22,'登録データ（男）'!$V$4:$X$23,3,FALSE)))</f>
        <v>0</v>
      </c>
      <c r="AM22" s="58">
        <f t="shared" si="5"/>
        <v>0</v>
      </c>
      <c r="AN22" s="58">
        <f t="shared" si="11"/>
        <v>0</v>
      </c>
      <c r="AO22" s="58" t="str">
        <f ca="1">IF(OFFSET(B22,-MOD(ROW(B22),3),0)&lt;&gt;"",IF(RIGHT(G22,1)=")",VALUE(VLOOKUP(OFFSET(B22,-MOD(ROW(B22),3),0),'登録データ（女）'!B22,8,FALSE)),"0"),"0")</f>
        <v>0</v>
      </c>
      <c r="AP22" s="58">
        <f t="shared" ca="1" si="6"/>
        <v>0</v>
      </c>
      <c r="AQ22" s="58"/>
      <c r="AR22" s="58"/>
      <c r="AS22" s="58"/>
      <c r="AT22" s="58"/>
      <c r="AU22" s="58"/>
      <c r="AV22" s="58"/>
      <c r="AW22" s="58"/>
      <c r="AX22" s="58"/>
      <c r="AY22" s="108">
        <f>B51</f>
        <v>0</v>
      </c>
      <c r="AZ22" s="58"/>
      <c r="BA22" s="58">
        <f t="shared" si="0"/>
        <v>0</v>
      </c>
      <c r="BE22" s="58" t="str">
        <f>IF(B22="","",VLOOKUP(B22,'登録データ（女）'!$A$3:$L$402,8))</f>
        <v/>
      </c>
      <c r="BF22" s="58" t="str">
        <f>IF(B22="","",VLOOKUP(B22,'登録データ（女）'!$A$3:$L$402,11))</f>
        <v/>
      </c>
      <c r="BG22" s="58" t="str">
        <f t="shared" si="12"/>
        <v/>
      </c>
      <c r="BI22" s="58">
        <f t="shared" si="7"/>
        <v>0</v>
      </c>
    </row>
    <row r="23" spans="1:92" ht="18.75" customHeight="1" thickBot="1">
      <c r="A23" s="258"/>
      <c r="B23" s="434"/>
      <c r="C23" s="292"/>
      <c r="D23" s="292"/>
      <c r="E23" s="82" t="s">
        <v>461</v>
      </c>
      <c r="F23" s="78" t="s">
        <v>123</v>
      </c>
      <c r="G23" s="105"/>
      <c r="H23" s="175"/>
      <c r="I23" s="100"/>
      <c r="J23" s="64" t="str">
        <f t="shared" si="17"/>
        <v/>
      </c>
      <c r="K23" s="100"/>
      <c r="L23" s="64" t="str">
        <f t="shared" si="18"/>
        <v/>
      </c>
      <c r="M23" s="100"/>
      <c r="N23" s="100"/>
      <c r="O23" s="429"/>
      <c r="P23" s="430"/>
      <c r="Q23" s="431"/>
      <c r="R23" s="261"/>
      <c r="S23" s="298"/>
      <c r="V23" s="60"/>
      <c r="W23" s="58"/>
      <c r="X23" s="58"/>
      <c r="Y23" s="58"/>
      <c r="Z23" s="58"/>
      <c r="AA23" s="58"/>
      <c r="AB23" s="58"/>
      <c r="AC23" s="58"/>
      <c r="AD23" s="58">
        <f t="shared" ca="1" si="1"/>
        <v>0</v>
      </c>
      <c r="AE23" s="58">
        <f t="shared" si="13"/>
        <v>0</v>
      </c>
      <c r="AF23" s="58" t="str">
        <f>IF(G23="","0",VLOOKUP(G23,'登録データ（男）'!$V$4:$W$23,2,FALSE))</f>
        <v>0</v>
      </c>
      <c r="AG23" s="58" t="str">
        <f t="shared" si="2"/>
        <v>00</v>
      </c>
      <c r="AH23" s="58" t="str">
        <f>IF(G23="","0",IF(OR(RIGHT(G23,1)="m",RIGHT(G23,1)="H",RIGHT(G23,1)="W",RIGHT(G23,1)="C"),1,2))</f>
        <v>0</v>
      </c>
      <c r="AI23" s="58" t="str">
        <f t="shared" si="3"/>
        <v>000000</v>
      </c>
      <c r="AJ23" s="58" t="str">
        <f t="shared" ca="1" si="4"/>
        <v/>
      </c>
      <c r="AK23" s="58">
        <f t="shared" si="10"/>
        <v>0</v>
      </c>
      <c r="AL23" s="58" t="str">
        <f>IF(G23="","0",VALUE(VLOOKUP(G23,'登録データ（男）'!$V$4:$X$23,3,FALSE)))</f>
        <v>0</v>
      </c>
      <c r="AM23" s="58">
        <f t="shared" si="5"/>
        <v>0</v>
      </c>
      <c r="AN23" s="58">
        <f t="shared" si="11"/>
        <v>0</v>
      </c>
      <c r="AO23" s="58" t="str">
        <f ca="1">IF(OFFSET(B23,-MOD(ROW(B23),3),0)&lt;&gt;"",IF(RIGHT(G23,1)=")",VALUE(VLOOKUP(OFFSET(B23,-MOD(ROW(B23),3),0),'登録データ（女）'!B23,8,FALSE)),"0"),"0")</f>
        <v>0</v>
      </c>
      <c r="AP23" s="58">
        <f t="shared" ca="1" si="6"/>
        <v>0</v>
      </c>
      <c r="AQ23" s="58"/>
      <c r="AR23" s="58"/>
      <c r="AS23" s="58"/>
      <c r="AT23" s="58"/>
      <c r="AU23" s="58"/>
      <c r="AV23" s="58"/>
      <c r="AW23" s="58"/>
      <c r="AX23" s="58"/>
      <c r="AY23" s="108">
        <f>B54</f>
        <v>0</v>
      </c>
      <c r="AZ23" s="58"/>
      <c r="BA23" s="58">
        <f t="shared" si="0"/>
        <v>0</v>
      </c>
      <c r="BE23" s="58" t="str">
        <f>IF(B23="","",VLOOKUP(B23,'登録データ（女）'!$A$3:$L$402,8))</f>
        <v/>
      </c>
      <c r="BF23" s="58" t="str">
        <f>IF(B23="","",VLOOKUP(B23,'登録データ（女）'!$A$3:$L$402,11))</f>
        <v/>
      </c>
      <c r="BG23" s="58" t="str">
        <f t="shared" si="12"/>
        <v/>
      </c>
      <c r="BI23" s="58">
        <f t="shared" si="7"/>
        <v>0</v>
      </c>
    </row>
    <row r="24" spans="1:92" ht="18.75" customHeight="1" thickTop="1">
      <c r="A24" s="257">
        <v>3</v>
      </c>
      <c r="B24" s="432"/>
      <c r="C24" s="290" t="str">
        <f>IF(B24="","",VLOOKUP(B24,'登録データ（女）'!$A$3:$X$2000,2,FALSE))</f>
        <v/>
      </c>
      <c r="D24" s="290" t="str">
        <f>IF(B24="","",VLOOKUP(B24,'登録データ（女）'!$A$3:$X$2000,3,FALSE))</f>
        <v/>
      </c>
      <c r="E24" s="74" t="str">
        <f>IF(B24="","",VLOOKUP(B24,'登録データ（女）'!$A$3:$X$2000,7,FALSE))</f>
        <v/>
      </c>
      <c r="F24" s="72" t="s">
        <v>121</v>
      </c>
      <c r="G24" s="104"/>
      <c r="H24" s="17"/>
      <c r="I24" s="106"/>
      <c r="J24" s="107" t="str">
        <f t="shared" si="17"/>
        <v/>
      </c>
      <c r="K24" s="106"/>
      <c r="L24" s="107" t="str">
        <f t="shared" si="18"/>
        <v/>
      </c>
      <c r="M24" s="106"/>
      <c r="N24" s="106"/>
      <c r="O24" s="247"/>
      <c r="P24" s="248"/>
      <c r="Q24" s="248"/>
      <c r="R24" s="259"/>
      <c r="S24" s="296"/>
      <c r="V24" s="60"/>
      <c r="W24" s="58">
        <f>IF(B24="",0,IF(VLOOKUP(B24,'登録データ（女）'!$A$3:$AT$2000,28,FALSE)=1,0,1))</f>
        <v>0</v>
      </c>
      <c r="X24" s="58">
        <f>IF(B24="",1,0)</f>
        <v>1</v>
      </c>
      <c r="Y24" s="58">
        <f>IF(C24="",1,0)</f>
        <v>1</v>
      </c>
      <c r="Z24" s="58">
        <f>IF(D24="",1,0)</f>
        <v>1</v>
      </c>
      <c r="AA24" s="58">
        <f>IF(E24="",1,0)</f>
        <v>1</v>
      </c>
      <c r="AB24" s="58">
        <f>IF(E25="",1,0)</f>
        <v>1</v>
      </c>
      <c r="AC24" s="58">
        <f>SUM(X24:AB24)</f>
        <v>5</v>
      </c>
      <c r="AD24" s="58">
        <f t="shared" ca="1" si="1"/>
        <v>0</v>
      </c>
      <c r="AE24" s="58">
        <f t="shared" si="13"/>
        <v>0</v>
      </c>
      <c r="AF24" s="58" t="str">
        <f>IF(G24="","0",VLOOKUP(G24,'登録データ（男）'!$V$4:$W$23,2,FALSE))</f>
        <v>0</v>
      </c>
      <c r="AG24" s="58" t="str">
        <f t="shared" si="2"/>
        <v>00</v>
      </c>
      <c r="AH24" s="58" t="str">
        <f>IF(G24="","0",IF(OR(RIGHT(G24,1)="m",RIGHT(G24,1)="H",RIGHT(G24,1)="W",RIGHT(G24,1)="C",RIGHT(G24,1)=")"),1,2))</f>
        <v>0</v>
      </c>
      <c r="AI24" s="58" t="str">
        <f t="shared" si="3"/>
        <v>000000</v>
      </c>
      <c r="AJ24" s="58" t="str">
        <f t="shared" ca="1" si="4"/>
        <v/>
      </c>
      <c r="AK24" s="58">
        <f t="shared" si="10"/>
        <v>0</v>
      </c>
      <c r="AL24" s="58" t="str">
        <f>IF(G24="","0",VALUE(VLOOKUP(G24,'登録データ（男）'!$V$4:$X$23,3,FALSE)))</f>
        <v>0</v>
      </c>
      <c r="AM24" s="58">
        <f t="shared" si="5"/>
        <v>0</v>
      </c>
      <c r="AN24" s="58">
        <f t="shared" si="11"/>
        <v>0</v>
      </c>
      <c r="AO24" s="58" t="str">
        <f ca="1">IF(OFFSET(B24,-MOD(ROW(B24),3),0)&lt;&gt;"",IF(RIGHT(G24,1)=")",VALUE(VLOOKUP(OFFSET(B24,-MOD(ROW(B24),3),0),'登録データ（女）'!B24,8,FALSE)),"0"),"0")</f>
        <v>0</v>
      </c>
      <c r="AP24" s="58">
        <f t="shared" ca="1" si="6"/>
        <v>0</v>
      </c>
      <c r="AQ24" s="58" t="str">
        <f t="shared" ref="AQ24" si="19">IF(AR24="","",RANK(AR24,$AR$18:$AR$467,1))</f>
        <v/>
      </c>
      <c r="AR24" s="58" t="str">
        <f>IF(R24="","",B24)</f>
        <v/>
      </c>
      <c r="AS24" s="58" t="str">
        <f t="shared" ref="AS24" si="20">IF(AT24="","",RANK(AT24,$AT$18:$AT$467,1))</f>
        <v/>
      </c>
      <c r="AT24" s="58" t="str">
        <f>IF(S24="","",B24)</f>
        <v/>
      </c>
      <c r="AU24" s="58" t="str">
        <f t="shared" ref="AU24" si="21">IF(AV24="","",RANK(AV24,$AV$18:$AV$467,1))</f>
        <v/>
      </c>
      <c r="AV24" s="58" t="str">
        <f>IF(OR(G24="七種競技",G25="七種競技",G26="七種競技"),B24,"")</f>
        <v/>
      </c>
      <c r="AW24" s="58"/>
      <c r="AX24" s="58">
        <f>B24</f>
        <v>0</v>
      </c>
      <c r="AY24" s="108">
        <f>B57</f>
        <v>0</v>
      </c>
      <c r="AZ24" s="58"/>
      <c r="BA24" s="58">
        <f t="shared" si="0"/>
        <v>0</v>
      </c>
      <c r="BE24" s="58" t="str">
        <f>IF(B24="","",VLOOKUP(B24,'登録データ（女）'!$A$3:$L$402,8))</f>
        <v/>
      </c>
      <c r="BF24" s="58" t="str">
        <f>IF(B24="","",VLOOKUP(B24,'登録データ（女）'!$A$3:$L$402,11))</f>
        <v/>
      </c>
      <c r="BG24" s="58" t="str">
        <f t="shared" si="12"/>
        <v/>
      </c>
      <c r="BI24" s="58">
        <f t="shared" si="7"/>
        <v>0</v>
      </c>
    </row>
    <row r="25" spans="1:92" ht="18.75" customHeight="1">
      <c r="A25" s="250"/>
      <c r="B25" s="433"/>
      <c r="C25" s="291"/>
      <c r="D25" s="291"/>
      <c r="E25" s="169"/>
      <c r="F25" s="58" t="s">
        <v>122</v>
      </c>
      <c r="G25" s="104"/>
      <c r="H25" s="17"/>
      <c r="I25" s="101"/>
      <c r="J25" s="107" t="str">
        <f t="shared" si="17"/>
        <v/>
      </c>
      <c r="K25" s="106"/>
      <c r="L25" s="107" t="str">
        <f t="shared" si="18"/>
        <v/>
      </c>
      <c r="M25" s="101"/>
      <c r="N25" s="101"/>
      <c r="O25" s="275"/>
      <c r="P25" s="276"/>
      <c r="Q25" s="276"/>
      <c r="R25" s="260"/>
      <c r="S25" s="297"/>
      <c r="V25" s="60"/>
      <c r="W25" s="58"/>
      <c r="X25" s="58"/>
      <c r="Y25" s="58"/>
      <c r="Z25" s="58"/>
      <c r="AA25" s="58"/>
      <c r="AB25" s="58"/>
      <c r="AC25" s="58"/>
      <c r="AD25" s="58">
        <f t="shared" ca="1" si="1"/>
        <v>0</v>
      </c>
      <c r="AE25" s="58">
        <f t="shared" si="13"/>
        <v>0</v>
      </c>
      <c r="AF25" s="58" t="str">
        <f>IF(G25="","0",VLOOKUP(G25,'登録データ（男）'!$V$4:$W$23,2,FALSE))</f>
        <v>0</v>
      </c>
      <c r="AG25" s="58" t="str">
        <f t="shared" si="2"/>
        <v>00</v>
      </c>
      <c r="AH25" s="58" t="str">
        <f>IF(G25="","0",IF(OR(RIGHT(G25,1)="m",RIGHT(G25,1)="H",RIGHT(G25,1)="W",RIGHT(G25,1)="C"),1,2))</f>
        <v>0</v>
      </c>
      <c r="AI25" s="58" t="str">
        <f t="shared" si="3"/>
        <v>000000</v>
      </c>
      <c r="AJ25" s="58" t="str">
        <f t="shared" ca="1" si="4"/>
        <v/>
      </c>
      <c r="AK25" s="58">
        <f t="shared" si="10"/>
        <v>0</v>
      </c>
      <c r="AL25" s="58" t="str">
        <f>IF(G25="","0",VALUE(VLOOKUP(G25,'登録データ（男）'!$V$4:$X$23,3,FALSE)))</f>
        <v>0</v>
      </c>
      <c r="AM25" s="58">
        <f t="shared" si="5"/>
        <v>0</v>
      </c>
      <c r="AN25" s="58">
        <f t="shared" si="11"/>
        <v>0</v>
      </c>
      <c r="AO25" s="58" t="str">
        <f ca="1">IF(OFFSET(B25,-MOD(ROW(B25),3),0)&lt;&gt;"",IF(RIGHT(G25,1)=")",VALUE(VLOOKUP(OFFSET(B25,-MOD(ROW(B25),3),0),'登録データ（女）'!B25,8,FALSE)),"0"),"0")</f>
        <v>0</v>
      </c>
      <c r="AP25" s="58">
        <f t="shared" ca="1" si="6"/>
        <v>0</v>
      </c>
      <c r="AQ25" s="58"/>
      <c r="AR25" s="58"/>
      <c r="AS25" s="58"/>
      <c r="AT25" s="58"/>
      <c r="AU25" s="58"/>
      <c r="AV25" s="58"/>
      <c r="AW25" s="58"/>
      <c r="AX25" s="58"/>
      <c r="AY25" s="108">
        <f>B60</f>
        <v>0</v>
      </c>
      <c r="AZ25" s="58"/>
      <c r="BA25" s="58">
        <f t="shared" si="0"/>
        <v>0</v>
      </c>
      <c r="BE25" s="58" t="str">
        <f>IF(B25="","",VLOOKUP(B25,'登録データ（女）'!$A$3:$L$402,8))</f>
        <v/>
      </c>
      <c r="BF25" s="58" t="str">
        <f>IF(B25="","",VLOOKUP(B25,'登録データ（女）'!$A$3:$L$402,11))</f>
        <v/>
      </c>
      <c r="BG25" s="58" t="str">
        <f t="shared" si="12"/>
        <v/>
      </c>
      <c r="BI25" s="58">
        <f t="shared" si="7"/>
        <v>0</v>
      </c>
    </row>
    <row r="26" spans="1:92" ht="18.75" customHeight="1" thickBot="1">
      <c r="A26" s="258"/>
      <c r="B26" s="434"/>
      <c r="C26" s="292"/>
      <c r="D26" s="292"/>
      <c r="E26" s="82" t="s">
        <v>461</v>
      </c>
      <c r="F26" s="78" t="s">
        <v>123</v>
      </c>
      <c r="G26" s="105"/>
      <c r="H26" s="175"/>
      <c r="I26" s="100"/>
      <c r="J26" s="64" t="str">
        <f t="shared" si="17"/>
        <v/>
      </c>
      <c r="K26" s="100"/>
      <c r="L26" s="64" t="str">
        <f t="shared" si="18"/>
        <v/>
      </c>
      <c r="M26" s="100"/>
      <c r="N26" s="100"/>
      <c r="O26" s="429"/>
      <c r="P26" s="430"/>
      <c r="Q26" s="431"/>
      <c r="R26" s="261"/>
      <c r="S26" s="298"/>
      <c r="V26" s="60"/>
      <c r="W26" s="58"/>
      <c r="X26" s="58"/>
      <c r="Y26" s="58"/>
      <c r="Z26" s="58"/>
      <c r="AA26" s="58"/>
      <c r="AB26" s="58"/>
      <c r="AC26" s="58"/>
      <c r="AD26" s="58">
        <f t="shared" ca="1" si="1"/>
        <v>0</v>
      </c>
      <c r="AE26" s="58">
        <f t="shared" si="13"/>
        <v>0</v>
      </c>
      <c r="AF26" s="58" t="str">
        <f>IF(G26="","0",VLOOKUP(G26,'登録データ（男）'!$V$4:$W$23,2,FALSE))</f>
        <v>0</v>
      </c>
      <c r="AG26" s="58" t="str">
        <f t="shared" si="2"/>
        <v>00</v>
      </c>
      <c r="AH26" s="58" t="str">
        <f>IF(G26="","0",IF(OR(RIGHT(G26,1)="m",RIGHT(G26,1)="H",RIGHT(G26,1)="W",RIGHT(G26,1)="C"),1,2))</f>
        <v>0</v>
      </c>
      <c r="AI26" s="58" t="str">
        <f t="shared" si="3"/>
        <v>000000</v>
      </c>
      <c r="AJ26" s="58" t="str">
        <f t="shared" ca="1" si="4"/>
        <v/>
      </c>
      <c r="AK26" s="58">
        <f t="shared" si="10"/>
        <v>0</v>
      </c>
      <c r="AL26" s="58" t="str">
        <f>IF(G26="","0",VALUE(VLOOKUP(G26,'登録データ（男）'!$V$4:$X$23,3,FALSE)))</f>
        <v>0</v>
      </c>
      <c r="AM26" s="58">
        <f t="shared" si="5"/>
        <v>0</v>
      </c>
      <c r="AN26" s="58">
        <f t="shared" si="11"/>
        <v>0</v>
      </c>
      <c r="AO26" s="58" t="str">
        <f ca="1">IF(OFFSET(B26,-MOD(ROW(B26),3),0)&lt;&gt;"",IF(RIGHT(G26,1)=")",VALUE(VLOOKUP(OFFSET(B26,-MOD(ROW(B26),3),0),'登録データ（女）'!B26,8,FALSE)),"0"),"0")</f>
        <v>0</v>
      </c>
      <c r="AP26" s="58">
        <f t="shared" ca="1" si="6"/>
        <v>0</v>
      </c>
      <c r="AQ26" s="58"/>
      <c r="AR26" s="58"/>
      <c r="AS26" s="58"/>
      <c r="AT26" s="58"/>
      <c r="AU26" s="58"/>
      <c r="AV26" s="58"/>
      <c r="AW26" s="58"/>
      <c r="AX26" s="58"/>
      <c r="AY26" s="108">
        <f>B63</f>
        <v>0</v>
      </c>
      <c r="AZ26" s="58"/>
      <c r="BA26" s="58">
        <f t="shared" si="0"/>
        <v>0</v>
      </c>
      <c r="BE26" s="58" t="str">
        <f>IF(B26="","",VLOOKUP(B26,'登録データ（女）'!$A$3:$L$402,8))</f>
        <v/>
      </c>
      <c r="BF26" s="58" t="str">
        <f>IF(B26="","",VLOOKUP(B26,'登録データ（女）'!$A$3:$L$402,11))</f>
        <v/>
      </c>
      <c r="BG26" s="58" t="str">
        <f t="shared" si="12"/>
        <v/>
      </c>
      <c r="BI26" s="58">
        <f t="shared" si="7"/>
        <v>0</v>
      </c>
    </row>
    <row r="27" spans="1:92" ht="18.75" customHeight="1" thickTop="1">
      <c r="A27" s="290">
        <v>4</v>
      </c>
      <c r="B27" s="432"/>
      <c r="C27" s="290" t="str">
        <f>IF(B27="","",VLOOKUP(B27,'登録データ（女）'!$A$3:$X$2000,2,FALSE))</f>
        <v/>
      </c>
      <c r="D27" s="290" t="str">
        <f>IF(B27="","",VLOOKUP(B27,'登録データ（女）'!$A$3:$X$2000,3,FALSE))</f>
        <v/>
      </c>
      <c r="E27" s="74" t="str">
        <f>IF(B27="","",VLOOKUP(B27,'登録データ（女）'!$A$3:$X$2000,7,FALSE))</f>
        <v/>
      </c>
      <c r="F27" s="72" t="s">
        <v>121</v>
      </c>
      <c r="G27" s="104"/>
      <c r="H27" s="17"/>
      <c r="I27" s="106"/>
      <c r="J27" s="107" t="str">
        <f t="shared" si="17"/>
        <v/>
      </c>
      <c r="K27" s="106"/>
      <c r="L27" s="107" t="str">
        <f t="shared" si="18"/>
        <v/>
      </c>
      <c r="M27" s="106"/>
      <c r="N27" s="106"/>
      <c r="O27" s="247"/>
      <c r="P27" s="248"/>
      <c r="Q27" s="248"/>
      <c r="R27" s="259"/>
      <c r="S27" s="296"/>
      <c r="V27" s="60"/>
      <c r="W27" s="58">
        <f>IF(B27="",0,IF(VLOOKUP(B27,'登録データ（女）'!$A$3:$AT$2000,28,FALSE)=1,0,1))</f>
        <v>0</v>
      </c>
      <c r="X27" s="58">
        <f>IF(B27="",1,0)</f>
        <v>1</v>
      </c>
      <c r="Y27" s="58">
        <f>IF(C27="",1,0)</f>
        <v>1</v>
      </c>
      <c r="Z27" s="58">
        <f>IF(D27="",1,0)</f>
        <v>1</v>
      </c>
      <c r="AA27" s="58">
        <f>IF(E27="",1,0)</f>
        <v>1</v>
      </c>
      <c r="AB27" s="58">
        <f>IF(E28="",1,0)</f>
        <v>1</v>
      </c>
      <c r="AC27" s="58">
        <f>SUM(X27:AB27)</f>
        <v>5</v>
      </c>
      <c r="AD27" s="58">
        <f t="shared" ca="1" si="1"/>
        <v>0</v>
      </c>
      <c r="AE27" s="58">
        <f t="shared" si="13"/>
        <v>0</v>
      </c>
      <c r="AF27" s="58" t="str">
        <f>IF(G27="","0",VLOOKUP(G27,'登録データ（男）'!$V$4:$W$23,2,FALSE))</f>
        <v>0</v>
      </c>
      <c r="AG27" s="58" t="str">
        <f t="shared" si="2"/>
        <v>00</v>
      </c>
      <c r="AH27" s="58" t="str">
        <f>IF(G27="","0",IF(OR(RIGHT(G27,1)="m",RIGHT(G27,1)="H",RIGHT(G27,1)="W",RIGHT(G27,1)="C",RIGHT(G27,1)=")"),1,2))</f>
        <v>0</v>
      </c>
      <c r="AI27" s="58" t="str">
        <f t="shared" si="3"/>
        <v>000000</v>
      </c>
      <c r="AJ27" s="58" t="str">
        <f t="shared" ca="1" si="4"/>
        <v/>
      </c>
      <c r="AK27" s="58">
        <f t="shared" si="10"/>
        <v>0</v>
      </c>
      <c r="AL27" s="58" t="str">
        <f>IF(G27="","0",VALUE(VLOOKUP(G27,'登録データ（男）'!$V$4:$X$23,3,FALSE)))</f>
        <v>0</v>
      </c>
      <c r="AM27" s="58">
        <f t="shared" si="5"/>
        <v>0</v>
      </c>
      <c r="AN27" s="58">
        <f t="shared" si="11"/>
        <v>0</v>
      </c>
      <c r="AO27" s="58" t="str">
        <f ca="1">IF(OFFSET(B27,-MOD(ROW(B27),3),0)&lt;&gt;"",IF(RIGHT(G27,1)=")",VALUE(VLOOKUP(OFFSET(B27,-MOD(ROW(B27),3),0),'登録データ（女）'!B27,8,FALSE)),"0"),"0")</f>
        <v>0</v>
      </c>
      <c r="AP27" s="58">
        <f t="shared" ca="1" si="6"/>
        <v>0</v>
      </c>
      <c r="AQ27" s="58" t="str">
        <f t="shared" ref="AQ27" si="22">IF(AR27="","",RANK(AR27,$AR$18:$AR$467,1))</f>
        <v/>
      </c>
      <c r="AR27" s="58" t="str">
        <f>IF(R27="","",B27)</f>
        <v/>
      </c>
      <c r="AS27" s="58" t="str">
        <f t="shared" ref="AS27" si="23">IF(AT27="","",RANK(AT27,$AT$18:$AT$467,1))</f>
        <v/>
      </c>
      <c r="AT27" s="58" t="str">
        <f>IF(S27="","",B27)</f>
        <v/>
      </c>
      <c r="AU27" s="58" t="str">
        <f t="shared" ref="AU27" si="24">IF(AV27="","",RANK(AV27,$AV$18:$AV$467,1))</f>
        <v/>
      </c>
      <c r="AV27" s="58" t="str">
        <f>IF(OR(G27="七種競技",CN17="七種競技",G29="七種競技"),B27,"")</f>
        <v/>
      </c>
      <c r="AW27" s="58"/>
      <c r="AX27" s="58">
        <f>B27</f>
        <v>0</v>
      </c>
      <c r="AY27" s="108">
        <f>B66</f>
        <v>0</v>
      </c>
      <c r="AZ27" s="58"/>
      <c r="BA27" s="58">
        <f t="shared" si="0"/>
        <v>0</v>
      </c>
      <c r="BE27" s="58" t="str">
        <f>IF(B27="","",VLOOKUP(B27,'登録データ（女）'!$A$3:$L$402,8))</f>
        <v/>
      </c>
      <c r="BF27" s="58" t="str">
        <f>IF(B27="","",VLOOKUP(B27,'登録データ（女）'!$A$3:$L$402,11))</f>
        <v/>
      </c>
      <c r="BG27" s="58" t="str">
        <f t="shared" si="12"/>
        <v/>
      </c>
      <c r="BI27" s="58">
        <f t="shared" si="7"/>
        <v>0</v>
      </c>
    </row>
    <row r="28" spans="1:92" ht="18.75" customHeight="1">
      <c r="A28" s="291"/>
      <c r="B28" s="433"/>
      <c r="C28" s="291"/>
      <c r="D28" s="291"/>
      <c r="E28" s="169"/>
      <c r="F28" s="58" t="s">
        <v>122</v>
      </c>
      <c r="G28" s="104"/>
      <c r="H28" s="17"/>
      <c r="I28" s="101"/>
      <c r="J28" s="107" t="str">
        <f t="shared" si="17"/>
        <v/>
      </c>
      <c r="K28" s="106"/>
      <c r="L28" s="107" t="str">
        <f t="shared" si="18"/>
        <v/>
      </c>
      <c r="M28" s="101"/>
      <c r="N28" s="101"/>
      <c r="O28" s="275"/>
      <c r="P28" s="276"/>
      <c r="Q28" s="276"/>
      <c r="R28" s="260"/>
      <c r="S28" s="297"/>
      <c r="V28" s="60"/>
      <c r="W28" s="58"/>
      <c r="X28" s="58"/>
      <c r="Y28" s="58"/>
      <c r="Z28" s="58"/>
      <c r="AA28" s="58"/>
      <c r="AB28" s="58"/>
      <c r="AC28" s="58"/>
      <c r="AD28" s="58">
        <f ca="1">COUNTIF(OFFSET(CN17,-MOD(ROW(CN17),3),0,3,1),CN17)</f>
        <v>0</v>
      </c>
      <c r="AE28" s="58">
        <f>IF(OR(RIGHT(CN17,1)="m",RIGHT(CN17,1)="H",RIGHT(CN17,1)="C"),IF(VALUE(K28)&gt;59,1,0),0)</f>
        <v>0</v>
      </c>
      <c r="AF28" s="58" t="str">
        <f>IF(G28="","0",VLOOKUP(G28,'登録データ（男）'!$V$4:$W$23,2,FALSE))</f>
        <v>0</v>
      </c>
      <c r="AG28" s="58" t="str">
        <f t="shared" si="2"/>
        <v>00</v>
      </c>
      <c r="AH28" s="58" t="str">
        <f>IF(CN17="","0",IF(OR(RIGHT(CN17,1)="m",RIGHT(CN17,1)="H",RIGHT(CN17,1)="W",RIGHT(CN17,1)="C"),1,2))</f>
        <v>0</v>
      </c>
      <c r="AI28" s="58" t="str">
        <f t="shared" si="3"/>
        <v>000000</v>
      </c>
      <c r="AJ28" s="58" t="str">
        <f t="shared" ca="1" si="4"/>
        <v/>
      </c>
      <c r="AK28" s="58">
        <f t="shared" si="10"/>
        <v>0</v>
      </c>
      <c r="AL28" s="58" t="str">
        <f>IF(CN17="","0",VALUE(VLOOKUP(CN17,'登録データ（男）'!$V$4:$X$23,3,FALSE)))</f>
        <v>0</v>
      </c>
      <c r="AM28" s="58">
        <f>IF(CN17="",0,IF(CN17="七種競技",0,IF(K28&lt;&gt;"",0,1)))</f>
        <v>0</v>
      </c>
      <c r="AN28" s="58">
        <f t="shared" si="11"/>
        <v>0</v>
      </c>
      <c r="AO28" s="58" t="str">
        <f ca="1">IF(OFFSET(B28,-MOD(ROW(B28),3),0)&lt;&gt;"",IF(RIGHT(CN17,1)=")",VALUE(VLOOKUP(OFFSET(B28,-MOD(ROW(B28),3),0),'登録データ（女）'!B28,8,FALSE)),"0"),"0")</f>
        <v>0</v>
      </c>
      <c r="AP28" s="58">
        <f ca="1">IF(AO28=0,0,IF(RIGHT(CN17,1)&lt;&gt;")",0,IF(VALUE(LEFT(AO28,2))&gt;96,0,1)))</f>
        <v>0</v>
      </c>
      <c r="AQ28" s="58"/>
      <c r="AR28" s="58"/>
      <c r="AS28" s="58"/>
      <c r="AT28" s="58"/>
      <c r="AU28" s="58"/>
      <c r="AV28" s="58"/>
      <c r="AW28" s="58"/>
      <c r="AX28" s="58"/>
      <c r="AY28" s="108">
        <f>B69</f>
        <v>0</v>
      </c>
      <c r="AZ28" s="58"/>
      <c r="BA28" s="58">
        <f t="shared" si="0"/>
        <v>0</v>
      </c>
      <c r="BE28" s="58" t="str">
        <f>IF(B28="","",VLOOKUP(B28,'登録データ（女）'!$A$3:$L$402,8))</f>
        <v/>
      </c>
      <c r="BF28" s="58" t="str">
        <f>IF(B28="","",VLOOKUP(B28,'登録データ（女）'!$A$3:$L$402,11))</f>
        <v/>
      </c>
      <c r="BG28" s="58" t="str">
        <f t="shared" si="12"/>
        <v/>
      </c>
      <c r="BI28" s="58">
        <f t="shared" si="7"/>
        <v>0</v>
      </c>
    </row>
    <row r="29" spans="1:92" ht="18.75" customHeight="1" thickBot="1">
      <c r="A29" s="292"/>
      <c r="B29" s="434"/>
      <c r="C29" s="292"/>
      <c r="D29" s="292"/>
      <c r="E29" s="82" t="s">
        <v>461</v>
      </c>
      <c r="F29" s="78" t="s">
        <v>123</v>
      </c>
      <c r="G29" s="105"/>
      <c r="H29" s="175"/>
      <c r="I29" s="100"/>
      <c r="J29" s="64" t="str">
        <f t="shared" si="17"/>
        <v/>
      </c>
      <c r="K29" s="100"/>
      <c r="L29" s="64" t="str">
        <f t="shared" si="18"/>
        <v/>
      </c>
      <c r="M29" s="100"/>
      <c r="N29" s="100"/>
      <c r="O29" s="429"/>
      <c r="P29" s="430"/>
      <c r="Q29" s="431"/>
      <c r="R29" s="261"/>
      <c r="S29" s="298"/>
      <c r="V29" s="60"/>
      <c r="W29" s="58"/>
      <c r="X29" s="58"/>
      <c r="Y29" s="58"/>
      <c r="Z29" s="58"/>
      <c r="AA29" s="58"/>
      <c r="AB29" s="58"/>
      <c r="AC29" s="58"/>
      <c r="AD29" s="58">
        <f t="shared" ca="1" si="1"/>
        <v>0</v>
      </c>
      <c r="AE29" s="58">
        <f t="shared" si="13"/>
        <v>0</v>
      </c>
      <c r="AF29" s="58" t="str">
        <f>IF(G29="","0",VLOOKUP(G29,'登録データ（男）'!$V$4:$W$23,2,FALSE))</f>
        <v>0</v>
      </c>
      <c r="AG29" s="58" t="str">
        <f t="shared" si="2"/>
        <v>00</v>
      </c>
      <c r="AH29" s="58" t="str">
        <f>IF(G29="","0",IF(OR(RIGHT(G29,1)="m",RIGHT(G29,1)="H",RIGHT(G29,1)="W",RIGHT(G29,1)="C"),1,2))</f>
        <v>0</v>
      </c>
      <c r="AI29" s="58" t="str">
        <f t="shared" si="3"/>
        <v>000000</v>
      </c>
      <c r="AJ29" s="58" t="str">
        <f t="shared" ca="1" si="4"/>
        <v/>
      </c>
      <c r="AK29" s="58">
        <f t="shared" si="10"/>
        <v>0</v>
      </c>
      <c r="AL29" s="58" t="str">
        <f>IF(G29="","0",VALUE(VLOOKUP(G29,'登録データ（男）'!$V$4:$X$23,3,FALSE)))</f>
        <v>0</v>
      </c>
      <c r="AM29" s="58">
        <f t="shared" si="5"/>
        <v>0</v>
      </c>
      <c r="AN29" s="58">
        <f t="shared" si="11"/>
        <v>0</v>
      </c>
      <c r="AO29" s="58" t="str">
        <f ca="1">IF(OFFSET(B29,-MOD(ROW(B29),3),0)&lt;&gt;"",IF(RIGHT(G29,1)=")",VALUE(VLOOKUP(OFFSET(B29,-MOD(ROW(B29),3),0),'登録データ（女）'!B29,8,FALSE)),"0"),"0")</f>
        <v>0</v>
      </c>
      <c r="AP29" s="58">
        <f t="shared" ca="1" si="6"/>
        <v>0</v>
      </c>
      <c r="AQ29" s="58"/>
      <c r="AR29" s="58"/>
      <c r="AS29" s="58"/>
      <c r="AT29" s="58"/>
      <c r="AU29" s="58"/>
      <c r="AV29" s="58"/>
      <c r="AW29" s="58"/>
      <c r="AX29" s="58"/>
      <c r="AY29" s="108">
        <f>B72</f>
        <v>0</v>
      </c>
      <c r="AZ29" s="58"/>
      <c r="BA29" s="58">
        <f t="shared" si="0"/>
        <v>0</v>
      </c>
      <c r="BE29" s="58" t="str">
        <f>IF(B29="","",VLOOKUP(B29,'登録データ（女）'!$A$3:$L$402,8))</f>
        <v/>
      </c>
      <c r="BF29" s="58" t="str">
        <f>IF(B29="","",VLOOKUP(B29,'登録データ（女）'!$A$3:$L$402,11))</f>
        <v/>
      </c>
      <c r="BG29" s="58" t="str">
        <f t="shared" si="12"/>
        <v/>
      </c>
      <c r="BI29" s="58">
        <f t="shared" si="7"/>
        <v>0</v>
      </c>
    </row>
    <row r="30" spans="1:92" ht="18.75" customHeight="1" thickTop="1">
      <c r="A30" s="257">
        <v>5</v>
      </c>
      <c r="B30" s="432"/>
      <c r="C30" s="290" t="str">
        <f>IF(B30="","",VLOOKUP(B30,'登録データ（女）'!$A$3:$X$2000,2,FALSE))</f>
        <v/>
      </c>
      <c r="D30" s="290" t="str">
        <f>IF(B30="","",VLOOKUP(B30,'登録データ（女）'!$A$3:$X$2000,3,FALSE))</f>
        <v/>
      </c>
      <c r="E30" s="74" t="str">
        <f>IF(B30="","",VLOOKUP(B30,'登録データ（女）'!$A$3:$X$2000,7,FALSE))</f>
        <v/>
      </c>
      <c r="F30" s="72" t="s">
        <v>121</v>
      </c>
      <c r="G30" s="104"/>
      <c r="H30" s="17"/>
      <c r="I30" s="106"/>
      <c r="J30" s="107" t="str">
        <f t="shared" si="17"/>
        <v/>
      </c>
      <c r="K30" s="106"/>
      <c r="L30" s="107" t="str">
        <f t="shared" si="18"/>
        <v/>
      </c>
      <c r="M30" s="106"/>
      <c r="N30" s="106"/>
      <c r="O30" s="247"/>
      <c r="P30" s="248"/>
      <c r="Q30" s="248"/>
      <c r="R30" s="259"/>
      <c r="S30" s="296"/>
      <c r="V30" s="60"/>
      <c r="W30" s="58">
        <f>IF(B30="",0,IF(VLOOKUP(B30,'登録データ（女）'!$A$3:$AT$2000,28,FALSE)=1,0,1))</f>
        <v>0</v>
      </c>
      <c r="X30" s="58">
        <f>IF(B30="",1,0)</f>
        <v>1</v>
      </c>
      <c r="Y30" s="58">
        <f>IF(C30="",1,0)</f>
        <v>1</v>
      </c>
      <c r="Z30" s="58">
        <f>IF(D30="",1,0)</f>
        <v>1</v>
      </c>
      <c r="AA30" s="58">
        <f>IF(E30="",1,0)</f>
        <v>1</v>
      </c>
      <c r="AB30" s="58">
        <f>IF(E31="",1,0)</f>
        <v>1</v>
      </c>
      <c r="AC30" s="58">
        <f>SUM(X30:AB30)</f>
        <v>5</v>
      </c>
      <c r="AD30" s="58">
        <f t="shared" ca="1" si="1"/>
        <v>0</v>
      </c>
      <c r="AE30" s="58">
        <f t="shared" si="13"/>
        <v>0</v>
      </c>
      <c r="AF30" s="58" t="str">
        <f>IF(G30="","0",VLOOKUP(G30,'登録データ（男）'!$V$4:$W$23,2,FALSE))</f>
        <v>0</v>
      </c>
      <c r="AG30" s="58" t="str">
        <f t="shared" si="2"/>
        <v>00</v>
      </c>
      <c r="AH30" s="58" t="str">
        <f>IF(G30="","0",IF(OR(RIGHT(G30,1)="m",RIGHT(G30,1)="H",RIGHT(G30,1)="W",RIGHT(G30,1)="C",RIGHT(G30,1)=")"),1,2))</f>
        <v>0</v>
      </c>
      <c r="AI30" s="58" t="str">
        <f t="shared" si="3"/>
        <v>000000</v>
      </c>
      <c r="AJ30" s="58" t="str">
        <f t="shared" ca="1" si="4"/>
        <v/>
      </c>
      <c r="AK30" s="58">
        <f t="shared" si="10"/>
        <v>0</v>
      </c>
      <c r="AL30" s="58" t="str">
        <f>IF(G30="","0",VALUE(VLOOKUP(G30,'登録データ（男）'!$V$4:$X$23,3,FALSE)))</f>
        <v>0</v>
      </c>
      <c r="AM30" s="58">
        <f t="shared" si="5"/>
        <v>0</v>
      </c>
      <c r="AN30" s="58">
        <f t="shared" si="11"/>
        <v>0</v>
      </c>
      <c r="AO30" s="58" t="str">
        <f ca="1">IF(OFFSET(B30,-MOD(ROW(B30),3),0)&lt;&gt;"",IF(RIGHT(G30,1)=")",VALUE(VLOOKUP(OFFSET(B30,-MOD(ROW(B30),3),0),'登録データ（女）'!B30,8,FALSE)),"0"),"0")</f>
        <v>0</v>
      </c>
      <c r="AP30" s="58">
        <f t="shared" ca="1" si="6"/>
        <v>0</v>
      </c>
      <c r="AQ30" s="58" t="str">
        <f t="shared" ref="AQ30" si="25">IF(AR30="","",RANK(AR30,$AR$18:$AR$467,1))</f>
        <v/>
      </c>
      <c r="AR30" s="58" t="str">
        <f>IF(R30="","",B30)</f>
        <v/>
      </c>
      <c r="AS30" s="58" t="str">
        <f t="shared" ref="AS30" si="26">IF(AT30="","",RANK(AT30,$AT$18:$AT$467,1))</f>
        <v/>
      </c>
      <c r="AT30" s="58" t="str">
        <f>IF(S30="","",B30)</f>
        <v/>
      </c>
      <c r="AU30" s="58" t="str">
        <f t="shared" ref="AU30" si="27">IF(AV30="","",RANK(AV30,$AV$18:$AV$467,1))</f>
        <v/>
      </c>
      <c r="AV30" s="58" t="str">
        <f>IF(OR(G30="七種競技",G31="七種競技",G32="七種競技"),B30,"")</f>
        <v/>
      </c>
      <c r="AW30" s="58"/>
      <c r="AX30" s="58">
        <f>B30</f>
        <v>0</v>
      </c>
      <c r="AY30" s="108">
        <f>B75</f>
        <v>0</v>
      </c>
      <c r="AZ30" s="58"/>
      <c r="BA30" s="58">
        <f t="shared" si="0"/>
        <v>0</v>
      </c>
      <c r="BE30" s="58" t="str">
        <f>IF(B30="","",VLOOKUP(B30,'登録データ（女）'!$A$3:$L$402,8))</f>
        <v/>
      </c>
      <c r="BF30" s="58" t="str">
        <f>IF(B30="","",VLOOKUP(B30,'登録データ（女）'!$A$3:$L$402,11))</f>
        <v/>
      </c>
      <c r="BG30" s="58" t="str">
        <f t="shared" si="12"/>
        <v/>
      </c>
      <c r="BI30" s="58">
        <f t="shared" si="7"/>
        <v>0</v>
      </c>
    </row>
    <row r="31" spans="1:92" ht="18.75" customHeight="1">
      <c r="A31" s="250"/>
      <c r="B31" s="433"/>
      <c r="C31" s="291"/>
      <c r="D31" s="291"/>
      <c r="E31" s="169"/>
      <c r="F31" s="58" t="s">
        <v>122</v>
      </c>
      <c r="G31" s="104"/>
      <c r="H31" s="17"/>
      <c r="I31" s="101"/>
      <c r="J31" s="107" t="str">
        <f t="shared" si="17"/>
        <v/>
      </c>
      <c r="K31" s="106"/>
      <c r="L31" s="107" t="str">
        <f t="shared" si="18"/>
        <v/>
      </c>
      <c r="M31" s="101"/>
      <c r="N31" s="101"/>
      <c r="O31" s="275"/>
      <c r="P31" s="276"/>
      <c r="Q31" s="276"/>
      <c r="R31" s="260"/>
      <c r="S31" s="297"/>
      <c r="V31" s="60"/>
      <c r="W31" s="58"/>
      <c r="X31" s="58"/>
      <c r="Y31" s="58"/>
      <c r="Z31" s="58"/>
      <c r="AA31" s="58"/>
      <c r="AB31" s="58"/>
      <c r="AC31" s="58"/>
      <c r="AD31" s="58">
        <f t="shared" ca="1" si="1"/>
        <v>0</v>
      </c>
      <c r="AE31" s="58">
        <f t="shared" si="13"/>
        <v>0</v>
      </c>
      <c r="AF31" s="58" t="str">
        <f>IF(G31="","0",VLOOKUP(G31,'登録データ（男）'!$V$4:$W$23,2,FALSE))</f>
        <v>0</v>
      </c>
      <c r="AG31" s="58" t="str">
        <f t="shared" si="2"/>
        <v>00</v>
      </c>
      <c r="AH31" s="58" t="str">
        <f>IF(G31="","0",IF(OR(RIGHT(G31,1)="m",RIGHT(G31,1)="H",RIGHT(G31,1)="W",RIGHT(G31,1)="C"),1,2))</f>
        <v>0</v>
      </c>
      <c r="AI31" s="58" t="str">
        <f t="shared" si="3"/>
        <v>000000</v>
      </c>
      <c r="AJ31" s="58" t="str">
        <f t="shared" ca="1" si="4"/>
        <v/>
      </c>
      <c r="AK31" s="58">
        <f t="shared" si="10"/>
        <v>0</v>
      </c>
      <c r="AL31" s="58" t="str">
        <f>IF(G31="","0",VALUE(VLOOKUP(G31,'登録データ（男）'!$V$4:$X$23,3,FALSE)))</f>
        <v>0</v>
      </c>
      <c r="AM31" s="58">
        <f t="shared" si="5"/>
        <v>0</v>
      </c>
      <c r="AN31" s="58">
        <f t="shared" si="11"/>
        <v>0</v>
      </c>
      <c r="AO31" s="58" t="str">
        <f ca="1">IF(OFFSET(B31,-MOD(ROW(B31),3),0)&lt;&gt;"",IF(RIGHT(G31,1)=")",VALUE(VLOOKUP(OFFSET(B31,-MOD(ROW(B31),3),0),'登録データ（女）'!B31,8,FALSE)),"0"),"0")</f>
        <v>0</v>
      </c>
      <c r="AP31" s="58">
        <f t="shared" ca="1" si="6"/>
        <v>0</v>
      </c>
      <c r="AQ31" s="58"/>
      <c r="AR31" s="58"/>
      <c r="AS31" s="58"/>
      <c r="AT31" s="58"/>
      <c r="AU31" s="58"/>
      <c r="AV31" s="58"/>
      <c r="AW31" s="58"/>
      <c r="AX31" s="58"/>
      <c r="AY31" s="108">
        <f>B78</f>
        <v>0</v>
      </c>
      <c r="AZ31" s="58"/>
      <c r="BA31" s="58">
        <f t="shared" si="0"/>
        <v>0</v>
      </c>
      <c r="BE31" s="58" t="str">
        <f>IF(B31="","",VLOOKUP(B31,'登録データ（女）'!$A$3:$L$402,8))</f>
        <v/>
      </c>
      <c r="BF31" s="58" t="str">
        <f>IF(B31="","",VLOOKUP(B31,'登録データ（女）'!$A$3:$L$402,11))</f>
        <v/>
      </c>
      <c r="BG31" s="58" t="str">
        <f t="shared" si="12"/>
        <v/>
      </c>
      <c r="BI31" s="58">
        <f t="shared" si="7"/>
        <v>0</v>
      </c>
    </row>
    <row r="32" spans="1:92" ht="18.75" customHeight="1" thickBot="1">
      <c r="A32" s="258"/>
      <c r="B32" s="434"/>
      <c r="C32" s="292"/>
      <c r="D32" s="292"/>
      <c r="E32" s="82" t="s">
        <v>461</v>
      </c>
      <c r="F32" s="78" t="s">
        <v>123</v>
      </c>
      <c r="G32" s="105"/>
      <c r="H32" s="175"/>
      <c r="I32" s="100"/>
      <c r="J32" s="64" t="str">
        <f t="shared" si="17"/>
        <v/>
      </c>
      <c r="K32" s="100"/>
      <c r="L32" s="64" t="str">
        <f t="shared" si="18"/>
        <v/>
      </c>
      <c r="M32" s="100"/>
      <c r="N32" s="100"/>
      <c r="O32" s="429"/>
      <c r="P32" s="430"/>
      <c r="Q32" s="431"/>
      <c r="R32" s="261"/>
      <c r="S32" s="298"/>
      <c r="V32" s="60"/>
      <c r="W32" s="58"/>
      <c r="X32" s="58"/>
      <c r="Y32" s="58"/>
      <c r="Z32" s="58"/>
      <c r="AA32" s="58"/>
      <c r="AB32" s="58"/>
      <c r="AC32" s="58"/>
      <c r="AD32" s="58">
        <f t="shared" ca="1" si="1"/>
        <v>0</v>
      </c>
      <c r="AE32" s="58">
        <f t="shared" si="13"/>
        <v>0</v>
      </c>
      <c r="AF32" s="58" t="str">
        <f>IF(G32="","0",VLOOKUP(G32,'登録データ（男）'!$V$4:$W$23,2,FALSE))</f>
        <v>0</v>
      </c>
      <c r="AG32" s="58" t="str">
        <f t="shared" si="2"/>
        <v>00</v>
      </c>
      <c r="AH32" s="58" t="str">
        <f>IF(G32="","0",IF(OR(RIGHT(G32,1)="m",RIGHT(G32,1)="H",RIGHT(G32,1)="W",RIGHT(G32,1)="C"),1,2))</f>
        <v>0</v>
      </c>
      <c r="AI32" s="58" t="str">
        <f t="shared" si="3"/>
        <v>000000</v>
      </c>
      <c r="AJ32" s="58" t="str">
        <f t="shared" ca="1" si="4"/>
        <v/>
      </c>
      <c r="AK32" s="58">
        <f t="shared" si="10"/>
        <v>0</v>
      </c>
      <c r="AL32" s="58" t="str">
        <f>IF(G32="","0",VALUE(VLOOKUP(G32,'登録データ（男）'!$V$4:$X$23,3,FALSE)))</f>
        <v>0</v>
      </c>
      <c r="AM32" s="58">
        <f t="shared" si="5"/>
        <v>0</v>
      </c>
      <c r="AN32" s="58">
        <f t="shared" si="11"/>
        <v>0</v>
      </c>
      <c r="AO32" s="58" t="str">
        <f ca="1">IF(OFFSET(B32,-MOD(ROW(B32),3),0)&lt;&gt;"",IF(RIGHT(G32,1)=")",VALUE(VLOOKUP(OFFSET(B32,-MOD(ROW(B32),3),0),'登録データ（女）'!B32,8,FALSE)),"0"),"0")</f>
        <v>0</v>
      </c>
      <c r="AP32" s="58">
        <f t="shared" ca="1" si="6"/>
        <v>0</v>
      </c>
      <c r="AQ32" s="58"/>
      <c r="AR32" s="58"/>
      <c r="AS32" s="58"/>
      <c r="AT32" s="58"/>
      <c r="AU32" s="58"/>
      <c r="AV32" s="58"/>
      <c r="AW32" s="58"/>
      <c r="AX32" s="58"/>
      <c r="AY32" s="108">
        <f>B81</f>
        <v>0</v>
      </c>
      <c r="AZ32" s="58"/>
      <c r="BA32" s="58">
        <f t="shared" si="0"/>
        <v>0</v>
      </c>
      <c r="BE32" s="58" t="str">
        <f>IF(B32="","",VLOOKUP(B32,'登録データ（女）'!$A$3:$L$402,8))</f>
        <v/>
      </c>
      <c r="BF32" s="58" t="str">
        <f>IF(B32="","",VLOOKUP(B32,'登録データ（女）'!$A$3:$L$402,11))</f>
        <v/>
      </c>
      <c r="BG32" s="58" t="str">
        <f t="shared" si="12"/>
        <v/>
      </c>
      <c r="BI32" s="58">
        <f t="shared" si="7"/>
        <v>0</v>
      </c>
    </row>
    <row r="33" spans="1:61" ht="18.75" customHeight="1" thickTop="1">
      <c r="A33" s="257">
        <v>6</v>
      </c>
      <c r="B33" s="432"/>
      <c r="C33" s="290" t="str">
        <f>IF(B33="","",VLOOKUP(B33,'登録データ（女）'!$A$3:$X$2000,2,FALSE))</f>
        <v/>
      </c>
      <c r="D33" s="290" t="str">
        <f>IF(B33="","",VLOOKUP(B33,'登録データ（女）'!$A$3:$X$2000,3,FALSE))</f>
        <v/>
      </c>
      <c r="E33" s="74" t="str">
        <f>IF(B33="","",VLOOKUP(B33,'登録データ（女）'!$A$3:$X$2000,7,FALSE))</f>
        <v/>
      </c>
      <c r="F33" s="72" t="s">
        <v>121</v>
      </c>
      <c r="G33" s="104"/>
      <c r="H33" s="17"/>
      <c r="I33" s="106"/>
      <c r="J33" s="107" t="str">
        <f t="shared" si="17"/>
        <v/>
      </c>
      <c r="K33" s="106"/>
      <c r="L33" s="107" t="str">
        <f t="shared" si="18"/>
        <v/>
      </c>
      <c r="M33" s="106"/>
      <c r="N33" s="106"/>
      <c r="O33" s="247"/>
      <c r="P33" s="248"/>
      <c r="Q33" s="248"/>
      <c r="R33" s="259"/>
      <c r="S33" s="296"/>
      <c r="V33" s="60"/>
      <c r="W33" s="58">
        <f>IF(B33="",0,IF(VLOOKUP(B33,'登録データ（女）'!$A$3:$AT$2000,28,FALSE)=1,0,1))</f>
        <v>0</v>
      </c>
      <c r="X33" s="58">
        <f>IF(B33="",1,0)</f>
        <v>1</v>
      </c>
      <c r="Y33" s="58">
        <f>IF(C33="",1,0)</f>
        <v>1</v>
      </c>
      <c r="Z33" s="58">
        <f>IF(D33="",1,0)</f>
        <v>1</v>
      </c>
      <c r="AA33" s="58">
        <f>IF(E33="",1,0)</f>
        <v>1</v>
      </c>
      <c r="AB33" s="58">
        <f>IF(E34="",1,0)</f>
        <v>1</v>
      </c>
      <c r="AC33" s="58">
        <f>SUM(X33:AB33)</f>
        <v>5</v>
      </c>
      <c r="AD33" s="58">
        <f t="shared" ca="1" si="1"/>
        <v>0</v>
      </c>
      <c r="AE33" s="58">
        <f t="shared" si="13"/>
        <v>0</v>
      </c>
      <c r="AF33" s="58" t="str">
        <f>IF(G33="","0",VLOOKUP(G33,'登録データ（男）'!$V$4:$W$23,2,FALSE))</f>
        <v>0</v>
      </c>
      <c r="AG33" s="58" t="str">
        <f t="shared" si="2"/>
        <v>00</v>
      </c>
      <c r="AH33" s="58" t="str">
        <f>IF(G33="","0",IF(OR(RIGHT(G33,1)="m",RIGHT(G33,1)="H",RIGHT(G33,1)="W",RIGHT(G33,1)="C",RIGHT(G33,1)=")"),1,2))</f>
        <v>0</v>
      </c>
      <c r="AI33" s="58" t="str">
        <f t="shared" si="3"/>
        <v>000000</v>
      </c>
      <c r="AJ33" s="58" t="str">
        <f t="shared" ca="1" si="4"/>
        <v/>
      </c>
      <c r="AK33" s="58">
        <f t="shared" si="10"/>
        <v>0</v>
      </c>
      <c r="AL33" s="58" t="str">
        <f>IF(G33="","0",VALUE(VLOOKUP(G33,'登録データ（男）'!$V$4:$X$23,3,FALSE)))</f>
        <v>0</v>
      </c>
      <c r="AM33" s="58">
        <f t="shared" si="5"/>
        <v>0</v>
      </c>
      <c r="AN33" s="58">
        <f t="shared" si="11"/>
        <v>0</v>
      </c>
      <c r="AO33" s="58" t="str">
        <f ca="1">IF(OFFSET(B33,-MOD(ROW(B33),3),0)&lt;&gt;"",IF(RIGHT(G33,1)=")",VALUE(VLOOKUP(OFFSET(B33,-MOD(ROW(B33),3),0),'登録データ（女）'!B33,8,FALSE)),"0"),"0")</f>
        <v>0</v>
      </c>
      <c r="AP33" s="58">
        <f t="shared" ca="1" si="6"/>
        <v>0</v>
      </c>
      <c r="AQ33" s="58" t="str">
        <f t="shared" ref="AQ33" si="28">IF(AR33="","",RANK(AR33,$AR$18:$AR$467,1))</f>
        <v/>
      </c>
      <c r="AR33" s="58" t="str">
        <f>IF(R33="","",B33)</f>
        <v/>
      </c>
      <c r="AS33" s="58" t="str">
        <f t="shared" ref="AS33" si="29">IF(AT33="","",RANK(AT33,$AT$18:$AT$467,1))</f>
        <v/>
      </c>
      <c r="AT33" s="58" t="str">
        <f>IF(S33="","",B33)</f>
        <v/>
      </c>
      <c r="AU33" s="58" t="str">
        <f t="shared" ref="AU33" si="30">IF(AV33="","",RANK(AV33,$AV$18:$AV$467,1))</f>
        <v/>
      </c>
      <c r="AV33" s="58" t="str">
        <f>IF(OR(G33="七種競技",G34="七種競技",G35="七種競技"),B33,"")</f>
        <v/>
      </c>
      <c r="AW33" s="58"/>
      <c r="AX33" s="58">
        <f>B33</f>
        <v>0</v>
      </c>
      <c r="AY33" s="108">
        <f>B84</f>
        <v>0</v>
      </c>
      <c r="AZ33" s="58"/>
      <c r="BA33" s="58">
        <f t="shared" si="0"/>
        <v>0</v>
      </c>
      <c r="BE33" s="58" t="str">
        <f>IF(B33="","",VLOOKUP(B33,'登録データ（女）'!$A$3:$L$402,8))</f>
        <v/>
      </c>
      <c r="BF33" s="58" t="str">
        <f>IF(B33="","",VLOOKUP(B33,'登録データ（女）'!$A$3:$L$402,11))</f>
        <v/>
      </c>
      <c r="BG33" s="58" t="str">
        <f t="shared" si="12"/>
        <v/>
      </c>
      <c r="BI33" s="58">
        <f t="shared" si="7"/>
        <v>0</v>
      </c>
    </row>
    <row r="34" spans="1:61" ht="18.75" customHeight="1">
      <c r="A34" s="250"/>
      <c r="B34" s="433"/>
      <c r="C34" s="291"/>
      <c r="D34" s="291"/>
      <c r="E34" s="169"/>
      <c r="F34" s="58" t="s">
        <v>122</v>
      </c>
      <c r="G34" s="104"/>
      <c r="H34" s="17"/>
      <c r="I34" s="101"/>
      <c r="J34" s="107" t="str">
        <f t="shared" si="17"/>
        <v/>
      </c>
      <c r="K34" s="106"/>
      <c r="L34" s="107" t="str">
        <f t="shared" si="18"/>
        <v/>
      </c>
      <c r="M34" s="101"/>
      <c r="N34" s="101"/>
      <c r="O34" s="275"/>
      <c r="P34" s="276"/>
      <c r="Q34" s="276"/>
      <c r="R34" s="260"/>
      <c r="S34" s="297"/>
      <c r="V34" s="60"/>
      <c r="W34" s="58"/>
      <c r="X34" s="58"/>
      <c r="Y34" s="58"/>
      <c r="Z34" s="58"/>
      <c r="AA34" s="58"/>
      <c r="AB34" s="58"/>
      <c r="AC34" s="58"/>
      <c r="AD34" s="58">
        <f t="shared" ca="1" si="1"/>
        <v>0</v>
      </c>
      <c r="AE34" s="58">
        <f t="shared" si="13"/>
        <v>0</v>
      </c>
      <c r="AF34" s="58" t="str">
        <f>IF(G34="","0",VLOOKUP(G34,'登録データ（男）'!$V$4:$W$23,2,FALSE))</f>
        <v>0</v>
      </c>
      <c r="AG34" s="58" t="str">
        <f t="shared" si="2"/>
        <v>00</v>
      </c>
      <c r="AH34" s="58" t="str">
        <f>IF(G34="","0",IF(OR(RIGHT(G34,1)="m",RIGHT(G34,1)="H",RIGHT(G34,1)="W",RIGHT(G34,1)="C"),1,2))</f>
        <v>0</v>
      </c>
      <c r="AI34" s="58" t="str">
        <f t="shared" si="3"/>
        <v>000000</v>
      </c>
      <c r="AJ34" s="58" t="str">
        <f t="shared" ca="1" si="4"/>
        <v/>
      </c>
      <c r="AK34" s="58">
        <f t="shared" si="10"/>
        <v>0</v>
      </c>
      <c r="AL34" s="58" t="str">
        <f>IF(G34="","0",VALUE(VLOOKUP(G34,'登録データ（男）'!$V$4:$X$23,3,FALSE)))</f>
        <v>0</v>
      </c>
      <c r="AM34" s="58">
        <f t="shared" si="5"/>
        <v>0</v>
      </c>
      <c r="AN34" s="58">
        <f t="shared" si="11"/>
        <v>0</v>
      </c>
      <c r="AO34" s="58" t="str">
        <f ca="1">IF(OFFSET(B34,-MOD(ROW(B34),3),0)&lt;&gt;"",IF(RIGHT(G34,1)=")",VALUE(VLOOKUP(OFFSET(B34,-MOD(ROW(B34),3),0),'登録データ（女）'!B34,8,FALSE)),"0"),"0")</f>
        <v>0</v>
      </c>
      <c r="AP34" s="58">
        <f t="shared" ca="1" si="6"/>
        <v>0</v>
      </c>
      <c r="AQ34" s="58"/>
      <c r="AR34" s="58"/>
      <c r="AS34" s="58"/>
      <c r="AT34" s="58"/>
      <c r="AU34" s="58"/>
      <c r="AV34" s="58"/>
      <c r="AW34" s="58"/>
      <c r="AX34" s="58"/>
      <c r="AY34" s="108">
        <f>B87</f>
        <v>0</v>
      </c>
      <c r="AZ34" s="58"/>
      <c r="BA34" s="58">
        <f t="shared" si="0"/>
        <v>0</v>
      </c>
      <c r="BE34" s="58" t="str">
        <f>IF(B34="","",VLOOKUP(B34,'登録データ（女）'!$A$3:$L$402,8))</f>
        <v/>
      </c>
      <c r="BF34" s="58" t="str">
        <f>IF(B34="","",VLOOKUP(B34,'登録データ（女）'!$A$3:$L$402,11))</f>
        <v/>
      </c>
      <c r="BG34" s="58" t="str">
        <f t="shared" si="12"/>
        <v/>
      </c>
      <c r="BI34" s="58">
        <f t="shared" si="7"/>
        <v>0</v>
      </c>
    </row>
    <row r="35" spans="1:61" ht="18.75" customHeight="1" thickBot="1">
      <c r="A35" s="258"/>
      <c r="B35" s="434"/>
      <c r="C35" s="292"/>
      <c r="D35" s="292"/>
      <c r="E35" s="82" t="s">
        <v>461</v>
      </c>
      <c r="F35" s="78" t="s">
        <v>123</v>
      </c>
      <c r="G35" s="105"/>
      <c r="H35" s="175"/>
      <c r="I35" s="100"/>
      <c r="J35" s="64" t="str">
        <f t="shared" si="17"/>
        <v/>
      </c>
      <c r="K35" s="100"/>
      <c r="L35" s="64" t="str">
        <f t="shared" si="18"/>
        <v/>
      </c>
      <c r="M35" s="100"/>
      <c r="N35" s="100"/>
      <c r="O35" s="429"/>
      <c r="P35" s="430"/>
      <c r="Q35" s="431"/>
      <c r="R35" s="261"/>
      <c r="S35" s="298"/>
      <c r="V35" s="60"/>
      <c r="W35" s="58"/>
      <c r="X35" s="58"/>
      <c r="Y35" s="58"/>
      <c r="Z35" s="58"/>
      <c r="AA35" s="58"/>
      <c r="AB35" s="58"/>
      <c r="AC35" s="58"/>
      <c r="AD35" s="58">
        <f t="shared" ca="1" si="1"/>
        <v>0</v>
      </c>
      <c r="AE35" s="58">
        <f t="shared" si="13"/>
        <v>0</v>
      </c>
      <c r="AF35" s="58" t="str">
        <f>IF(G35="","0",VLOOKUP(G35,'登録データ（男）'!$V$4:$W$23,2,FALSE))</f>
        <v>0</v>
      </c>
      <c r="AG35" s="58" t="str">
        <f t="shared" si="2"/>
        <v>00</v>
      </c>
      <c r="AH35" s="58" t="str">
        <f>IF(G35="","0",IF(OR(RIGHT(G35,1)="m",RIGHT(G35,1)="H",RIGHT(G35,1)="W",RIGHT(G35,1)="C"),1,2))</f>
        <v>0</v>
      </c>
      <c r="AI35" s="58" t="str">
        <f t="shared" si="3"/>
        <v>000000</v>
      </c>
      <c r="AJ35" s="58" t="str">
        <f t="shared" ca="1" si="4"/>
        <v/>
      </c>
      <c r="AK35" s="58">
        <f t="shared" si="10"/>
        <v>0</v>
      </c>
      <c r="AL35" s="58" t="str">
        <f>IF(G35="","0",VALUE(VLOOKUP(G35,'登録データ（男）'!$V$4:$X$23,3,FALSE)))</f>
        <v>0</v>
      </c>
      <c r="AM35" s="58">
        <f t="shared" si="5"/>
        <v>0</v>
      </c>
      <c r="AN35" s="58">
        <f t="shared" si="11"/>
        <v>0</v>
      </c>
      <c r="AO35" s="58" t="str">
        <f ca="1">IF(OFFSET(B35,-MOD(ROW(B35),3),0)&lt;&gt;"",IF(RIGHT(G35,1)=")",VALUE(VLOOKUP(OFFSET(B35,-MOD(ROW(B35),3),0),'登録データ（女）'!B35,8,FALSE)),"0"),"0")</f>
        <v>0</v>
      </c>
      <c r="AP35" s="58">
        <f t="shared" ca="1" si="6"/>
        <v>0</v>
      </c>
      <c r="AQ35" s="58"/>
      <c r="AR35" s="58"/>
      <c r="AS35" s="58"/>
      <c r="AT35" s="58"/>
      <c r="AU35" s="58"/>
      <c r="AV35" s="58"/>
      <c r="AW35" s="58"/>
      <c r="AX35" s="58"/>
      <c r="AY35" s="108">
        <f>B90</f>
        <v>0</v>
      </c>
      <c r="AZ35" s="58"/>
      <c r="BA35" s="58">
        <f t="shared" si="0"/>
        <v>0</v>
      </c>
      <c r="BE35" s="58" t="str">
        <f>IF(B35="","",VLOOKUP(B35,'登録データ（女）'!$A$3:$L$402,8))</f>
        <v/>
      </c>
      <c r="BF35" s="58" t="str">
        <f>IF(B35="","",VLOOKUP(B35,'登録データ（女）'!$A$3:$L$402,11))</f>
        <v/>
      </c>
      <c r="BG35" s="58" t="str">
        <f t="shared" si="12"/>
        <v/>
      </c>
      <c r="BI35" s="58">
        <f t="shared" si="7"/>
        <v>0</v>
      </c>
    </row>
    <row r="36" spans="1:61" ht="18.75" customHeight="1" thickTop="1">
      <c r="A36" s="257">
        <v>7</v>
      </c>
      <c r="B36" s="432"/>
      <c r="C36" s="290" t="str">
        <f>IF(B36="","",VLOOKUP(B36,'登録データ（女）'!$A$3:$X$2000,2,FALSE))</f>
        <v/>
      </c>
      <c r="D36" s="290" t="str">
        <f>IF(B36="","",VLOOKUP(B36,'登録データ（女）'!$A$3:$X$2000,3,FALSE))</f>
        <v/>
      </c>
      <c r="E36" s="74" t="str">
        <f>IF(B36="","",VLOOKUP(B36,'登録データ（女）'!$A$3:$X$2000,7,FALSE))</f>
        <v/>
      </c>
      <c r="F36" s="72" t="s">
        <v>121</v>
      </c>
      <c r="G36" s="104"/>
      <c r="H36" s="17"/>
      <c r="I36" s="106"/>
      <c r="J36" s="107" t="str">
        <f t="shared" si="17"/>
        <v/>
      </c>
      <c r="K36" s="106"/>
      <c r="L36" s="107" t="str">
        <f t="shared" si="18"/>
        <v/>
      </c>
      <c r="M36" s="106"/>
      <c r="N36" s="106"/>
      <c r="O36" s="247"/>
      <c r="P36" s="248"/>
      <c r="Q36" s="248"/>
      <c r="R36" s="259"/>
      <c r="S36" s="296"/>
      <c r="V36" s="60"/>
      <c r="W36" s="58">
        <f>IF(B36="",0,IF(VLOOKUP(B36,'登録データ（女）'!$A$3:$AT$2000,28,FALSE)=1,0,1))</f>
        <v>0</v>
      </c>
      <c r="X36" s="58">
        <f>IF(B36="",1,0)</f>
        <v>1</v>
      </c>
      <c r="Y36" s="58">
        <f>IF(C36="",1,0)</f>
        <v>1</v>
      </c>
      <c r="Z36" s="58">
        <f>IF(D36="",1,0)</f>
        <v>1</v>
      </c>
      <c r="AA36" s="58">
        <f>IF(E36="",1,0)</f>
        <v>1</v>
      </c>
      <c r="AB36" s="58">
        <f>IF(E37="",1,0)</f>
        <v>1</v>
      </c>
      <c r="AC36" s="58">
        <f>SUM(X36:AB36)</f>
        <v>5</v>
      </c>
      <c r="AD36" s="58">
        <f t="shared" ca="1" si="1"/>
        <v>0</v>
      </c>
      <c r="AE36" s="58">
        <f t="shared" si="13"/>
        <v>0</v>
      </c>
      <c r="AF36" s="58" t="str">
        <f>IF(G36="","0",VLOOKUP(G36,'登録データ（男）'!$V$4:$W$23,2,FALSE))</f>
        <v>0</v>
      </c>
      <c r="AG36" s="58" t="str">
        <f t="shared" si="2"/>
        <v>00</v>
      </c>
      <c r="AH36" s="58" t="str">
        <f>IF(G36="","0",IF(OR(RIGHT(G36,1)="m",RIGHT(G36,1)="H",RIGHT(G36,1)="W",RIGHT(G36,1)="C",RIGHT(G36,1)=")"),1,2))</f>
        <v>0</v>
      </c>
      <c r="AI36" s="58" t="str">
        <f t="shared" si="3"/>
        <v>000000</v>
      </c>
      <c r="AJ36" s="58" t="str">
        <f t="shared" ca="1" si="4"/>
        <v/>
      </c>
      <c r="AK36" s="58">
        <f t="shared" si="10"/>
        <v>0</v>
      </c>
      <c r="AL36" s="58" t="str">
        <f>IF(G36="","0",VALUE(VLOOKUP(G36,'登録データ（男）'!$V$4:$X$23,3,FALSE)))</f>
        <v>0</v>
      </c>
      <c r="AM36" s="58">
        <f t="shared" si="5"/>
        <v>0</v>
      </c>
      <c r="AN36" s="58">
        <f t="shared" si="11"/>
        <v>0</v>
      </c>
      <c r="AO36" s="58" t="str">
        <f ca="1">IF(OFFSET(B36,-MOD(ROW(B36),3),0)&lt;&gt;"",IF(RIGHT(G36,1)=")",VALUE(VLOOKUP(OFFSET(B36,-MOD(ROW(B36),3),0),'登録データ（女）'!B36,8,FALSE)),"0"),"0")</f>
        <v>0</v>
      </c>
      <c r="AP36" s="58">
        <f t="shared" ca="1" si="6"/>
        <v>0</v>
      </c>
      <c r="AQ36" s="58" t="str">
        <f t="shared" ref="AQ36" si="31">IF(AR36="","",RANK(AR36,$AR$18:$AR$467,1))</f>
        <v/>
      </c>
      <c r="AR36" s="58" t="str">
        <f>IF(R36="","",B36)</f>
        <v/>
      </c>
      <c r="AS36" s="58" t="str">
        <f t="shared" ref="AS36" si="32">IF(AT36="","",RANK(AT36,$AT$18:$AT$467,1))</f>
        <v/>
      </c>
      <c r="AT36" s="58" t="str">
        <f>IF(S36="","",B36)</f>
        <v/>
      </c>
      <c r="AU36" s="58" t="str">
        <f t="shared" ref="AU36" si="33">IF(AV36="","",RANK(AV36,$AV$18:$AV$467,1))</f>
        <v/>
      </c>
      <c r="AV36" s="58" t="str">
        <f>IF(OR(G36="七種競技",G37="七種競技",G38="七種競技"),B36,"")</f>
        <v/>
      </c>
      <c r="AW36" s="58"/>
      <c r="AX36" s="58">
        <f>B36</f>
        <v>0</v>
      </c>
      <c r="AY36" s="108">
        <f>B93</f>
        <v>0</v>
      </c>
      <c r="AZ36" s="58"/>
      <c r="BA36" s="58">
        <f t="shared" si="0"/>
        <v>0</v>
      </c>
      <c r="BE36" s="58" t="str">
        <f>IF(B36="","",VLOOKUP(B36,'登録データ（女）'!$A$3:$L$402,8))</f>
        <v/>
      </c>
      <c r="BF36" s="58" t="str">
        <f>IF(B36="","",VLOOKUP(B36,'登録データ（女）'!$A$3:$L$402,11))</f>
        <v/>
      </c>
      <c r="BG36" s="58" t="str">
        <f t="shared" si="12"/>
        <v/>
      </c>
      <c r="BI36" s="58">
        <f t="shared" si="7"/>
        <v>0</v>
      </c>
    </row>
    <row r="37" spans="1:61" ht="18.75" customHeight="1">
      <c r="A37" s="250"/>
      <c r="B37" s="433"/>
      <c r="C37" s="291"/>
      <c r="D37" s="291"/>
      <c r="E37" s="169"/>
      <c r="F37" s="58" t="s">
        <v>122</v>
      </c>
      <c r="G37" s="104"/>
      <c r="H37" s="17"/>
      <c r="I37" s="101"/>
      <c r="J37" s="107" t="str">
        <f t="shared" si="17"/>
        <v/>
      </c>
      <c r="K37" s="106"/>
      <c r="L37" s="107" t="str">
        <f t="shared" si="18"/>
        <v/>
      </c>
      <c r="M37" s="101"/>
      <c r="N37" s="101"/>
      <c r="O37" s="275"/>
      <c r="P37" s="276"/>
      <c r="Q37" s="276"/>
      <c r="R37" s="260"/>
      <c r="S37" s="297"/>
      <c r="V37" s="60"/>
      <c r="W37" s="58"/>
      <c r="X37" s="58"/>
      <c r="Y37" s="58"/>
      <c r="Z37" s="58"/>
      <c r="AA37" s="58"/>
      <c r="AB37" s="58"/>
      <c r="AC37" s="58"/>
      <c r="AD37" s="58">
        <f t="shared" ca="1" si="1"/>
        <v>0</v>
      </c>
      <c r="AE37" s="58">
        <f t="shared" si="13"/>
        <v>0</v>
      </c>
      <c r="AF37" s="58" t="str">
        <f>IF(G37="","0",VLOOKUP(G37,'登録データ（男）'!$V$4:$W$23,2,FALSE))</f>
        <v>0</v>
      </c>
      <c r="AG37" s="58" t="str">
        <f t="shared" si="2"/>
        <v>00</v>
      </c>
      <c r="AH37" s="58" t="str">
        <f>IF(G37="","0",IF(OR(RIGHT(G37,1)="m",RIGHT(G37,1)="H",RIGHT(G37,1)="W",RIGHT(G37,1)="C"),1,2))</f>
        <v>0</v>
      </c>
      <c r="AI37" s="58" t="str">
        <f t="shared" si="3"/>
        <v>000000</v>
      </c>
      <c r="AJ37" s="58" t="str">
        <f t="shared" ca="1" si="4"/>
        <v/>
      </c>
      <c r="AK37" s="58">
        <f t="shared" si="10"/>
        <v>0</v>
      </c>
      <c r="AL37" s="58" t="str">
        <f>IF(G37="","0",VALUE(VLOOKUP(G37,'登録データ（男）'!$V$4:$X$23,3,FALSE)))</f>
        <v>0</v>
      </c>
      <c r="AM37" s="58">
        <f t="shared" si="5"/>
        <v>0</v>
      </c>
      <c r="AN37" s="58">
        <f t="shared" si="11"/>
        <v>0</v>
      </c>
      <c r="AO37" s="58" t="str">
        <f ca="1">IF(OFFSET(B37,-MOD(ROW(B37),3),0)&lt;&gt;"",IF(RIGHT(G37,1)=")",VALUE(VLOOKUP(OFFSET(B37,-MOD(ROW(B37),3),0),'登録データ（女）'!B37,8,FALSE)),"0"),"0")</f>
        <v>0</v>
      </c>
      <c r="AP37" s="58">
        <f t="shared" ca="1" si="6"/>
        <v>0</v>
      </c>
      <c r="AQ37" s="58"/>
      <c r="AR37" s="58"/>
      <c r="AS37" s="58"/>
      <c r="AT37" s="58"/>
      <c r="AU37" s="58"/>
      <c r="AV37" s="58"/>
      <c r="AW37" s="58"/>
      <c r="AX37" s="58"/>
      <c r="AY37" s="108">
        <f>B96</f>
        <v>0</v>
      </c>
      <c r="AZ37" s="58"/>
      <c r="BA37" s="58">
        <f t="shared" si="0"/>
        <v>0</v>
      </c>
      <c r="BE37" s="58" t="str">
        <f>IF(B37="","",VLOOKUP(B37,'登録データ（女）'!$A$3:$L$402,8))</f>
        <v/>
      </c>
      <c r="BF37" s="58" t="str">
        <f>IF(B37="","",VLOOKUP(B37,'登録データ（女）'!$A$3:$L$402,11))</f>
        <v/>
      </c>
      <c r="BG37" s="58" t="str">
        <f t="shared" si="12"/>
        <v/>
      </c>
      <c r="BI37" s="58">
        <f t="shared" si="7"/>
        <v>0</v>
      </c>
    </row>
    <row r="38" spans="1:61" ht="18.75" customHeight="1" thickBot="1">
      <c r="A38" s="258"/>
      <c r="B38" s="434"/>
      <c r="C38" s="292"/>
      <c r="D38" s="292"/>
      <c r="E38" s="82" t="s">
        <v>461</v>
      </c>
      <c r="F38" s="78" t="s">
        <v>123</v>
      </c>
      <c r="G38" s="105"/>
      <c r="H38" s="175"/>
      <c r="I38" s="100"/>
      <c r="J38" s="64" t="str">
        <f t="shared" si="17"/>
        <v/>
      </c>
      <c r="K38" s="100"/>
      <c r="L38" s="64" t="str">
        <f t="shared" si="18"/>
        <v/>
      </c>
      <c r="M38" s="100"/>
      <c r="N38" s="100"/>
      <c r="O38" s="429"/>
      <c r="P38" s="430"/>
      <c r="Q38" s="431"/>
      <c r="R38" s="261"/>
      <c r="S38" s="298"/>
      <c r="V38" s="60"/>
      <c r="W38" s="58"/>
      <c r="X38" s="58"/>
      <c r="Y38" s="58"/>
      <c r="Z38" s="58"/>
      <c r="AA38" s="58"/>
      <c r="AB38" s="58"/>
      <c r="AC38" s="58"/>
      <c r="AD38" s="58">
        <f t="shared" ca="1" si="1"/>
        <v>0</v>
      </c>
      <c r="AE38" s="58">
        <f t="shared" si="13"/>
        <v>0</v>
      </c>
      <c r="AF38" s="58" t="str">
        <f>IF(G38="","0",VLOOKUP(G38,'登録データ（男）'!$V$4:$W$23,2,FALSE))</f>
        <v>0</v>
      </c>
      <c r="AG38" s="58" t="str">
        <f t="shared" si="2"/>
        <v>00</v>
      </c>
      <c r="AH38" s="58" t="str">
        <f>IF(G38="","0",IF(OR(RIGHT(G38,1)="m",RIGHT(G38,1)="H",RIGHT(G38,1)="W",RIGHT(G38,1)="C"),1,2))</f>
        <v>0</v>
      </c>
      <c r="AI38" s="58" t="str">
        <f t="shared" si="3"/>
        <v>000000</v>
      </c>
      <c r="AJ38" s="58" t="str">
        <f t="shared" ca="1" si="4"/>
        <v/>
      </c>
      <c r="AK38" s="58">
        <f t="shared" si="10"/>
        <v>0</v>
      </c>
      <c r="AL38" s="58" t="str">
        <f>IF(G38="","0",VALUE(VLOOKUP(G38,'登録データ（男）'!$V$4:$X$23,3,FALSE)))</f>
        <v>0</v>
      </c>
      <c r="AM38" s="58">
        <f t="shared" si="5"/>
        <v>0</v>
      </c>
      <c r="AN38" s="58">
        <f t="shared" si="11"/>
        <v>0</v>
      </c>
      <c r="AO38" s="58" t="str">
        <f ca="1">IF(OFFSET(B38,-MOD(ROW(B38),3),0)&lt;&gt;"",IF(RIGHT(G38,1)=")",VALUE(VLOOKUP(OFFSET(B38,-MOD(ROW(B38),3),0),'登録データ（女）'!B38,8,FALSE)),"0"),"0")</f>
        <v>0</v>
      </c>
      <c r="AP38" s="58">
        <f t="shared" ca="1" si="6"/>
        <v>0</v>
      </c>
      <c r="AQ38" s="58"/>
      <c r="AR38" s="58"/>
      <c r="AS38" s="58"/>
      <c r="AT38" s="58"/>
      <c r="AU38" s="58"/>
      <c r="AV38" s="58"/>
      <c r="AW38" s="58"/>
      <c r="AX38" s="58"/>
      <c r="AY38" s="108">
        <f>B99</f>
        <v>0</v>
      </c>
      <c r="AZ38" s="58"/>
      <c r="BA38" s="58">
        <f t="shared" si="0"/>
        <v>0</v>
      </c>
      <c r="BE38" s="58" t="str">
        <f>IF(B38="","",VLOOKUP(B38,'登録データ（女）'!$A$3:$L$402,8))</f>
        <v/>
      </c>
      <c r="BF38" s="58" t="str">
        <f>IF(B38="","",VLOOKUP(B38,'登録データ（女）'!$A$3:$L$402,11))</f>
        <v/>
      </c>
      <c r="BG38" s="58" t="str">
        <f t="shared" si="12"/>
        <v/>
      </c>
      <c r="BI38" s="58">
        <f t="shared" si="7"/>
        <v>0</v>
      </c>
    </row>
    <row r="39" spans="1:61" ht="18.75" customHeight="1" thickTop="1">
      <c r="A39" s="257">
        <v>8</v>
      </c>
      <c r="B39" s="432"/>
      <c r="C39" s="290" t="str">
        <f>IF(B39="","",VLOOKUP(B39,'登録データ（女）'!$A$3:$X$2000,2,FALSE))</f>
        <v/>
      </c>
      <c r="D39" s="290" t="str">
        <f>IF(B39="","",VLOOKUP(B39,'登録データ（女）'!$A$3:$X$2000,3,FALSE))</f>
        <v/>
      </c>
      <c r="E39" s="74" t="str">
        <f>IF(B39="","",VLOOKUP(B39,'登録データ（女）'!$A$3:$X$2000,7,FALSE))</f>
        <v/>
      </c>
      <c r="F39" s="72" t="s">
        <v>121</v>
      </c>
      <c r="G39" s="104"/>
      <c r="H39" s="17"/>
      <c r="I39" s="106"/>
      <c r="J39" s="107" t="str">
        <f t="shared" si="17"/>
        <v/>
      </c>
      <c r="K39" s="106"/>
      <c r="L39" s="107" t="str">
        <f t="shared" si="18"/>
        <v/>
      </c>
      <c r="M39" s="106"/>
      <c r="N39" s="106"/>
      <c r="O39" s="247"/>
      <c r="P39" s="248"/>
      <c r="Q39" s="248"/>
      <c r="R39" s="259"/>
      <c r="S39" s="296"/>
      <c r="V39" s="60"/>
      <c r="W39" s="58">
        <f>IF(B39="",0,IF(VLOOKUP(B39,'登録データ（女）'!$A$3:$AT$2000,28,FALSE)=1,0,1))</f>
        <v>0</v>
      </c>
      <c r="X39" s="58">
        <f>IF(B39="",1,0)</f>
        <v>1</v>
      </c>
      <c r="Y39" s="58">
        <f>IF(C39="",1,0)</f>
        <v>1</v>
      </c>
      <c r="Z39" s="58">
        <f>IF(D39="",1,0)</f>
        <v>1</v>
      </c>
      <c r="AA39" s="58">
        <f>IF(E39="",1,0)</f>
        <v>1</v>
      </c>
      <c r="AB39" s="58">
        <f>IF(E40="",1,0)</f>
        <v>1</v>
      </c>
      <c r="AC39" s="58">
        <f>SUM(X39:AB39)</f>
        <v>5</v>
      </c>
      <c r="AD39" s="58">
        <f t="shared" ca="1" si="1"/>
        <v>0</v>
      </c>
      <c r="AE39" s="58">
        <f t="shared" si="13"/>
        <v>0</v>
      </c>
      <c r="AF39" s="58" t="str">
        <f>IF(G39="","0",VLOOKUP(G39,'登録データ（男）'!$V$4:$W$23,2,FALSE))</f>
        <v>0</v>
      </c>
      <c r="AG39" s="58" t="str">
        <f t="shared" si="2"/>
        <v>00</v>
      </c>
      <c r="AH39" s="58" t="str">
        <f>IF(G39="","0",IF(OR(RIGHT(G39,1)="m",RIGHT(G39,1)="H",RIGHT(G39,1)="W",RIGHT(G39,1)="C",RIGHT(G39,1)=")"),1,2))</f>
        <v>0</v>
      </c>
      <c r="AI39" s="58" t="str">
        <f t="shared" si="3"/>
        <v>000000</v>
      </c>
      <c r="AJ39" s="58" t="str">
        <f t="shared" ca="1" si="4"/>
        <v/>
      </c>
      <c r="AK39" s="58">
        <f t="shared" si="10"/>
        <v>0</v>
      </c>
      <c r="AL39" s="58" t="str">
        <f>IF(G39="","0",VALUE(VLOOKUP(G39,'登録データ（男）'!$V$4:$X$23,3,FALSE)))</f>
        <v>0</v>
      </c>
      <c r="AM39" s="58">
        <f t="shared" si="5"/>
        <v>0</v>
      </c>
      <c r="AN39" s="58">
        <f t="shared" si="11"/>
        <v>0</v>
      </c>
      <c r="AO39" s="58" t="str">
        <f ca="1">IF(OFFSET(B39,-MOD(ROW(B39),3),0)&lt;&gt;"",IF(RIGHT(G39,1)=")",VALUE(VLOOKUP(OFFSET(B39,-MOD(ROW(B39),3),0),'登録データ（女）'!B39,8,FALSE)),"0"),"0")</f>
        <v>0</v>
      </c>
      <c r="AP39" s="58">
        <f t="shared" ca="1" si="6"/>
        <v>0</v>
      </c>
      <c r="AQ39" s="58" t="str">
        <f t="shared" ref="AQ39" si="34">IF(AR39="","",RANK(AR39,$AR$18:$AR$467,1))</f>
        <v/>
      </c>
      <c r="AR39" s="58" t="str">
        <f>IF(R39="","",B39)</f>
        <v/>
      </c>
      <c r="AS39" s="58" t="str">
        <f t="shared" ref="AS39" si="35">IF(AT39="","",RANK(AT39,$AT$18:$AT$467,1))</f>
        <v/>
      </c>
      <c r="AT39" s="58" t="str">
        <f>IF(S39="","",B39)</f>
        <v/>
      </c>
      <c r="AU39" s="58" t="str">
        <f t="shared" ref="AU39" si="36">IF(AV39="","",RANK(AV39,$AV$18:$AV$467,1))</f>
        <v/>
      </c>
      <c r="AV39" s="58" t="str">
        <f>IF(OR(G39="七種競技",G40="七種競技",G41="七種競技"),B39,"")</f>
        <v/>
      </c>
      <c r="AW39" s="58"/>
      <c r="AX39" s="58">
        <f>B39</f>
        <v>0</v>
      </c>
      <c r="AY39" s="108">
        <f>B102</f>
        <v>0</v>
      </c>
      <c r="AZ39" s="58"/>
      <c r="BA39" s="58">
        <f t="shared" si="0"/>
        <v>0</v>
      </c>
      <c r="BE39" s="58" t="str">
        <f>IF(B39="","",VLOOKUP(B39,'登録データ（女）'!$A$3:$L$402,8))</f>
        <v/>
      </c>
      <c r="BF39" s="58" t="str">
        <f>IF(B39="","",VLOOKUP(B39,'登録データ（女）'!$A$3:$L$402,11))</f>
        <v/>
      </c>
      <c r="BG39" s="58" t="str">
        <f t="shared" si="12"/>
        <v/>
      </c>
      <c r="BI39" s="58">
        <f t="shared" si="7"/>
        <v>0</v>
      </c>
    </row>
    <row r="40" spans="1:61" ht="18.75" customHeight="1">
      <c r="A40" s="250"/>
      <c r="B40" s="433"/>
      <c r="C40" s="291"/>
      <c r="D40" s="291"/>
      <c r="E40" s="169"/>
      <c r="F40" s="58" t="s">
        <v>122</v>
      </c>
      <c r="G40" s="104"/>
      <c r="H40" s="17"/>
      <c r="I40" s="101"/>
      <c r="J40" s="107" t="str">
        <f t="shared" si="17"/>
        <v/>
      </c>
      <c r="K40" s="106"/>
      <c r="L40" s="107" t="str">
        <f t="shared" si="18"/>
        <v/>
      </c>
      <c r="M40" s="101"/>
      <c r="N40" s="101"/>
      <c r="O40" s="275"/>
      <c r="P40" s="276"/>
      <c r="Q40" s="276"/>
      <c r="R40" s="260"/>
      <c r="S40" s="297"/>
      <c r="V40" s="60"/>
      <c r="W40" s="58"/>
      <c r="X40" s="58"/>
      <c r="Y40" s="58"/>
      <c r="Z40" s="58"/>
      <c r="AA40" s="58"/>
      <c r="AB40" s="58"/>
      <c r="AC40" s="58"/>
      <c r="AD40" s="58">
        <f t="shared" ca="1" si="1"/>
        <v>0</v>
      </c>
      <c r="AE40" s="58">
        <f t="shared" si="13"/>
        <v>0</v>
      </c>
      <c r="AF40" s="58" t="str">
        <f>IF(G40="","0",VLOOKUP(G40,'登録データ（男）'!$V$4:$W$23,2,FALSE))</f>
        <v>0</v>
      </c>
      <c r="AG40" s="58" t="str">
        <f t="shared" si="2"/>
        <v>00</v>
      </c>
      <c r="AH40" s="58" t="str">
        <f>IF(G40="","0",IF(OR(RIGHT(G40,1)="m",RIGHT(G40,1)="H",RIGHT(G40,1)="W",RIGHT(G40,1)="C"),1,2))</f>
        <v>0</v>
      </c>
      <c r="AI40" s="58" t="str">
        <f t="shared" si="3"/>
        <v>000000</v>
      </c>
      <c r="AJ40" s="58" t="str">
        <f t="shared" ca="1" si="4"/>
        <v/>
      </c>
      <c r="AK40" s="58">
        <f t="shared" si="10"/>
        <v>0</v>
      </c>
      <c r="AL40" s="58" t="str">
        <f>IF(G40="","0",VALUE(VLOOKUP(G40,'登録データ（男）'!$V$4:$X$23,3,FALSE)))</f>
        <v>0</v>
      </c>
      <c r="AM40" s="58">
        <f t="shared" si="5"/>
        <v>0</v>
      </c>
      <c r="AN40" s="58">
        <f t="shared" si="11"/>
        <v>0</v>
      </c>
      <c r="AO40" s="58" t="str">
        <f ca="1">IF(OFFSET(B40,-MOD(ROW(B40),3),0)&lt;&gt;"",IF(RIGHT(G40,1)=")",VALUE(VLOOKUP(OFFSET(B40,-MOD(ROW(B40),3),0),'登録データ（女）'!B40,8,FALSE)),"0"),"0")</f>
        <v>0</v>
      </c>
      <c r="AP40" s="58">
        <f t="shared" ca="1" si="6"/>
        <v>0</v>
      </c>
      <c r="AQ40" s="58"/>
      <c r="AR40" s="58"/>
      <c r="AS40" s="58"/>
      <c r="AT40" s="58"/>
      <c r="AU40" s="58"/>
      <c r="AV40" s="58"/>
      <c r="AW40" s="58"/>
      <c r="AX40" s="58"/>
      <c r="AY40" s="108">
        <f>B105</f>
        <v>0</v>
      </c>
      <c r="AZ40" s="58"/>
      <c r="BA40" s="58">
        <f t="shared" si="0"/>
        <v>0</v>
      </c>
      <c r="BE40" s="58" t="str">
        <f>IF(B40="","",VLOOKUP(B40,'登録データ（女）'!$A$3:$L$402,8))</f>
        <v/>
      </c>
      <c r="BF40" s="58" t="str">
        <f>IF(B40="","",VLOOKUP(B40,'登録データ（女）'!$A$3:$L$402,11))</f>
        <v/>
      </c>
      <c r="BG40" s="58" t="str">
        <f t="shared" si="12"/>
        <v/>
      </c>
      <c r="BI40" s="58">
        <f t="shared" si="7"/>
        <v>0</v>
      </c>
    </row>
    <row r="41" spans="1:61" ht="18.75" customHeight="1" thickBot="1">
      <c r="A41" s="258"/>
      <c r="B41" s="434"/>
      <c r="C41" s="292"/>
      <c r="D41" s="292"/>
      <c r="E41" s="82" t="s">
        <v>461</v>
      </c>
      <c r="F41" s="78" t="s">
        <v>123</v>
      </c>
      <c r="G41" s="105"/>
      <c r="H41" s="175"/>
      <c r="I41" s="100"/>
      <c r="J41" s="64" t="str">
        <f t="shared" si="17"/>
        <v/>
      </c>
      <c r="K41" s="100"/>
      <c r="L41" s="64" t="str">
        <f t="shared" si="18"/>
        <v/>
      </c>
      <c r="M41" s="100"/>
      <c r="N41" s="100"/>
      <c r="O41" s="429"/>
      <c r="P41" s="430"/>
      <c r="Q41" s="431"/>
      <c r="R41" s="261"/>
      <c r="S41" s="298"/>
      <c r="V41" s="60"/>
      <c r="W41" s="58"/>
      <c r="X41" s="58"/>
      <c r="Y41" s="58"/>
      <c r="Z41" s="58"/>
      <c r="AA41" s="58"/>
      <c r="AB41" s="58"/>
      <c r="AC41" s="58"/>
      <c r="AD41" s="58">
        <f t="shared" ca="1" si="1"/>
        <v>0</v>
      </c>
      <c r="AE41" s="58">
        <f t="shared" si="13"/>
        <v>0</v>
      </c>
      <c r="AF41" s="58" t="str">
        <f>IF(G41="","0",VLOOKUP(G41,'登録データ（男）'!$V$4:$W$23,2,FALSE))</f>
        <v>0</v>
      </c>
      <c r="AG41" s="58" t="str">
        <f t="shared" si="2"/>
        <v>00</v>
      </c>
      <c r="AH41" s="58" t="str">
        <f>IF(G41="","0",IF(OR(RIGHT(G41,1)="m",RIGHT(G41,1)="H",RIGHT(G41,1)="W",RIGHT(G41,1)="C"),1,2))</f>
        <v>0</v>
      </c>
      <c r="AI41" s="58" t="str">
        <f t="shared" si="3"/>
        <v>000000</v>
      </c>
      <c r="AJ41" s="58" t="str">
        <f t="shared" ca="1" si="4"/>
        <v/>
      </c>
      <c r="AK41" s="58">
        <f t="shared" si="10"/>
        <v>0</v>
      </c>
      <c r="AL41" s="58" t="str">
        <f>IF(G41="","0",VALUE(VLOOKUP(G41,'登録データ（男）'!$V$4:$X$23,3,FALSE)))</f>
        <v>0</v>
      </c>
      <c r="AM41" s="58">
        <f t="shared" si="5"/>
        <v>0</v>
      </c>
      <c r="AN41" s="58">
        <f t="shared" si="11"/>
        <v>0</v>
      </c>
      <c r="AO41" s="58" t="str">
        <f ca="1">IF(OFFSET(B41,-MOD(ROW(B41),3),0)&lt;&gt;"",IF(RIGHT(G41,1)=")",VALUE(VLOOKUP(OFFSET(B41,-MOD(ROW(B41),3),0),'登録データ（女）'!B41,8,FALSE)),"0"),"0")</f>
        <v>0</v>
      </c>
      <c r="AP41" s="58">
        <f t="shared" ca="1" si="6"/>
        <v>0</v>
      </c>
      <c r="AQ41" s="58"/>
      <c r="AR41" s="58"/>
      <c r="AS41" s="58"/>
      <c r="AT41" s="58"/>
      <c r="AU41" s="58"/>
      <c r="AV41" s="58"/>
      <c r="AW41" s="58"/>
      <c r="AX41" s="58"/>
      <c r="AY41" s="108">
        <f>B108</f>
        <v>0</v>
      </c>
      <c r="AZ41" s="58"/>
      <c r="BA41" s="58">
        <f t="shared" si="0"/>
        <v>0</v>
      </c>
      <c r="BE41" s="58" t="str">
        <f>IF(B41="","",VLOOKUP(B41,'登録データ（女）'!$A$3:$L$402,8))</f>
        <v/>
      </c>
      <c r="BF41" s="58" t="str">
        <f>IF(B41="","",VLOOKUP(B41,'登録データ（女）'!$A$3:$L$402,11))</f>
        <v/>
      </c>
      <c r="BG41" s="58" t="str">
        <f t="shared" si="12"/>
        <v/>
      </c>
      <c r="BI41" s="58">
        <f t="shared" si="7"/>
        <v>0</v>
      </c>
    </row>
    <row r="42" spans="1:61" ht="18.75" customHeight="1" thickTop="1">
      <c r="A42" s="257">
        <v>9</v>
      </c>
      <c r="B42" s="432"/>
      <c r="C42" s="290" t="str">
        <f>IF(B42="","",VLOOKUP(B42,'登録データ（女）'!$A$3:$X$2000,2,FALSE))</f>
        <v/>
      </c>
      <c r="D42" s="290" t="str">
        <f>IF(B42="","",VLOOKUP(B42,'登録データ（女）'!$A$3:$X$2000,3,FALSE))</f>
        <v/>
      </c>
      <c r="E42" s="74" t="str">
        <f>IF(B42="","",VLOOKUP(B42,'登録データ（女）'!$A$3:$X$2000,7,FALSE))</f>
        <v/>
      </c>
      <c r="F42" s="72" t="s">
        <v>121</v>
      </c>
      <c r="G42" s="104"/>
      <c r="H42" s="17"/>
      <c r="I42" s="106"/>
      <c r="J42" s="107" t="str">
        <f t="shared" si="17"/>
        <v/>
      </c>
      <c r="K42" s="106"/>
      <c r="L42" s="107" t="str">
        <f t="shared" si="18"/>
        <v/>
      </c>
      <c r="M42" s="106"/>
      <c r="N42" s="106"/>
      <c r="O42" s="247"/>
      <c r="P42" s="248"/>
      <c r="Q42" s="248"/>
      <c r="R42" s="259"/>
      <c r="S42" s="296"/>
      <c r="V42" s="60"/>
      <c r="W42" s="58">
        <f>IF(B42="",0,IF(VLOOKUP(B42,'登録データ（女）'!$A$3:$AT$2000,28,FALSE)=1,0,1))</f>
        <v>0</v>
      </c>
      <c r="X42" s="58">
        <f>IF(B42="",1,0)</f>
        <v>1</v>
      </c>
      <c r="Y42" s="58">
        <f>IF(C42="",1,0)</f>
        <v>1</v>
      </c>
      <c r="Z42" s="58">
        <f>IF(D42="",1,0)</f>
        <v>1</v>
      </c>
      <c r="AA42" s="58">
        <f>IF(E42="",1,0)</f>
        <v>1</v>
      </c>
      <c r="AB42" s="58">
        <f>IF(E43="",1,0)</f>
        <v>1</v>
      </c>
      <c r="AC42" s="58">
        <f>SUM(X42:AB42)</f>
        <v>5</v>
      </c>
      <c r="AD42" s="58">
        <f t="shared" ca="1" si="1"/>
        <v>0</v>
      </c>
      <c r="AE42" s="58">
        <f t="shared" si="13"/>
        <v>0</v>
      </c>
      <c r="AF42" s="58" t="str">
        <f>IF(G42="","0",VLOOKUP(G42,'登録データ（男）'!$V$4:$W$23,2,FALSE))</f>
        <v>0</v>
      </c>
      <c r="AG42" s="58" t="str">
        <f t="shared" si="2"/>
        <v>00</v>
      </c>
      <c r="AH42" s="58" t="str">
        <f>IF(G42="","0",IF(OR(RIGHT(G42,1)="m",RIGHT(G42,1)="H",RIGHT(G42,1)="W",RIGHT(G42,1)="C",RIGHT(G42,1)=")"),1,2))</f>
        <v>0</v>
      </c>
      <c r="AI42" s="58" t="str">
        <f t="shared" si="3"/>
        <v>000000</v>
      </c>
      <c r="AJ42" s="58" t="str">
        <f t="shared" ca="1" si="4"/>
        <v/>
      </c>
      <c r="AK42" s="58">
        <f t="shared" si="10"/>
        <v>0</v>
      </c>
      <c r="AL42" s="58" t="str">
        <f>IF(G42="","0",VALUE(VLOOKUP(G42,'登録データ（男）'!$V$4:$X$23,3,FALSE)))</f>
        <v>0</v>
      </c>
      <c r="AM42" s="58">
        <f t="shared" si="5"/>
        <v>0</v>
      </c>
      <c r="AN42" s="58">
        <f t="shared" si="11"/>
        <v>0</v>
      </c>
      <c r="AO42" s="58" t="str">
        <f ca="1">IF(OFFSET(B42,-MOD(ROW(B42),3),0)&lt;&gt;"",IF(RIGHT(G42,1)=")",VALUE(VLOOKUP(OFFSET(B42,-MOD(ROW(B42),3),0),'登録データ（女）'!B42,8,FALSE)),"0"),"0")</f>
        <v>0</v>
      </c>
      <c r="AP42" s="58">
        <f t="shared" ca="1" si="6"/>
        <v>0</v>
      </c>
      <c r="AQ42" s="58" t="str">
        <f t="shared" ref="AQ42" si="37">IF(AR42="","",RANK(AR42,$AR$18:$AR$467,1))</f>
        <v/>
      </c>
      <c r="AR42" s="58" t="str">
        <f>IF(R42="","",B42)</f>
        <v/>
      </c>
      <c r="AS42" s="58" t="str">
        <f t="shared" ref="AS42" si="38">IF(AT42="","",RANK(AT42,$AT$18:$AT$467,1))</f>
        <v/>
      </c>
      <c r="AT42" s="58" t="str">
        <f>IF(S42="","",B42)</f>
        <v/>
      </c>
      <c r="AU42" s="58" t="str">
        <f t="shared" ref="AU42" si="39">IF(AV42="","",RANK(AV42,$AV$18:$AV$467,1))</f>
        <v/>
      </c>
      <c r="AV42" s="58" t="str">
        <f>IF(OR(G42="七種競技",G43="七種競技",G44="七種競技"),B42,"")</f>
        <v/>
      </c>
      <c r="AW42" s="58"/>
      <c r="AX42" s="58">
        <f>B42</f>
        <v>0</v>
      </c>
      <c r="AY42" s="108">
        <f>B111</f>
        <v>0</v>
      </c>
      <c r="AZ42" s="58"/>
      <c r="BA42" s="58">
        <f t="shared" si="0"/>
        <v>0</v>
      </c>
      <c r="BE42" s="58" t="str">
        <f>IF(B42="","",VLOOKUP(B42,'登録データ（女）'!$A$3:$L$402,8))</f>
        <v/>
      </c>
      <c r="BF42" s="58" t="str">
        <f>IF(B42="","",VLOOKUP(B42,'登録データ（女）'!$A$3:$L$402,11))</f>
        <v/>
      </c>
      <c r="BG42" s="58" t="str">
        <f t="shared" si="12"/>
        <v/>
      </c>
      <c r="BI42" s="58">
        <f t="shared" si="7"/>
        <v>0</v>
      </c>
    </row>
    <row r="43" spans="1:61" ht="18.75" customHeight="1">
      <c r="A43" s="250"/>
      <c r="B43" s="433"/>
      <c r="C43" s="291"/>
      <c r="D43" s="291"/>
      <c r="E43" s="169"/>
      <c r="F43" s="58" t="s">
        <v>122</v>
      </c>
      <c r="G43" s="104"/>
      <c r="H43" s="17"/>
      <c r="I43" s="101"/>
      <c r="J43" s="107" t="str">
        <f t="shared" si="17"/>
        <v/>
      </c>
      <c r="K43" s="106"/>
      <c r="L43" s="107" t="str">
        <f t="shared" si="18"/>
        <v/>
      </c>
      <c r="M43" s="101"/>
      <c r="N43" s="101"/>
      <c r="O43" s="275"/>
      <c r="P43" s="276"/>
      <c r="Q43" s="276"/>
      <c r="R43" s="260"/>
      <c r="S43" s="297"/>
      <c r="V43" s="60"/>
      <c r="W43" s="58"/>
      <c r="X43" s="58"/>
      <c r="Y43" s="58"/>
      <c r="Z43" s="58"/>
      <c r="AA43" s="58"/>
      <c r="AB43" s="58"/>
      <c r="AC43" s="58"/>
      <c r="AD43" s="58">
        <f t="shared" ca="1" si="1"/>
        <v>0</v>
      </c>
      <c r="AE43" s="58">
        <f t="shared" si="13"/>
        <v>0</v>
      </c>
      <c r="AF43" s="58" t="str">
        <f>IF(G43="","0",VLOOKUP(G43,'登録データ（男）'!$V$4:$W$23,2,FALSE))</f>
        <v>0</v>
      </c>
      <c r="AG43" s="58" t="str">
        <f t="shared" si="2"/>
        <v>00</v>
      </c>
      <c r="AH43" s="58" t="str">
        <f>IF(G43="","0",IF(OR(RIGHT(G43,1)="m",RIGHT(G43,1)="H",RIGHT(G43,1)="W",RIGHT(G43,1)="C"),1,2))</f>
        <v>0</v>
      </c>
      <c r="AI43" s="58" t="str">
        <f t="shared" si="3"/>
        <v>000000</v>
      </c>
      <c r="AJ43" s="58" t="str">
        <f t="shared" ca="1" si="4"/>
        <v/>
      </c>
      <c r="AK43" s="58">
        <f t="shared" si="10"/>
        <v>0</v>
      </c>
      <c r="AL43" s="58" t="str">
        <f>IF(G43="","0",VALUE(VLOOKUP(G43,'登録データ（男）'!$V$4:$X$23,3,FALSE)))</f>
        <v>0</v>
      </c>
      <c r="AM43" s="58">
        <f t="shared" si="5"/>
        <v>0</v>
      </c>
      <c r="AN43" s="58">
        <f t="shared" si="11"/>
        <v>0</v>
      </c>
      <c r="AO43" s="58" t="str">
        <f ca="1">IF(OFFSET(B43,-MOD(ROW(B43),3),0)&lt;&gt;"",IF(RIGHT(G43,1)=")",VALUE(VLOOKUP(OFFSET(B43,-MOD(ROW(B43),3),0),'登録データ（女）'!B43,8,FALSE)),"0"),"0")</f>
        <v>0</v>
      </c>
      <c r="AP43" s="58">
        <f t="shared" ca="1" si="6"/>
        <v>0</v>
      </c>
      <c r="AQ43" s="58"/>
      <c r="AR43" s="58"/>
      <c r="AS43" s="58"/>
      <c r="AT43" s="58"/>
      <c r="AU43" s="58"/>
      <c r="AV43" s="58"/>
      <c r="AW43" s="58"/>
      <c r="AX43" s="58"/>
      <c r="AY43" s="108">
        <f>B114</f>
        <v>0</v>
      </c>
      <c r="AZ43" s="58"/>
      <c r="BA43" s="58">
        <f t="shared" si="0"/>
        <v>0</v>
      </c>
      <c r="BE43" s="58" t="str">
        <f>IF(B43="","",VLOOKUP(B43,'登録データ（女）'!$A$3:$L$402,8))</f>
        <v/>
      </c>
      <c r="BF43" s="58" t="str">
        <f>IF(B43="","",VLOOKUP(B43,'登録データ（女）'!$A$3:$L$402,11))</f>
        <v/>
      </c>
      <c r="BG43" s="58" t="str">
        <f t="shared" si="12"/>
        <v/>
      </c>
      <c r="BI43" s="58">
        <f t="shared" si="7"/>
        <v>0</v>
      </c>
    </row>
    <row r="44" spans="1:61" ht="18.75" customHeight="1" thickBot="1">
      <c r="A44" s="258"/>
      <c r="B44" s="434"/>
      <c r="C44" s="292"/>
      <c r="D44" s="292"/>
      <c r="E44" s="82" t="s">
        <v>461</v>
      </c>
      <c r="F44" s="78" t="s">
        <v>123</v>
      </c>
      <c r="G44" s="105"/>
      <c r="H44" s="175"/>
      <c r="I44" s="100"/>
      <c r="J44" s="64" t="str">
        <f t="shared" si="17"/>
        <v/>
      </c>
      <c r="K44" s="100"/>
      <c r="L44" s="64" t="str">
        <f t="shared" si="18"/>
        <v/>
      </c>
      <c r="M44" s="100"/>
      <c r="N44" s="100"/>
      <c r="O44" s="429"/>
      <c r="P44" s="430"/>
      <c r="Q44" s="431"/>
      <c r="R44" s="261"/>
      <c r="S44" s="298"/>
      <c r="V44" s="60"/>
      <c r="W44" s="58"/>
      <c r="X44" s="58"/>
      <c r="Y44" s="58"/>
      <c r="Z44" s="58"/>
      <c r="AA44" s="58"/>
      <c r="AB44" s="58"/>
      <c r="AC44" s="58"/>
      <c r="AD44" s="58">
        <f t="shared" ca="1" si="1"/>
        <v>0</v>
      </c>
      <c r="AE44" s="58">
        <f t="shared" si="13"/>
        <v>0</v>
      </c>
      <c r="AF44" s="58" t="str">
        <f>IF(G44="","0",VLOOKUP(G44,'登録データ（男）'!$V$4:$W$23,2,FALSE))</f>
        <v>0</v>
      </c>
      <c r="AG44" s="58" t="str">
        <f t="shared" si="2"/>
        <v>00</v>
      </c>
      <c r="AH44" s="58" t="str">
        <f>IF(G44="","0",IF(OR(RIGHT(G44,1)="m",RIGHT(G44,1)="H",RIGHT(G44,1)="W",RIGHT(G44,1)="C"),1,2))</f>
        <v>0</v>
      </c>
      <c r="AI44" s="58" t="str">
        <f t="shared" si="3"/>
        <v>000000</v>
      </c>
      <c r="AJ44" s="58" t="str">
        <f t="shared" ca="1" si="4"/>
        <v/>
      </c>
      <c r="AK44" s="58">
        <f t="shared" si="10"/>
        <v>0</v>
      </c>
      <c r="AL44" s="58" t="str">
        <f>IF(G44="","0",VALUE(VLOOKUP(G44,'登録データ（男）'!$V$4:$X$23,3,FALSE)))</f>
        <v>0</v>
      </c>
      <c r="AM44" s="58">
        <f t="shared" si="5"/>
        <v>0</v>
      </c>
      <c r="AN44" s="58">
        <f t="shared" si="11"/>
        <v>0</v>
      </c>
      <c r="AO44" s="58" t="str">
        <f ca="1">IF(OFFSET(B44,-MOD(ROW(B44),3),0)&lt;&gt;"",IF(RIGHT(G44,1)=")",VALUE(VLOOKUP(OFFSET(B44,-MOD(ROW(B44),3),0),'登録データ（女）'!B44,8,FALSE)),"0"),"0")</f>
        <v>0</v>
      </c>
      <c r="AP44" s="58">
        <f t="shared" ca="1" si="6"/>
        <v>0</v>
      </c>
      <c r="AQ44" s="58"/>
      <c r="AR44" s="58"/>
      <c r="AS44" s="58"/>
      <c r="AT44" s="58"/>
      <c r="AU44" s="58"/>
      <c r="AV44" s="58"/>
      <c r="AW44" s="58"/>
      <c r="AX44" s="58"/>
      <c r="AY44" s="108">
        <f>B117</f>
        <v>0</v>
      </c>
      <c r="AZ44" s="58"/>
      <c r="BA44" s="58">
        <f t="shared" si="0"/>
        <v>0</v>
      </c>
      <c r="BE44" s="58" t="str">
        <f>IF(B44="","",VLOOKUP(B44,'登録データ（女）'!$A$3:$L$402,8))</f>
        <v/>
      </c>
      <c r="BF44" s="58" t="str">
        <f>IF(B44="","",VLOOKUP(B44,'登録データ（女）'!$A$3:$L$402,11))</f>
        <v/>
      </c>
      <c r="BG44" s="58" t="str">
        <f t="shared" si="12"/>
        <v/>
      </c>
      <c r="BI44" s="58">
        <f t="shared" si="7"/>
        <v>0</v>
      </c>
    </row>
    <row r="45" spans="1:61" ht="18.75" customHeight="1" thickTop="1">
      <c r="A45" s="257">
        <v>10</v>
      </c>
      <c r="B45" s="432"/>
      <c r="C45" s="290" t="str">
        <f>IF(B45="","",VLOOKUP(B45,'登録データ（女）'!$A$3:$X$2000,2,FALSE))</f>
        <v/>
      </c>
      <c r="D45" s="290" t="str">
        <f>IF(B45="","",VLOOKUP(B45,'登録データ（女）'!$A$3:$X$2000,3,FALSE))</f>
        <v/>
      </c>
      <c r="E45" s="74" t="str">
        <f>IF(B45="","",VLOOKUP(B45,'登録データ（女）'!$A$3:$X$2000,7,FALSE))</f>
        <v/>
      </c>
      <c r="F45" s="72" t="s">
        <v>121</v>
      </c>
      <c r="G45" s="104"/>
      <c r="H45" s="17"/>
      <c r="I45" s="106"/>
      <c r="J45" s="107" t="str">
        <f t="shared" si="17"/>
        <v/>
      </c>
      <c r="K45" s="106"/>
      <c r="L45" s="107" t="str">
        <f t="shared" si="18"/>
        <v/>
      </c>
      <c r="M45" s="106"/>
      <c r="N45" s="106"/>
      <c r="O45" s="247"/>
      <c r="P45" s="248"/>
      <c r="Q45" s="248"/>
      <c r="R45" s="259"/>
      <c r="S45" s="296"/>
      <c r="V45" s="60"/>
      <c r="W45" s="58">
        <f>IF(B45="",0,IF(VLOOKUP(B45,'登録データ（女）'!$A$3:$AT$2000,28,FALSE)=1,0,1))</f>
        <v>0</v>
      </c>
      <c r="X45" s="58">
        <f>IF(B45="",1,0)</f>
        <v>1</v>
      </c>
      <c r="Y45" s="58">
        <f>IF(C45="",1,0)</f>
        <v>1</v>
      </c>
      <c r="Z45" s="58">
        <f>IF(D45="",1,0)</f>
        <v>1</v>
      </c>
      <c r="AA45" s="58">
        <f>IF(E45="",1,0)</f>
        <v>1</v>
      </c>
      <c r="AB45" s="58">
        <f>IF(E46="",1,0)</f>
        <v>1</v>
      </c>
      <c r="AC45" s="58">
        <f>SUM(X45:AB45)</f>
        <v>5</v>
      </c>
      <c r="AD45" s="58">
        <f t="shared" ca="1" si="1"/>
        <v>0</v>
      </c>
      <c r="AE45" s="58">
        <f t="shared" si="13"/>
        <v>0</v>
      </c>
      <c r="AF45" s="58" t="str">
        <f>IF(G45="","0",VLOOKUP(G45,'登録データ（男）'!$V$4:$W$23,2,FALSE))</f>
        <v>0</v>
      </c>
      <c r="AG45" s="58" t="str">
        <f t="shared" si="2"/>
        <v>00</v>
      </c>
      <c r="AH45" s="58" t="str">
        <f>IF(G45="","0",IF(OR(RIGHT(G45,1)="m",RIGHT(G45,1)="H",RIGHT(G45,1)="W",RIGHT(G45,1)="C",RIGHT(G45,1)=")"),1,2))</f>
        <v>0</v>
      </c>
      <c r="AI45" s="58" t="str">
        <f t="shared" si="3"/>
        <v>000000</v>
      </c>
      <c r="AJ45" s="58" t="str">
        <f t="shared" ca="1" si="4"/>
        <v/>
      </c>
      <c r="AK45" s="58">
        <f t="shared" si="10"/>
        <v>0</v>
      </c>
      <c r="AL45" s="58" t="str">
        <f>IF(G45="","0",VALUE(VLOOKUP(G45,'登録データ（男）'!$V$4:$X$23,3,FALSE)))</f>
        <v>0</v>
      </c>
      <c r="AM45" s="58">
        <f t="shared" si="5"/>
        <v>0</v>
      </c>
      <c r="AN45" s="58">
        <f t="shared" si="11"/>
        <v>0</v>
      </c>
      <c r="AO45" s="58" t="str">
        <f ca="1">IF(OFFSET(B45,-MOD(ROW(B45),3),0)&lt;&gt;"",IF(RIGHT(G45,1)=")",VALUE(VLOOKUP(OFFSET(B45,-MOD(ROW(B45),3),0),'登録データ（女）'!B45,8,FALSE)),"0"),"0")</f>
        <v>0</v>
      </c>
      <c r="AP45" s="58">
        <f t="shared" ca="1" si="6"/>
        <v>0</v>
      </c>
      <c r="AQ45" s="58" t="str">
        <f t="shared" ref="AQ45" si="40">IF(AR45="","",RANK(AR45,$AR$18:$AR$467,1))</f>
        <v/>
      </c>
      <c r="AR45" s="58" t="str">
        <f>IF(R45="","",B45)</f>
        <v/>
      </c>
      <c r="AS45" s="58" t="str">
        <f t="shared" ref="AS45" si="41">IF(AT45="","",RANK(AT45,$AT$18:$AT$467,1))</f>
        <v/>
      </c>
      <c r="AT45" s="58" t="str">
        <f>IF(S45="","",B45)</f>
        <v/>
      </c>
      <c r="AU45" s="58" t="str">
        <f t="shared" ref="AU45" si="42">IF(AV45="","",RANK(AV45,$AV$18:$AV$467,1))</f>
        <v/>
      </c>
      <c r="AV45" s="58" t="str">
        <f>IF(OR(G45="七種競技",G46="七種競技",G47="七種競技"),B45,"")</f>
        <v/>
      </c>
      <c r="AW45" s="58"/>
      <c r="AX45" s="58">
        <f>B45</f>
        <v>0</v>
      </c>
      <c r="AY45" s="108">
        <f>B120</f>
        <v>0</v>
      </c>
      <c r="AZ45" s="58"/>
      <c r="BA45" s="58">
        <f t="shared" si="0"/>
        <v>0</v>
      </c>
      <c r="BE45" s="58" t="str">
        <f>IF(B45="","",VLOOKUP(B45,'登録データ（女）'!$A$3:$L$402,8))</f>
        <v/>
      </c>
      <c r="BF45" s="58" t="str">
        <f>IF(B45="","",VLOOKUP(B45,'登録データ（女）'!$A$3:$L$402,11))</f>
        <v/>
      </c>
      <c r="BG45" s="58" t="str">
        <f t="shared" si="12"/>
        <v/>
      </c>
      <c r="BI45" s="58">
        <f t="shared" si="7"/>
        <v>0</v>
      </c>
    </row>
    <row r="46" spans="1:61" ht="18.75" customHeight="1">
      <c r="A46" s="250"/>
      <c r="B46" s="433"/>
      <c r="C46" s="291"/>
      <c r="D46" s="291"/>
      <c r="E46" s="169"/>
      <c r="F46" s="58" t="s">
        <v>122</v>
      </c>
      <c r="G46" s="104"/>
      <c r="H46" s="17"/>
      <c r="I46" s="101"/>
      <c r="J46" s="107" t="str">
        <f t="shared" si="17"/>
        <v/>
      </c>
      <c r="K46" s="106"/>
      <c r="L46" s="107" t="str">
        <f t="shared" si="18"/>
        <v/>
      </c>
      <c r="M46" s="101"/>
      <c r="N46" s="101"/>
      <c r="O46" s="275"/>
      <c r="P46" s="276"/>
      <c r="Q46" s="276"/>
      <c r="R46" s="260"/>
      <c r="S46" s="297"/>
      <c r="V46" s="60"/>
      <c r="W46" s="58"/>
      <c r="X46" s="58"/>
      <c r="Y46" s="58"/>
      <c r="Z46" s="58"/>
      <c r="AA46" s="58"/>
      <c r="AB46" s="58"/>
      <c r="AC46" s="58"/>
      <c r="AD46" s="58">
        <f t="shared" ca="1" si="1"/>
        <v>0</v>
      </c>
      <c r="AE46" s="58">
        <f t="shared" si="13"/>
        <v>0</v>
      </c>
      <c r="AF46" s="58" t="str">
        <f>IF(G46="","0",VLOOKUP(G46,'登録データ（男）'!$V$4:$W$23,2,FALSE))</f>
        <v>0</v>
      </c>
      <c r="AG46" s="58" t="str">
        <f t="shared" si="2"/>
        <v>00</v>
      </c>
      <c r="AH46" s="58" t="str">
        <f>IF(G46="","0",IF(OR(RIGHT(G46,1)="m",RIGHT(G46,1)="H",RIGHT(G46,1)="W",RIGHT(G46,1)="C"),1,2))</f>
        <v>0</v>
      </c>
      <c r="AI46" s="58" t="str">
        <f t="shared" si="3"/>
        <v>000000</v>
      </c>
      <c r="AJ46" s="58" t="str">
        <f t="shared" ca="1" si="4"/>
        <v/>
      </c>
      <c r="AK46" s="58">
        <f t="shared" si="10"/>
        <v>0</v>
      </c>
      <c r="AL46" s="58" t="str">
        <f>IF(G46="","0",VALUE(VLOOKUP(G46,'登録データ（男）'!$V$4:$X$23,3,FALSE)))</f>
        <v>0</v>
      </c>
      <c r="AM46" s="58">
        <f t="shared" si="5"/>
        <v>0</v>
      </c>
      <c r="AN46" s="58">
        <f t="shared" si="11"/>
        <v>0</v>
      </c>
      <c r="AO46" s="58" t="str">
        <f ca="1">IF(OFFSET(B46,-MOD(ROW(B46),3),0)&lt;&gt;"",IF(RIGHT(G46,1)=")",VALUE(VLOOKUP(OFFSET(B46,-MOD(ROW(B46),3),0),'登録データ（女）'!B46,8,FALSE)),"0"),"0")</f>
        <v>0</v>
      </c>
      <c r="AP46" s="58">
        <f t="shared" ca="1" si="6"/>
        <v>0</v>
      </c>
      <c r="AQ46" s="58"/>
      <c r="AR46" s="58"/>
      <c r="AS46" s="58"/>
      <c r="AT46" s="58"/>
      <c r="AU46" s="58"/>
      <c r="AV46" s="58"/>
      <c r="AW46" s="58"/>
      <c r="AX46" s="58"/>
      <c r="AY46" s="108">
        <f>B123</f>
        <v>0</v>
      </c>
      <c r="AZ46" s="58"/>
      <c r="BA46" s="58">
        <f t="shared" si="0"/>
        <v>0</v>
      </c>
      <c r="BE46" s="58" t="str">
        <f>IF(B46="","",VLOOKUP(B46,'登録データ（女）'!$A$3:$L$402,8))</f>
        <v/>
      </c>
      <c r="BF46" s="58" t="str">
        <f>IF(B46="","",VLOOKUP(B46,'登録データ（女）'!$A$3:$L$402,11))</f>
        <v/>
      </c>
      <c r="BG46" s="58" t="str">
        <f t="shared" si="12"/>
        <v/>
      </c>
      <c r="BI46" s="58">
        <f t="shared" si="7"/>
        <v>0</v>
      </c>
    </row>
    <row r="47" spans="1:61" ht="18.75" customHeight="1" thickBot="1">
      <c r="A47" s="258"/>
      <c r="B47" s="434"/>
      <c r="C47" s="292"/>
      <c r="D47" s="292"/>
      <c r="E47" s="82" t="s">
        <v>461</v>
      </c>
      <c r="F47" s="78" t="s">
        <v>123</v>
      </c>
      <c r="G47" s="105"/>
      <c r="H47" s="175"/>
      <c r="I47" s="100"/>
      <c r="J47" s="64" t="str">
        <f t="shared" si="17"/>
        <v/>
      </c>
      <c r="K47" s="100"/>
      <c r="L47" s="64" t="str">
        <f t="shared" si="18"/>
        <v/>
      </c>
      <c r="M47" s="100"/>
      <c r="N47" s="100"/>
      <c r="O47" s="429"/>
      <c r="P47" s="430"/>
      <c r="Q47" s="431"/>
      <c r="R47" s="261"/>
      <c r="S47" s="298"/>
      <c r="V47" s="60"/>
      <c r="W47" s="58"/>
      <c r="X47" s="58"/>
      <c r="Y47" s="58"/>
      <c r="Z47" s="58"/>
      <c r="AA47" s="58"/>
      <c r="AB47" s="58"/>
      <c r="AC47" s="58"/>
      <c r="AD47" s="58">
        <f t="shared" ca="1" si="1"/>
        <v>0</v>
      </c>
      <c r="AE47" s="58">
        <f t="shared" si="13"/>
        <v>0</v>
      </c>
      <c r="AF47" s="58" t="str">
        <f>IF(G47="","0",VLOOKUP(G47,'登録データ（男）'!$V$4:$W$23,2,FALSE))</f>
        <v>0</v>
      </c>
      <c r="AG47" s="58" t="str">
        <f t="shared" si="2"/>
        <v>00</v>
      </c>
      <c r="AH47" s="58" t="str">
        <f>IF(G47="","0",IF(OR(RIGHT(G47,1)="m",RIGHT(G47,1)="H",RIGHT(G47,1)="W",RIGHT(G47,1)="C"),1,2))</f>
        <v>0</v>
      </c>
      <c r="AI47" s="58" t="str">
        <f t="shared" si="3"/>
        <v>000000</v>
      </c>
      <c r="AJ47" s="58" t="str">
        <f t="shared" ca="1" si="4"/>
        <v/>
      </c>
      <c r="AK47" s="58">
        <f t="shared" si="10"/>
        <v>0</v>
      </c>
      <c r="AL47" s="58" t="str">
        <f>IF(G47="","0",VALUE(VLOOKUP(G47,'登録データ（男）'!$V$4:$X$23,3,FALSE)))</f>
        <v>0</v>
      </c>
      <c r="AM47" s="58">
        <f t="shared" si="5"/>
        <v>0</v>
      </c>
      <c r="AN47" s="58">
        <f t="shared" si="11"/>
        <v>0</v>
      </c>
      <c r="AO47" s="58" t="str">
        <f ca="1">IF(OFFSET(B47,-MOD(ROW(B47),3),0)&lt;&gt;"",IF(RIGHT(G47,1)=")",VALUE(VLOOKUP(OFFSET(B47,-MOD(ROW(B47),3),0),'登録データ（女）'!B47,8,FALSE)),"0"),"0")</f>
        <v>0</v>
      </c>
      <c r="AP47" s="58">
        <f t="shared" ca="1" si="6"/>
        <v>0</v>
      </c>
      <c r="AQ47" s="58"/>
      <c r="AR47" s="58"/>
      <c r="AS47" s="58"/>
      <c r="AT47" s="58"/>
      <c r="AU47" s="58"/>
      <c r="AV47" s="58"/>
      <c r="AW47" s="58"/>
      <c r="AX47" s="58"/>
      <c r="AY47" s="108">
        <f>B126</f>
        <v>0</v>
      </c>
      <c r="AZ47" s="58"/>
      <c r="BA47" s="58">
        <f t="shared" si="0"/>
        <v>0</v>
      </c>
      <c r="BE47" s="58" t="str">
        <f>IF(B47="","",VLOOKUP(B47,'登録データ（女）'!$A$3:$L$402,8))</f>
        <v/>
      </c>
      <c r="BF47" s="58" t="str">
        <f>IF(B47="","",VLOOKUP(B47,'登録データ（女）'!$A$3:$L$402,11))</f>
        <v/>
      </c>
      <c r="BG47" s="58" t="str">
        <f t="shared" si="12"/>
        <v/>
      </c>
      <c r="BI47" s="58">
        <f t="shared" si="7"/>
        <v>0</v>
      </c>
    </row>
    <row r="48" spans="1:61" ht="18.75" customHeight="1" thickTop="1">
      <c r="A48" s="257">
        <v>11</v>
      </c>
      <c r="B48" s="432"/>
      <c r="C48" s="290" t="str">
        <f>IF(B48="","",VLOOKUP(B48,'登録データ（女）'!$A$3:$X$2000,2,FALSE))</f>
        <v/>
      </c>
      <c r="D48" s="290" t="str">
        <f>IF(B48="","",VLOOKUP(B48,'登録データ（女）'!$A$3:$X$2000,3,FALSE))</f>
        <v/>
      </c>
      <c r="E48" s="74" t="str">
        <f>IF(B48="","",VLOOKUP(B48,'登録データ（女）'!$A$3:$X$2000,7,FALSE))</f>
        <v/>
      </c>
      <c r="F48" s="72" t="s">
        <v>121</v>
      </c>
      <c r="G48" s="104"/>
      <c r="H48" s="17"/>
      <c r="I48" s="106"/>
      <c r="J48" s="107" t="str">
        <f t="shared" si="17"/>
        <v/>
      </c>
      <c r="K48" s="106"/>
      <c r="L48" s="107" t="str">
        <f t="shared" si="18"/>
        <v/>
      </c>
      <c r="M48" s="106"/>
      <c r="N48" s="106"/>
      <c r="O48" s="247"/>
      <c r="P48" s="248"/>
      <c r="Q48" s="248"/>
      <c r="R48" s="259"/>
      <c r="S48" s="296"/>
      <c r="V48" s="60"/>
      <c r="W48" s="58">
        <f>IF(B48="",0,IF(VLOOKUP(B48,'登録データ（女）'!$A$3:$AT$2000,28,FALSE)=1,0,1))</f>
        <v>0</v>
      </c>
      <c r="X48" s="58">
        <f>IF(B48="",1,0)</f>
        <v>1</v>
      </c>
      <c r="Y48" s="58">
        <f>IF(C48="",1,0)</f>
        <v>1</v>
      </c>
      <c r="Z48" s="58">
        <f>IF(D48="",1,0)</f>
        <v>1</v>
      </c>
      <c r="AA48" s="58">
        <f>IF(E48="",1,0)</f>
        <v>1</v>
      </c>
      <c r="AB48" s="58">
        <f>IF(E49="",1,0)</f>
        <v>1</v>
      </c>
      <c r="AC48" s="58">
        <f>SUM(X48:AB48)</f>
        <v>5</v>
      </c>
      <c r="AD48" s="58">
        <f t="shared" ca="1" si="1"/>
        <v>0</v>
      </c>
      <c r="AE48" s="58">
        <f t="shared" si="13"/>
        <v>0</v>
      </c>
      <c r="AF48" s="58" t="str">
        <f>IF(G48="","0",VLOOKUP(G48,'登録データ（男）'!$V$4:$W$23,2,FALSE))</f>
        <v>0</v>
      </c>
      <c r="AG48" s="58" t="str">
        <f t="shared" si="2"/>
        <v>00</v>
      </c>
      <c r="AH48" s="58" t="str">
        <f>IF(G48="","0",IF(OR(RIGHT(G48,1)="m",RIGHT(G48,1)="H",RIGHT(G48,1)="W",RIGHT(G48,1)="C",RIGHT(G48,1)=")"),1,2))</f>
        <v>0</v>
      </c>
      <c r="AI48" s="58" t="str">
        <f t="shared" si="3"/>
        <v>000000</v>
      </c>
      <c r="AJ48" s="58" t="str">
        <f t="shared" ca="1" si="4"/>
        <v/>
      </c>
      <c r="AK48" s="58">
        <f t="shared" si="10"/>
        <v>0</v>
      </c>
      <c r="AL48" s="58" t="str">
        <f>IF(G48="","0",VALUE(VLOOKUP(G48,'登録データ（男）'!$V$4:$X$23,3,FALSE)))</f>
        <v>0</v>
      </c>
      <c r="AM48" s="58">
        <f t="shared" si="5"/>
        <v>0</v>
      </c>
      <c r="AN48" s="58">
        <f t="shared" si="11"/>
        <v>0</v>
      </c>
      <c r="AO48" s="58" t="str">
        <f ca="1">IF(OFFSET(B48,-MOD(ROW(B48),3),0)&lt;&gt;"",IF(RIGHT(G48,1)=")",VALUE(VLOOKUP(OFFSET(B48,-MOD(ROW(B48),3),0),'登録データ（女）'!B48,8,FALSE)),"0"),"0")</f>
        <v>0</v>
      </c>
      <c r="AP48" s="58">
        <f t="shared" ca="1" si="6"/>
        <v>0</v>
      </c>
      <c r="AQ48" s="58" t="str">
        <f t="shared" ref="AQ48" si="43">IF(AR48="","",RANK(AR48,$AR$18:$AR$467,1))</f>
        <v/>
      </c>
      <c r="AR48" s="58" t="str">
        <f>IF(R48="","",B48)</f>
        <v/>
      </c>
      <c r="AS48" s="58" t="str">
        <f t="shared" ref="AS48" si="44">IF(AT48="","",RANK(AT48,$AT$18:$AT$467,1))</f>
        <v/>
      </c>
      <c r="AT48" s="58" t="str">
        <f>IF(S48="","",B48)</f>
        <v/>
      </c>
      <c r="AU48" s="58" t="str">
        <f t="shared" ref="AU48" si="45">IF(AV48="","",RANK(AV48,$AV$18:$AV$467,1))</f>
        <v/>
      </c>
      <c r="AV48" s="58" t="str">
        <f>IF(OR(G48="七種競技",G49="七種競技",G50="七種競技"),B48,"")</f>
        <v/>
      </c>
      <c r="AW48" s="58"/>
      <c r="AX48" s="58">
        <f>B48</f>
        <v>0</v>
      </c>
      <c r="AY48" s="108">
        <f>B129</f>
        <v>0</v>
      </c>
      <c r="AZ48" s="58"/>
      <c r="BA48" s="58">
        <f t="shared" si="0"/>
        <v>0</v>
      </c>
      <c r="BE48" s="58" t="str">
        <f>IF(B48="","",VLOOKUP(B48,'登録データ（女）'!$A$3:$L$402,8))</f>
        <v/>
      </c>
      <c r="BF48" s="58" t="str">
        <f>IF(B48="","",VLOOKUP(B48,'登録データ（女）'!$A$3:$L$402,11))</f>
        <v/>
      </c>
      <c r="BG48" s="58" t="str">
        <f t="shared" si="12"/>
        <v/>
      </c>
      <c r="BI48" s="58">
        <f t="shared" si="7"/>
        <v>0</v>
      </c>
    </row>
    <row r="49" spans="1:61" ht="18.75" customHeight="1">
      <c r="A49" s="250"/>
      <c r="B49" s="433"/>
      <c r="C49" s="291"/>
      <c r="D49" s="291"/>
      <c r="E49" s="169"/>
      <c r="F49" s="58" t="s">
        <v>122</v>
      </c>
      <c r="G49" s="104"/>
      <c r="H49" s="17"/>
      <c r="I49" s="101"/>
      <c r="J49" s="107" t="str">
        <f t="shared" si="17"/>
        <v/>
      </c>
      <c r="K49" s="106"/>
      <c r="L49" s="107" t="str">
        <f t="shared" si="18"/>
        <v/>
      </c>
      <c r="M49" s="101"/>
      <c r="N49" s="101"/>
      <c r="O49" s="275"/>
      <c r="P49" s="276"/>
      <c r="Q49" s="276"/>
      <c r="R49" s="260"/>
      <c r="S49" s="297"/>
      <c r="V49" s="60"/>
      <c r="W49" s="58"/>
      <c r="X49" s="58"/>
      <c r="Y49" s="58"/>
      <c r="Z49" s="58"/>
      <c r="AA49" s="58"/>
      <c r="AB49" s="58"/>
      <c r="AC49" s="58"/>
      <c r="AD49" s="58">
        <f t="shared" ca="1" si="1"/>
        <v>0</v>
      </c>
      <c r="AE49" s="58">
        <f t="shared" si="13"/>
        <v>0</v>
      </c>
      <c r="AF49" s="58" t="str">
        <f>IF(G49="","0",VLOOKUP(G49,'登録データ（男）'!$V$4:$W$23,2,FALSE))</f>
        <v>0</v>
      </c>
      <c r="AG49" s="58" t="str">
        <f t="shared" si="2"/>
        <v>00</v>
      </c>
      <c r="AH49" s="58" t="str">
        <f>IF(G49="","0",IF(OR(RIGHT(G49,1)="m",RIGHT(G49,1)="H",RIGHT(G49,1)="W",RIGHT(G49,1)="C"),1,2))</f>
        <v>0</v>
      </c>
      <c r="AI49" s="58" t="str">
        <f t="shared" si="3"/>
        <v>000000</v>
      </c>
      <c r="AJ49" s="58" t="str">
        <f t="shared" ca="1" si="4"/>
        <v/>
      </c>
      <c r="AK49" s="58">
        <f t="shared" si="10"/>
        <v>0</v>
      </c>
      <c r="AL49" s="58" t="str">
        <f>IF(G49="","0",VALUE(VLOOKUP(G49,'登録データ（男）'!$V$4:$X$23,3,FALSE)))</f>
        <v>0</v>
      </c>
      <c r="AM49" s="58">
        <f t="shared" si="5"/>
        <v>0</v>
      </c>
      <c r="AN49" s="58">
        <f t="shared" si="11"/>
        <v>0</v>
      </c>
      <c r="AO49" s="58" t="str">
        <f ca="1">IF(OFFSET(B49,-MOD(ROW(B49),3),0)&lt;&gt;"",IF(RIGHT(G49,1)=")",VALUE(VLOOKUP(OFFSET(B49,-MOD(ROW(B49),3),0),'登録データ（女）'!B49,8,FALSE)),"0"),"0")</f>
        <v>0</v>
      </c>
      <c r="AP49" s="58">
        <f t="shared" ca="1" si="6"/>
        <v>0</v>
      </c>
      <c r="AQ49" s="58"/>
      <c r="AR49" s="58"/>
      <c r="AS49" s="58"/>
      <c r="AT49" s="58"/>
      <c r="AU49" s="58"/>
      <c r="AV49" s="58"/>
      <c r="AW49" s="58"/>
      <c r="AX49" s="58"/>
      <c r="AY49" s="108">
        <f>B132</f>
        <v>0</v>
      </c>
      <c r="AZ49" s="58"/>
      <c r="BA49" s="58">
        <f t="shared" si="0"/>
        <v>0</v>
      </c>
      <c r="BE49" s="58" t="str">
        <f>IF(B49="","",VLOOKUP(B49,'登録データ（女）'!$A$3:$L$402,8))</f>
        <v/>
      </c>
      <c r="BF49" s="58" t="str">
        <f>IF(B49="","",VLOOKUP(B49,'登録データ（女）'!$A$3:$L$402,11))</f>
        <v/>
      </c>
      <c r="BG49" s="58" t="str">
        <f t="shared" si="12"/>
        <v/>
      </c>
      <c r="BI49" s="58">
        <f t="shared" si="7"/>
        <v>0</v>
      </c>
    </row>
    <row r="50" spans="1:61" ht="18.75" customHeight="1" thickBot="1">
      <c r="A50" s="258"/>
      <c r="B50" s="434"/>
      <c r="C50" s="292"/>
      <c r="D50" s="292"/>
      <c r="E50" s="82" t="s">
        <v>461</v>
      </c>
      <c r="F50" s="78" t="s">
        <v>123</v>
      </c>
      <c r="G50" s="105"/>
      <c r="H50" s="175"/>
      <c r="I50" s="100"/>
      <c r="J50" s="64" t="str">
        <f t="shared" si="17"/>
        <v/>
      </c>
      <c r="K50" s="100"/>
      <c r="L50" s="64" t="str">
        <f t="shared" si="18"/>
        <v/>
      </c>
      <c r="M50" s="100"/>
      <c r="N50" s="100"/>
      <c r="O50" s="429"/>
      <c r="P50" s="430"/>
      <c r="Q50" s="431"/>
      <c r="R50" s="261"/>
      <c r="S50" s="298"/>
      <c r="V50" s="60"/>
      <c r="W50" s="58"/>
      <c r="X50" s="58"/>
      <c r="Y50" s="58"/>
      <c r="Z50" s="58"/>
      <c r="AA50" s="58"/>
      <c r="AB50" s="58"/>
      <c r="AC50" s="58"/>
      <c r="AD50" s="58">
        <f t="shared" ca="1" si="1"/>
        <v>0</v>
      </c>
      <c r="AE50" s="58">
        <f t="shared" si="13"/>
        <v>0</v>
      </c>
      <c r="AF50" s="58" t="str">
        <f>IF(G50="","0",VLOOKUP(G50,'登録データ（男）'!$V$4:$W$23,2,FALSE))</f>
        <v>0</v>
      </c>
      <c r="AG50" s="58" t="str">
        <f t="shared" si="2"/>
        <v>00</v>
      </c>
      <c r="AH50" s="58" t="str">
        <f>IF(G50="","0",IF(OR(RIGHT(G50,1)="m",RIGHT(G50,1)="H",RIGHT(G50,1)="W",RIGHT(G50,1)="C"),1,2))</f>
        <v>0</v>
      </c>
      <c r="AI50" s="58" t="str">
        <f t="shared" si="3"/>
        <v>000000</v>
      </c>
      <c r="AJ50" s="58" t="str">
        <f t="shared" ca="1" si="4"/>
        <v/>
      </c>
      <c r="AK50" s="58">
        <f t="shared" si="10"/>
        <v>0</v>
      </c>
      <c r="AL50" s="58" t="str">
        <f>IF(G50="","0",VALUE(VLOOKUP(G50,'登録データ（男）'!$V$4:$X$23,3,FALSE)))</f>
        <v>0</v>
      </c>
      <c r="AM50" s="58">
        <f t="shared" si="5"/>
        <v>0</v>
      </c>
      <c r="AN50" s="58">
        <f t="shared" si="11"/>
        <v>0</v>
      </c>
      <c r="AO50" s="58" t="str">
        <f ca="1">IF(OFFSET(B50,-MOD(ROW(B50),3),0)&lt;&gt;"",IF(RIGHT(G50,1)=")",VALUE(VLOOKUP(OFFSET(B50,-MOD(ROW(B50),3),0),'登録データ（女）'!B50,8,FALSE)),"0"),"0")</f>
        <v>0</v>
      </c>
      <c r="AP50" s="58">
        <f t="shared" ca="1" si="6"/>
        <v>0</v>
      </c>
      <c r="AQ50" s="58"/>
      <c r="AR50" s="58"/>
      <c r="AS50" s="58"/>
      <c r="AT50" s="58"/>
      <c r="AU50" s="58"/>
      <c r="AV50" s="58"/>
      <c r="AW50" s="58"/>
      <c r="AX50" s="58"/>
      <c r="AY50" s="108">
        <f>B135</f>
        <v>0</v>
      </c>
      <c r="AZ50" s="58"/>
      <c r="BA50" s="58">
        <f t="shared" si="0"/>
        <v>0</v>
      </c>
      <c r="BE50" s="58" t="str">
        <f>IF(B50="","",VLOOKUP(B50,'登録データ（女）'!$A$3:$L$402,8))</f>
        <v/>
      </c>
      <c r="BF50" s="58" t="str">
        <f>IF(B50="","",VLOOKUP(B50,'登録データ（女）'!$A$3:$L$402,11))</f>
        <v/>
      </c>
      <c r="BG50" s="58" t="str">
        <f t="shared" si="12"/>
        <v/>
      </c>
      <c r="BI50" s="58">
        <f t="shared" si="7"/>
        <v>0</v>
      </c>
    </row>
    <row r="51" spans="1:61" ht="18.75" customHeight="1" thickTop="1">
      <c r="A51" s="257">
        <v>12</v>
      </c>
      <c r="B51" s="432"/>
      <c r="C51" s="290" t="str">
        <f>IF(B51="","",VLOOKUP(B51,'登録データ（女）'!$A$3:$X$2000,2,FALSE))</f>
        <v/>
      </c>
      <c r="D51" s="290" t="str">
        <f>IF(B51="","",VLOOKUP(B51,'登録データ（女）'!$A$3:$X$2000,3,FALSE))</f>
        <v/>
      </c>
      <c r="E51" s="74" t="str">
        <f>IF(B51="","",VLOOKUP(B51,'登録データ（女）'!$A$3:$X$2000,7,FALSE))</f>
        <v/>
      </c>
      <c r="F51" s="72" t="s">
        <v>121</v>
      </c>
      <c r="G51" s="104"/>
      <c r="H51" s="17"/>
      <c r="I51" s="106"/>
      <c r="J51" s="107" t="str">
        <f t="shared" si="17"/>
        <v/>
      </c>
      <c r="K51" s="106"/>
      <c r="L51" s="107" t="str">
        <f t="shared" si="18"/>
        <v/>
      </c>
      <c r="M51" s="106"/>
      <c r="N51" s="106"/>
      <c r="O51" s="247"/>
      <c r="P51" s="248"/>
      <c r="Q51" s="248"/>
      <c r="R51" s="259"/>
      <c r="S51" s="296"/>
      <c r="V51" s="60"/>
      <c r="W51" s="58">
        <f>IF(B51="",0,IF(VLOOKUP(B51,'登録データ（女）'!$A$3:$AT$2000,28,FALSE)=1,0,1))</f>
        <v>0</v>
      </c>
      <c r="X51" s="58">
        <f>IF(B51="",1,0)</f>
        <v>1</v>
      </c>
      <c r="Y51" s="58">
        <f>IF(C51="",1,0)</f>
        <v>1</v>
      </c>
      <c r="Z51" s="58">
        <f>IF(D51="",1,0)</f>
        <v>1</v>
      </c>
      <c r="AA51" s="58">
        <f>IF(E51="",1,0)</f>
        <v>1</v>
      </c>
      <c r="AB51" s="58">
        <f>IF(E52="",1,0)</f>
        <v>1</v>
      </c>
      <c r="AC51" s="58">
        <f>SUM(X51:AB51)</f>
        <v>5</v>
      </c>
      <c r="AD51" s="58">
        <f t="shared" ca="1" si="1"/>
        <v>0</v>
      </c>
      <c r="AE51" s="58">
        <f t="shared" si="13"/>
        <v>0</v>
      </c>
      <c r="AF51" s="58" t="str">
        <f>IF(G51="","0",VLOOKUP(G51,'登録データ（男）'!$V$4:$W$23,2,FALSE))</f>
        <v>0</v>
      </c>
      <c r="AG51" s="58" t="str">
        <f t="shared" si="2"/>
        <v>00</v>
      </c>
      <c r="AH51" s="58" t="str">
        <f>IF(G51="","0",IF(OR(RIGHT(G51,1)="m",RIGHT(G51,1)="H",RIGHT(G51,1)="W",RIGHT(G51,1)="C",RIGHT(G51,1)=")"),1,2))</f>
        <v>0</v>
      </c>
      <c r="AI51" s="58" t="str">
        <f t="shared" si="3"/>
        <v>000000</v>
      </c>
      <c r="AJ51" s="58" t="str">
        <f t="shared" ca="1" si="4"/>
        <v/>
      </c>
      <c r="AK51" s="58">
        <f t="shared" si="10"/>
        <v>0</v>
      </c>
      <c r="AL51" s="58" t="str">
        <f>IF(G51="","0",VALUE(VLOOKUP(G51,'登録データ（男）'!$V$4:$X$23,3,FALSE)))</f>
        <v>0</v>
      </c>
      <c r="AM51" s="58">
        <f t="shared" si="5"/>
        <v>0</v>
      </c>
      <c r="AN51" s="58">
        <f t="shared" si="11"/>
        <v>0</v>
      </c>
      <c r="AO51" s="58" t="str">
        <f ca="1">IF(OFFSET(B51,-MOD(ROW(B51),3),0)&lt;&gt;"",IF(RIGHT(G51,1)=")",VALUE(VLOOKUP(OFFSET(B51,-MOD(ROW(B51),3),0),'登録データ（女）'!B51,8,FALSE)),"0"),"0")</f>
        <v>0</v>
      </c>
      <c r="AP51" s="58">
        <f t="shared" ca="1" si="6"/>
        <v>0</v>
      </c>
      <c r="AQ51" s="58" t="str">
        <f t="shared" ref="AQ51" si="46">IF(AR51="","",RANK(AR51,$AR$18:$AR$467,1))</f>
        <v/>
      </c>
      <c r="AR51" s="58" t="str">
        <f>IF(R51="","",B51)</f>
        <v/>
      </c>
      <c r="AS51" s="58" t="str">
        <f t="shared" ref="AS51" si="47">IF(AT51="","",RANK(AT51,$AT$18:$AT$467,1))</f>
        <v/>
      </c>
      <c r="AT51" s="58" t="str">
        <f>IF(S51="","",B51)</f>
        <v/>
      </c>
      <c r="AU51" s="58" t="str">
        <f t="shared" ref="AU51" si="48">IF(AV51="","",RANK(AV51,$AV$18:$AV$467,1))</f>
        <v/>
      </c>
      <c r="AV51" s="58" t="str">
        <f>IF(OR(G51="七種競技",G52="七種競技",G53="七種競技"),B51,"")</f>
        <v/>
      </c>
      <c r="AW51" s="58"/>
      <c r="AX51" s="58">
        <f>B51</f>
        <v>0</v>
      </c>
      <c r="AY51" s="108">
        <f>B138</f>
        <v>0</v>
      </c>
      <c r="AZ51" s="58"/>
      <c r="BA51" s="58">
        <f t="shared" si="0"/>
        <v>0</v>
      </c>
      <c r="BE51" s="58" t="str">
        <f>IF(B51="","",VLOOKUP(B51,'登録データ（女）'!$A$3:$L$402,8))</f>
        <v/>
      </c>
      <c r="BF51" s="58" t="str">
        <f>IF(B51="","",VLOOKUP(B51,'登録データ（女）'!$A$3:$L$402,11))</f>
        <v/>
      </c>
      <c r="BG51" s="58" t="str">
        <f t="shared" si="12"/>
        <v/>
      </c>
      <c r="BI51" s="58">
        <f t="shared" si="7"/>
        <v>0</v>
      </c>
    </row>
    <row r="52" spans="1:61" ht="18.75" customHeight="1">
      <c r="A52" s="250"/>
      <c r="B52" s="433"/>
      <c r="C52" s="291"/>
      <c r="D52" s="291"/>
      <c r="E52" s="169"/>
      <c r="F52" s="58" t="s">
        <v>122</v>
      </c>
      <c r="G52" s="104"/>
      <c r="H52" s="17"/>
      <c r="I52" s="101"/>
      <c r="J52" s="107" t="str">
        <f t="shared" si="17"/>
        <v/>
      </c>
      <c r="K52" s="106"/>
      <c r="L52" s="107" t="str">
        <f t="shared" si="18"/>
        <v/>
      </c>
      <c r="M52" s="101"/>
      <c r="N52" s="101"/>
      <c r="O52" s="275"/>
      <c r="P52" s="276"/>
      <c r="Q52" s="276"/>
      <c r="R52" s="260"/>
      <c r="S52" s="297"/>
      <c r="V52" s="60"/>
      <c r="W52" s="58"/>
      <c r="X52" s="58"/>
      <c r="Y52" s="58"/>
      <c r="Z52" s="58"/>
      <c r="AA52" s="58"/>
      <c r="AB52" s="58"/>
      <c r="AC52" s="58"/>
      <c r="AD52" s="58">
        <f t="shared" ca="1" si="1"/>
        <v>0</v>
      </c>
      <c r="AE52" s="58">
        <f t="shared" si="13"/>
        <v>0</v>
      </c>
      <c r="AF52" s="58" t="str">
        <f>IF(G52="","0",VLOOKUP(G52,'登録データ（男）'!$V$4:$W$23,2,FALSE))</f>
        <v>0</v>
      </c>
      <c r="AG52" s="58" t="str">
        <f t="shared" si="2"/>
        <v>00</v>
      </c>
      <c r="AH52" s="58" t="str">
        <f>IF(G52="","0",IF(OR(RIGHT(G52,1)="m",RIGHT(G52,1)="H",RIGHT(G52,1)="W",RIGHT(G52,1)="C"),1,2))</f>
        <v>0</v>
      </c>
      <c r="AI52" s="58" t="str">
        <f t="shared" si="3"/>
        <v>000000</v>
      </c>
      <c r="AJ52" s="58" t="str">
        <f t="shared" ca="1" si="4"/>
        <v/>
      </c>
      <c r="AK52" s="58">
        <f t="shared" si="10"/>
        <v>0</v>
      </c>
      <c r="AL52" s="58" t="str">
        <f>IF(G52="","0",VALUE(VLOOKUP(G52,'登録データ（男）'!$V$4:$X$23,3,FALSE)))</f>
        <v>0</v>
      </c>
      <c r="AM52" s="58">
        <f t="shared" si="5"/>
        <v>0</v>
      </c>
      <c r="AN52" s="58">
        <f t="shared" si="11"/>
        <v>0</v>
      </c>
      <c r="AO52" s="58" t="str">
        <f ca="1">IF(OFFSET(B52,-MOD(ROW(B52),3),0)&lt;&gt;"",IF(RIGHT(G52,1)=")",VALUE(VLOOKUP(OFFSET(B52,-MOD(ROW(B52),3),0),'登録データ（女）'!B52,8,FALSE)),"0"),"0")</f>
        <v>0</v>
      </c>
      <c r="AP52" s="58">
        <f t="shared" ca="1" si="6"/>
        <v>0</v>
      </c>
      <c r="AQ52" s="58"/>
      <c r="AR52" s="58"/>
      <c r="AS52" s="58"/>
      <c r="AT52" s="58"/>
      <c r="AU52" s="58"/>
      <c r="AV52" s="58"/>
      <c r="AW52" s="58"/>
      <c r="AX52" s="58"/>
      <c r="AY52" s="108">
        <f>B141</f>
        <v>0</v>
      </c>
      <c r="AZ52" s="58"/>
      <c r="BA52" s="58">
        <f t="shared" si="0"/>
        <v>0</v>
      </c>
      <c r="BE52" s="58" t="str">
        <f>IF(B52="","",VLOOKUP(B52,'登録データ（女）'!$A$3:$L$402,8))</f>
        <v/>
      </c>
      <c r="BF52" s="58" t="str">
        <f>IF(B52="","",VLOOKUP(B52,'登録データ（女）'!$A$3:$L$402,11))</f>
        <v/>
      </c>
      <c r="BG52" s="58" t="str">
        <f t="shared" si="12"/>
        <v/>
      </c>
      <c r="BI52" s="58">
        <f t="shared" si="7"/>
        <v>0</v>
      </c>
    </row>
    <row r="53" spans="1:61" ht="18.75" customHeight="1" thickBot="1">
      <c r="A53" s="258"/>
      <c r="B53" s="434"/>
      <c r="C53" s="292"/>
      <c r="D53" s="292"/>
      <c r="E53" s="82" t="s">
        <v>461</v>
      </c>
      <c r="F53" s="78" t="s">
        <v>123</v>
      </c>
      <c r="G53" s="105"/>
      <c r="H53" s="175"/>
      <c r="I53" s="100"/>
      <c r="J53" s="64" t="str">
        <f t="shared" si="17"/>
        <v/>
      </c>
      <c r="K53" s="100"/>
      <c r="L53" s="64" t="str">
        <f t="shared" si="18"/>
        <v/>
      </c>
      <c r="M53" s="100"/>
      <c r="N53" s="100"/>
      <c r="O53" s="429"/>
      <c r="P53" s="430"/>
      <c r="Q53" s="431"/>
      <c r="R53" s="261"/>
      <c r="S53" s="298"/>
      <c r="V53" s="60"/>
      <c r="W53" s="58"/>
      <c r="X53" s="58"/>
      <c r="Y53" s="58"/>
      <c r="Z53" s="58"/>
      <c r="AA53" s="58"/>
      <c r="AB53" s="58"/>
      <c r="AC53" s="58"/>
      <c r="AD53" s="58">
        <f t="shared" ca="1" si="1"/>
        <v>0</v>
      </c>
      <c r="AE53" s="58">
        <f t="shared" si="13"/>
        <v>0</v>
      </c>
      <c r="AF53" s="58" t="str">
        <f>IF(G53="","0",VLOOKUP(G53,'登録データ（男）'!$V$4:$W$23,2,FALSE))</f>
        <v>0</v>
      </c>
      <c r="AG53" s="58" t="str">
        <f t="shared" si="2"/>
        <v>00</v>
      </c>
      <c r="AH53" s="58" t="str">
        <f>IF(G53="","0",IF(OR(RIGHT(G53,1)="m",RIGHT(G53,1)="H",RIGHT(G53,1)="W",RIGHT(G53,1)="C"),1,2))</f>
        <v>0</v>
      </c>
      <c r="AI53" s="58" t="str">
        <f t="shared" si="3"/>
        <v>000000</v>
      </c>
      <c r="AJ53" s="58" t="str">
        <f t="shared" ca="1" si="4"/>
        <v/>
      </c>
      <c r="AK53" s="58">
        <f t="shared" si="10"/>
        <v>0</v>
      </c>
      <c r="AL53" s="58" t="str">
        <f>IF(G53="","0",VALUE(VLOOKUP(G53,'登録データ（男）'!$V$4:$X$23,3,FALSE)))</f>
        <v>0</v>
      </c>
      <c r="AM53" s="58">
        <f t="shared" si="5"/>
        <v>0</v>
      </c>
      <c r="AN53" s="58">
        <f t="shared" si="11"/>
        <v>0</v>
      </c>
      <c r="AO53" s="58" t="str">
        <f ca="1">IF(OFFSET(B53,-MOD(ROW(B53),3),0)&lt;&gt;"",IF(RIGHT(G53,1)=")",VALUE(VLOOKUP(OFFSET(B53,-MOD(ROW(B53),3),0),'登録データ（女）'!B53,8,FALSE)),"0"),"0")</f>
        <v>0</v>
      </c>
      <c r="AP53" s="58">
        <f t="shared" ca="1" si="6"/>
        <v>0</v>
      </c>
      <c r="AQ53" s="58"/>
      <c r="AR53" s="58"/>
      <c r="AS53" s="58"/>
      <c r="AT53" s="58"/>
      <c r="AU53" s="58"/>
      <c r="AV53" s="58"/>
      <c r="AW53" s="58"/>
      <c r="AX53" s="58"/>
      <c r="AY53" s="108">
        <f>B144</f>
        <v>0</v>
      </c>
      <c r="AZ53" s="58"/>
      <c r="BA53" s="58">
        <f t="shared" si="0"/>
        <v>0</v>
      </c>
      <c r="BE53" s="58" t="str">
        <f>IF(B53="","",VLOOKUP(B53,'登録データ（女）'!$A$3:$L$402,8))</f>
        <v/>
      </c>
      <c r="BF53" s="58" t="str">
        <f>IF(B53="","",VLOOKUP(B53,'登録データ（女）'!$A$3:$L$402,11))</f>
        <v/>
      </c>
      <c r="BG53" s="58" t="str">
        <f t="shared" si="12"/>
        <v/>
      </c>
      <c r="BI53" s="58">
        <f t="shared" si="7"/>
        <v>0</v>
      </c>
    </row>
    <row r="54" spans="1:61" ht="18.75" customHeight="1" thickTop="1">
      <c r="A54" s="257">
        <v>13</v>
      </c>
      <c r="B54" s="432"/>
      <c r="C54" s="290" t="str">
        <f>IF(B54="","",VLOOKUP(B54,'登録データ（女）'!$A$3:$X$2000,2,FALSE))</f>
        <v/>
      </c>
      <c r="D54" s="290" t="str">
        <f>IF(B54="","",VLOOKUP(B54,'登録データ（女）'!$A$3:$X$2000,3,FALSE))</f>
        <v/>
      </c>
      <c r="E54" s="74" t="str">
        <f>IF(B54="","",VLOOKUP(B54,'登録データ（女）'!$A$3:$X$2000,7,FALSE))</f>
        <v/>
      </c>
      <c r="F54" s="72" t="s">
        <v>121</v>
      </c>
      <c r="G54" s="104"/>
      <c r="H54" s="17"/>
      <c r="I54" s="106"/>
      <c r="J54" s="107" t="str">
        <f t="shared" si="17"/>
        <v/>
      </c>
      <c r="K54" s="106"/>
      <c r="L54" s="107" t="str">
        <f t="shared" si="18"/>
        <v/>
      </c>
      <c r="M54" s="106"/>
      <c r="N54" s="106"/>
      <c r="O54" s="247"/>
      <c r="P54" s="248"/>
      <c r="Q54" s="248"/>
      <c r="R54" s="259"/>
      <c r="S54" s="296"/>
      <c r="V54" s="60"/>
      <c r="W54" s="58">
        <f>IF(B54="",0,IF(VLOOKUP(B54,'登録データ（女）'!$A$3:$AT$2000,28,FALSE)=1,0,1))</f>
        <v>0</v>
      </c>
      <c r="X54" s="58">
        <f>IF(B54="",1,0)</f>
        <v>1</v>
      </c>
      <c r="Y54" s="58">
        <f>IF(C54="",1,0)</f>
        <v>1</v>
      </c>
      <c r="Z54" s="58">
        <f>IF(D54="",1,0)</f>
        <v>1</v>
      </c>
      <c r="AA54" s="58">
        <f>IF(E54="",1,0)</f>
        <v>1</v>
      </c>
      <c r="AB54" s="58">
        <f>IF(E55="",1,0)</f>
        <v>1</v>
      </c>
      <c r="AC54" s="58">
        <f>SUM(X54:AB54)</f>
        <v>5</v>
      </c>
      <c r="AD54" s="58">
        <f t="shared" ca="1" si="1"/>
        <v>0</v>
      </c>
      <c r="AE54" s="58">
        <f t="shared" si="13"/>
        <v>0</v>
      </c>
      <c r="AF54" s="58" t="str">
        <f>IF(G54="","0",VLOOKUP(G54,'登録データ（男）'!$V$4:$W$23,2,FALSE))</f>
        <v>0</v>
      </c>
      <c r="AG54" s="58" t="str">
        <f t="shared" si="2"/>
        <v>00</v>
      </c>
      <c r="AH54" s="58" t="str">
        <f>IF(G54="","0",IF(OR(RIGHT(G54,1)="m",RIGHT(G54,1)="H",RIGHT(G54,1)="W",RIGHT(G54,1)="C",RIGHT(G54,1)=")"),1,2))</f>
        <v>0</v>
      </c>
      <c r="AI54" s="58" t="str">
        <f t="shared" si="3"/>
        <v>000000</v>
      </c>
      <c r="AJ54" s="58" t="str">
        <f t="shared" ca="1" si="4"/>
        <v/>
      </c>
      <c r="AK54" s="58">
        <f t="shared" si="10"/>
        <v>0</v>
      </c>
      <c r="AL54" s="58" t="str">
        <f>IF(G54="","0",VALUE(VLOOKUP(G54,'登録データ（男）'!$V$4:$X$23,3,FALSE)))</f>
        <v>0</v>
      </c>
      <c r="AM54" s="58">
        <f t="shared" si="5"/>
        <v>0</v>
      </c>
      <c r="AN54" s="58">
        <f t="shared" si="11"/>
        <v>0</v>
      </c>
      <c r="AO54" s="58" t="str">
        <f ca="1">IF(OFFSET(B54,-MOD(ROW(B54),3),0)&lt;&gt;"",IF(RIGHT(G54,1)=")",VALUE(VLOOKUP(OFFSET(B54,-MOD(ROW(B54),3),0),'登録データ（女）'!B54,8,FALSE)),"0"),"0")</f>
        <v>0</v>
      </c>
      <c r="AP54" s="58">
        <f t="shared" ca="1" si="6"/>
        <v>0</v>
      </c>
      <c r="AQ54" s="58" t="str">
        <f t="shared" ref="AQ54" si="49">IF(AR54="","",RANK(AR54,$AR$18:$AR$467,1))</f>
        <v/>
      </c>
      <c r="AR54" s="58" t="str">
        <f>IF(R54="","",B54)</f>
        <v/>
      </c>
      <c r="AS54" s="58" t="str">
        <f t="shared" ref="AS54" si="50">IF(AT54="","",RANK(AT54,$AT$18:$AT$467,1))</f>
        <v/>
      </c>
      <c r="AT54" s="58" t="str">
        <f>IF(S54="","",B54)</f>
        <v/>
      </c>
      <c r="AU54" s="58" t="str">
        <f t="shared" ref="AU54" si="51">IF(AV54="","",RANK(AV54,$AV$18:$AV$467,1))</f>
        <v/>
      </c>
      <c r="AV54" s="58" t="str">
        <f>IF(OR(G54="七種競技",G55="七種競技",G56="七種競技"),B54,"")</f>
        <v/>
      </c>
      <c r="AW54" s="58"/>
      <c r="AX54" s="58">
        <f>B54</f>
        <v>0</v>
      </c>
      <c r="AY54" s="108">
        <f>B147</f>
        <v>0</v>
      </c>
      <c r="AZ54" s="58"/>
      <c r="BA54" s="58">
        <f t="shared" si="0"/>
        <v>0</v>
      </c>
      <c r="BE54" s="58" t="str">
        <f>IF(B54="","",VLOOKUP(B54,'登録データ（女）'!$A$3:$L$402,8))</f>
        <v/>
      </c>
      <c r="BF54" s="58" t="str">
        <f>IF(B54="","",VLOOKUP(B54,'登録データ（女）'!$A$3:$L$402,11))</f>
        <v/>
      </c>
      <c r="BG54" s="58" t="str">
        <f t="shared" si="12"/>
        <v/>
      </c>
      <c r="BI54" s="58">
        <f t="shared" si="7"/>
        <v>0</v>
      </c>
    </row>
    <row r="55" spans="1:61" ht="18.75" customHeight="1">
      <c r="A55" s="250"/>
      <c r="B55" s="433"/>
      <c r="C55" s="291"/>
      <c r="D55" s="291"/>
      <c r="E55" s="169"/>
      <c r="F55" s="58" t="s">
        <v>122</v>
      </c>
      <c r="G55" s="104"/>
      <c r="H55" s="17"/>
      <c r="I55" s="101"/>
      <c r="J55" s="107" t="str">
        <f t="shared" si="17"/>
        <v/>
      </c>
      <c r="K55" s="106"/>
      <c r="L55" s="107" t="str">
        <f t="shared" si="18"/>
        <v/>
      </c>
      <c r="M55" s="101"/>
      <c r="N55" s="101"/>
      <c r="O55" s="275"/>
      <c r="P55" s="276"/>
      <c r="Q55" s="276"/>
      <c r="R55" s="260"/>
      <c r="S55" s="297"/>
      <c r="V55" s="60"/>
      <c r="W55" s="58"/>
      <c r="X55" s="58"/>
      <c r="Y55" s="58"/>
      <c r="Z55" s="58"/>
      <c r="AA55" s="58"/>
      <c r="AB55" s="58"/>
      <c r="AC55" s="58"/>
      <c r="AD55" s="58">
        <f t="shared" ca="1" si="1"/>
        <v>0</v>
      </c>
      <c r="AE55" s="58">
        <f t="shared" si="13"/>
        <v>0</v>
      </c>
      <c r="AF55" s="58" t="str">
        <f>IF(G55="","0",VLOOKUP(G55,'登録データ（男）'!$V$4:$W$23,2,FALSE))</f>
        <v>0</v>
      </c>
      <c r="AG55" s="58" t="str">
        <f t="shared" si="2"/>
        <v>00</v>
      </c>
      <c r="AH55" s="58" t="str">
        <f>IF(G55="","0",IF(OR(RIGHT(G55,1)="m",RIGHT(G55,1)="H",RIGHT(G55,1)="W",RIGHT(G55,1)="C"),1,2))</f>
        <v>0</v>
      </c>
      <c r="AI55" s="58" t="str">
        <f t="shared" si="3"/>
        <v>000000</v>
      </c>
      <c r="AJ55" s="58" t="str">
        <f t="shared" ca="1" si="4"/>
        <v/>
      </c>
      <c r="AK55" s="58">
        <f t="shared" si="10"/>
        <v>0</v>
      </c>
      <c r="AL55" s="58" t="str">
        <f>IF(G55="","0",VALUE(VLOOKUP(G55,'登録データ（男）'!$V$4:$X$23,3,FALSE)))</f>
        <v>0</v>
      </c>
      <c r="AM55" s="58">
        <f t="shared" si="5"/>
        <v>0</v>
      </c>
      <c r="AN55" s="58">
        <f t="shared" si="11"/>
        <v>0</v>
      </c>
      <c r="AO55" s="58" t="str">
        <f ca="1">IF(OFFSET(B55,-MOD(ROW(B55),3),0)&lt;&gt;"",IF(RIGHT(G55,1)=")",VALUE(VLOOKUP(OFFSET(B55,-MOD(ROW(B55),3),0),'登録データ（女）'!B55,8,FALSE)),"0"),"0")</f>
        <v>0</v>
      </c>
      <c r="AP55" s="58">
        <f t="shared" ca="1" si="6"/>
        <v>0</v>
      </c>
      <c r="AQ55" s="58"/>
      <c r="AR55" s="58"/>
      <c r="AS55" s="58"/>
      <c r="AT55" s="58"/>
      <c r="AU55" s="58"/>
      <c r="AV55" s="58"/>
      <c r="AW55" s="58"/>
      <c r="AX55" s="58"/>
      <c r="AY55" s="108">
        <f>B150</f>
        <v>0</v>
      </c>
      <c r="AZ55" s="58"/>
      <c r="BA55" s="58">
        <f t="shared" si="0"/>
        <v>0</v>
      </c>
      <c r="BE55" s="58" t="str">
        <f>IF(B55="","",VLOOKUP(B55,'登録データ（女）'!$A$3:$L$402,8))</f>
        <v/>
      </c>
      <c r="BF55" s="58" t="str">
        <f>IF(B55="","",VLOOKUP(B55,'登録データ（女）'!$A$3:$L$402,11))</f>
        <v/>
      </c>
      <c r="BG55" s="58" t="str">
        <f t="shared" si="12"/>
        <v/>
      </c>
      <c r="BI55" s="58">
        <f t="shared" si="7"/>
        <v>0</v>
      </c>
    </row>
    <row r="56" spans="1:61" ht="18.75" customHeight="1" thickBot="1">
      <c r="A56" s="258"/>
      <c r="B56" s="434"/>
      <c r="C56" s="292"/>
      <c r="D56" s="292"/>
      <c r="E56" s="82" t="s">
        <v>461</v>
      </c>
      <c r="F56" s="78" t="s">
        <v>123</v>
      </c>
      <c r="G56" s="105"/>
      <c r="H56" s="175"/>
      <c r="I56" s="100"/>
      <c r="J56" s="64" t="str">
        <f t="shared" si="17"/>
        <v/>
      </c>
      <c r="K56" s="100"/>
      <c r="L56" s="64" t="str">
        <f t="shared" si="18"/>
        <v/>
      </c>
      <c r="M56" s="100"/>
      <c r="N56" s="100"/>
      <c r="O56" s="429"/>
      <c r="P56" s="430"/>
      <c r="Q56" s="431"/>
      <c r="R56" s="261"/>
      <c r="S56" s="298"/>
      <c r="V56" s="60"/>
      <c r="W56" s="58"/>
      <c r="X56" s="58"/>
      <c r="Y56" s="58"/>
      <c r="Z56" s="58"/>
      <c r="AA56" s="58"/>
      <c r="AB56" s="58"/>
      <c r="AC56" s="58"/>
      <c r="AD56" s="58">
        <f t="shared" ca="1" si="1"/>
        <v>0</v>
      </c>
      <c r="AE56" s="58">
        <f t="shared" si="13"/>
        <v>0</v>
      </c>
      <c r="AF56" s="58" t="str">
        <f>IF(G56="","0",VLOOKUP(G56,'登録データ（男）'!$V$4:$W$23,2,FALSE))</f>
        <v>0</v>
      </c>
      <c r="AG56" s="58" t="str">
        <f t="shared" si="2"/>
        <v>00</v>
      </c>
      <c r="AH56" s="58" t="str">
        <f>IF(G56="","0",IF(OR(RIGHT(G56,1)="m",RIGHT(G56,1)="H",RIGHT(G56,1)="W",RIGHT(G56,1)="C"),1,2))</f>
        <v>0</v>
      </c>
      <c r="AI56" s="58" t="str">
        <f t="shared" si="3"/>
        <v>000000</v>
      </c>
      <c r="AJ56" s="58" t="str">
        <f t="shared" ca="1" si="4"/>
        <v/>
      </c>
      <c r="AK56" s="58">
        <f t="shared" si="10"/>
        <v>0</v>
      </c>
      <c r="AL56" s="58" t="str">
        <f>IF(G56="","0",VALUE(VLOOKUP(G56,'登録データ（男）'!$V$4:$X$23,3,FALSE)))</f>
        <v>0</v>
      </c>
      <c r="AM56" s="58">
        <f t="shared" si="5"/>
        <v>0</v>
      </c>
      <c r="AN56" s="58">
        <f t="shared" si="11"/>
        <v>0</v>
      </c>
      <c r="AO56" s="58" t="str">
        <f ca="1">IF(OFFSET(B56,-MOD(ROW(B56),3),0)&lt;&gt;"",IF(RIGHT(G56,1)=")",VALUE(VLOOKUP(OFFSET(B56,-MOD(ROW(B56),3),0),'登録データ（女）'!B56,8,FALSE)),"0"),"0")</f>
        <v>0</v>
      </c>
      <c r="AP56" s="58">
        <f t="shared" ca="1" si="6"/>
        <v>0</v>
      </c>
      <c r="AQ56" s="58"/>
      <c r="AR56" s="58"/>
      <c r="AS56" s="58"/>
      <c r="AT56" s="58"/>
      <c r="AU56" s="58"/>
      <c r="AV56" s="58"/>
      <c r="AW56" s="58"/>
      <c r="AX56" s="58"/>
      <c r="AY56" s="108">
        <f>B153</f>
        <v>0</v>
      </c>
      <c r="AZ56" s="58"/>
      <c r="BA56" s="58">
        <f t="shared" si="0"/>
        <v>0</v>
      </c>
      <c r="BE56" s="58" t="str">
        <f>IF(B56="","",VLOOKUP(B56,'登録データ（女）'!$A$3:$L$402,8))</f>
        <v/>
      </c>
      <c r="BF56" s="58" t="str">
        <f>IF(B56="","",VLOOKUP(B56,'登録データ（女）'!$A$3:$L$402,11))</f>
        <v/>
      </c>
      <c r="BG56" s="58" t="str">
        <f t="shared" si="12"/>
        <v/>
      </c>
      <c r="BI56" s="58">
        <f t="shared" si="7"/>
        <v>0</v>
      </c>
    </row>
    <row r="57" spans="1:61" ht="18.75" customHeight="1" thickTop="1">
      <c r="A57" s="257">
        <v>14</v>
      </c>
      <c r="B57" s="432"/>
      <c r="C57" s="290" t="str">
        <f>IF(B57="","",VLOOKUP(B57,'登録データ（女）'!$A$3:$X$2000,2,FALSE))</f>
        <v/>
      </c>
      <c r="D57" s="290" t="str">
        <f>IF(B57="","",VLOOKUP(B57,'登録データ（女）'!$A$3:$X$2000,3,FALSE))</f>
        <v/>
      </c>
      <c r="E57" s="74" t="str">
        <f>IF(B57="","",VLOOKUP(B57,'登録データ（女）'!$A$3:$X$2000,7,FALSE))</f>
        <v/>
      </c>
      <c r="F57" s="72" t="s">
        <v>121</v>
      </c>
      <c r="G57" s="104"/>
      <c r="H57" s="17"/>
      <c r="I57" s="106"/>
      <c r="J57" s="107" t="str">
        <f t="shared" si="17"/>
        <v/>
      </c>
      <c r="K57" s="106"/>
      <c r="L57" s="107" t="str">
        <f t="shared" si="18"/>
        <v/>
      </c>
      <c r="M57" s="106"/>
      <c r="N57" s="106"/>
      <c r="O57" s="247"/>
      <c r="P57" s="248"/>
      <c r="Q57" s="248"/>
      <c r="R57" s="259"/>
      <c r="S57" s="296"/>
      <c r="V57" s="60"/>
      <c r="W57" s="58">
        <f>IF(B57="",0,IF(VLOOKUP(B57,'登録データ（女）'!$A$3:$AT$2000,28,FALSE)=1,0,1))</f>
        <v>0</v>
      </c>
      <c r="X57" s="58">
        <f>IF(B57="",1,0)</f>
        <v>1</v>
      </c>
      <c r="Y57" s="58">
        <f>IF(C57="",1,0)</f>
        <v>1</v>
      </c>
      <c r="Z57" s="58">
        <f>IF(D57="",1,0)</f>
        <v>1</v>
      </c>
      <c r="AA57" s="58">
        <f>IF(E57="",1,0)</f>
        <v>1</v>
      </c>
      <c r="AB57" s="58">
        <f>IF(E58="",1,0)</f>
        <v>1</v>
      </c>
      <c r="AC57" s="58">
        <f>SUM(X57:AB57)</f>
        <v>5</v>
      </c>
      <c r="AD57" s="58">
        <f t="shared" ca="1" si="1"/>
        <v>0</v>
      </c>
      <c r="AE57" s="58">
        <f t="shared" si="13"/>
        <v>0</v>
      </c>
      <c r="AF57" s="58" t="str">
        <f>IF(G57="","0",VLOOKUP(G57,'登録データ（男）'!$V$4:$W$23,2,FALSE))</f>
        <v>0</v>
      </c>
      <c r="AG57" s="58" t="str">
        <f t="shared" si="2"/>
        <v>00</v>
      </c>
      <c r="AH57" s="58" t="str">
        <f>IF(G57="","0",IF(OR(RIGHT(G57,1)="m",RIGHT(G57,1)="H",RIGHT(G57,1)="W",RIGHT(G57,1)="C",RIGHT(G57,1)=")"),1,2))</f>
        <v>0</v>
      </c>
      <c r="AI57" s="58" t="str">
        <f t="shared" si="3"/>
        <v>000000</v>
      </c>
      <c r="AJ57" s="58" t="str">
        <f t="shared" ca="1" si="4"/>
        <v/>
      </c>
      <c r="AK57" s="58">
        <f t="shared" si="10"/>
        <v>0</v>
      </c>
      <c r="AL57" s="58" t="str">
        <f>IF(G57="","0",VALUE(VLOOKUP(G57,'登録データ（男）'!$V$4:$X$23,3,FALSE)))</f>
        <v>0</v>
      </c>
      <c r="AM57" s="58">
        <f t="shared" si="5"/>
        <v>0</v>
      </c>
      <c r="AN57" s="58">
        <f t="shared" si="11"/>
        <v>0</v>
      </c>
      <c r="AO57" s="58" t="str">
        <f ca="1">IF(OFFSET(B57,-MOD(ROW(B57),3),0)&lt;&gt;"",IF(RIGHT(G57,1)=")",VALUE(VLOOKUP(OFFSET(B57,-MOD(ROW(B57),3),0),'登録データ（女）'!B57,8,FALSE)),"0"),"0")</f>
        <v>0</v>
      </c>
      <c r="AP57" s="58">
        <f t="shared" ca="1" si="6"/>
        <v>0</v>
      </c>
      <c r="AQ57" s="58" t="str">
        <f t="shared" ref="AQ57" si="52">IF(AR57="","",RANK(AR57,$AR$18:$AR$467,1))</f>
        <v/>
      </c>
      <c r="AR57" s="58" t="str">
        <f>IF(R57="","",B57)</f>
        <v/>
      </c>
      <c r="AS57" s="58" t="str">
        <f t="shared" ref="AS57" si="53">IF(AT57="","",RANK(AT57,$AT$18:$AT$467,1))</f>
        <v/>
      </c>
      <c r="AT57" s="58" t="str">
        <f>IF(S57="","",B57)</f>
        <v/>
      </c>
      <c r="AU57" s="58" t="str">
        <f t="shared" ref="AU57" si="54">IF(AV57="","",RANK(AV57,$AV$18:$AV$467,1))</f>
        <v/>
      </c>
      <c r="AV57" s="58" t="str">
        <f>IF(OR(G57="七種競技",G58="七種競技",G59="七種競技"),B57,"")</f>
        <v/>
      </c>
      <c r="AW57" s="58"/>
      <c r="AX57" s="58">
        <f>B57</f>
        <v>0</v>
      </c>
      <c r="AY57" s="108">
        <f>B156</f>
        <v>0</v>
      </c>
      <c r="AZ57" s="58"/>
      <c r="BA57" s="58">
        <f t="shared" si="0"/>
        <v>0</v>
      </c>
      <c r="BE57" s="58" t="str">
        <f>IF(B57="","",VLOOKUP(B57,'登録データ（女）'!$A$3:$L$402,8))</f>
        <v/>
      </c>
      <c r="BF57" s="58" t="str">
        <f>IF(B57="","",VLOOKUP(B57,'登録データ（女）'!$A$3:$L$402,11))</f>
        <v/>
      </c>
      <c r="BG57" s="58" t="str">
        <f t="shared" si="12"/>
        <v/>
      </c>
      <c r="BI57" s="58">
        <f t="shared" si="7"/>
        <v>0</v>
      </c>
    </row>
    <row r="58" spans="1:61" ht="18.75" customHeight="1">
      <c r="A58" s="250"/>
      <c r="B58" s="433"/>
      <c r="C58" s="291"/>
      <c r="D58" s="291"/>
      <c r="E58" s="169"/>
      <c r="F58" s="58" t="s">
        <v>122</v>
      </c>
      <c r="G58" s="104"/>
      <c r="H58" s="17"/>
      <c r="I58" s="101"/>
      <c r="J58" s="107" t="str">
        <f t="shared" si="17"/>
        <v/>
      </c>
      <c r="K58" s="106"/>
      <c r="L58" s="107" t="str">
        <f t="shared" si="18"/>
        <v/>
      </c>
      <c r="M58" s="101"/>
      <c r="N58" s="101"/>
      <c r="O58" s="275"/>
      <c r="P58" s="276"/>
      <c r="Q58" s="276"/>
      <c r="R58" s="260"/>
      <c r="S58" s="297"/>
      <c r="V58" s="60"/>
      <c r="W58" s="58"/>
      <c r="X58" s="58"/>
      <c r="Y58" s="58"/>
      <c r="Z58" s="58"/>
      <c r="AA58" s="58"/>
      <c r="AB58" s="58"/>
      <c r="AC58" s="58"/>
      <c r="AD58" s="58">
        <f t="shared" ca="1" si="1"/>
        <v>0</v>
      </c>
      <c r="AE58" s="58">
        <f t="shared" si="13"/>
        <v>0</v>
      </c>
      <c r="AF58" s="58" t="str">
        <f>IF(G58="","0",VLOOKUP(G58,'登録データ（男）'!$V$4:$W$23,2,FALSE))</f>
        <v>0</v>
      </c>
      <c r="AG58" s="58" t="str">
        <f t="shared" si="2"/>
        <v>00</v>
      </c>
      <c r="AH58" s="58" t="str">
        <f>IF(G58="","0",IF(OR(RIGHT(G58,1)="m",RIGHT(G58,1)="H",RIGHT(G58,1)="W",RIGHT(G58,1)="C"),1,2))</f>
        <v>0</v>
      </c>
      <c r="AI58" s="58" t="str">
        <f t="shared" si="3"/>
        <v>000000</v>
      </c>
      <c r="AJ58" s="58" t="str">
        <f t="shared" ca="1" si="4"/>
        <v/>
      </c>
      <c r="AK58" s="58">
        <f t="shared" si="10"/>
        <v>0</v>
      </c>
      <c r="AL58" s="58" t="str">
        <f>IF(G58="","0",VALUE(VLOOKUP(G58,'登録データ（男）'!$V$4:$X$23,3,FALSE)))</f>
        <v>0</v>
      </c>
      <c r="AM58" s="58">
        <f t="shared" si="5"/>
        <v>0</v>
      </c>
      <c r="AN58" s="58">
        <f t="shared" si="11"/>
        <v>0</v>
      </c>
      <c r="AO58" s="58" t="str">
        <f ca="1">IF(OFFSET(B58,-MOD(ROW(B58),3),0)&lt;&gt;"",IF(RIGHT(G58,1)=")",VALUE(VLOOKUP(OFFSET(B58,-MOD(ROW(B58),3),0),'登録データ（女）'!B58,8,FALSE)),"0"),"0")</f>
        <v>0</v>
      </c>
      <c r="AP58" s="58">
        <f t="shared" ca="1" si="6"/>
        <v>0</v>
      </c>
      <c r="AQ58" s="58"/>
      <c r="AR58" s="58"/>
      <c r="AS58" s="58"/>
      <c r="AT58" s="58"/>
      <c r="AU58" s="58"/>
      <c r="AV58" s="58"/>
      <c r="AW58" s="58"/>
      <c r="AX58" s="58"/>
      <c r="AY58" s="108">
        <f>B159</f>
        <v>0</v>
      </c>
      <c r="AZ58" s="58"/>
      <c r="BA58" s="58">
        <f t="shared" si="0"/>
        <v>0</v>
      </c>
      <c r="BE58" s="58" t="str">
        <f>IF(B58="","",VLOOKUP(B58,'登録データ（女）'!$A$3:$L$402,8))</f>
        <v/>
      </c>
      <c r="BF58" s="58" t="str">
        <f>IF(B58="","",VLOOKUP(B58,'登録データ（女）'!$A$3:$L$402,11))</f>
        <v/>
      </c>
      <c r="BG58" s="58" t="str">
        <f t="shared" si="12"/>
        <v/>
      </c>
      <c r="BI58" s="58">
        <f t="shared" si="7"/>
        <v>0</v>
      </c>
    </row>
    <row r="59" spans="1:61" ht="18.75" customHeight="1" thickBot="1">
      <c r="A59" s="258"/>
      <c r="B59" s="434"/>
      <c r="C59" s="292"/>
      <c r="D59" s="292"/>
      <c r="E59" s="82" t="s">
        <v>461</v>
      </c>
      <c r="F59" s="78" t="s">
        <v>123</v>
      </c>
      <c r="G59" s="105"/>
      <c r="H59" s="175"/>
      <c r="I59" s="100"/>
      <c r="J59" s="64" t="str">
        <f t="shared" si="17"/>
        <v/>
      </c>
      <c r="K59" s="100"/>
      <c r="L59" s="64" t="str">
        <f t="shared" si="18"/>
        <v/>
      </c>
      <c r="M59" s="100"/>
      <c r="N59" s="100"/>
      <c r="O59" s="429"/>
      <c r="P59" s="430"/>
      <c r="Q59" s="431"/>
      <c r="R59" s="261"/>
      <c r="S59" s="298"/>
      <c r="V59" s="60"/>
      <c r="W59" s="58"/>
      <c r="X59" s="58"/>
      <c r="Y59" s="58"/>
      <c r="Z59" s="58"/>
      <c r="AA59" s="58"/>
      <c r="AB59" s="58"/>
      <c r="AC59" s="58"/>
      <c r="AD59" s="58">
        <f t="shared" ca="1" si="1"/>
        <v>0</v>
      </c>
      <c r="AE59" s="58">
        <f t="shared" si="13"/>
        <v>0</v>
      </c>
      <c r="AF59" s="58" t="str">
        <f>IF(G59="","0",VLOOKUP(G59,'登録データ（男）'!$V$4:$W$23,2,FALSE))</f>
        <v>0</v>
      </c>
      <c r="AG59" s="58" t="str">
        <f t="shared" si="2"/>
        <v>00</v>
      </c>
      <c r="AH59" s="58" t="str">
        <f>IF(G59="","0",IF(OR(RIGHT(G59,1)="m",RIGHT(G59,1)="H",RIGHT(G59,1)="W",RIGHT(G59,1)="C"),1,2))</f>
        <v>0</v>
      </c>
      <c r="AI59" s="58" t="str">
        <f t="shared" si="3"/>
        <v>000000</v>
      </c>
      <c r="AJ59" s="58" t="str">
        <f t="shared" ca="1" si="4"/>
        <v/>
      </c>
      <c r="AK59" s="58">
        <f t="shared" si="10"/>
        <v>0</v>
      </c>
      <c r="AL59" s="58" t="str">
        <f>IF(G59="","0",VALUE(VLOOKUP(G59,'登録データ（男）'!$V$4:$X$23,3,FALSE)))</f>
        <v>0</v>
      </c>
      <c r="AM59" s="58">
        <f t="shared" si="5"/>
        <v>0</v>
      </c>
      <c r="AN59" s="58">
        <f t="shared" si="11"/>
        <v>0</v>
      </c>
      <c r="AO59" s="58" t="str">
        <f ca="1">IF(OFFSET(B59,-MOD(ROW(B59),3),0)&lt;&gt;"",IF(RIGHT(G59,1)=")",VALUE(VLOOKUP(OFFSET(B59,-MOD(ROW(B59),3),0),'登録データ（女）'!B59,8,FALSE)),"0"),"0")</f>
        <v>0</v>
      </c>
      <c r="AP59" s="58">
        <f t="shared" ca="1" si="6"/>
        <v>0</v>
      </c>
      <c r="AQ59" s="58"/>
      <c r="AR59" s="58"/>
      <c r="AS59" s="58"/>
      <c r="AT59" s="58"/>
      <c r="AU59" s="58"/>
      <c r="AV59" s="58"/>
      <c r="AW59" s="58"/>
      <c r="AX59" s="58"/>
      <c r="AY59" s="108">
        <f>B162</f>
        <v>0</v>
      </c>
      <c r="AZ59" s="58"/>
      <c r="BA59" s="58">
        <f t="shared" si="0"/>
        <v>0</v>
      </c>
      <c r="BE59" s="58" t="str">
        <f>IF(B59="","",VLOOKUP(B59,'登録データ（女）'!$A$3:$L$402,8))</f>
        <v/>
      </c>
      <c r="BF59" s="58" t="str">
        <f>IF(B59="","",VLOOKUP(B59,'登録データ（女）'!$A$3:$L$402,11))</f>
        <v/>
      </c>
      <c r="BG59" s="58" t="str">
        <f t="shared" si="12"/>
        <v/>
      </c>
      <c r="BI59" s="58">
        <f t="shared" si="7"/>
        <v>0</v>
      </c>
    </row>
    <row r="60" spans="1:61" ht="18" customHeight="1" thickTop="1">
      <c r="A60" s="257">
        <v>15</v>
      </c>
      <c r="B60" s="432"/>
      <c r="C60" s="290" t="str">
        <f>IF(B60="","",VLOOKUP(B60,'登録データ（女）'!$A$3:$X$2000,2,FALSE))</f>
        <v/>
      </c>
      <c r="D60" s="290" t="str">
        <f>IF(B60="","",VLOOKUP(B60,'登録データ（女）'!$A$3:$X$2000,3,FALSE))</f>
        <v/>
      </c>
      <c r="E60" s="74" t="str">
        <f>IF(B60="","",VLOOKUP(B60,'登録データ（女）'!$A$3:$X$2000,7,FALSE))</f>
        <v/>
      </c>
      <c r="F60" s="72" t="s">
        <v>121</v>
      </c>
      <c r="G60" s="104"/>
      <c r="H60" s="17"/>
      <c r="I60" s="106"/>
      <c r="J60" s="107" t="str">
        <f t="shared" si="17"/>
        <v/>
      </c>
      <c r="K60" s="106"/>
      <c r="L60" s="107" t="str">
        <f t="shared" si="18"/>
        <v/>
      </c>
      <c r="M60" s="106"/>
      <c r="N60" s="106"/>
      <c r="O60" s="247"/>
      <c r="P60" s="248"/>
      <c r="Q60" s="248"/>
      <c r="R60" s="259"/>
      <c r="S60" s="296"/>
      <c r="V60" s="60"/>
      <c r="W60" s="58">
        <f>IF(B60="",0,IF(VLOOKUP(B60,'登録データ（女）'!$A$3:$AT$2000,28,FALSE)=1,0,1))</f>
        <v>0</v>
      </c>
      <c r="X60" s="58">
        <f>IF(B60="",1,0)</f>
        <v>1</v>
      </c>
      <c r="Y60" s="58">
        <f>IF(C60="",1,0)</f>
        <v>1</v>
      </c>
      <c r="Z60" s="58">
        <f>IF(D60="",1,0)</f>
        <v>1</v>
      </c>
      <c r="AA60" s="58">
        <f>IF(E60="",1,0)</f>
        <v>1</v>
      </c>
      <c r="AB60" s="58">
        <f>IF(E61="",1,0)</f>
        <v>1</v>
      </c>
      <c r="AC60" s="58">
        <f>SUM(X60:AB60)</f>
        <v>5</v>
      </c>
      <c r="AD60" s="58">
        <f t="shared" ca="1" si="1"/>
        <v>0</v>
      </c>
      <c r="AE60" s="58">
        <f t="shared" si="13"/>
        <v>0</v>
      </c>
      <c r="AF60" s="58" t="str">
        <f>IF(G60="","0",VLOOKUP(G60,'登録データ（男）'!$V$4:$W$23,2,FALSE))</f>
        <v>0</v>
      </c>
      <c r="AG60" s="58" t="str">
        <f t="shared" si="2"/>
        <v>00</v>
      </c>
      <c r="AH60" s="58" t="str">
        <f>IF(G60="","0",IF(OR(RIGHT(G60,1)="m",RIGHT(G60,1)="H",RIGHT(G60,1)="W",RIGHT(G60,1)="C",RIGHT(G60,1)=")"),1,2))</f>
        <v>0</v>
      </c>
      <c r="AI60" s="58" t="str">
        <f t="shared" si="3"/>
        <v>000000</v>
      </c>
      <c r="AJ60" s="58" t="str">
        <f t="shared" ca="1" si="4"/>
        <v/>
      </c>
      <c r="AK60" s="58">
        <f t="shared" si="10"/>
        <v>0</v>
      </c>
      <c r="AL60" s="58" t="str">
        <f>IF(G60="","0",VALUE(VLOOKUP(G60,'登録データ（男）'!$V$4:$X$23,3,FALSE)))</f>
        <v>0</v>
      </c>
      <c r="AM60" s="58">
        <f t="shared" si="5"/>
        <v>0</v>
      </c>
      <c r="AN60" s="58">
        <f t="shared" si="11"/>
        <v>0</v>
      </c>
      <c r="AO60" s="58" t="str">
        <f ca="1">IF(OFFSET(B60,-MOD(ROW(B60),3),0)&lt;&gt;"",IF(RIGHT(G60,1)=")",VALUE(VLOOKUP(OFFSET(B60,-MOD(ROW(B60),3),0),'登録データ（女）'!B60,8,FALSE)),"0"),"0")</f>
        <v>0</v>
      </c>
      <c r="AP60" s="58">
        <f t="shared" ca="1" si="6"/>
        <v>0</v>
      </c>
      <c r="AQ60" s="58" t="str">
        <f t="shared" ref="AQ60" si="55">IF(AR60="","",RANK(AR60,$AR$18:$AR$467,1))</f>
        <v/>
      </c>
      <c r="AR60" s="58" t="str">
        <f>IF(R60="","",B60)</f>
        <v/>
      </c>
      <c r="AS60" s="58" t="str">
        <f t="shared" ref="AS60" si="56">IF(AT60="","",RANK(AT60,$AT$18:$AT$467,1))</f>
        <v/>
      </c>
      <c r="AT60" s="58" t="str">
        <f>IF(S60="","",B60)</f>
        <v/>
      </c>
      <c r="AU60" s="58" t="str">
        <f t="shared" ref="AU60" si="57">IF(AV60="","",RANK(AV60,$AV$18:$AV$467,1))</f>
        <v/>
      </c>
      <c r="AV60" s="58" t="str">
        <f>IF(OR(G60="七種競技",G61="七種競技",G62="七種競技"),B60,"")</f>
        <v/>
      </c>
      <c r="AW60" s="58"/>
      <c r="AX60" s="58">
        <f>B60</f>
        <v>0</v>
      </c>
      <c r="AY60" s="108">
        <f>B165</f>
        <v>0</v>
      </c>
      <c r="AZ60" s="58"/>
      <c r="BA60" s="58">
        <f t="shared" si="0"/>
        <v>0</v>
      </c>
      <c r="BE60" s="58" t="str">
        <f>IF(B60="","",VLOOKUP(B60,'登録データ（女）'!$A$3:$L$402,8))</f>
        <v/>
      </c>
      <c r="BF60" s="58" t="str">
        <f>IF(B60="","",VLOOKUP(B60,'登録データ（女）'!$A$3:$L$402,11))</f>
        <v/>
      </c>
      <c r="BG60" s="58" t="str">
        <f t="shared" si="12"/>
        <v/>
      </c>
      <c r="BI60" s="58">
        <f t="shared" si="7"/>
        <v>0</v>
      </c>
    </row>
    <row r="61" spans="1:61" ht="18" customHeight="1">
      <c r="A61" s="250"/>
      <c r="B61" s="433"/>
      <c r="C61" s="291"/>
      <c r="D61" s="291"/>
      <c r="E61" s="169"/>
      <c r="F61" s="58" t="s">
        <v>122</v>
      </c>
      <c r="G61" s="104"/>
      <c r="H61" s="17"/>
      <c r="I61" s="101"/>
      <c r="J61" s="107" t="str">
        <f t="shared" si="17"/>
        <v/>
      </c>
      <c r="K61" s="106"/>
      <c r="L61" s="107" t="str">
        <f t="shared" si="18"/>
        <v/>
      </c>
      <c r="M61" s="101"/>
      <c r="N61" s="101"/>
      <c r="O61" s="275"/>
      <c r="P61" s="276"/>
      <c r="Q61" s="276"/>
      <c r="R61" s="260"/>
      <c r="S61" s="297"/>
      <c r="V61" s="60"/>
      <c r="W61" s="58"/>
      <c r="X61" s="58"/>
      <c r="Y61" s="58"/>
      <c r="Z61" s="58"/>
      <c r="AA61" s="58"/>
      <c r="AB61" s="58"/>
      <c r="AC61" s="58"/>
      <c r="AD61" s="58">
        <f t="shared" ca="1" si="1"/>
        <v>0</v>
      </c>
      <c r="AE61" s="58">
        <f t="shared" si="13"/>
        <v>0</v>
      </c>
      <c r="AF61" s="58" t="str">
        <f>IF(G61="","0",VLOOKUP(G61,'登録データ（男）'!$V$4:$W$23,2,FALSE))</f>
        <v>0</v>
      </c>
      <c r="AG61" s="58" t="str">
        <f t="shared" si="2"/>
        <v>00</v>
      </c>
      <c r="AH61" s="58" t="str">
        <f>IF(G61="","0",IF(OR(RIGHT(G61,1)="m",RIGHT(G61,1)="H",RIGHT(G61,1)="W",RIGHT(G61,1)="C"),1,2))</f>
        <v>0</v>
      </c>
      <c r="AI61" s="58" t="str">
        <f t="shared" si="3"/>
        <v>000000</v>
      </c>
      <c r="AJ61" s="58" t="str">
        <f t="shared" ca="1" si="4"/>
        <v/>
      </c>
      <c r="AK61" s="58">
        <f t="shared" si="10"/>
        <v>0</v>
      </c>
      <c r="AL61" s="58" t="str">
        <f>IF(G61="","0",VALUE(VLOOKUP(G61,'登録データ（男）'!$V$4:$X$23,3,FALSE)))</f>
        <v>0</v>
      </c>
      <c r="AM61" s="58">
        <f t="shared" si="5"/>
        <v>0</v>
      </c>
      <c r="AN61" s="58">
        <f t="shared" si="11"/>
        <v>0</v>
      </c>
      <c r="AO61" s="58" t="str">
        <f ca="1">IF(OFFSET(B61,-MOD(ROW(B61),3),0)&lt;&gt;"",IF(RIGHT(G61,1)=")",VALUE(VLOOKUP(OFFSET(B61,-MOD(ROW(B61),3),0),'登録データ（女）'!B61,8,FALSE)),"0"),"0")</f>
        <v>0</v>
      </c>
      <c r="AP61" s="58">
        <f t="shared" ca="1" si="6"/>
        <v>0</v>
      </c>
      <c r="AQ61" s="58"/>
      <c r="AR61" s="58"/>
      <c r="AS61" s="58"/>
      <c r="AT61" s="58"/>
      <c r="AU61" s="58"/>
      <c r="AV61" s="58"/>
      <c r="AW61" s="58"/>
      <c r="AX61" s="58"/>
      <c r="AY61" s="108">
        <f>B168</f>
        <v>0</v>
      </c>
      <c r="AZ61" s="58"/>
      <c r="BA61" s="58">
        <f t="shared" si="0"/>
        <v>0</v>
      </c>
      <c r="BE61" s="58" t="str">
        <f>IF(B61="","",VLOOKUP(B61,'登録データ（女）'!$A$3:$L$402,8))</f>
        <v/>
      </c>
      <c r="BF61" s="58" t="str">
        <f>IF(B61="","",VLOOKUP(B61,'登録データ（女）'!$A$3:$L$402,11))</f>
        <v/>
      </c>
      <c r="BG61" s="58" t="str">
        <f t="shared" si="12"/>
        <v/>
      </c>
      <c r="BI61" s="58">
        <f t="shared" si="7"/>
        <v>0</v>
      </c>
    </row>
    <row r="62" spans="1:61" ht="18.75" customHeight="1" thickBot="1">
      <c r="A62" s="258"/>
      <c r="B62" s="434"/>
      <c r="C62" s="292"/>
      <c r="D62" s="292"/>
      <c r="E62" s="82" t="s">
        <v>461</v>
      </c>
      <c r="F62" s="78" t="s">
        <v>123</v>
      </c>
      <c r="G62" s="105"/>
      <c r="H62" s="175"/>
      <c r="I62" s="100"/>
      <c r="J62" s="64" t="str">
        <f t="shared" si="17"/>
        <v/>
      </c>
      <c r="K62" s="100"/>
      <c r="L62" s="64" t="str">
        <f t="shared" si="18"/>
        <v/>
      </c>
      <c r="M62" s="100"/>
      <c r="N62" s="100"/>
      <c r="O62" s="429"/>
      <c r="P62" s="430"/>
      <c r="Q62" s="431"/>
      <c r="R62" s="261"/>
      <c r="S62" s="298"/>
      <c r="V62" s="60"/>
      <c r="W62" s="58"/>
      <c r="X62" s="58"/>
      <c r="Y62" s="58"/>
      <c r="Z62" s="58"/>
      <c r="AA62" s="58"/>
      <c r="AB62" s="58"/>
      <c r="AC62" s="58"/>
      <c r="AD62" s="58">
        <f t="shared" ca="1" si="1"/>
        <v>0</v>
      </c>
      <c r="AE62" s="58">
        <f t="shared" si="13"/>
        <v>0</v>
      </c>
      <c r="AF62" s="58" t="str">
        <f>IF(G62="","0",VLOOKUP(G62,'登録データ（男）'!$V$4:$W$23,2,FALSE))</f>
        <v>0</v>
      </c>
      <c r="AG62" s="58" t="str">
        <f t="shared" si="2"/>
        <v>00</v>
      </c>
      <c r="AH62" s="58" t="str">
        <f>IF(G62="","0",IF(OR(RIGHT(G62,1)="m",RIGHT(G62,1)="H",RIGHT(G62,1)="W",RIGHT(G62,1)="C"),1,2))</f>
        <v>0</v>
      </c>
      <c r="AI62" s="58" t="str">
        <f t="shared" si="3"/>
        <v>000000</v>
      </c>
      <c r="AJ62" s="58" t="str">
        <f t="shared" ca="1" si="4"/>
        <v/>
      </c>
      <c r="AK62" s="58">
        <f t="shared" si="10"/>
        <v>0</v>
      </c>
      <c r="AL62" s="58" t="str">
        <f>IF(G62="","0",VALUE(VLOOKUP(G62,'登録データ（男）'!$V$4:$X$23,3,FALSE)))</f>
        <v>0</v>
      </c>
      <c r="AM62" s="58">
        <f t="shared" si="5"/>
        <v>0</v>
      </c>
      <c r="AN62" s="58">
        <f t="shared" si="11"/>
        <v>0</v>
      </c>
      <c r="AO62" s="58" t="str">
        <f ca="1">IF(OFFSET(B62,-MOD(ROW(B62),3),0)&lt;&gt;"",IF(RIGHT(G62,1)=")",VALUE(VLOOKUP(OFFSET(B62,-MOD(ROW(B62),3),0),'登録データ（女）'!B62,8,FALSE)),"0"),"0")</f>
        <v>0</v>
      </c>
      <c r="AP62" s="58">
        <f t="shared" ca="1" si="6"/>
        <v>0</v>
      </c>
      <c r="AQ62" s="58"/>
      <c r="AR62" s="58"/>
      <c r="AS62" s="58"/>
      <c r="AT62" s="58"/>
      <c r="AU62" s="58"/>
      <c r="AV62" s="58"/>
      <c r="AW62" s="58"/>
      <c r="AX62" s="58"/>
      <c r="AY62" s="108">
        <f>B171</f>
        <v>0</v>
      </c>
      <c r="AZ62" s="58"/>
      <c r="BA62" s="58">
        <f t="shared" si="0"/>
        <v>0</v>
      </c>
      <c r="BE62" s="58" t="str">
        <f>IF(B62="","",VLOOKUP(B62,'登録データ（女）'!$A$3:$L$402,8))</f>
        <v/>
      </c>
      <c r="BF62" s="58" t="str">
        <f>IF(B62="","",VLOOKUP(B62,'登録データ（女）'!$A$3:$L$402,11))</f>
        <v/>
      </c>
      <c r="BG62" s="58" t="str">
        <f t="shared" si="12"/>
        <v/>
      </c>
      <c r="BI62" s="58">
        <f t="shared" si="7"/>
        <v>0</v>
      </c>
    </row>
    <row r="63" spans="1:61" ht="18" customHeight="1" thickTop="1">
      <c r="A63" s="257">
        <v>16</v>
      </c>
      <c r="B63" s="432"/>
      <c r="C63" s="290" t="str">
        <f>IF(B63="","",VLOOKUP(B63,'登録データ（女）'!$A$3:$X$2000,2,FALSE))</f>
        <v/>
      </c>
      <c r="D63" s="290" t="str">
        <f>IF(B63="","",VLOOKUP(B63,'登録データ（女）'!$A$3:$X$2000,3,FALSE))</f>
        <v/>
      </c>
      <c r="E63" s="74" t="str">
        <f>IF(B63="","",VLOOKUP(B63,'登録データ（女）'!$A$3:$X$2000,7,FALSE))</f>
        <v/>
      </c>
      <c r="F63" s="72" t="s">
        <v>121</v>
      </c>
      <c r="G63" s="104"/>
      <c r="H63" s="17"/>
      <c r="I63" s="106"/>
      <c r="J63" s="107" t="str">
        <f t="shared" si="17"/>
        <v/>
      </c>
      <c r="K63" s="106"/>
      <c r="L63" s="107" t="str">
        <f t="shared" si="18"/>
        <v/>
      </c>
      <c r="M63" s="106"/>
      <c r="N63" s="106"/>
      <c r="O63" s="247"/>
      <c r="P63" s="248"/>
      <c r="Q63" s="248"/>
      <c r="R63" s="259"/>
      <c r="S63" s="296"/>
      <c r="V63" s="60"/>
      <c r="W63" s="58">
        <f>IF(B63="",0,IF(VLOOKUP(B63,'登録データ（女）'!$A$3:$AT$2000,28,FALSE)=1,0,1))</f>
        <v>0</v>
      </c>
      <c r="X63" s="58">
        <f>IF(B63="",1,0)</f>
        <v>1</v>
      </c>
      <c r="Y63" s="58">
        <f>IF(C63="",1,0)</f>
        <v>1</v>
      </c>
      <c r="Z63" s="58">
        <f>IF(D63="",1,0)</f>
        <v>1</v>
      </c>
      <c r="AA63" s="58">
        <f>IF(E63="",1,0)</f>
        <v>1</v>
      </c>
      <c r="AB63" s="58">
        <f>IF(E64="",1,0)</f>
        <v>1</v>
      </c>
      <c r="AC63" s="58">
        <f>SUM(X63:AB63)</f>
        <v>5</v>
      </c>
      <c r="AD63" s="58">
        <f t="shared" ca="1" si="1"/>
        <v>0</v>
      </c>
      <c r="AE63" s="58">
        <f t="shared" si="13"/>
        <v>0</v>
      </c>
      <c r="AF63" s="58" t="str">
        <f>IF(G63="","0",VLOOKUP(G63,'登録データ（男）'!$V$4:$W$23,2,FALSE))</f>
        <v>0</v>
      </c>
      <c r="AG63" s="58" t="str">
        <f t="shared" si="2"/>
        <v>00</v>
      </c>
      <c r="AH63" s="58" t="str">
        <f>IF(G63="","0",IF(OR(RIGHT(G63,1)="m",RIGHT(G63,1)="H",RIGHT(G63,1)="W",RIGHT(G63,1)="C",RIGHT(G63,1)=")"),1,2))</f>
        <v>0</v>
      </c>
      <c r="AI63" s="58" t="str">
        <f t="shared" si="3"/>
        <v>000000</v>
      </c>
      <c r="AJ63" s="58" t="str">
        <f t="shared" ca="1" si="4"/>
        <v/>
      </c>
      <c r="AK63" s="58">
        <f t="shared" si="10"/>
        <v>0</v>
      </c>
      <c r="AL63" s="58" t="str">
        <f>IF(G63="","0",VALUE(VLOOKUP(G63,'登録データ（男）'!$V$4:$X$23,3,FALSE)))</f>
        <v>0</v>
      </c>
      <c r="AM63" s="58">
        <f t="shared" si="5"/>
        <v>0</v>
      </c>
      <c r="AN63" s="58">
        <f t="shared" si="11"/>
        <v>0</v>
      </c>
      <c r="AO63" s="58" t="str">
        <f ca="1">IF(OFFSET(B63,-MOD(ROW(B63),3),0)&lt;&gt;"",IF(RIGHT(G63,1)=")",VALUE(VLOOKUP(OFFSET(B63,-MOD(ROW(B63),3),0),'登録データ（女）'!B63,8,FALSE)),"0"),"0")</f>
        <v>0</v>
      </c>
      <c r="AP63" s="58">
        <f t="shared" ca="1" si="6"/>
        <v>0</v>
      </c>
      <c r="AQ63" s="58" t="str">
        <f t="shared" ref="AQ63" si="58">IF(AR63="","",RANK(AR63,$AR$18:$AR$467,1))</f>
        <v/>
      </c>
      <c r="AR63" s="58" t="str">
        <f>IF(R63="","",B63)</f>
        <v/>
      </c>
      <c r="AS63" s="58" t="str">
        <f t="shared" ref="AS63" si="59">IF(AT63="","",RANK(AT63,$AT$18:$AT$467,1))</f>
        <v/>
      </c>
      <c r="AT63" s="58" t="str">
        <f>IF(S63="","",B63)</f>
        <v/>
      </c>
      <c r="AU63" s="58" t="str">
        <f t="shared" ref="AU63" si="60">IF(AV63="","",RANK(AV63,$AV$18:$AV$467,1))</f>
        <v/>
      </c>
      <c r="AV63" s="58" t="str">
        <f>IF(OR(G63="七種競技",G64="七種競技",G65="七種競技"),B63,"")</f>
        <v/>
      </c>
      <c r="AW63" s="58"/>
      <c r="AX63" s="58">
        <f>B63</f>
        <v>0</v>
      </c>
      <c r="AY63" s="108">
        <f>B174</f>
        <v>0</v>
      </c>
      <c r="AZ63" s="58"/>
      <c r="BA63" s="58">
        <f t="shared" si="0"/>
        <v>0</v>
      </c>
      <c r="BE63" s="58" t="str">
        <f>IF(B63="","",VLOOKUP(B63,'登録データ（女）'!$A$3:$L$402,8))</f>
        <v/>
      </c>
      <c r="BF63" s="58" t="str">
        <f>IF(B63="","",VLOOKUP(B63,'登録データ（女）'!$A$3:$L$402,11))</f>
        <v/>
      </c>
      <c r="BG63" s="58" t="str">
        <f t="shared" si="12"/>
        <v/>
      </c>
      <c r="BI63" s="58">
        <f t="shared" si="7"/>
        <v>0</v>
      </c>
    </row>
    <row r="64" spans="1:61" ht="18" customHeight="1">
      <c r="A64" s="250"/>
      <c r="B64" s="433"/>
      <c r="C64" s="291"/>
      <c r="D64" s="291"/>
      <c r="E64" s="169"/>
      <c r="F64" s="58" t="s">
        <v>122</v>
      </c>
      <c r="G64" s="104"/>
      <c r="H64" s="17"/>
      <c r="I64" s="101"/>
      <c r="J64" s="107" t="str">
        <f t="shared" si="17"/>
        <v/>
      </c>
      <c r="K64" s="106"/>
      <c r="L64" s="107" t="str">
        <f t="shared" si="18"/>
        <v/>
      </c>
      <c r="M64" s="101"/>
      <c r="N64" s="101"/>
      <c r="O64" s="275"/>
      <c r="P64" s="276"/>
      <c r="Q64" s="276"/>
      <c r="R64" s="260"/>
      <c r="S64" s="297"/>
      <c r="V64" s="60"/>
      <c r="W64" s="58"/>
      <c r="X64" s="58"/>
      <c r="Y64" s="58"/>
      <c r="Z64" s="58"/>
      <c r="AA64" s="58"/>
      <c r="AB64" s="58"/>
      <c r="AC64" s="58"/>
      <c r="AD64" s="58">
        <f t="shared" ca="1" si="1"/>
        <v>0</v>
      </c>
      <c r="AE64" s="58">
        <f t="shared" si="13"/>
        <v>0</v>
      </c>
      <c r="AF64" s="58" t="str">
        <f>IF(G64="","0",VLOOKUP(G64,'登録データ（男）'!$V$4:$W$23,2,FALSE))</f>
        <v>0</v>
      </c>
      <c r="AG64" s="58" t="str">
        <f t="shared" si="2"/>
        <v>00</v>
      </c>
      <c r="AH64" s="58" t="str">
        <f>IF(G64="","0",IF(OR(RIGHT(G64,1)="m",RIGHT(G64,1)="H",RIGHT(G64,1)="W",RIGHT(G64,1)="C"),1,2))</f>
        <v>0</v>
      </c>
      <c r="AI64" s="58" t="str">
        <f t="shared" si="3"/>
        <v>000000</v>
      </c>
      <c r="AJ64" s="58" t="str">
        <f t="shared" ca="1" si="4"/>
        <v/>
      </c>
      <c r="AK64" s="58">
        <f t="shared" si="10"/>
        <v>0</v>
      </c>
      <c r="AL64" s="58" t="str">
        <f>IF(G64="","0",VALUE(VLOOKUP(G64,'登録データ（男）'!$V$4:$X$23,3,FALSE)))</f>
        <v>0</v>
      </c>
      <c r="AM64" s="58">
        <f t="shared" si="5"/>
        <v>0</v>
      </c>
      <c r="AN64" s="58">
        <f t="shared" si="11"/>
        <v>0</v>
      </c>
      <c r="AO64" s="58" t="str">
        <f ca="1">IF(OFFSET(B64,-MOD(ROW(B64),3),0)&lt;&gt;"",IF(RIGHT(G64,1)=")",VALUE(VLOOKUP(OFFSET(B64,-MOD(ROW(B64),3),0),'登録データ（女）'!B64,8,FALSE)),"0"),"0")</f>
        <v>0</v>
      </c>
      <c r="AP64" s="58">
        <f t="shared" ca="1" si="6"/>
        <v>0</v>
      </c>
      <c r="AQ64" s="58"/>
      <c r="AR64" s="58"/>
      <c r="AS64" s="58"/>
      <c r="AT64" s="58"/>
      <c r="AU64" s="58"/>
      <c r="AV64" s="58"/>
      <c r="AW64" s="58"/>
      <c r="AX64" s="58"/>
      <c r="AY64" s="108">
        <f>B177</f>
        <v>0</v>
      </c>
      <c r="AZ64" s="58"/>
      <c r="BA64" s="58">
        <f t="shared" si="0"/>
        <v>0</v>
      </c>
      <c r="BE64" s="58" t="str">
        <f>IF(B64="","",VLOOKUP(B64,'登録データ（女）'!$A$3:$L$402,8))</f>
        <v/>
      </c>
      <c r="BF64" s="58" t="str">
        <f>IF(B64="","",VLOOKUP(B64,'登録データ（女）'!$A$3:$L$402,11))</f>
        <v/>
      </c>
      <c r="BG64" s="58" t="str">
        <f t="shared" si="12"/>
        <v/>
      </c>
      <c r="BI64" s="58">
        <f t="shared" si="7"/>
        <v>0</v>
      </c>
    </row>
    <row r="65" spans="1:61" ht="18.75" customHeight="1" thickBot="1">
      <c r="A65" s="258"/>
      <c r="B65" s="434"/>
      <c r="C65" s="292"/>
      <c r="D65" s="292"/>
      <c r="E65" s="82" t="s">
        <v>461</v>
      </c>
      <c r="F65" s="78" t="s">
        <v>123</v>
      </c>
      <c r="G65" s="105"/>
      <c r="H65" s="175"/>
      <c r="I65" s="100"/>
      <c r="J65" s="64" t="str">
        <f t="shared" si="17"/>
        <v/>
      </c>
      <c r="K65" s="100"/>
      <c r="L65" s="64" t="str">
        <f t="shared" si="18"/>
        <v/>
      </c>
      <c r="M65" s="100"/>
      <c r="N65" s="100"/>
      <c r="O65" s="429"/>
      <c r="P65" s="430"/>
      <c r="Q65" s="431"/>
      <c r="R65" s="261"/>
      <c r="S65" s="298"/>
      <c r="V65" s="60"/>
      <c r="W65" s="58"/>
      <c r="X65" s="58"/>
      <c r="Y65" s="58"/>
      <c r="Z65" s="58"/>
      <c r="AA65" s="58"/>
      <c r="AB65" s="58"/>
      <c r="AC65" s="58"/>
      <c r="AD65" s="58">
        <f t="shared" ca="1" si="1"/>
        <v>0</v>
      </c>
      <c r="AE65" s="58">
        <f t="shared" si="13"/>
        <v>0</v>
      </c>
      <c r="AF65" s="58" t="str">
        <f>IF(G65="","0",VLOOKUP(G65,'登録データ（男）'!$V$4:$W$23,2,FALSE))</f>
        <v>0</v>
      </c>
      <c r="AG65" s="58" t="str">
        <f t="shared" si="2"/>
        <v>00</v>
      </c>
      <c r="AH65" s="58" t="str">
        <f>IF(G65="","0",IF(OR(RIGHT(G65,1)="m",RIGHT(G65,1)="H",RIGHT(G65,1)="W",RIGHT(G65,1)="C"),1,2))</f>
        <v>0</v>
      </c>
      <c r="AI65" s="58" t="str">
        <f t="shared" si="3"/>
        <v>000000</v>
      </c>
      <c r="AJ65" s="58" t="str">
        <f t="shared" ca="1" si="4"/>
        <v/>
      </c>
      <c r="AK65" s="58">
        <f t="shared" si="10"/>
        <v>0</v>
      </c>
      <c r="AL65" s="58" t="str">
        <f>IF(G65="","0",VALUE(VLOOKUP(G65,'登録データ（男）'!$V$4:$X$23,3,FALSE)))</f>
        <v>0</v>
      </c>
      <c r="AM65" s="58">
        <f t="shared" si="5"/>
        <v>0</v>
      </c>
      <c r="AN65" s="58">
        <f t="shared" si="11"/>
        <v>0</v>
      </c>
      <c r="AO65" s="58" t="str">
        <f ca="1">IF(OFFSET(B65,-MOD(ROW(B65),3),0)&lt;&gt;"",IF(RIGHT(G65,1)=")",VALUE(VLOOKUP(OFFSET(B65,-MOD(ROW(B65),3),0),'登録データ（女）'!B65,8,FALSE)),"0"),"0")</f>
        <v>0</v>
      </c>
      <c r="AP65" s="58">
        <f t="shared" ca="1" si="6"/>
        <v>0</v>
      </c>
      <c r="AQ65" s="58"/>
      <c r="AR65" s="58"/>
      <c r="AS65" s="58"/>
      <c r="AT65" s="58"/>
      <c r="AU65" s="58"/>
      <c r="AV65" s="58"/>
      <c r="AW65" s="58"/>
      <c r="AX65" s="58"/>
      <c r="AY65" s="108">
        <f>B180</f>
        <v>0</v>
      </c>
      <c r="AZ65" s="58"/>
      <c r="BA65" s="58">
        <f t="shared" si="0"/>
        <v>0</v>
      </c>
      <c r="BE65" s="58" t="str">
        <f>IF(B65="","",VLOOKUP(B65,'登録データ（女）'!$A$3:$L$402,8))</f>
        <v/>
      </c>
      <c r="BF65" s="58" t="str">
        <f>IF(B65="","",VLOOKUP(B65,'登録データ（女）'!$A$3:$L$402,11))</f>
        <v/>
      </c>
      <c r="BG65" s="58" t="str">
        <f t="shared" si="12"/>
        <v/>
      </c>
      <c r="BI65" s="58">
        <f t="shared" si="7"/>
        <v>0</v>
      </c>
    </row>
    <row r="66" spans="1:61" ht="18" customHeight="1" thickTop="1">
      <c r="A66" s="257">
        <v>17</v>
      </c>
      <c r="B66" s="432"/>
      <c r="C66" s="290" t="str">
        <f>IF(B66="","",VLOOKUP(B66,'登録データ（女）'!$A$3:$X$2000,2,FALSE))</f>
        <v/>
      </c>
      <c r="D66" s="290" t="str">
        <f>IF(B66="","",VLOOKUP(B66,'登録データ（女）'!$A$3:$X$2000,3,FALSE))</f>
        <v/>
      </c>
      <c r="E66" s="74" t="str">
        <f>IF(B66="","",VLOOKUP(B66,'登録データ（女）'!$A$3:$X$2000,7,FALSE))</f>
        <v/>
      </c>
      <c r="F66" s="72" t="s">
        <v>121</v>
      </c>
      <c r="G66" s="104"/>
      <c r="H66" s="17"/>
      <c r="I66" s="106"/>
      <c r="J66" s="107" t="str">
        <f t="shared" si="17"/>
        <v/>
      </c>
      <c r="K66" s="106"/>
      <c r="L66" s="107" t="str">
        <f t="shared" si="18"/>
        <v/>
      </c>
      <c r="M66" s="106"/>
      <c r="N66" s="106"/>
      <c r="O66" s="247"/>
      <c r="P66" s="248"/>
      <c r="Q66" s="248"/>
      <c r="R66" s="259"/>
      <c r="S66" s="296"/>
      <c r="V66" s="60"/>
      <c r="W66" s="58">
        <f>IF(B66="",0,IF(VLOOKUP(B66,'登録データ（女）'!$A$3:$AT$2000,28,FALSE)=1,0,1))</f>
        <v>0</v>
      </c>
      <c r="X66" s="58">
        <f>IF(B66="",1,0)</f>
        <v>1</v>
      </c>
      <c r="Y66" s="58">
        <f>IF(C66="",1,0)</f>
        <v>1</v>
      </c>
      <c r="Z66" s="58">
        <f>IF(D66="",1,0)</f>
        <v>1</v>
      </c>
      <c r="AA66" s="58">
        <f>IF(E66="",1,0)</f>
        <v>1</v>
      </c>
      <c r="AB66" s="58">
        <f>IF(E67="",1,0)</f>
        <v>1</v>
      </c>
      <c r="AC66" s="58">
        <f>SUM(X66:AB66)</f>
        <v>5</v>
      </c>
      <c r="AD66" s="58">
        <f t="shared" ca="1" si="1"/>
        <v>0</v>
      </c>
      <c r="AE66" s="58">
        <f t="shared" si="13"/>
        <v>0</v>
      </c>
      <c r="AF66" s="58" t="str">
        <f>IF(G66="","0",VLOOKUP(G66,'登録データ（男）'!$V$4:$W$23,2,FALSE))</f>
        <v>0</v>
      </c>
      <c r="AG66" s="58" t="str">
        <f t="shared" si="2"/>
        <v>00</v>
      </c>
      <c r="AH66" s="58" t="str">
        <f>IF(G66="","0",IF(OR(RIGHT(G66,1)="m",RIGHT(G66,1)="H",RIGHT(G66,1)="W",RIGHT(G66,1)="C",RIGHT(G66,1)=")"),1,2))</f>
        <v>0</v>
      </c>
      <c r="AI66" s="58" t="str">
        <f t="shared" si="3"/>
        <v>000000</v>
      </c>
      <c r="AJ66" s="58" t="str">
        <f t="shared" ca="1" si="4"/>
        <v/>
      </c>
      <c r="AK66" s="58">
        <f t="shared" si="10"/>
        <v>0</v>
      </c>
      <c r="AL66" s="58" t="str">
        <f>IF(G66="","0",VALUE(VLOOKUP(G66,'登録データ（男）'!$V$4:$X$23,3,FALSE)))</f>
        <v>0</v>
      </c>
      <c r="AM66" s="58">
        <f t="shared" si="5"/>
        <v>0</v>
      </c>
      <c r="AN66" s="58">
        <f t="shared" si="11"/>
        <v>0</v>
      </c>
      <c r="AO66" s="58" t="str">
        <f ca="1">IF(OFFSET(B66,-MOD(ROW(B66),3),0)&lt;&gt;"",IF(RIGHT(G66,1)=")",VALUE(VLOOKUP(OFFSET(B66,-MOD(ROW(B66),3),0),'登録データ（女）'!B66,8,FALSE)),"0"),"0")</f>
        <v>0</v>
      </c>
      <c r="AP66" s="58">
        <f t="shared" ca="1" si="6"/>
        <v>0</v>
      </c>
      <c r="AQ66" s="58" t="str">
        <f t="shared" ref="AQ66" si="61">IF(AR66="","",RANK(AR66,$AR$18:$AR$467,1))</f>
        <v/>
      </c>
      <c r="AR66" s="58" t="str">
        <f>IF(R66="","",B66)</f>
        <v/>
      </c>
      <c r="AS66" s="58" t="str">
        <f t="shared" ref="AS66" si="62">IF(AT66="","",RANK(AT66,$AT$18:$AT$467,1))</f>
        <v/>
      </c>
      <c r="AT66" s="58" t="str">
        <f>IF(S66="","",B66)</f>
        <v/>
      </c>
      <c r="AU66" s="58" t="str">
        <f t="shared" ref="AU66" si="63">IF(AV66="","",RANK(AV66,$AV$18:$AV$467,1))</f>
        <v/>
      </c>
      <c r="AV66" s="58" t="str">
        <f>IF(OR(G66="七種競技",G67="七種競技",G68="七種競技"),B66,"")</f>
        <v/>
      </c>
      <c r="AW66" s="58"/>
      <c r="AX66" s="58">
        <f>B66</f>
        <v>0</v>
      </c>
      <c r="AY66" s="108">
        <f>B183</f>
        <v>0</v>
      </c>
      <c r="AZ66" s="58"/>
      <c r="BA66" s="58">
        <f t="shared" si="0"/>
        <v>0</v>
      </c>
      <c r="BE66" s="58" t="str">
        <f>IF(B66="","",VLOOKUP(B66,'登録データ（女）'!$A$3:$L$402,8))</f>
        <v/>
      </c>
      <c r="BF66" s="58" t="str">
        <f>IF(B66="","",VLOOKUP(B66,'登録データ（女）'!$A$3:$L$402,11))</f>
        <v/>
      </c>
      <c r="BG66" s="58" t="str">
        <f t="shared" si="12"/>
        <v/>
      </c>
      <c r="BI66" s="58">
        <f t="shared" si="7"/>
        <v>0</v>
      </c>
    </row>
    <row r="67" spans="1:61" ht="18" customHeight="1">
      <c r="A67" s="250"/>
      <c r="B67" s="433"/>
      <c r="C67" s="291"/>
      <c r="D67" s="291"/>
      <c r="E67" s="169"/>
      <c r="F67" s="58" t="s">
        <v>122</v>
      </c>
      <c r="G67" s="104"/>
      <c r="H67" s="17"/>
      <c r="I67" s="101"/>
      <c r="J67" s="107" t="str">
        <f t="shared" si="17"/>
        <v/>
      </c>
      <c r="K67" s="106"/>
      <c r="L67" s="107" t="str">
        <f t="shared" si="18"/>
        <v/>
      </c>
      <c r="M67" s="101"/>
      <c r="N67" s="101"/>
      <c r="O67" s="275"/>
      <c r="P67" s="276"/>
      <c r="Q67" s="276"/>
      <c r="R67" s="260"/>
      <c r="S67" s="297"/>
      <c r="V67" s="60"/>
      <c r="W67" s="58"/>
      <c r="X67" s="58"/>
      <c r="Y67" s="58"/>
      <c r="Z67" s="58"/>
      <c r="AA67" s="58"/>
      <c r="AB67" s="58"/>
      <c r="AC67" s="58"/>
      <c r="AD67" s="58">
        <f t="shared" ca="1" si="1"/>
        <v>0</v>
      </c>
      <c r="AE67" s="58">
        <f t="shared" si="13"/>
        <v>0</v>
      </c>
      <c r="AF67" s="58" t="str">
        <f>IF(G67="","0",VLOOKUP(G67,'登録データ（男）'!$V$4:$W$23,2,FALSE))</f>
        <v>0</v>
      </c>
      <c r="AG67" s="58" t="str">
        <f t="shared" si="2"/>
        <v>00</v>
      </c>
      <c r="AH67" s="58" t="str">
        <f>IF(G67="","0",IF(OR(RIGHT(G67,1)="m",RIGHT(G67,1)="H",RIGHT(G67,1)="W",RIGHT(G67,1)="C"),1,2))</f>
        <v>0</v>
      </c>
      <c r="AI67" s="58" t="str">
        <f t="shared" si="3"/>
        <v>000000</v>
      </c>
      <c r="AJ67" s="58" t="str">
        <f t="shared" ca="1" si="4"/>
        <v/>
      </c>
      <c r="AK67" s="58">
        <f t="shared" si="10"/>
        <v>0</v>
      </c>
      <c r="AL67" s="58" t="str">
        <f>IF(G67="","0",VALUE(VLOOKUP(G67,'登録データ（男）'!$V$4:$X$23,3,FALSE)))</f>
        <v>0</v>
      </c>
      <c r="AM67" s="58">
        <f t="shared" si="5"/>
        <v>0</v>
      </c>
      <c r="AN67" s="58">
        <f t="shared" si="11"/>
        <v>0</v>
      </c>
      <c r="AO67" s="58" t="str">
        <f ca="1">IF(OFFSET(B67,-MOD(ROW(B67),3),0)&lt;&gt;"",IF(RIGHT(G67,1)=")",VALUE(VLOOKUP(OFFSET(B67,-MOD(ROW(B67),3),0),'登録データ（女）'!B67,8,FALSE)),"0"),"0")</f>
        <v>0</v>
      </c>
      <c r="AP67" s="58">
        <f t="shared" ca="1" si="6"/>
        <v>0</v>
      </c>
      <c r="AQ67" s="58"/>
      <c r="AR67" s="58"/>
      <c r="AS67" s="58"/>
      <c r="AT67" s="58"/>
      <c r="AU67" s="58"/>
      <c r="AV67" s="58"/>
      <c r="AW67" s="58"/>
      <c r="AX67" s="58"/>
      <c r="AY67" s="108">
        <f>B186</f>
        <v>0</v>
      </c>
      <c r="AZ67" s="58"/>
      <c r="BA67" s="58">
        <f t="shared" si="0"/>
        <v>0</v>
      </c>
      <c r="BE67" s="58" t="str">
        <f>IF(B67="","",VLOOKUP(B67,'登録データ（女）'!$A$3:$L$402,8))</f>
        <v/>
      </c>
      <c r="BF67" s="58" t="str">
        <f>IF(B67="","",VLOOKUP(B67,'登録データ（女）'!$A$3:$L$402,11))</f>
        <v/>
      </c>
      <c r="BG67" s="58" t="str">
        <f t="shared" si="12"/>
        <v/>
      </c>
      <c r="BI67" s="58">
        <f t="shared" si="7"/>
        <v>0</v>
      </c>
    </row>
    <row r="68" spans="1:61" ht="18.75" customHeight="1" thickBot="1">
      <c r="A68" s="258"/>
      <c r="B68" s="434"/>
      <c r="C68" s="292"/>
      <c r="D68" s="292"/>
      <c r="E68" s="82" t="s">
        <v>461</v>
      </c>
      <c r="F68" s="78" t="s">
        <v>123</v>
      </c>
      <c r="G68" s="105"/>
      <c r="H68" s="175"/>
      <c r="I68" s="100"/>
      <c r="J68" s="64" t="str">
        <f t="shared" si="17"/>
        <v/>
      </c>
      <c r="K68" s="100"/>
      <c r="L68" s="64" t="str">
        <f t="shared" si="18"/>
        <v/>
      </c>
      <c r="M68" s="100"/>
      <c r="N68" s="100"/>
      <c r="O68" s="429"/>
      <c r="P68" s="430"/>
      <c r="Q68" s="431"/>
      <c r="R68" s="261"/>
      <c r="S68" s="298"/>
      <c r="V68" s="60"/>
      <c r="W68" s="58"/>
      <c r="X68" s="58"/>
      <c r="Y68" s="58"/>
      <c r="Z68" s="58"/>
      <c r="AA68" s="58"/>
      <c r="AB68" s="58"/>
      <c r="AC68" s="58"/>
      <c r="AD68" s="58">
        <f t="shared" ca="1" si="1"/>
        <v>0</v>
      </c>
      <c r="AE68" s="58">
        <f t="shared" si="13"/>
        <v>0</v>
      </c>
      <c r="AF68" s="58" t="str">
        <f>IF(G68="","0",VLOOKUP(G68,'登録データ（男）'!$V$4:$W$23,2,FALSE))</f>
        <v>0</v>
      </c>
      <c r="AG68" s="58" t="str">
        <f t="shared" si="2"/>
        <v>00</v>
      </c>
      <c r="AH68" s="58" t="str">
        <f>IF(G68="","0",IF(OR(RIGHT(G68,1)="m",RIGHT(G68,1)="H",RIGHT(G68,1)="W",RIGHT(G68,1)="C"),1,2))</f>
        <v>0</v>
      </c>
      <c r="AI68" s="58" t="str">
        <f t="shared" si="3"/>
        <v>000000</v>
      </c>
      <c r="AJ68" s="58" t="str">
        <f t="shared" ca="1" si="4"/>
        <v/>
      </c>
      <c r="AK68" s="58">
        <f t="shared" si="10"/>
        <v>0</v>
      </c>
      <c r="AL68" s="58" t="str">
        <f>IF(G68="","0",VALUE(VLOOKUP(G68,'登録データ（男）'!$V$4:$X$23,3,FALSE)))</f>
        <v>0</v>
      </c>
      <c r="AM68" s="58">
        <f t="shared" si="5"/>
        <v>0</v>
      </c>
      <c r="AN68" s="58">
        <f t="shared" si="11"/>
        <v>0</v>
      </c>
      <c r="AO68" s="58" t="str">
        <f ca="1">IF(OFFSET(B68,-MOD(ROW(B68),3),0)&lt;&gt;"",IF(RIGHT(G68,1)=")",VALUE(VLOOKUP(OFFSET(B68,-MOD(ROW(B68),3),0),'登録データ（女）'!B68,8,FALSE)),"0"),"0")</f>
        <v>0</v>
      </c>
      <c r="AP68" s="58">
        <f t="shared" ca="1" si="6"/>
        <v>0</v>
      </c>
      <c r="AQ68" s="58"/>
      <c r="AR68" s="58"/>
      <c r="AS68" s="58"/>
      <c r="AT68" s="58"/>
      <c r="AU68" s="58"/>
      <c r="AV68" s="58"/>
      <c r="AW68" s="58"/>
      <c r="AX68" s="58"/>
      <c r="AY68" s="108">
        <f>B189</f>
        <v>0</v>
      </c>
      <c r="AZ68" s="58"/>
      <c r="BA68" s="58">
        <f t="shared" si="0"/>
        <v>0</v>
      </c>
      <c r="BE68" s="58" t="str">
        <f>IF(B68="","",VLOOKUP(B68,'登録データ（女）'!$A$3:$L$402,8))</f>
        <v/>
      </c>
      <c r="BF68" s="58" t="str">
        <f>IF(B68="","",VLOOKUP(B68,'登録データ（女）'!$A$3:$L$402,11))</f>
        <v/>
      </c>
      <c r="BG68" s="58" t="str">
        <f t="shared" si="12"/>
        <v/>
      </c>
      <c r="BI68" s="58">
        <f t="shared" si="7"/>
        <v>0</v>
      </c>
    </row>
    <row r="69" spans="1:61" ht="18" customHeight="1" thickTop="1">
      <c r="A69" s="257">
        <v>18</v>
      </c>
      <c r="B69" s="432"/>
      <c r="C69" s="290" t="str">
        <f>IF(B69="","",VLOOKUP(B69,'登録データ（女）'!$A$3:$X$2000,2,FALSE))</f>
        <v/>
      </c>
      <c r="D69" s="290" t="str">
        <f>IF(B69="","",VLOOKUP(B69,'登録データ（女）'!$A$3:$X$2000,3,FALSE))</f>
        <v/>
      </c>
      <c r="E69" s="74" t="str">
        <f>IF(B69="","",VLOOKUP(B69,'登録データ（女）'!$A$3:$X$2000,7,FALSE))</f>
        <v/>
      </c>
      <c r="F69" s="72" t="s">
        <v>121</v>
      </c>
      <c r="G69" s="104"/>
      <c r="H69" s="17"/>
      <c r="I69" s="106"/>
      <c r="J69" s="107" t="str">
        <f t="shared" si="17"/>
        <v/>
      </c>
      <c r="K69" s="106"/>
      <c r="L69" s="107" t="str">
        <f t="shared" si="18"/>
        <v/>
      </c>
      <c r="M69" s="106"/>
      <c r="N69" s="106"/>
      <c r="O69" s="247"/>
      <c r="P69" s="248"/>
      <c r="Q69" s="248"/>
      <c r="R69" s="259"/>
      <c r="S69" s="296"/>
      <c r="V69" s="60"/>
      <c r="W69" s="58">
        <f>IF(B69="",0,IF(VLOOKUP(B69,'登録データ（女）'!$A$3:$AT$2000,28,FALSE)=1,0,1))</f>
        <v>0</v>
      </c>
      <c r="X69" s="58">
        <f>IF(B69="",1,0)</f>
        <v>1</v>
      </c>
      <c r="Y69" s="58">
        <f>IF(C69="",1,0)</f>
        <v>1</v>
      </c>
      <c r="Z69" s="58">
        <f>IF(D69="",1,0)</f>
        <v>1</v>
      </c>
      <c r="AA69" s="58">
        <f>IF(E69="",1,0)</f>
        <v>1</v>
      </c>
      <c r="AB69" s="58">
        <f>IF(E70="",1,0)</f>
        <v>1</v>
      </c>
      <c r="AC69" s="58">
        <f>SUM(X69:AB69)</f>
        <v>5</v>
      </c>
      <c r="AD69" s="58">
        <f t="shared" ca="1" si="1"/>
        <v>0</v>
      </c>
      <c r="AE69" s="58">
        <f t="shared" si="13"/>
        <v>0</v>
      </c>
      <c r="AF69" s="58" t="str">
        <f>IF(G69="","0",VLOOKUP(G69,'登録データ（男）'!$V$4:$W$23,2,FALSE))</f>
        <v>0</v>
      </c>
      <c r="AG69" s="58" t="str">
        <f t="shared" si="2"/>
        <v>00</v>
      </c>
      <c r="AH69" s="58" t="str">
        <f>IF(G69="","0",IF(OR(RIGHT(G69,1)="m",RIGHT(G69,1)="H",RIGHT(G69,1)="W",RIGHT(G69,1)="C",RIGHT(G69,1)=")"),1,2))</f>
        <v>0</v>
      </c>
      <c r="AI69" s="58" t="str">
        <f t="shared" si="3"/>
        <v>000000</v>
      </c>
      <c r="AJ69" s="58" t="str">
        <f t="shared" ca="1" si="4"/>
        <v/>
      </c>
      <c r="AK69" s="58">
        <f t="shared" si="10"/>
        <v>0</v>
      </c>
      <c r="AL69" s="58" t="str">
        <f>IF(G69="","0",VALUE(VLOOKUP(G69,'登録データ（男）'!$V$4:$X$23,3,FALSE)))</f>
        <v>0</v>
      </c>
      <c r="AM69" s="58">
        <f t="shared" si="5"/>
        <v>0</v>
      </c>
      <c r="AN69" s="58">
        <f t="shared" si="11"/>
        <v>0</v>
      </c>
      <c r="AO69" s="58" t="str">
        <f ca="1">IF(OFFSET(B69,-MOD(ROW(B69),3),0)&lt;&gt;"",IF(RIGHT(G69,1)=")",VALUE(VLOOKUP(OFFSET(B69,-MOD(ROW(B69),3),0),'登録データ（女）'!B69,8,FALSE)),"0"),"0")</f>
        <v>0</v>
      </c>
      <c r="AP69" s="58">
        <f t="shared" ca="1" si="6"/>
        <v>0</v>
      </c>
      <c r="AQ69" s="58" t="str">
        <f t="shared" ref="AQ69" si="64">IF(AR69="","",RANK(AR69,$AR$18:$AR$467,1))</f>
        <v/>
      </c>
      <c r="AR69" s="58" t="str">
        <f>IF(R69="","",B69)</f>
        <v/>
      </c>
      <c r="AS69" s="58" t="str">
        <f t="shared" ref="AS69" si="65">IF(AT69="","",RANK(AT69,$AT$18:$AT$467,1))</f>
        <v/>
      </c>
      <c r="AT69" s="58" t="str">
        <f>IF(S69="","",B69)</f>
        <v/>
      </c>
      <c r="AU69" s="58" t="str">
        <f t="shared" ref="AU69" si="66">IF(AV69="","",RANK(AV69,$AV$18:$AV$467,1))</f>
        <v/>
      </c>
      <c r="AV69" s="58" t="str">
        <f>IF(OR(G69="七種競技",G70="七種競技",G71="七種競技"),B69,"")</f>
        <v/>
      </c>
      <c r="AW69" s="58"/>
      <c r="AX69" s="58">
        <f>B69</f>
        <v>0</v>
      </c>
      <c r="AY69" s="108">
        <f>B192</f>
        <v>0</v>
      </c>
      <c r="AZ69" s="58"/>
      <c r="BA69" s="58">
        <f t="shared" si="0"/>
        <v>0</v>
      </c>
      <c r="BE69" s="58" t="str">
        <f>IF(B69="","",VLOOKUP(B69,'登録データ（女）'!$A$3:$L$402,8))</f>
        <v/>
      </c>
      <c r="BF69" s="58" t="str">
        <f>IF(B69="","",VLOOKUP(B69,'登録データ（女）'!$A$3:$L$402,11))</f>
        <v/>
      </c>
      <c r="BG69" s="58" t="str">
        <f t="shared" si="12"/>
        <v/>
      </c>
      <c r="BI69" s="58">
        <f t="shared" si="7"/>
        <v>0</v>
      </c>
    </row>
    <row r="70" spans="1:61" ht="18.75" customHeight="1">
      <c r="A70" s="250"/>
      <c r="B70" s="433"/>
      <c r="C70" s="291"/>
      <c r="D70" s="291"/>
      <c r="E70" s="169"/>
      <c r="F70" s="58" t="s">
        <v>122</v>
      </c>
      <c r="G70" s="104"/>
      <c r="H70" s="17"/>
      <c r="I70" s="101"/>
      <c r="J70" s="107" t="str">
        <f t="shared" si="17"/>
        <v/>
      </c>
      <c r="K70" s="106"/>
      <c r="L70" s="107" t="str">
        <f t="shared" si="18"/>
        <v/>
      </c>
      <c r="M70" s="101"/>
      <c r="N70" s="101"/>
      <c r="O70" s="275"/>
      <c r="P70" s="276"/>
      <c r="Q70" s="276"/>
      <c r="R70" s="260"/>
      <c r="S70" s="297"/>
      <c r="V70" s="60"/>
      <c r="W70" s="58"/>
      <c r="X70" s="58"/>
      <c r="Y70" s="58"/>
      <c r="Z70" s="58"/>
      <c r="AA70" s="58"/>
      <c r="AB70" s="58"/>
      <c r="AC70" s="58"/>
      <c r="AD70" s="58">
        <f t="shared" ca="1" si="1"/>
        <v>0</v>
      </c>
      <c r="AE70" s="58">
        <f t="shared" si="13"/>
        <v>0</v>
      </c>
      <c r="AF70" s="58" t="str">
        <f>IF(G70="","0",VLOOKUP(G70,'登録データ（男）'!$V$4:$W$23,2,FALSE))</f>
        <v>0</v>
      </c>
      <c r="AG70" s="58" t="str">
        <f t="shared" si="2"/>
        <v>00</v>
      </c>
      <c r="AH70" s="58" t="str">
        <f>IF(G70="","0",IF(OR(RIGHT(G70,1)="m",RIGHT(G70,1)="H",RIGHT(G70,1)="W",RIGHT(G70,1)="C"),1,2))</f>
        <v>0</v>
      </c>
      <c r="AI70" s="58" t="str">
        <f t="shared" si="3"/>
        <v>000000</v>
      </c>
      <c r="AJ70" s="58" t="str">
        <f t="shared" ca="1" si="4"/>
        <v/>
      </c>
      <c r="AK70" s="58">
        <f t="shared" si="10"/>
        <v>0</v>
      </c>
      <c r="AL70" s="58" t="str">
        <f>IF(G70="","0",VALUE(VLOOKUP(G70,'登録データ（男）'!$V$4:$X$23,3,FALSE)))</f>
        <v>0</v>
      </c>
      <c r="AM70" s="58">
        <f t="shared" si="5"/>
        <v>0</v>
      </c>
      <c r="AN70" s="58">
        <f t="shared" si="11"/>
        <v>0</v>
      </c>
      <c r="AO70" s="58" t="str">
        <f ca="1">IF(OFFSET(B70,-MOD(ROW(B70),3),0)&lt;&gt;"",IF(RIGHT(G70,1)=")",VALUE(VLOOKUP(OFFSET(B70,-MOD(ROW(B70),3),0),'登録データ（女）'!B70,8,FALSE)),"0"),"0")</f>
        <v>0</v>
      </c>
      <c r="AP70" s="58">
        <f t="shared" ca="1" si="6"/>
        <v>0</v>
      </c>
      <c r="AQ70" s="58"/>
      <c r="AR70" s="58"/>
      <c r="AS70" s="58"/>
      <c r="AT70" s="58"/>
      <c r="AU70" s="58"/>
      <c r="AV70" s="58"/>
      <c r="AW70" s="58"/>
      <c r="AX70" s="58"/>
      <c r="AY70" s="108">
        <f>B195</f>
        <v>0</v>
      </c>
      <c r="AZ70" s="58"/>
      <c r="BA70" s="58">
        <f t="shared" si="0"/>
        <v>0</v>
      </c>
      <c r="BE70" s="58" t="str">
        <f>IF(B70="","",VLOOKUP(B70,'登録データ（女）'!$A$3:$L$402,8))</f>
        <v/>
      </c>
      <c r="BF70" s="58" t="str">
        <f>IF(B70="","",VLOOKUP(B70,'登録データ（女）'!$A$3:$L$402,11))</f>
        <v/>
      </c>
      <c r="BG70" s="58" t="str">
        <f t="shared" si="12"/>
        <v/>
      </c>
      <c r="BI70" s="58">
        <f t="shared" si="7"/>
        <v>0</v>
      </c>
    </row>
    <row r="71" spans="1:61" ht="18.75" customHeight="1" thickBot="1">
      <c r="A71" s="258"/>
      <c r="B71" s="434"/>
      <c r="C71" s="292"/>
      <c r="D71" s="292"/>
      <c r="E71" s="82" t="s">
        <v>461</v>
      </c>
      <c r="F71" s="78" t="s">
        <v>123</v>
      </c>
      <c r="G71" s="105"/>
      <c r="H71" s="175"/>
      <c r="I71" s="100"/>
      <c r="J71" s="64" t="str">
        <f t="shared" si="17"/>
        <v/>
      </c>
      <c r="K71" s="100"/>
      <c r="L71" s="64" t="str">
        <f t="shared" si="18"/>
        <v/>
      </c>
      <c r="M71" s="100"/>
      <c r="N71" s="100"/>
      <c r="O71" s="429"/>
      <c r="P71" s="430"/>
      <c r="Q71" s="431"/>
      <c r="R71" s="261"/>
      <c r="S71" s="298"/>
      <c r="V71" s="60"/>
      <c r="W71" s="58"/>
      <c r="X71" s="58"/>
      <c r="Y71" s="58"/>
      <c r="Z71" s="58"/>
      <c r="AA71" s="58"/>
      <c r="AB71" s="58"/>
      <c r="AC71" s="58"/>
      <c r="AD71" s="58">
        <f t="shared" ca="1" si="1"/>
        <v>0</v>
      </c>
      <c r="AE71" s="58">
        <f t="shared" si="13"/>
        <v>0</v>
      </c>
      <c r="AF71" s="58" t="str">
        <f>IF(G71="","0",VLOOKUP(G71,'登録データ（男）'!$V$4:$W$23,2,FALSE))</f>
        <v>0</v>
      </c>
      <c r="AG71" s="58" t="str">
        <f t="shared" si="2"/>
        <v>00</v>
      </c>
      <c r="AH71" s="58" t="str">
        <f>IF(G71="","0",IF(OR(RIGHT(G71,1)="m",RIGHT(G71,1)="H",RIGHT(G71,1)="W",RIGHT(G71,1)="C"),1,2))</f>
        <v>0</v>
      </c>
      <c r="AI71" s="58" t="str">
        <f t="shared" si="3"/>
        <v>000000</v>
      </c>
      <c r="AJ71" s="58" t="str">
        <f t="shared" ca="1" si="4"/>
        <v/>
      </c>
      <c r="AK71" s="58">
        <f t="shared" si="10"/>
        <v>0</v>
      </c>
      <c r="AL71" s="58" t="str">
        <f>IF(G71="","0",VALUE(VLOOKUP(G71,'登録データ（男）'!$V$4:$X$23,3,FALSE)))</f>
        <v>0</v>
      </c>
      <c r="AM71" s="58">
        <f t="shared" si="5"/>
        <v>0</v>
      </c>
      <c r="AN71" s="58">
        <f t="shared" si="11"/>
        <v>0</v>
      </c>
      <c r="AO71" s="58" t="str">
        <f ca="1">IF(OFFSET(B71,-MOD(ROW(B71),3),0)&lt;&gt;"",IF(RIGHT(G71,1)=")",VALUE(VLOOKUP(OFFSET(B71,-MOD(ROW(B71),3),0),'登録データ（女）'!B71,8,FALSE)),"0"),"0")</f>
        <v>0</v>
      </c>
      <c r="AP71" s="58">
        <f t="shared" ca="1" si="6"/>
        <v>0</v>
      </c>
      <c r="AQ71" s="58"/>
      <c r="AR71" s="58"/>
      <c r="AS71" s="58"/>
      <c r="AT71" s="58"/>
      <c r="AU71" s="58"/>
      <c r="AV71" s="58"/>
      <c r="AW71" s="58"/>
      <c r="AX71" s="58"/>
      <c r="AY71" s="108">
        <f>B198</f>
        <v>0</v>
      </c>
      <c r="AZ71" s="58"/>
      <c r="BA71" s="58">
        <f t="shared" si="0"/>
        <v>0</v>
      </c>
      <c r="BE71" s="58" t="str">
        <f>IF(B71="","",VLOOKUP(B71,'登録データ（女）'!$A$3:$L$402,8))</f>
        <v/>
      </c>
      <c r="BF71" s="58" t="str">
        <f>IF(B71="","",VLOOKUP(B71,'登録データ（女）'!$A$3:$L$402,11))</f>
        <v/>
      </c>
      <c r="BG71" s="58" t="str">
        <f t="shared" si="12"/>
        <v/>
      </c>
      <c r="BI71" s="58">
        <f t="shared" si="7"/>
        <v>0</v>
      </c>
    </row>
    <row r="72" spans="1:61" ht="18" customHeight="1" thickTop="1">
      <c r="A72" s="257">
        <v>19</v>
      </c>
      <c r="B72" s="432"/>
      <c r="C72" s="290" t="str">
        <f>IF(B72="","",VLOOKUP(B72,'登録データ（女）'!$A$3:$X$2000,2,FALSE))</f>
        <v/>
      </c>
      <c r="D72" s="290" t="str">
        <f>IF(B72="","",VLOOKUP(B72,'登録データ（女）'!$A$3:$X$2000,3,FALSE))</f>
        <v/>
      </c>
      <c r="E72" s="74" t="str">
        <f>IF(B72="","",VLOOKUP(B72,'登録データ（女）'!$A$3:$X$2000,7,FALSE))</f>
        <v/>
      </c>
      <c r="F72" s="72" t="s">
        <v>121</v>
      </c>
      <c r="G72" s="104"/>
      <c r="H72" s="17"/>
      <c r="I72" s="106"/>
      <c r="J72" s="107" t="str">
        <f t="shared" si="17"/>
        <v/>
      </c>
      <c r="K72" s="106"/>
      <c r="L72" s="107" t="str">
        <f t="shared" si="18"/>
        <v/>
      </c>
      <c r="M72" s="106"/>
      <c r="N72" s="106"/>
      <c r="O72" s="247"/>
      <c r="P72" s="248"/>
      <c r="Q72" s="248"/>
      <c r="R72" s="259"/>
      <c r="S72" s="296"/>
      <c r="V72" s="60"/>
      <c r="W72" s="58">
        <f>IF(B72="",0,IF(VLOOKUP(B72,'登録データ（女）'!$A$3:$AT$2000,28,FALSE)=1,0,1))</f>
        <v>0</v>
      </c>
      <c r="X72" s="58">
        <f>IF(B72="",1,0)</f>
        <v>1</v>
      </c>
      <c r="Y72" s="58">
        <f>IF(C72="",1,0)</f>
        <v>1</v>
      </c>
      <c r="Z72" s="58">
        <f>IF(D72="",1,0)</f>
        <v>1</v>
      </c>
      <c r="AA72" s="58">
        <f>IF(E72="",1,0)</f>
        <v>1</v>
      </c>
      <c r="AB72" s="58">
        <f>IF(E73="",1,0)</f>
        <v>1</v>
      </c>
      <c r="AC72" s="58">
        <f>SUM(X72:AB72)</f>
        <v>5</v>
      </c>
      <c r="AD72" s="58">
        <f t="shared" ca="1" si="1"/>
        <v>0</v>
      </c>
      <c r="AE72" s="58">
        <f t="shared" si="13"/>
        <v>0</v>
      </c>
      <c r="AF72" s="58" t="str">
        <f>IF(G72="","0",VLOOKUP(G72,'登録データ（男）'!$V$4:$W$23,2,FALSE))</f>
        <v>0</v>
      </c>
      <c r="AG72" s="58" t="str">
        <f t="shared" si="2"/>
        <v>00</v>
      </c>
      <c r="AH72" s="58" t="str">
        <f>IF(G72="","0",IF(OR(RIGHT(G72,1)="m",RIGHT(G72,1)="H",RIGHT(G72,1)="W",RIGHT(G72,1)="C",RIGHT(G72,1)=")"),1,2))</f>
        <v>0</v>
      </c>
      <c r="AI72" s="58" t="str">
        <f t="shared" si="3"/>
        <v>000000</v>
      </c>
      <c r="AJ72" s="58" t="str">
        <f t="shared" ca="1" si="4"/>
        <v/>
      </c>
      <c r="AK72" s="58">
        <f t="shared" si="10"/>
        <v>0</v>
      </c>
      <c r="AL72" s="58" t="str">
        <f>IF(G72="","0",VALUE(VLOOKUP(G72,'登録データ（男）'!$V$4:$X$23,3,FALSE)))</f>
        <v>0</v>
      </c>
      <c r="AM72" s="58">
        <f t="shared" si="5"/>
        <v>0</v>
      </c>
      <c r="AN72" s="58">
        <f t="shared" si="11"/>
        <v>0</v>
      </c>
      <c r="AO72" s="58" t="str">
        <f ca="1">IF(OFFSET(B72,-MOD(ROW(B72),3),0)&lt;&gt;"",IF(RIGHT(G72,1)=")",VALUE(VLOOKUP(OFFSET(B72,-MOD(ROW(B72),3),0),'登録データ（女）'!B72,8,FALSE)),"0"),"0")</f>
        <v>0</v>
      </c>
      <c r="AP72" s="58">
        <f t="shared" ca="1" si="6"/>
        <v>0</v>
      </c>
      <c r="AQ72" s="58" t="str">
        <f t="shared" ref="AQ72" si="67">IF(AR72="","",RANK(AR72,$AR$18:$AR$467,1))</f>
        <v/>
      </c>
      <c r="AR72" s="58" t="str">
        <f>IF(R72="","",B72)</f>
        <v/>
      </c>
      <c r="AS72" s="58" t="str">
        <f t="shared" ref="AS72" si="68">IF(AT72="","",RANK(AT72,$AT$18:$AT$467,1))</f>
        <v/>
      </c>
      <c r="AT72" s="58" t="str">
        <f>IF(S72="","",B72)</f>
        <v/>
      </c>
      <c r="AU72" s="58" t="str">
        <f t="shared" ref="AU72" si="69">IF(AV72="","",RANK(AV72,$AV$18:$AV$467,1))</f>
        <v/>
      </c>
      <c r="AV72" s="58" t="str">
        <f>IF(OR(G72="七種競技",G73="七種競技",G74="七種競技"),B72,"")</f>
        <v/>
      </c>
      <c r="AW72" s="58"/>
      <c r="AX72" s="58">
        <f>B72</f>
        <v>0</v>
      </c>
      <c r="AY72" s="108">
        <f>B201</f>
        <v>0</v>
      </c>
      <c r="AZ72" s="58"/>
      <c r="BA72" s="58">
        <f t="shared" si="0"/>
        <v>0</v>
      </c>
      <c r="BE72" s="58" t="str">
        <f>IF(B72="","",VLOOKUP(B72,'登録データ（女）'!$A$3:$L$402,8))</f>
        <v/>
      </c>
      <c r="BF72" s="58" t="str">
        <f>IF(B72="","",VLOOKUP(B72,'登録データ（女）'!$A$3:$L$402,11))</f>
        <v/>
      </c>
      <c r="BG72" s="58" t="str">
        <f t="shared" si="12"/>
        <v/>
      </c>
      <c r="BI72" s="58">
        <f t="shared" si="7"/>
        <v>0</v>
      </c>
    </row>
    <row r="73" spans="1:61" ht="18.75" customHeight="1">
      <c r="A73" s="250"/>
      <c r="B73" s="433"/>
      <c r="C73" s="291"/>
      <c r="D73" s="291"/>
      <c r="E73" s="169"/>
      <c r="F73" s="58" t="s">
        <v>122</v>
      </c>
      <c r="G73" s="104"/>
      <c r="H73" s="17"/>
      <c r="I73" s="101"/>
      <c r="J73" s="107" t="str">
        <f t="shared" si="17"/>
        <v/>
      </c>
      <c r="K73" s="106"/>
      <c r="L73" s="107" t="str">
        <f t="shared" si="18"/>
        <v/>
      </c>
      <c r="M73" s="101"/>
      <c r="N73" s="101"/>
      <c r="O73" s="275"/>
      <c r="P73" s="276"/>
      <c r="Q73" s="276"/>
      <c r="R73" s="260"/>
      <c r="S73" s="297"/>
      <c r="V73" s="60"/>
      <c r="W73" s="58"/>
      <c r="X73" s="58"/>
      <c r="Y73" s="58"/>
      <c r="Z73" s="58"/>
      <c r="AA73" s="58"/>
      <c r="AB73" s="58"/>
      <c r="AC73" s="58"/>
      <c r="AD73" s="58">
        <f t="shared" ca="1" si="1"/>
        <v>0</v>
      </c>
      <c r="AE73" s="58">
        <f t="shared" si="13"/>
        <v>0</v>
      </c>
      <c r="AF73" s="58" t="str">
        <f>IF(G73="","0",VLOOKUP(G73,'登録データ（男）'!$V$4:$W$23,2,FALSE))</f>
        <v>0</v>
      </c>
      <c r="AG73" s="58" t="str">
        <f t="shared" si="2"/>
        <v>00</v>
      </c>
      <c r="AH73" s="58" t="str">
        <f>IF(G73="","0",IF(OR(RIGHT(G73,1)="m",RIGHT(G73,1)="H",RIGHT(G73,1)="W",RIGHT(G73,1)="C"),1,2))</f>
        <v>0</v>
      </c>
      <c r="AI73" s="58" t="str">
        <f t="shared" si="3"/>
        <v>000000</v>
      </c>
      <c r="AJ73" s="58" t="str">
        <f t="shared" ca="1" si="4"/>
        <v/>
      </c>
      <c r="AK73" s="58">
        <f t="shared" si="10"/>
        <v>0</v>
      </c>
      <c r="AL73" s="58" t="str">
        <f>IF(G73="","0",VALUE(VLOOKUP(G73,'登録データ（男）'!$V$4:$X$23,3,FALSE)))</f>
        <v>0</v>
      </c>
      <c r="AM73" s="58">
        <f t="shared" si="5"/>
        <v>0</v>
      </c>
      <c r="AN73" s="58">
        <f t="shared" si="11"/>
        <v>0</v>
      </c>
      <c r="AO73" s="58" t="str">
        <f ca="1">IF(OFFSET(B73,-MOD(ROW(B73),3),0)&lt;&gt;"",IF(RIGHT(G73,1)=")",VALUE(VLOOKUP(OFFSET(B73,-MOD(ROW(B73),3),0),'登録データ（女）'!B73,8,FALSE)),"0"),"0")</f>
        <v>0</v>
      </c>
      <c r="AP73" s="58">
        <f t="shared" ca="1" si="6"/>
        <v>0</v>
      </c>
      <c r="AQ73" s="58"/>
      <c r="AR73" s="58"/>
      <c r="AS73" s="58"/>
      <c r="AT73" s="58"/>
      <c r="AU73" s="58"/>
      <c r="AV73" s="58"/>
      <c r="AW73" s="58"/>
      <c r="AX73" s="58"/>
      <c r="AY73" s="108">
        <f>B204</f>
        <v>0</v>
      </c>
      <c r="AZ73" s="58"/>
      <c r="BA73" s="58">
        <f t="shared" si="0"/>
        <v>0</v>
      </c>
      <c r="BE73" s="58" t="str">
        <f>IF(B73="","",VLOOKUP(B73,'登録データ（女）'!$A$3:$L$402,8))</f>
        <v/>
      </c>
      <c r="BF73" s="58" t="str">
        <f>IF(B73="","",VLOOKUP(B73,'登録データ（女）'!$A$3:$L$402,11))</f>
        <v/>
      </c>
      <c r="BG73" s="58" t="str">
        <f t="shared" si="12"/>
        <v/>
      </c>
      <c r="BI73" s="58">
        <f t="shared" si="7"/>
        <v>0</v>
      </c>
    </row>
    <row r="74" spans="1:61" ht="18.75" customHeight="1" thickBot="1">
      <c r="A74" s="258"/>
      <c r="B74" s="434"/>
      <c r="C74" s="292"/>
      <c r="D74" s="292"/>
      <c r="E74" s="82" t="s">
        <v>461</v>
      </c>
      <c r="F74" s="78" t="s">
        <v>123</v>
      </c>
      <c r="G74" s="105"/>
      <c r="H74" s="175"/>
      <c r="I74" s="100"/>
      <c r="J74" s="64" t="str">
        <f t="shared" si="17"/>
        <v/>
      </c>
      <c r="K74" s="100"/>
      <c r="L74" s="64" t="str">
        <f t="shared" si="18"/>
        <v/>
      </c>
      <c r="M74" s="100"/>
      <c r="N74" s="100"/>
      <c r="O74" s="429"/>
      <c r="P74" s="430"/>
      <c r="Q74" s="431"/>
      <c r="R74" s="261"/>
      <c r="S74" s="298"/>
      <c r="V74" s="60"/>
      <c r="W74" s="58"/>
      <c r="X74" s="58"/>
      <c r="Y74" s="58"/>
      <c r="Z74" s="58"/>
      <c r="AA74" s="58"/>
      <c r="AB74" s="58"/>
      <c r="AC74" s="58"/>
      <c r="AD74" s="58">
        <f t="shared" ca="1" si="1"/>
        <v>0</v>
      </c>
      <c r="AE74" s="58">
        <f t="shared" si="13"/>
        <v>0</v>
      </c>
      <c r="AF74" s="58" t="str">
        <f>IF(G74="","0",VLOOKUP(G74,'登録データ（男）'!$V$4:$W$23,2,FALSE))</f>
        <v>0</v>
      </c>
      <c r="AG74" s="58" t="str">
        <f t="shared" si="2"/>
        <v>00</v>
      </c>
      <c r="AH74" s="58" t="str">
        <f>IF(G74="","0",IF(OR(RIGHT(G74,1)="m",RIGHT(G74,1)="H",RIGHT(G74,1)="W",RIGHT(G74,1)="C"),1,2))</f>
        <v>0</v>
      </c>
      <c r="AI74" s="58" t="str">
        <f t="shared" si="3"/>
        <v>000000</v>
      </c>
      <c r="AJ74" s="58" t="str">
        <f t="shared" ca="1" si="4"/>
        <v/>
      </c>
      <c r="AK74" s="58">
        <f t="shared" si="10"/>
        <v>0</v>
      </c>
      <c r="AL74" s="58" t="str">
        <f>IF(G74="","0",VALUE(VLOOKUP(G74,'登録データ（男）'!$V$4:$X$23,3,FALSE)))</f>
        <v>0</v>
      </c>
      <c r="AM74" s="58">
        <f t="shared" si="5"/>
        <v>0</v>
      </c>
      <c r="AN74" s="58">
        <f t="shared" si="11"/>
        <v>0</v>
      </c>
      <c r="AO74" s="58" t="str">
        <f ca="1">IF(OFFSET(B74,-MOD(ROW(B74),3),0)&lt;&gt;"",IF(RIGHT(G74,1)=")",VALUE(VLOOKUP(OFFSET(B74,-MOD(ROW(B74),3),0),'登録データ（女）'!B74,8,FALSE)),"0"),"0")</f>
        <v>0</v>
      </c>
      <c r="AP74" s="58">
        <f t="shared" ca="1" si="6"/>
        <v>0</v>
      </c>
      <c r="AQ74" s="58"/>
      <c r="AR74" s="58"/>
      <c r="AS74" s="58"/>
      <c r="AT74" s="58"/>
      <c r="AU74" s="58"/>
      <c r="AV74" s="58"/>
      <c r="AW74" s="58"/>
      <c r="AX74" s="58"/>
      <c r="AY74" s="108">
        <f>B207</f>
        <v>0</v>
      </c>
      <c r="AZ74" s="58"/>
      <c r="BA74" s="58">
        <f t="shared" si="0"/>
        <v>0</v>
      </c>
      <c r="BE74" s="58" t="str">
        <f>IF(B74="","",VLOOKUP(B74,'登録データ（女）'!$A$3:$L$402,8))</f>
        <v/>
      </c>
      <c r="BF74" s="58" t="str">
        <f>IF(B74="","",VLOOKUP(B74,'登録データ（女）'!$A$3:$L$402,11))</f>
        <v/>
      </c>
      <c r="BG74" s="58" t="str">
        <f t="shared" si="12"/>
        <v/>
      </c>
      <c r="BI74" s="58">
        <f t="shared" si="7"/>
        <v>0</v>
      </c>
    </row>
    <row r="75" spans="1:61" ht="18" customHeight="1" thickTop="1">
      <c r="A75" s="257">
        <v>20</v>
      </c>
      <c r="B75" s="432"/>
      <c r="C75" s="290" t="str">
        <f>IF(B75="","",VLOOKUP(B75,'登録データ（女）'!$A$3:$X$2000,2,FALSE))</f>
        <v/>
      </c>
      <c r="D75" s="290" t="str">
        <f>IF(B75="","",VLOOKUP(B75,'登録データ（女）'!$A$3:$X$2000,3,FALSE))</f>
        <v/>
      </c>
      <c r="E75" s="74" t="str">
        <f>IF(B75="","",VLOOKUP(B75,'登録データ（女）'!$A$3:$X$2000,7,FALSE))</f>
        <v/>
      </c>
      <c r="F75" s="72" t="s">
        <v>121</v>
      </c>
      <c r="G75" s="104"/>
      <c r="H75" s="17"/>
      <c r="I75" s="106"/>
      <c r="J75" s="107" t="str">
        <f t="shared" si="17"/>
        <v/>
      </c>
      <c r="K75" s="106"/>
      <c r="L75" s="107" t="str">
        <f t="shared" si="18"/>
        <v/>
      </c>
      <c r="M75" s="106"/>
      <c r="N75" s="106"/>
      <c r="O75" s="247"/>
      <c r="P75" s="248"/>
      <c r="Q75" s="248"/>
      <c r="R75" s="259"/>
      <c r="S75" s="296"/>
      <c r="V75" s="60"/>
      <c r="W75" s="58">
        <f>IF(B75="",0,IF(VLOOKUP(B75,'登録データ（女）'!$A$3:$AT$2000,28,FALSE)=1,0,1))</f>
        <v>0</v>
      </c>
      <c r="X75" s="58">
        <f>IF(B75="",1,0)</f>
        <v>1</v>
      </c>
      <c r="Y75" s="58">
        <f>IF(C75="",1,0)</f>
        <v>1</v>
      </c>
      <c r="Z75" s="58">
        <f>IF(D75="",1,0)</f>
        <v>1</v>
      </c>
      <c r="AA75" s="58">
        <f>IF(E75="",1,0)</f>
        <v>1</v>
      </c>
      <c r="AB75" s="58">
        <f>IF(E76="",1,0)</f>
        <v>1</v>
      </c>
      <c r="AC75" s="58">
        <f>SUM(X75:AB75)</f>
        <v>5</v>
      </c>
      <c r="AD75" s="58">
        <f t="shared" ca="1" si="1"/>
        <v>0</v>
      </c>
      <c r="AE75" s="58">
        <f t="shared" si="13"/>
        <v>0</v>
      </c>
      <c r="AF75" s="58" t="str">
        <f>IF(G75="","0",VLOOKUP(G75,'登録データ（男）'!$V$4:$W$23,2,FALSE))</f>
        <v>0</v>
      </c>
      <c r="AG75" s="58" t="str">
        <f t="shared" si="2"/>
        <v>00</v>
      </c>
      <c r="AH75" s="58" t="str">
        <f>IF(G75="","0",IF(OR(RIGHT(G75,1)="m",RIGHT(G75,1)="H",RIGHT(G75,1)="W",RIGHT(G75,1)="C",RIGHT(G75,1)=")"),1,2))</f>
        <v>0</v>
      </c>
      <c r="AI75" s="58" t="str">
        <f t="shared" si="3"/>
        <v>000000</v>
      </c>
      <c r="AJ75" s="58" t="str">
        <f t="shared" ca="1" si="4"/>
        <v/>
      </c>
      <c r="AK75" s="58">
        <f t="shared" si="10"/>
        <v>0</v>
      </c>
      <c r="AL75" s="58" t="str">
        <f>IF(G75="","0",VALUE(VLOOKUP(G75,'登録データ（男）'!$V$4:$X$23,3,FALSE)))</f>
        <v>0</v>
      </c>
      <c r="AM75" s="58">
        <f t="shared" si="5"/>
        <v>0</v>
      </c>
      <c r="AN75" s="58">
        <f t="shared" si="11"/>
        <v>0</v>
      </c>
      <c r="AO75" s="58" t="str">
        <f ca="1">IF(OFFSET(B75,-MOD(ROW(B75),3),0)&lt;&gt;"",IF(RIGHT(G75,1)=")",VALUE(VLOOKUP(OFFSET(B75,-MOD(ROW(B75),3),0),'登録データ（女）'!B75,8,FALSE)),"0"),"0")</f>
        <v>0</v>
      </c>
      <c r="AP75" s="58">
        <f t="shared" ca="1" si="6"/>
        <v>0</v>
      </c>
      <c r="AQ75" s="58" t="str">
        <f t="shared" ref="AQ75" si="70">IF(AR75="","",RANK(AR75,$AR$18:$AR$467,1))</f>
        <v/>
      </c>
      <c r="AR75" s="58" t="str">
        <f>IF(R75="","",B75)</f>
        <v/>
      </c>
      <c r="AS75" s="58" t="str">
        <f t="shared" ref="AS75" si="71">IF(AT75="","",RANK(AT75,$AT$18:$AT$467,1))</f>
        <v/>
      </c>
      <c r="AT75" s="58" t="str">
        <f>IF(S75="","",B75)</f>
        <v/>
      </c>
      <c r="AU75" s="58" t="str">
        <f t="shared" ref="AU75" si="72">IF(AV75="","",RANK(AV75,$AV$18:$AV$467,1))</f>
        <v/>
      </c>
      <c r="AV75" s="58" t="str">
        <f>IF(OR(G75="七種競技",G76="七種競技",G77="七種競技"),B75,"")</f>
        <v/>
      </c>
      <c r="AW75" s="58"/>
      <c r="AX75" s="58">
        <f>B75</f>
        <v>0</v>
      </c>
      <c r="AY75" s="108">
        <f>B210</f>
        <v>0</v>
      </c>
      <c r="AZ75" s="58"/>
      <c r="BA75" s="58">
        <f t="shared" si="0"/>
        <v>0</v>
      </c>
      <c r="BE75" s="58" t="str">
        <f>IF(B75="","",VLOOKUP(B75,'登録データ（女）'!$A$3:$L$402,8))</f>
        <v/>
      </c>
      <c r="BF75" s="58" t="str">
        <f>IF(B75="","",VLOOKUP(B75,'登録データ（女）'!$A$3:$L$402,11))</f>
        <v/>
      </c>
      <c r="BG75" s="58" t="str">
        <f t="shared" si="12"/>
        <v/>
      </c>
      <c r="BI75" s="58">
        <f t="shared" si="7"/>
        <v>0</v>
      </c>
    </row>
    <row r="76" spans="1:61" ht="18.75" customHeight="1">
      <c r="A76" s="250"/>
      <c r="B76" s="433"/>
      <c r="C76" s="291"/>
      <c r="D76" s="291"/>
      <c r="E76" s="169"/>
      <c r="F76" s="58" t="s">
        <v>122</v>
      </c>
      <c r="G76" s="104"/>
      <c r="H76" s="17"/>
      <c r="I76" s="101"/>
      <c r="J76" s="107" t="str">
        <f t="shared" si="17"/>
        <v/>
      </c>
      <c r="K76" s="106"/>
      <c r="L76" s="107" t="str">
        <f t="shared" si="18"/>
        <v/>
      </c>
      <c r="M76" s="101"/>
      <c r="N76" s="101"/>
      <c r="O76" s="275"/>
      <c r="P76" s="276"/>
      <c r="Q76" s="276"/>
      <c r="R76" s="260"/>
      <c r="S76" s="297"/>
      <c r="V76" s="60"/>
      <c r="W76" s="58"/>
      <c r="X76" s="58"/>
      <c r="Y76" s="58"/>
      <c r="Z76" s="58"/>
      <c r="AA76" s="58"/>
      <c r="AB76" s="58"/>
      <c r="AC76" s="58"/>
      <c r="AD76" s="58">
        <f t="shared" ca="1" si="1"/>
        <v>0</v>
      </c>
      <c r="AE76" s="58">
        <f t="shared" si="13"/>
        <v>0</v>
      </c>
      <c r="AF76" s="58" t="str">
        <f>IF(G76="","0",VLOOKUP(G76,'登録データ（男）'!$V$4:$W$23,2,FALSE))</f>
        <v>0</v>
      </c>
      <c r="AG76" s="58" t="str">
        <f t="shared" si="2"/>
        <v>00</v>
      </c>
      <c r="AH76" s="58" t="str">
        <f>IF(G76="","0",IF(OR(RIGHT(G76,1)="m",RIGHT(G76,1)="H",RIGHT(G76,1)="W",RIGHT(G76,1)="C"),1,2))</f>
        <v>0</v>
      </c>
      <c r="AI76" s="58" t="str">
        <f t="shared" si="3"/>
        <v>000000</v>
      </c>
      <c r="AJ76" s="58" t="str">
        <f t="shared" ca="1" si="4"/>
        <v/>
      </c>
      <c r="AK76" s="58">
        <f t="shared" si="10"/>
        <v>0</v>
      </c>
      <c r="AL76" s="58" t="str">
        <f>IF(G76="","0",VALUE(VLOOKUP(G76,'登録データ（男）'!$V$4:$X$23,3,FALSE)))</f>
        <v>0</v>
      </c>
      <c r="AM76" s="58">
        <f t="shared" si="5"/>
        <v>0</v>
      </c>
      <c r="AN76" s="58">
        <f t="shared" si="11"/>
        <v>0</v>
      </c>
      <c r="AO76" s="58" t="str">
        <f ca="1">IF(OFFSET(B76,-MOD(ROW(B76),3),0)&lt;&gt;"",IF(RIGHT(G76,1)=")",VALUE(VLOOKUP(OFFSET(B76,-MOD(ROW(B76),3),0),'登録データ（女）'!B76,8,FALSE)),"0"),"0")</f>
        <v>0</v>
      </c>
      <c r="AP76" s="58">
        <f t="shared" ca="1" si="6"/>
        <v>0</v>
      </c>
      <c r="AQ76" s="58"/>
      <c r="AR76" s="58"/>
      <c r="AS76" s="58"/>
      <c r="AT76" s="58"/>
      <c r="AU76" s="58"/>
      <c r="AV76" s="58"/>
      <c r="AW76" s="58"/>
      <c r="AX76" s="58"/>
      <c r="AY76" s="108">
        <f>B213</f>
        <v>0</v>
      </c>
      <c r="AZ76" s="58"/>
      <c r="BA76" s="58">
        <f t="shared" ref="BA76:BA139" si="73">IF(AY76=0,0,COUNTIF(AY77:AY226,AY76))</f>
        <v>0</v>
      </c>
      <c r="BE76" s="58" t="str">
        <f>IF(B76="","",VLOOKUP(B76,'登録データ（女）'!$A$3:$L$402,8))</f>
        <v/>
      </c>
      <c r="BF76" s="58" t="str">
        <f>IF(B76="","",VLOOKUP(B76,'登録データ（女）'!$A$3:$L$402,11))</f>
        <v/>
      </c>
      <c r="BG76" s="58" t="str">
        <f t="shared" si="12"/>
        <v/>
      </c>
      <c r="BI76" s="58">
        <f t="shared" si="7"/>
        <v>0</v>
      </c>
    </row>
    <row r="77" spans="1:61" ht="18.75" customHeight="1" thickBot="1">
      <c r="A77" s="258"/>
      <c r="B77" s="434"/>
      <c r="C77" s="292"/>
      <c r="D77" s="292"/>
      <c r="E77" s="82" t="s">
        <v>461</v>
      </c>
      <c r="F77" s="78" t="s">
        <v>123</v>
      </c>
      <c r="G77" s="105"/>
      <c r="H77" s="175"/>
      <c r="I77" s="100"/>
      <c r="J77" s="64" t="str">
        <f t="shared" si="17"/>
        <v/>
      </c>
      <c r="K77" s="100"/>
      <c r="L77" s="64" t="str">
        <f t="shared" si="18"/>
        <v/>
      </c>
      <c r="M77" s="100"/>
      <c r="N77" s="100"/>
      <c r="O77" s="429"/>
      <c r="P77" s="430"/>
      <c r="Q77" s="431"/>
      <c r="R77" s="261"/>
      <c r="S77" s="298"/>
      <c r="V77" s="60"/>
      <c r="W77" s="58"/>
      <c r="X77" s="58"/>
      <c r="Y77" s="58"/>
      <c r="Z77" s="58"/>
      <c r="AA77" s="58"/>
      <c r="AB77" s="58"/>
      <c r="AC77" s="58"/>
      <c r="AD77" s="58">
        <f t="shared" ca="1" si="1"/>
        <v>0</v>
      </c>
      <c r="AE77" s="58">
        <f t="shared" si="13"/>
        <v>0</v>
      </c>
      <c r="AF77" s="58" t="str">
        <f>IF(G77="","0",VLOOKUP(G77,'登録データ（男）'!$V$4:$W$23,2,FALSE))</f>
        <v>0</v>
      </c>
      <c r="AG77" s="58" t="str">
        <f t="shared" si="2"/>
        <v>00</v>
      </c>
      <c r="AH77" s="58" t="str">
        <f>IF(G77="","0",IF(OR(RIGHT(G77,1)="m",RIGHT(G77,1)="H",RIGHT(G77,1)="W",RIGHT(G77,1)="C"),1,2))</f>
        <v>0</v>
      </c>
      <c r="AI77" s="58" t="str">
        <f t="shared" si="3"/>
        <v>000000</v>
      </c>
      <c r="AJ77" s="58" t="str">
        <f t="shared" ca="1" si="4"/>
        <v/>
      </c>
      <c r="AK77" s="58">
        <f t="shared" si="10"/>
        <v>0</v>
      </c>
      <c r="AL77" s="58" t="str">
        <f>IF(G77="","0",VALUE(VLOOKUP(G77,'登録データ（男）'!$V$4:$X$23,3,FALSE)))</f>
        <v>0</v>
      </c>
      <c r="AM77" s="58">
        <f t="shared" si="5"/>
        <v>0</v>
      </c>
      <c r="AN77" s="58">
        <f t="shared" si="11"/>
        <v>0</v>
      </c>
      <c r="AO77" s="58" t="str">
        <f ca="1">IF(OFFSET(B77,-MOD(ROW(B77),3),0)&lt;&gt;"",IF(RIGHT(G77,1)=")",VALUE(VLOOKUP(OFFSET(B77,-MOD(ROW(B77),3),0),'登録データ（女）'!B77,8,FALSE)),"0"),"0")</f>
        <v>0</v>
      </c>
      <c r="AP77" s="58">
        <f t="shared" ca="1" si="6"/>
        <v>0</v>
      </c>
      <c r="AQ77" s="58"/>
      <c r="AR77" s="58"/>
      <c r="AS77" s="58"/>
      <c r="AT77" s="58"/>
      <c r="AU77" s="58"/>
      <c r="AV77" s="58"/>
      <c r="AW77" s="58"/>
      <c r="AX77" s="58"/>
      <c r="AY77" s="108">
        <f>B216</f>
        <v>0</v>
      </c>
      <c r="AZ77" s="58"/>
      <c r="BA77" s="58">
        <f t="shared" si="73"/>
        <v>0</v>
      </c>
      <c r="BE77" s="58" t="str">
        <f>IF(B77="","",VLOOKUP(B77,'登録データ（女）'!$A$3:$L$402,8))</f>
        <v/>
      </c>
      <c r="BF77" s="58" t="str">
        <f>IF(B77="","",VLOOKUP(B77,'登録データ（女）'!$A$3:$L$402,11))</f>
        <v/>
      </c>
      <c r="BG77" s="58" t="str">
        <f t="shared" si="12"/>
        <v/>
      </c>
      <c r="BI77" s="58">
        <f t="shared" si="7"/>
        <v>0</v>
      </c>
    </row>
    <row r="78" spans="1:61" ht="18" customHeight="1" thickTop="1">
      <c r="A78" s="257">
        <v>21</v>
      </c>
      <c r="B78" s="432"/>
      <c r="C78" s="290" t="str">
        <f>IF(B78="","",VLOOKUP(B78,'登録データ（女）'!$A$3:$X$2000,2,FALSE))</f>
        <v/>
      </c>
      <c r="D78" s="290" t="str">
        <f>IF(B78="","",VLOOKUP(B78,'登録データ（女）'!$A$3:$X$2000,3,FALSE))</f>
        <v/>
      </c>
      <c r="E78" s="74" t="str">
        <f>IF(B78="","",VLOOKUP(B78,'登録データ（女）'!$A$3:$X$2000,7,FALSE))</f>
        <v/>
      </c>
      <c r="F78" s="72" t="s">
        <v>121</v>
      </c>
      <c r="G78" s="104"/>
      <c r="H78" s="17"/>
      <c r="I78" s="106"/>
      <c r="J78" s="107" t="str">
        <f t="shared" si="17"/>
        <v/>
      </c>
      <c r="K78" s="106"/>
      <c r="L78" s="107" t="str">
        <f t="shared" si="18"/>
        <v/>
      </c>
      <c r="M78" s="106"/>
      <c r="N78" s="106"/>
      <c r="O78" s="247"/>
      <c r="P78" s="248"/>
      <c r="Q78" s="248"/>
      <c r="R78" s="259"/>
      <c r="S78" s="296"/>
      <c r="V78" s="60"/>
      <c r="W78" s="58">
        <f>IF(B78="",0,IF(VLOOKUP(B78,'登録データ（女）'!$A$3:$AT$2000,28,FALSE)=1,0,1))</f>
        <v>0</v>
      </c>
      <c r="X78" s="58">
        <f>IF(B78="",1,0)</f>
        <v>1</v>
      </c>
      <c r="Y78" s="58">
        <f>IF(C78="",1,0)</f>
        <v>1</v>
      </c>
      <c r="Z78" s="58">
        <f>IF(D78="",1,0)</f>
        <v>1</v>
      </c>
      <c r="AA78" s="58">
        <f>IF(E78="",1,0)</f>
        <v>1</v>
      </c>
      <c r="AB78" s="58">
        <f>IF(E79="",1,0)</f>
        <v>1</v>
      </c>
      <c r="AC78" s="58">
        <f>SUM(X78:AB78)</f>
        <v>5</v>
      </c>
      <c r="AD78" s="58">
        <f t="shared" ca="1" si="1"/>
        <v>0</v>
      </c>
      <c r="AE78" s="58">
        <f t="shared" si="13"/>
        <v>0</v>
      </c>
      <c r="AF78" s="58" t="str">
        <f>IF(G78="","0",VLOOKUP(G78,'登録データ（男）'!$V$4:$W$23,2,FALSE))</f>
        <v>0</v>
      </c>
      <c r="AG78" s="58" t="str">
        <f t="shared" si="2"/>
        <v>00</v>
      </c>
      <c r="AH78" s="58" t="str">
        <f>IF(G78="","0",IF(OR(RIGHT(G78,1)="m",RIGHT(G78,1)="H",RIGHT(G78,1)="W",RIGHT(G78,1)="C",RIGHT(G78,1)=")"),1,2))</f>
        <v>0</v>
      </c>
      <c r="AI78" s="58" t="str">
        <f t="shared" si="3"/>
        <v>000000</v>
      </c>
      <c r="AJ78" s="58" t="str">
        <f t="shared" ca="1" si="4"/>
        <v/>
      </c>
      <c r="AK78" s="58">
        <f t="shared" si="10"/>
        <v>0</v>
      </c>
      <c r="AL78" s="58" t="str">
        <f>IF(G78="","0",VALUE(VLOOKUP(G78,'登録データ（男）'!$V$4:$X$23,3,FALSE)))</f>
        <v>0</v>
      </c>
      <c r="AM78" s="58">
        <f t="shared" si="5"/>
        <v>0</v>
      </c>
      <c r="AN78" s="58">
        <f t="shared" si="11"/>
        <v>0</v>
      </c>
      <c r="AO78" s="58" t="str">
        <f ca="1">IF(OFFSET(B78,-MOD(ROW(B78),3),0)&lt;&gt;"",IF(RIGHT(G78,1)=")",VALUE(VLOOKUP(OFFSET(B78,-MOD(ROW(B78),3),0),'登録データ（女）'!B78,8,FALSE)),"0"),"0")</f>
        <v>0</v>
      </c>
      <c r="AP78" s="58">
        <f t="shared" ca="1" si="6"/>
        <v>0</v>
      </c>
      <c r="AQ78" s="58" t="str">
        <f t="shared" ref="AQ78" si="74">IF(AR78="","",RANK(AR78,$AR$18:$AR$467,1))</f>
        <v/>
      </c>
      <c r="AR78" s="58" t="str">
        <f>IF(R78="","",B78)</f>
        <v/>
      </c>
      <c r="AS78" s="58" t="str">
        <f t="shared" ref="AS78" si="75">IF(AT78="","",RANK(AT78,$AT$18:$AT$467,1))</f>
        <v/>
      </c>
      <c r="AT78" s="58" t="str">
        <f>IF(S78="","",B78)</f>
        <v/>
      </c>
      <c r="AU78" s="58" t="str">
        <f t="shared" ref="AU78" si="76">IF(AV78="","",RANK(AV78,$AV$18:$AV$467,1))</f>
        <v/>
      </c>
      <c r="AV78" s="58" t="str">
        <f>IF(OR(G78="七種競技",G79="七種競技",G80="七種競技"),B78,"")</f>
        <v/>
      </c>
      <c r="AW78" s="58"/>
      <c r="AX78" s="58">
        <f>B78</f>
        <v>0</v>
      </c>
      <c r="AY78" s="108">
        <f>B219</f>
        <v>0</v>
      </c>
      <c r="AZ78" s="58"/>
      <c r="BA78" s="58">
        <f t="shared" si="73"/>
        <v>0</v>
      </c>
      <c r="BE78" s="58" t="str">
        <f>IF(B78="","",VLOOKUP(B78,'登録データ（女）'!$A$3:$L$402,8))</f>
        <v/>
      </c>
      <c r="BF78" s="58" t="str">
        <f>IF(B78="","",VLOOKUP(B78,'登録データ（女）'!$A$3:$L$402,11))</f>
        <v/>
      </c>
      <c r="BG78" s="58" t="str">
        <f t="shared" si="12"/>
        <v/>
      </c>
      <c r="BI78" s="58">
        <f t="shared" si="7"/>
        <v>0</v>
      </c>
    </row>
    <row r="79" spans="1:61" ht="18.75" customHeight="1">
      <c r="A79" s="250"/>
      <c r="B79" s="433"/>
      <c r="C79" s="291"/>
      <c r="D79" s="291"/>
      <c r="E79" s="169"/>
      <c r="F79" s="58" t="s">
        <v>122</v>
      </c>
      <c r="G79" s="104"/>
      <c r="H79" s="17"/>
      <c r="I79" s="101"/>
      <c r="J79" s="107" t="str">
        <f t="shared" si="17"/>
        <v/>
      </c>
      <c r="K79" s="106"/>
      <c r="L79" s="107" t="str">
        <f t="shared" si="18"/>
        <v/>
      </c>
      <c r="M79" s="101"/>
      <c r="N79" s="101"/>
      <c r="O79" s="275"/>
      <c r="P79" s="276"/>
      <c r="Q79" s="276"/>
      <c r="R79" s="260"/>
      <c r="S79" s="297"/>
      <c r="V79" s="60"/>
      <c r="W79" s="58"/>
      <c r="X79" s="58"/>
      <c r="Y79" s="58"/>
      <c r="Z79" s="58"/>
      <c r="AA79" s="58"/>
      <c r="AB79" s="58"/>
      <c r="AC79" s="58"/>
      <c r="AD79" s="58">
        <f t="shared" ca="1" si="1"/>
        <v>0</v>
      </c>
      <c r="AE79" s="58">
        <f t="shared" si="13"/>
        <v>0</v>
      </c>
      <c r="AF79" s="58" t="str">
        <f>IF(G79="","0",VLOOKUP(G79,'登録データ（男）'!$V$4:$W$23,2,FALSE))</f>
        <v>0</v>
      </c>
      <c r="AG79" s="58" t="str">
        <f t="shared" si="2"/>
        <v>00</v>
      </c>
      <c r="AH79" s="58" t="str">
        <f>IF(G79="","0",IF(OR(RIGHT(G79,1)="m",RIGHT(G79,1)="H",RIGHT(G79,1)="W",RIGHT(G79,1)="C"),1,2))</f>
        <v>0</v>
      </c>
      <c r="AI79" s="58" t="str">
        <f t="shared" si="3"/>
        <v>000000</v>
      </c>
      <c r="AJ79" s="58" t="str">
        <f t="shared" ca="1" si="4"/>
        <v/>
      </c>
      <c r="AK79" s="58">
        <f t="shared" si="10"/>
        <v>0</v>
      </c>
      <c r="AL79" s="58" t="str">
        <f>IF(G79="","0",VALUE(VLOOKUP(G79,'登録データ（男）'!$V$4:$X$23,3,FALSE)))</f>
        <v>0</v>
      </c>
      <c r="AM79" s="58">
        <f t="shared" si="5"/>
        <v>0</v>
      </c>
      <c r="AN79" s="58">
        <f t="shared" si="11"/>
        <v>0</v>
      </c>
      <c r="AO79" s="58" t="str">
        <f ca="1">IF(OFFSET(B79,-MOD(ROW(B79),3),0)&lt;&gt;"",IF(RIGHT(G79,1)=")",VALUE(VLOOKUP(OFFSET(B79,-MOD(ROW(B79),3),0),'登録データ（女）'!B79,8,FALSE)),"0"),"0")</f>
        <v>0</v>
      </c>
      <c r="AP79" s="58">
        <f t="shared" ca="1" si="6"/>
        <v>0</v>
      </c>
      <c r="AQ79" s="58"/>
      <c r="AR79" s="58"/>
      <c r="AS79" s="58"/>
      <c r="AT79" s="58"/>
      <c r="AU79" s="58"/>
      <c r="AV79" s="58"/>
      <c r="AW79" s="58"/>
      <c r="AX79" s="58"/>
      <c r="AY79" s="108">
        <f>B222</f>
        <v>0</v>
      </c>
      <c r="AZ79" s="58"/>
      <c r="BA79" s="58">
        <f t="shared" si="73"/>
        <v>0</v>
      </c>
      <c r="BE79" s="58" t="str">
        <f>IF(B79="","",VLOOKUP(B79,'登録データ（女）'!$A$3:$L$402,8))</f>
        <v/>
      </c>
      <c r="BF79" s="58" t="str">
        <f>IF(B79="","",VLOOKUP(B79,'登録データ（女）'!$A$3:$L$402,11))</f>
        <v/>
      </c>
      <c r="BG79" s="58" t="str">
        <f t="shared" si="12"/>
        <v/>
      </c>
      <c r="BI79" s="58">
        <f t="shared" si="7"/>
        <v>0</v>
      </c>
    </row>
    <row r="80" spans="1:61" ht="18.75" customHeight="1" thickBot="1">
      <c r="A80" s="258"/>
      <c r="B80" s="434"/>
      <c r="C80" s="292"/>
      <c r="D80" s="292"/>
      <c r="E80" s="82" t="s">
        <v>461</v>
      </c>
      <c r="F80" s="78" t="s">
        <v>123</v>
      </c>
      <c r="G80" s="105"/>
      <c r="H80" s="175"/>
      <c r="I80" s="100"/>
      <c r="J80" s="64" t="str">
        <f t="shared" si="17"/>
        <v/>
      </c>
      <c r="K80" s="100"/>
      <c r="L80" s="64" t="str">
        <f t="shared" si="18"/>
        <v/>
      </c>
      <c r="M80" s="100"/>
      <c r="N80" s="100"/>
      <c r="O80" s="429"/>
      <c r="P80" s="430"/>
      <c r="Q80" s="431"/>
      <c r="R80" s="261"/>
      <c r="S80" s="298"/>
      <c r="V80" s="60"/>
      <c r="W80" s="58"/>
      <c r="X80" s="58"/>
      <c r="Y80" s="58"/>
      <c r="Z80" s="58"/>
      <c r="AA80" s="58"/>
      <c r="AB80" s="58"/>
      <c r="AC80" s="58"/>
      <c r="AD80" s="58">
        <f t="shared" ca="1" si="1"/>
        <v>0</v>
      </c>
      <c r="AE80" s="58">
        <f t="shared" si="13"/>
        <v>0</v>
      </c>
      <c r="AF80" s="58" t="str">
        <f>IF(G80="","0",VLOOKUP(G80,'登録データ（男）'!$V$4:$W$23,2,FALSE))</f>
        <v>0</v>
      </c>
      <c r="AG80" s="58" t="str">
        <f t="shared" si="2"/>
        <v>00</v>
      </c>
      <c r="AH80" s="58" t="str">
        <f>IF(G80="","0",IF(OR(RIGHT(G80,1)="m",RIGHT(G80,1)="H",RIGHT(G80,1)="W",RIGHT(G80,1)="C"),1,2))</f>
        <v>0</v>
      </c>
      <c r="AI80" s="58" t="str">
        <f t="shared" si="3"/>
        <v>000000</v>
      </c>
      <c r="AJ80" s="58" t="str">
        <f t="shared" ca="1" si="4"/>
        <v/>
      </c>
      <c r="AK80" s="58">
        <f t="shared" si="10"/>
        <v>0</v>
      </c>
      <c r="AL80" s="58" t="str">
        <f>IF(G80="","0",VALUE(VLOOKUP(G80,'登録データ（男）'!$V$4:$X$23,3,FALSE)))</f>
        <v>0</v>
      </c>
      <c r="AM80" s="58">
        <f t="shared" si="5"/>
        <v>0</v>
      </c>
      <c r="AN80" s="58">
        <f t="shared" si="11"/>
        <v>0</v>
      </c>
      <c r="AO80" s="58" t="str">
        <f ca="1">IF(OFFSET(B80,-MOD(ROW(B80),3),0)&lt;&gt;"",IF(RIGHT(G80,1)=")",VALUE(VLOOKUP(OFFSET(B80,-MOD(ROW(B80),3),0),'登録データ（女）'!B80,8,FALSE)),"0"),"0")</f>
        <v>0</v>
      </c>
      <c r="AP80" s="58">
        <f t="shared" ca="1" si="6"/>
        <v>0</v>
      </c>
      <c r="AQ80" s="58"/>
      <c r="AR80" s="58"/>
      <c r="AS80" s="58"/>
      <c r="AT80" s="58"/>
      <c r="AU80" s="58"/>
      <c r="AV80" s="58"/>
      <c r="AW80" s="58"/>
      <c r="AX80" s="58"/>
      <c r="AY80" s="108">
        <f>B225</f>
        <v>0</v>
      </c>
      <c r="AZ80" s="58"/>
      <c r="BA80" s="58">
        <f t="shared" si="73"/>
        <v>0</v>
      </c>
      <c r="BE80" s="58" t="str">
        <f>IF(B80="","",VLOOKUP(B80,'登録データ（女）'!$A$3:$L$402,8))</f>
        <v/>
      </c>
      <c r="BF80" s="58" t="str">
        <f>IF(B80="","",VLOOKUP(B80,'登録データ（女）'!$A$3:$L$402,11))</f>
        <v/>
      </c>
      <c r="BG80" s="58" t="str">
        <f t="shared" si="12"/>
        <v/>
      </c>
      <c r="BI80" s="58">
        <f t="shared" si="7"/>
        <v>0</v>
      </c>
    </row>
    <row r="81" spans="1:61" ht="18" customHeight="1" thickTop="1">
      <c r="A81" s="257">
        <v>22</v>
      </c>
      <c r="B81" s="432"/>
      <c r="C81" s="290" t="str">
        <f>IF(B81="","",VLOOKUP(B81,'登録データ（女）'!$A$3:$X$2000,2,FALSE))</f>
        <v/>
      </c>
      <c r="D81" s="290" t="str">
        <f>IF(B81="","",VLOOKUP(B81,'登録データ（女）'!$A$3:$X$2000,3,FALSE))</f>
        <v/>
      </c>
      <c r="E81" s="74" t="str">
        <f>IF(B81="","",VLOOKUP(B81,'登録データ（女）'!$A$3:$X$2000,7,FALSE))</f>
        <v/>
      </c>
      <c r="F81" s="72" t="s">
        <v>121</v>
      </c>
      <c r="G81" s="104"/>
      <c r="H81" s="17"/>
      <c r="I81" s="106"/>
      <c r="J81" s="107" t="str">
        <f t="shared" si="17"/>
        <v/>
      </c>
      <c r="K81" s="106"/>
      <c r="L81" s="107" t="str">
        <f t="shared" si="18"/>
        <v/>
      </c>
      <c r="M81" s="106"/>
      <c r="N81" s="106"/>
      <c r="O81" s="247"/>
      <c r="P81" s="248"/>
      <c r="Q81" s="248"/>
      <c r="R81" s="259"/>
      <c r="S81" s="296"/>
      <c r="V81" s="60"/>
      <c r="W81" s="58">
        <f>IF(B81="",0,IF(VLOOKUP(B81,'登録データ（女）'!$A$3:$AT$2000,28,FALSE)=1,0,1))</f>
        <v>0</v>
      </c>
      <c r="X81" s="58">
        <f>IF(B81="",1,0)</f>
        <v>1</v>
      </c>
      <c r="Y81" s="58">
        <f>IF(C81="",1,0)</f>
        <v>1</v>
      </c>
      <c r="Z81" s="58">
        <f>IF(D81="",1,0)</f>
        <v>1</v>
      </c>
      <c r="AA81" s="58">
        <f>IF(E81="",1,0)</f>
        <v>1</v>
      </c>
      <c r="AB81" s="58">
        <f>IF(E82="",1,0)</f>
        <v>1</v>
      </c>
      <c r="AC81" s="58">
        <f>SUM(X81:AB81)</f>
        <v>5</v>
      </c>
      <c r="AD81" s="58">
        <f t="shared" ca="1" si="1"/>
        <v>0</v>
      </c>
      <c r="AE81" s="58">
        <f t="shared" si="13"/>
        <v>0</v>
      </c>
      <c r="AF81" s="58" t="str">
        <f>IF(G81="","0",VLOOKUP(G81,'登録データ（男）'!$V$4:$W$23,2,FALSE))</f>
        <v>0</v>
      </c>
      <c r="AG81" s="58" t="str">
        <f t="shared" si="2"/>
        <v>00</v>
      </c>
      <c r="AH81" s="58" t="str">
        <f>IF(G81="","0",IF(OR(RIGHT(G81,1)="m",RIGHT(G81,1)="H",RIGHT(G81,1)="W",RIGHT(G81,1)="C",RIGHT(G81,1)=")"),1,2))</f>
        <v>0</v>
      </c>
      <c r="AI81" s="58" t="str">
        <f t="shared" si="3"/>
        <v>000000</v>
      </c>
      <c r="AJ81" s="58" t="str">
        <f t="shared" ca="1" si="4"/>
        <v/>
      </c>
      <c r="AK81" s="58">
        <f t="shared" si="10"/>
        <v>0</v>
      </c>
      <c r="AL81" s="58" t="str">
        <f>IF(G81="","0",VALUE(VLOOKUP(G81,'登録データ（男）'!$V$4:$X$23,3,FALSE)))</f>
        <v>0</v>
      </c>
      <c r="AM81" s="58">
        <f t="shared" si="5"/>
        <v>0</v>
      </c>
      <c r="AN81" s="58">
        <f t="shared" si="11"/>
        <v>0</v>
      </c>
      <c r="AO81" s="58" t="str">
        <f ca="1">IF(OFFSET(B81,-MOD(ROW(B81),3),0)&lt;&gt;"",IF(RIGHT(G81,1)=")",VALUE(VLOOKUP(OFFSET(B81,-MOD(ROW(B81),3),0),'登録データ（女）'!B81,8,FALSE)),"0"),"0")</f>
        <v>0</v>
      </c>
      <c r="AP81" s="58">
        <f t="shared" ca="1" si="6"/>
        <v>0</v>
      </c>
      <c r="AQ81" s="58" t="str">
        <f t="shared" ref="AQ81" si="77">IF(AR81="","",RANK(AR81,$AR$18:$AR$467,1))</f>
        <v/>
      </c>
      <c r="AR81" s="58" t="str">
        <f>IF(R81="","",B81)</f>
        <v/>
      </c>
      <c r="AS81" s="58" t="str">
        <f t="shared" ref="AS81" si="78">IF(AT81="","",RANK(AT81,$AT$18:$AT$467,1))</f>
        <v/>
      </c>
      <c r="AT81" s="58" t="str">
        <f>IF(S81="","",B81)</f>
        <v/>
      </c>
      <c r="AU81" s="58" t="str">
        <f t="shared" ref="AU81" si="79">IF(AV81="","",RANK(AV81,$AV$18:$AV$467,1))</f>
        <v/>
      </c>
      <c r="AV81" s="58" t="str">
        <f>IF(OR(G81="七種競技",G82="七種競技",G83="七種競技"),B81,"")</f>
        <v/>
      </c>
      <c r="AW81" s="58"/>
      <c r="AX81" s="58">
        <f>B81</f>
        <v>0</v>
      </c>
      <c r="AY81" s="108">
        <f>B228</f>
        <v>0</v>
      </c>
      <c r="AZ81" s="58"/>
      <c r="BA81" s="58">
        <f t="shared" si="73"/>
        <v>0</v>
      </c>
      <c r="BE81" s="58" t="str">
        <f>IF(B81="","",VLOOKUP(B81,'登録データ（女）'!$A$3:$L$402,8))</f>
        <v/>
      </c>
      <c r="BF81" s="58" t="str">
        <f>IF(B81="","",VLOOKUP(B81,'登録データ（女）'!$A$3:$L$402,11))</f>
        <v/>
      </c>
      <c r="BG81" s="58" t="str">
        <f t="shared" si="12"/>
        <v/>
      </c>
      <c r="BI81" s="58">
        <f t="shared" si="7"/>
        <v>0</v>
      </c>
    </row>
    <row r="82" spans="1:61" ht="18.75" customHeight="1">
      <c r="A82" s="250"/>
      <c r="B82" s="433"/>
      <c r="C82" s="291"/>
      <c r="D82" s="291"/>
      <c r="E82" s="169"/>
      <c r="F82" s="58" t="s">
        <v>122</v>
      </c>
      <c r="G82" s="104"/>
      <c r="H82" s="17"/>
      <c r="I82" s="101"/>
      <c r="J82" s="107" t="str">
        <f t="shared" si="17"/>
        <v/>
      </c>
      <c r="K82" s="106"/>
      <c r="L82" s="107" t="str">
        <f t="shared" si="18"/>
        <v/>
      </c>
      <c r="M82" s="101"/>
      <c r="N82" s="101"/>
      <c r="O82" s="275"/>
      <c r="P82" s="276"/>
      <c r="Q82" s="276"/>
      <c r="R82" s="260"/>
      <c r="S82" s="297"/>
      <c r="V82" s="60"/>
      <c r="W82" s="58"/>
      <c r="X82" s="58"/>
      <c r="Y82" s="58"/>
      <c r="Z82" s="58"/>
      <c r="AA82" s="58"/>
      <c r="AB82" s="58"/>
      <c r="AC82" s="58"/>
      <c r="AD82" s="58">
        <f t="shared" ref="AD82:AD145" ca="1" si="80">COUNTIF(OFFSET(G82,-MOD(ROW(G82),3),0,3,1),G82)</f>
        <v>0</v>
      </c>
      <c r="AE82" s="58">
        <f t="shared" si="13"/>
        <v>0</v>
      </c>
      <c r="AF82" s="58" t="str">
        <f>IF(G82="","0",VLOOKUP(G82,'登録データ（男）'!$V$4:$W$23,2,FALSE))</f>
        <v>0</v>
      </c>
      <c r="AG82" s="58" t="str">
        <f t="shared" ref="AG82:AG145" si="81">IF(M82="","00",IF(LEN(M82)=1,M82*10,M82))</f>
        <v>00</v>
      </c>
      <c r="AH82" s="58" t="str">
        <f>IF(G82="","0",IF(OR(RIGHT(G82,1)="m",RIGHT(G82,1)="H",RIGHT(G82,1)="W",RIGHT(G82,1)="C"),1,2))</f>
        <v>0</v>
      </c>
      <c r="AI82" s="58" t="str">
        <f t="shared" ref="AI82:AI145" si="82">IF(AH82=2,IF(K82="","0000",CONCATENATE(RIGHT(K82+100,2),RIGHT(AG82+100,2))),IF(K82="","000000",CONCATENATE(RIGHT(I82+100,2),RIGHT(K82+100,2),RIGHT(AG82+100,2))))</f>
        <v>000000</v>
      </c>
      <c r="AJ82" s="58" t="str">
        <f t="shared" ca="1" si="4"/>
        <v/>
      </c>
      <c r="AK82" s="58">
        <f t="shared" si="10"/>
        <v>0</v>
      </c>
      <c r="AL82" s="58" t="str">
        <f>IF(G82="","0",VALUE(VLOOKUP(G82,'登録データ（男）'!$V$4:$X$23,3,FALSE)))</f>
        <v>0</v>
      </c>
      <c r="AM82" s="58">
        <f t="shared" ref="AM82:AM145" si="83">IF(G82="",0,IF(G82="七種競技",0,IF(K82&lt;&gt;"",0,1)))</f>
        <v>0</v>
      </c>
      <c r="AN82" s="58">
        <f t="shared" si="11"/>
        <v>0</v>
      </c>
      <c r="AO82" s="58" t="str">
        <f ca="1">IF(OFFSET(B82,-MOD(ROW(B82),3),0)&lt;&gt;"",IF(RIGHT(G82,1)=")",VALUE(VLOOKUP(OFFSET(B82,-MOD(ROW(B82),3),0),'登録データ（女）'!B82,8,FALSE)),"0"),"0")</f>
        <v>0</v>
      </c>
      <c r="AP82" s="58">
        <f t="shared" ref="AP82:AP145" ca="1" si="84">IF(AO82=0,0,IF(RIGHT(G82,1)&lt;&gt;")",0,IF(VALUE(LEFT(AO82,2))&gt;96,0,1)))</f>
        <v>0</v>
      </c>
      <c r="AQ82" s="58"/>
      <c r="AR82" s="58"/>
      <c r="AS82" s="58"/>
      <c r="AT82" s="58"/>
      <c r="AU82" s="58"/>
      <c r="AV82" s="58"/>
      <c r="AW82" s="58"/>
      <c r="AX82" s="58"/>
      <c r="AY82" s="108">
        <f>B231</f>
        <v>0</v>
      </c>
      <c r="AZ82" s="58"/>
      <c r="BA82" s="58">
        <f t="shared" si="73"/>
        <v>0</v>
      </c>
      <c r="BE82" s="58" t="str">
        <f>IF(B82="","",VLOOKUP(B82,'登録データ（女）'!$A$3:$L$402,8))</f>
        <v/>
      </c>
      <c r="BF82" s="58" t="str">
        <f>IF(B82="","",VLOOKUP(B82,'登録データ（女）'!$A$3:$L$402,11))</f>
        <v/>
      </c>
      <c r="BG82" s="58" t="str">
        <f t="shared" si="12"/>
        <v/>
      </c>
      <c r="BI82" s="58">
        <f t="shared" ref="BI82:BI145" si="85">IF(H82="",0,1)</f>
        <v>0</v>
      </c>
    </row>
    <row r="83" spans="1:61" ht="18.75" customHeight="1" thickBot="1">
      <c r="A83" s="258"/>
      <c r="B83" s="434"/>
      <c r="C83" s="292"/>
      <c r="D83" s="292"/>
      <c r="E83" s="82" t="s">
        <v>461</v>
      </c>
      <c r="F83" s="78" t="s">
        <v>123</v>
      </c>
      <c r="G83" s="105"/>
      <c r="H83" s="175"/>
      <c r="I83" s="100"/>
      <c r="J83" s="64" t="str">
        <f t="shared" si="17"/>
        <v/>
      </c>
      <c r="K83" s="100"/>
      <c r="L83" s="64" t="str">
        <f t="shared" si="18"/>
        <v/>
      </c>
      <c r="M83" s="100"/>
      <c r="N83" s="100"/>
      <c r="O83" s="429"/>
      <c r="P83" s="430"/>
      <c r="Q83" s="431"/>
      <c r="R83" s="261"/>
      <c r="S83" s="298"/>
      <c r="V83" s="60"/>
      <c r="W83" s="58"/>
      <c r="X83" s="58"/>
      <c r="Y83" s="58"/>
      <c r="Z83" s="58"/>
      <c r="AA83" s="58"/>
      <c r="AB83" s="58"/>
      <c r="AC83" s="58"/>
      <c r="AD83" s="58">
        <f t="shared" ca="1" si="80"/>
        <v>0</v>
      </c>
      <c r="AE83" s="58">
        <f t="shared" si="13"/>
        <v>0</v>
      </c>
      <c r="AF83" s="58" t="str">
        <f>IF(G83="","0",VLOOKUP(G83,'登録データ（男）'!$V$4:$W$23,2,FALSE))</f>
        <v>0</v>
      </c>
      <c r="AG83" s="58" t="str">
        <f t="shared" si="81"/>
        <v>00</v>
      </c>
      <c r="AH83" s="58" t="str">
        <f>IF(G83="","0",IF(OR(RIGHT(G83,1)="m",RIGHT(G83,1)="H",RIGHT(G83,1)="W",RIGHT(G83,1)="C"),1,2))</f>
        <v>0</v>
      </c>
      <c r="AI83" s="58" t="str">
        <f t="shared" si="82"/>
        <v>000000</v>
      </c>
      <c r="AJ83" s="58" t="str">
        <f t="shared" ca="1" si="4"/>
        <v/>
      </c>
      <c r="AK83" s="58">
        <f t="shared" ref="AK83:AK146" si="86">VALUE(AI83)</f>
        <v>0</v>
      </c>
      <c r="AL83" s="58" t="str">
        <f>IF(G83="","0",VALUE(VLOOKUP(G83,'登録データ（男）'!$V$4:$X$23,3,FALSE)))</f>
        <v>0</v>
      </c>
      <c r="AM83" s="58">
        <f t="shared" si="83"/>
        <v>0</v>
      </c>
      <c r="AN83" s="58">
        <f t="shared" ref="AN83:AN146" si="87">IF(AK83&gt;AL83,1,0)</f>
        <v>0</v>
      </c>
      <c r="AO83" s="58" t="str">
        <f ca="1">IF(OFFSET(B83,-MOD(ROW(B83),3),0)&lt;&gt;"",IF(RIGHT(G83,1)=")",VALUE(VLOOKUP(OFFSET(B83,-MOD(ROW(B83),3),0),'登録データ（女）'!B83,8,FALSE)),"0"),"0")</f>
        <v>0</v>
      </c>
      <c r="AP83" s="58">
        <f t="shared" ca="1" si="84"/>
        <v>0</v>
      </c>
      <c r="AQ83" s="58"/>
      <c r="AR83" s="58"/>
      <c r="AS83" s="58"/>
      <c r="AT83" s="58"/>
      <c r="AU83" s="58"/>
      <c r="AV83" s="58"/>
      <c r="AW83" s="58"/>
      <c r="AX83" s="58"/>
      <c r="AY83" s="108">
        <f>B234</f>
        <v>0</v>
      </c>
      <c r="AZ83" s="58"/>
      <c r="BA83" s="58">
        <f t="shared" si="73"/>
        <v>0</v>
      </c>
      <c r="BE83" s="58" t="str">
        <f>IF(B83="","",VLOOKUP(B83,'登録データ（女）'!$A$3:$L$402,8))</f>
        <v/>
      </c>
      <c r="BF83" s="58" t="str">
        <f>IF(B83="","",VLOOKUP(B83,'登録データ（女）'!$A$3:$L$402,11))</f>
        <v/>
      </c>
      <c r="BG83" s="58" t="str">
        <f t="shared" ref="BG83:BG146" si="88">CONCATENATE(BE83,BF83)</f>
        <v/>
      </c>
      <c r="BI83" s="58">
        <f t="shared" si="85"/>
        <v>0</v>
      </c>
    </row>
    <row r="84" spans="1:61" ht="18" customHeight="1" thickTop="1">
      <c r="A84" s="257">
        <v>23</v>
      </c>
      <c r="B84" s="432"/>
      <c r="C84" s="290" t="str">
        <f>IF(B84="","",VLOOKUP(B84,'登録データ（女）'!$A$3:$X$2000,2,FALSE))</f>
        <v/>
      </c>
      <c r="D84" s="290" t="str">
        <f>IF(B84="","",VLOOKUP(B84,'登録データ（女）'!$A$3:$X$2000,3,FALSE))</f>
        <v/>
      </c>
      <c r="E84" s="74" t="str">
        <f>IF(B84="","",VLOOKUP(B84,'登録データ（女）'!$A$3:$X$2000,7,FALSE))</f>
        <v/>
      </c>
      <c r="F84" s="72" t="s">
        <v>121</v>
      </c>
      <c r="G84" s="104"/>
      <c r="H84" s="17"/>
      <c r="I84" s="106"/>
      <c r="J84" s="107" t="str">
        <f t="shared" si="17"/>
        <v/>
      </c>
      <c r="K84" s="106"/>
      <c r="L84" s="107" t="str">
        <f t="shared" si="18"/>
        <v/>
      </c>
      <c r="M84" s="106"/>
      <c r="N84" s="106"/>
      <c r="O84" s="247"/>
      <c r="P84" s="248"/>
      <c r="Q84" s="248"/>
      <c r="R84" s="259"/>
      <c r="S84" s="296"/>
      <c r="V84" s="60"/>
      <c r="W84" s="58">
        <f>IF(B84="",0,IF(VLOOKUP(B84,'登録データ（女）'!$A$3:$AT$2000,28,FALSE)=1,0,1))</f>
        <v>0</v>
      </c>
      <c r="X84" s="58">
        <f>IF(B84="",1,0)</f>
        <v>1</v>
      </c>
      <c r="Y84" s="58">
        <f>IF(C84="",1,0)</f>
        <v>1</v>
      </c>
      <c r="Z84" s="58">
        <f>IF(D84="",1,0)</f>
        <v>1</v>
      </c>
      <c r="AA84" s="58">
        <f>IF(E84="",1,0)</f>
        <v>1</v>
      </c>
      <c r="AB84" s="58">
        <f>IF(E85="",1,0)</f>
        <v>1</v>
      </c>
      <c r="AC84" s="58">
        <f>SUM(X84:AB84)</f>
        <v>5</v>
      </c>
      <c r="AD84" s="58">
        <f t="shared" ca="1" si="80"/>
        <v>0</v>
      </c>
      <c r="AE84" s="58">
        <f t="shared" si="13"/>
        <v>0</v>
      </c>
      <c r="AF84" s="58" t="str">
        <f>IF(G84="","0",VLOOKUP(G84,'登録データ（男）'!$V$4:$W$23,2,FALSE))</f>
        <v>0</v>
      </c>
      <c r="AG84" s="58" t="str">
        <f t="shared" si="81"/>
        <v>00</v>
      </c>
      <c r="AH84" s="58" t="str">
        <f>IF(G84="","0",IF(OR(RIGHT(G84,1)="m",RIGHT(G84,1)="H",RIGHT(G84,1)="W",RIGHT(G84,1)="C",RIGHT(G84,1)=")"),1,2))</f>
        <v>0</v>
      </c>
      <c r="AI84" s="58" t="str">
        <f t="shared" si="82"/>
        <v>000000</v>
      </c>
      <c r="AJ84" s="58" t="str">
        <f t="shared" ref="AJ84:AJ147" ca="1" si="89">IF(G84="","",IF(OFFSET(B84,-MOD(ROW(B84),3),0)="","0",CONCATENATE(AF84," ",IF(AH84=1,RIGHT(AI84+10000000,7),RIGHT(AI84+100000,5)))))</f>
        <v/>
      </c>
      <c r="AK84" s="58">
        <f t="shared" si="86"/>
        <v>0</v>
      </c>
      <c r="AL84" s="58" t="str">
        <f>IF(G84="","0",VALUE(VLOOKUP(G84,'登録データ（男）'!$V$4:$X$23,3,FALSE)))</f>
        <v>0</v>
      </c>
      <c r="AM84" s="58">
        <f t="shared" si="83"/>
        <v>0</v>
      </c>
      <c r="AN84" s="58">
        <f t="shared" si="87"/>
        <v>0</v>
      </c>
      <c r="AO84" s="58" t="str">
        <f ca="1">IF(OFFSET(B84,-MOD(ROW(B84),3),0)&lt;&gt;"",IF(RIGHT(G84,1)=")",VALUE(VLOOKUP(OFFSET(B84,-MOD(ROW(B84),3),0),'登録データ（女）'!B84,8,FALSE)),"0"),"0")</f>
        <v>0</v>
      </c>
      <c r="AP84" s="58">
        <f t="shared" ca="1" si="84"/>
        <v>0</v>
      </c>
      <c r="AQ84" s="58" t="str">
        <f t="shared" ref="AQ84" si="90">IF(AR84="","",RANK(AR84,$AR$18:$AR$467,1))</f>
        <v/>
      </c>
      <c r="AR84" s="58" t="str">
        <f>IF(R84="","",B84)</f>
        <v/>
      </c>
      <c r="AS84" s="58" t="str">
        <f t="shared" ref="AS84" si="91">IF(AT84="","",RANK(AT84,$AT$18:$AT$467,1))</f>
        <v/>
      </c>
      <c r="AT84" s="58" t="str">
        <f>IF(S84="","",B84)</f>
        <v/>
      </c>
      <c r="AU84" s="58" t="str">
        <f t="shared" ref="AU84" si="92">IF(AV84="","",RANK(AV84,$AV$18:$AV$467,1))</f>
        <v/>
      </c>
      <c r="AV84" s="58" t="str">
        <f>IF(OR(G84="七種競技",G85="七種競技",G86="七種競技"),B84,"")</f>
        <v/>
      </c>
      <c r="AW84" s="58"/>
      <c r="AX84" s="58">
        <f>B84</f>
        <v>0</v>
      </c>
      <c r="AY84" s="108">
        <f>B237</f>
        <v>0</v>
      </c>
      <c r="AZ84" s="58"/>
      <c r="BA84" s="58">
        <f t="shared" si="73"/>
        <v>0</v>
      </c>
      <c r="BE84" s="58" t="str">
        <f>IF(B84="","",VLOOKUP(B84,'登録データ（女）'!$A$3:$L$402,8))</f>
        <v/>
      </c>
      <c r="BF84" s="58" t="str">
        <f>IF(B84="","",VLOOKUP(B84,'登録データ（女）'!$A$3:$L$402,11))</f>
        <v/>
      </c>
      <c r="BG84" s="58" t="str">
        <f t="shared" si="88"/>
        <v/>
      </c>
      <c r="BI84" s="58">
        <f t="shared" si="85"/>
        <v>0</v>
      </c>
    </row>
    <row r="85" spans="1:61" ht="18.75" customHeight="1">
      <c r="A85" s="250"/>
      <c r="B85" s="433"/>
      <c r="C85" s="291"/>
      <c r="D85" s="291"/>
      <c r="E85" s="169"/>
      <c r="F85" s="58" t="s">
        <v>122</v>
      </c>
      <c r="G85" s="104"/>
      <c r="H85" s="17"/>
      <c r="I85" s="101"/>
      <c r="J85" s="107" t="str">
        <f t="shared" si="17"/>
        <v/>
      </c>
      <c r="K85" s="106"/>
      <c r="L85" s="107" t="str">
        <f t="shared" si="18"/>
        <v/>
      </c>
      <c r="M85" s="101"/>
      <c r="N85" s="101"/>
      <c r="O85" s="275"/>
      <c r="P85" s="276"/>
      <c r="Q85" s="276"/>
      <c r="R85" s="260"/>
      <c r="S85" s="297"/>
      <c r="V85" s="60"/>
      <c r="W85" s="58"/>
      <c r="X85" s="58"/>
      <c r="Y85" s="58"/>
      <c r="Z85" s="58"/>
      <c r="AA85" s="58"/>
      <c r="AB85" s="58"/>
      <c r="AC85" s="58"/>
      <c r="AD85" s="58">
        <f t="shared" ca="1" si="80"/>
        <v>0</v>
      </c>
      <c r="AE85" s="58">
        <f t="shared" ref="AE85:AE148" si="93">IF(OR(RIGHT(G85,1)="m",RIGHT(G85,1)="H",RIGHT(G85,1)="C"),IF(VALUE(K85)&gt;59,1,0),0)</f>
        <v>0</v>
      </c>
      <c r="AF85" s="58" t="str">
        <f>IF(G85="","0",VLOOKUP(G85,'登録データ（男）'!$V$4:$W$23,2,FALSE))</f>
        <v>0</v>
      </c>
      <c r="AG85" s="58" t="str">
        <f t="shared" si="81"/>
        <v>00</v>
      </c>
      <c r="AH85" s="58" t="str">
        <f>IF(G85="","0",IF(OR(RIGHT(G85,1)="m",RIGHT(G85,1)="H",RIGHT(G85,1)="W",RIGHT(G85,1)="C"),1,2))</f>
        <v>0</v>
      </c>
      <c r="AI85" s="58" t="str">
        <f t="shared" si="82"/>
        <v>000000</v>
      </c>
      <c r="AJ85" s="58" t="str">
        <f t="shared" ca="1" si="89"/>
        <v/>
      </c>
      <c r="AK85" s="58">
        <f t="shared" si="86"/>
        <v>0</v>
      </c>
      <c r="AL85" s="58" t="str">
        <f>IF(G85="","0",VALUE(VLOOKUP(G85,'登録データ（男）'!$V$4:$X$23,3,FALSE)))</f>
        <v>0</v>
      </c>
      <c r="AM85" s="58">
        <f t="shared" si="83"/>
        <v>0</v>
      </c>
      <c r="AN85" s="58">
        <f t="shared" si="87"/>
        <v>0</v>
      </c>
      <c r="AO85" s="58" t="str">
        <f ca="1">IF(OFFSET(B85,-MOD(ROW(B85),3),0)&lt;&gt;"",IF(RIGHT(G85,1)=")",VALUE(VLOOKUP(OFFSET(B85,-MOD(ROW(B85),3),0),'登録データ（女）'!B85,8,FALSE)),"0"),"0")</f>
        <v>0</v>
      </c>
      <c r="AP85" s="58">
        <f t="shared" ca="1" si="84"/>
        <v>0</v>
      </c>
      <c r="AQ85" s="58"/>
      <c r="AR85" s="58"/>
      <c r="AS85" s="58"/>
      <c r="AT85" s="58"/>
      <c r="AU85" s="58"/>
      <c r="AV85" s="58"/>
      <c r="AW85" s="58"/>
      <c r="AX85" s="58"/>
      <c r="AY85" s="108">
        <f>B240</f>
        <v>0</v>
      </c>
      <c r="AZ85" s="58"/>
      <c r="BA85" s="58">
        <f t="shared" si="73"/>
        <v>0</v>
      </c>
      <c r="BE85" s="58" t="str">
        <f>IF(B85="","",VLOOKUP(B85,'登録データ（女）'!$A$3:$L$402,8))</f>
        <v/>
      </c>
      <c r="BF85" s="58" t="str">
        <f>IF(B85="","",VLOOKUP(B85,'登録データ（女）'!$A$3:$L$402,11))</f>
        <v/>
      </c>
      <c r="BG85" s="58" t="str">
        <f t="shared" si="88"/>
        <v/>
      </c>
      <c r="BI85" s="58">
        <f t="shared" si="85"/>
        <v>0</v>
      </c>
    </row>
    <row r="86" spans="1:61" ht="18.75" customHeight="1" thickBot="1">
      <c r="A86" s="258"/>
      <c r="B86" s="434"/>
      <c r="C86" s="292"/>
      <c r="D86" s="292"/>
      <c r="E86" s="82" t="s">
        <v>461</v>
      </c>
      <c r="F86" s="78" t="s">
        <v>123</v>
      </c>
      <c r="G86" s="105"/>
      <c r="H86" s="175"/>
      <c r="I86" s="100"/>
      <c r="J86" s="64" t="str">
        <f t="shared" ref="J86:J149" si="94">IF(G86="","",IF(AH86=2,"","分"))</f>
        <v/>
      </c>
      <c r="K86" s="100"/>
      <c r="L86" s="64" t="str">
        <f t="shared" ref="L86:L149" si="95">IF(OR(G86="",G86="七種競技"),"",IF(AH86=2,"m","秒"))</f>
        <v/>
      </c>
      <c r="M86" s="100"/>
      <c r="N86" s="100"/>
      <c r="O86" s="429"/>
      <c r="P86" s="430"/>
      <c r="Q86" s="431"/>
      <c r="R86" s="261"/>
      <c r="S86" s="298"/>
      <c r="V86" s="60"/>
      <c r="W86" s="58"/>
      <c r="X86" s="58"/>
      <c r="Y86" s="58"/>
      <c r="Z86" s="58"/>
      <c r="AA86" s="58"/>
      <c r="AB86" s="58"/>
      <c r="AC86" s="58"/>
      <c r="AD86" s="58">
        <f t="shared" ca="1" si="80"/>
        <v>0</v>
      </c>
      <c r="AE86" s="58">
        <f t="shared" si="93"/>
        <v>0</v>
      </c>
      <c r="AF86" s="58" t="str">
        <f>IF(G86="","0",VLOOKUP(G86,'登録データ（男）'!$V$4:$W$23,2,FALSE))</f>
        <v>0</v>
      </c>
      <c r="AG86" s="58" t="str">
        <f t="shared" si="81"/>
        <v>00</v>
      </c>
      <c r="AH86" s="58" t="str">
        <f>IF(G86="","0",IF(OR(RIGHT(G86,1)="m",RIGHT(G86,1)="H",RIGHT(G86,1)="W",RIGHT(G86,1)="C"),1,2))</f>
        <v>0</v>
      </c>
      <c r="AI86" s="58" t="str">
        <f t="shared" si="82"/>
        <v>000000</v>
      </c>
      <c r="AJ86" s="58" t="str">
        <f t="shared" ca="1" si="89"/>
        <v/>
      </c>
      <c r="AK86" s="58">
        <f t="shared" si="86"/>
        <v>0</v>
      </c>
      <c r="AL86" s="58" t="str">
        <f>IF(G86="","0",VALUE(VLOOKUP(G86,'登録データ（男）'!$V$4:$X$23,3,FALSE)))</f>
        <v>0</v>
      </c>
      <c r="AM86" s="58">
        <f t="shared" si="83"/>
        <v>0</v>
      </c>
      <c r="AN86" s="58">
        <f t="shared" si="87"/>
        <v>0</v>
      </c>
      <c r="AO86" s="58" t="str">
        <f ca="1">IF(OFFSET(B86,-MOD(ROW(B86),3),0)&lt;&gt;"",IF(RIGHT(G86,1)=")",VALUE(VLOOKUP(OFFSET(B86,-MOD(ROW(B86),3),0),'登録データ（女）'!B86,8,FALSE)),"0"),"0")</f>
        <v>0</v>
      </c>
      <c r="AP86" s="58">
        <f t="shared" ca="1" si="84"/>
        <v>0</v>
      </c>
      <c r="AQ86" s="58"/>
      <c r="AR86" s="58"/>
      <c r="AS86" s="58"/>
      <c r="AT86" s="58"/>
      <c r="AU86" s="58"/>
      <c r="AV86" s="58"/>
      <c r="AW86" s="58"/>
      <c r="AX86" s="58"/>
      <c r="AY86" s="108">
        <f>B243</f>
        <v>0</v>
      </c>
      <c r="AZ86" s="58"/>
      <c r="BA86" s="58">
        <f t="shared" si="73"/>
        <v>0</v>
      </c>
      <c r="BE86" s="58" t="str">
        <f>IF(B86="","",VLOOKUP(B86,'登録データ（女）'!$A$3:$L$402,8))</f>
        <v/>
      </c>
      <c r="BF86" s="58" t="str">
        <f>IF(B86="","",VLOOKUP(B86,'登録データ（女）'!$A$3:$L$402,11))</f>
        <v/>
      </c>
      <c r="BG86" s="58" t="str">
        <f t="shared" si="88"/>
        <v/>
      </c>
      <c r="BI86" s="58">
        <f t="shared" si="85"/>
        <v>0</v>
      </c>
    </row>
    <row r="87" spans="1:61" ht="18.75" customHeight="1" thickTop="1">
      <c r="A87" s="257">
        <v>24</v>
      </c>
      <c r="B87" s="432"/>
      <c r="C87" s="290" t="str">
        <f>IF(B87="","",VLOOKUP(B87,'登録データ（女）'!$A$3:$X$2000,2,FALSE))</f>
        <v/>
      </c>
      <c r="D87" s="290" t="str">
        <f>IF(B87="","",VLOOKUP(B87,'登録データ（女）'!$A$3:$X$2000,3,FALSE))</f>
        <v/>
      </c>
      <c r="E87" s="74" t="str">
        <f>IF(B87="","",VLOOKUP(B87,'登録データ（女）'!$A$3:$X$2000,7,FALSE))</f>
        <v/>
      </c>
      <c r="F87" s="72" t="s">
        <v>121</v>
      </c>
      <c r="G87" s="104"/>
      <c r="H87" s="17"/>
      <c r="I87" s="106"/>
      <c r="J87" s="107" t="str">
        <f t="shared" si="94"/>
        <v/>
      </c>
      <c r="K87" s="106"/>
      <c r="L87" s="107" t="str">
        <f t="shared" si="95"/>
        <v/>
      </c>
      <c r="M87" s="106"/>
      <c r="N87" s="106"/>
      <c r="O87" s="247"/>
      <c r="P87" s="248"/>
      <c r="Q87" s="248"/>
      <c r="R87" s="259"/>
      <c r="S87" s="296"/>
      <c r="V87" s="60"/>
      <c r="W87" s="58">
        <f>IF(B87="",0,IF(VLOOKUP(B87,'登録データ（女）'!$A$3:$AT$2000,28,FALSE)=1,0,1))</f>
        <v>0</v>
      </c>
      <c r="X87" s="58">
        <f>IF(B87="",1,0)</f>
        <v>1</v>
      </c>
      <c r="Y87" s="58">
        <f>IF(C87="",1,0)</f>
        <v>1</v>
      </c>
      <c r="Z87" s="58">
        <f>IF(D87="",1,0)</f>
        <v>1</v>
      </c>
      <c r="AA87" s="58">
        <f>IF(E87="",1,0)</f>
        <v>1</v>
      </c>
      <c r="AB87" s="58">
        <f>IF(E88="",1,0)</f>
        <v>1</v>
      </c>
      <c r="AC87" s="58">
        <f>SUM(X87:AB87)</f>
        <v>5</v>
      </c>
      <c r="AD87" s="58">
        <f t="shared" ca="1" si="80"/>
        <v>0</v>
      </c>
      <c r="AE87" s="58">
        <f t="shared" si="93"/>
        <v>0</v>
      </c>
      <c r="AF87" s="58" t="str">
        <f>IF(G87="","0",VLOOKUP(G87,'登録データ（男）'!$V$4:$W$23,2,FALSE))</f>
        <v>0</v>
      </c>
      <c r="AG87" s="58" t="str">
        <f t="shared" si="81"/>
        <v>00</v>
      </c>
      <c r="AH87" s="58" t="str">
        <f>IF(G87="","0",IF(OR(RIGHT(G87,1)="m",RIGHT(G87,1)="H",RIGHT(G87,1)="W",RIGHT(G87,1)="C",RIGHT(G87,1)=")"),1,2))</f>
        <v>0</v>
      </c>
      <c r="AI87" s="58" t="str">
        <f t="shared" si="82"/>
        <v>000000</v>
      </c>
      <c r="AJ87" s="58" t="str">
        <f t="shared" ca="1" si="89"/>
        <v/>
      </c>
      <c r="AK87" s="58">
        <f t="shared" si="86"/>
        <v>0</v>
      </c>
      <c r="AL87" s="58" t="str">
        <f>IF(G87="","0",VALUE(VLOOKUP(G87,'登録データ（男）'!$V$4:$X$23,3,FALSE)))</f>
        <v>0</v>
      </c>
      <c r="AM87" s="58">
        <f t="shared" si="83"/>
        <v>0</v>
      </c>
      <c r="AN87" s="58">
        <f t="shared" si="87"/>
        <v>0</v>
      </c>
      <c r="AO87" s="58" t="str">
        <f ca="1">IF(OFFSET(B87,-MOD(ROW(B87),3),0)&lt;&gt;"",IF(RIGHT(G87,1)=")",VALUE(VLOOKUP(OFFSET(B87,-MOD(ROW(B87),3),0),'登録データ（女）'!B87,8,FALSE)),"0"),"0")</f>
        <v>0</v>
      </c>
      <c r="AP87" s="58">
        <f t="shared" ca="1" si="84"/>
        <v>0</v>
      </c>
      <c r="AQ87" s="58" t="str">
        <f t="shared" ref="AQ87" si="96">IF(AR87="","",RANK(AR87,$AR$18:$AR$467,1))</f>
        <v/>
      </c>
      <c r="AR87" s="58" t="str">
        <f>IF(R87="","",B87)</f>
        <v/>
      </c>
      <c r="AS87" s="58" t="str">
        <f t="shared" ref="AS87" si="97">IF(AT87="","",RANK(AT87,$AT$18:$AT$467,1))</f>
        <v/>
      </c>
      <c r="AT87" s="58" t="str">
        <f>IF(S87="","",B87)</f>
        <v/>
      </c>
      <c r="AU87" s="58" t="str">
        <f t="shared" ref="AU87" si="98">IF(AV87="","",RANK(AV87,$AV$18:$AV$467,1))</f>
        <v/>
      </c>
      <c r="AV87" s="58" t="str">
        <f>IF(OR(G87="七種競技",G88="七種競技",G89="七種競技"),B87,"")</f>
        <v/>
      </c>
      <c r="AW87" s="58"/>
      <c r="AX87" s="58">
        <f>B87</f>
        <v>0</v>
      </c>
      <c r="AY87" s="108">
        <f>B246</f>
        <v>0</v>
      </c>
      <c r="AZ87" s="58"/>
      <c r="BA87" s="58">
        <f t="shared" si="73"/>
        <v>0</v>
      </c>
      <c r="BE87" s="58" t="str">
        <f>IF(B87="","",VLOOKUP(B87,'登録データ（女）'!$A$3:$L$402,8))</f>
        <v/>
      </c>
      <c r="BF87" s="58" t="str">
        <f>IF(B87="","",VLOOKUP(B87,'登録データ（女）'!$A$3:$L$402,11))</f>
        <v/>
      </c>
      <c r="BG87" s="58" t="str">
        <f t="shared" si="88"/>
        <v/>
      </c>
      <c r="BI87" s="58">
        <f t="shared" si="85"/>
        <v>0</v>
      </c>
    </row>
    <row r="88" spans="1:61" ht="18.75" customHeight="1">
      <c r="A88" s="250"/>
      <c r="B88" s="433"/>
      <c r="C88" s="291"/>
      <c r="D88" s="291"/>
      <c r="E88" s="169"/>
      <c r="F88" s="58" t="s">
        <v>122</v>
      </c>
      <c r="G88" s="104"/>
      <c r="H88" s="17"/>
      <c r="I88" s="101"/>
      <c r="J88" s="107" t="str">
        <f t="shared" si="94"/>
        <v/>
      </c>
      <c r="K88" s="106"/>
      <c r="L88" s="107" t="str">
        <f t="shared" si="95"/>
        <v/>
      </c>
      <c r="M88" s="101"/>
      <c r="N88" s="101"/>
      <c r="O88" s="275"/>
      <c r="P88" s="276"/>
      <c r="Q88" s="276"/>
      <c r="R88" s="260"/>
      <c r="S88" s="297"/>
      <c r="V88" s="60"/>
      <c r="W88" s="58"/>
      <c r="X88" s="58"/>
      <c r="Y88" s="58"/>
      <c r="Z88" s="58"/>
      <c r="AA88" s="58"/>
      <c r="AB88" s="58"/>
      <c r="AC88" s="58"/>
      <c r="AD88" s="58">
        <f t="shared" ca="1" si="80"/>
        <v>0</v>
      </c>
      <c r="AE88" s="58">
        <f t="shared" si="93"/>
        <v>0</v>
      </c>
      <c r="AF88" s="58" t="str">
        <f>IF(G88="","0",VLOOKUP(G88,'登録データ（男）'!$V$4:$W$23,2,FALSE))</f>
        <v>0</v>
      </c>
      <c r="AG88" s="58" t="str">
        <f t="shared" si="81"/>
        <v>00</v>
      </c>
      <c r="AH88" s="58" t="str">
        <f>IF(G88="","0",IF(OR(RIGHT(G88,1)="m",RIGHT(G88,1)="H",RIGHT(G88,1)="W",RIGHT(G88,1)="C"),1,2))</f>
        <v>0</v>
      </c>
      <c r="AI88" s="58" t="str">
        <f t="shared" si="82"/>
        <v>000000</v>
      </c>
      <c r="AJ88" s="58" t="str">
        <f t="shared" ca="1" si="89"/>
        <v/>
      </c>
      <c r="AK88" s="58">
        <f t="shared" si="86"/>
        <v>0</v>
      </c>
      <c r="AL88" s="58" t="str">
        <f>IF(G88="","0",VALUE(VLOOKUP(G88,'登録データ（男）'!$V$4:$X$23,3,FALSE)))</f>
        <v>0</v>
      </c>
      <c r="AM88" s="58">
        <f t="shared" si="83"/>
        <v>0</v>
      </c>
      <c r="AN88" s="58">
        <f t="shared" si="87"/>
        <v>0</v>
      </c>
      <c r="AO88" s="58" t="str">
        <f ca="1">IF(OFFSET(B88,-MOD(ROW(B88),3),0)&lt;&gt;"",IF(RIGHT(G88,1)=")",VALUE(VLOOKUP(OFFSET(B88,-MOD(ROW(B88),3),0),'登録データ（女）'!B88,8,FALSE)),"0"),"0")</f>
        <v>0</v>
      </c>
      <c r="AP88" s="58">
        <f t="shared" ca="1" si="84"/>
        <v>0</v>
      </c>
      <c r="AQ88" s="58"/>
      <c r="AR88" s="58"/>
      <c r="AS88" s="58"/>
      <c r="AT88" s="58"/>
      <c r="AU88" s="58"/>
      <c r="AV88" s="58"/>
      <c r="AW88" s="58"/>
      <c r="AX88" s="58"/>
      <c r="AY88" s="108">
        <f>B249</f>
        <v>0</v>
      </c>
      <c r="AZ88" s="58"/>
      <c r="BA88" s="58">
        <f t="shared" si="73"/>
        <v>0</v>
      </c>
      <c r="BE88" s="58" t="str">
        <f>IF(B88="","",VLOOKUP(B88,'登録データ（女）'!$A$3:$L$402,8))</f>
        <v/>
      </c>
      <c r="BF88" s="58" t="str">
        <f>IF(B88="","",VLOOKUP(B88,'登録データ（女）'!$A$3:$L$402,11))</f>
        <v/>
      </c>
      <c r="BG88" s="58" t="str">
        <f t="shared" si="88"/>
        <v/>
      </c>
      <c r="BI88" s="58">
        <f t="shared" si="85"/>
        <v>0</v>
      </c>
    </row>
    <row r="89" spans="1:61" ht="18.75" customHeight="1" thickBot="1">
      <c r="A89" s="258"/>
      <c r="B89" s="434"/>
      <c r="C89" s="292"/>
      <c r="D89" s="292"/>
      <c r="E89" s="82" t="s">
        <v>461</v>
      </c>
      <c r="F89" s="78" t="s">
        <v>123</v>
      </c>
      <c r="G89" s="105"/>
      <c r="H89" s="175"/>
      <c r="I89" s="100"/>
      <c r="J89" s="64" t="str">
        <f t="shared" si="94"/>
        <v/>
      </c>
      <c r="K89" s="100"/>
      <c r="L89" s="64" t="str">
        <f t="shared" si="95"/>
        <v/>
      </c>
      <c r="M89" s="100"/>
      <c r="N89" s="100"/>
      <c r="O89" s="429"/>
      <c r="P89" s="430"/>
      <c r="Q89" s="431"/>
      <c r="R89" s="261"/>
      <c r="S89" s="298"/>
      <c r="V89" s="60"/>
      <c r="W89" s="58"/>
      <c r="X89" s="58"/>
      <c r="Y89" s="58"/>
      <c r="Z89" s="58"/>
      <c r="AA89" s="58"/>
      <c r="AB89" s="58"/>
      <c r="AC89" s="58"/>
      <c r="AD89" s="58">
        <f t="shared" ca="1" si="80"/>
        <v>0</v>
      </c>
      <c r="AE89" s="58">
        <f t="shared" si="93"/>
        <v>0</v>
      </c>
      <c r="AF89" s="58" t="str">
        <f>IF(G89="","0",VLOOKUP(G89,'登録データ（男）'!$V$4:$W$23,2,FALSE))</f>
        <v>0</v>
      </c>
      <c r="AG89" s="58" t="str">
        <f t="shared" si="81"/>
        <v>00</v>
      </c>
      <c r="AH89" s="58" t="str">
        <f>IF(G89="","0",IF(OR(RIGHT(G89,1)="m",RIGHT(G89,1)="H",RIGHT(G89,1)="W",RIGHT(G89,1)="C"),1,2))</f>
        <v>0</v>
      </c>
      <c r="AI89" s="58" t="str">
        <f t="shared" si="82"/>
        <v>000000</v>
      </c>
      <c r="AJ89" s="58" t="str">
        <f t="shared" ca="1" si="89"/>
        <v/>
      </c>
      <c r="AK89" s="58">
        <f t="shared" si="86"/>
        <v>0</v>
      </c>
      <c r="AL89" s="58" t="str">
        <f>IF(G89="","0",VALUE(VLOOKUP(G89,'登録データ（男）'!$V$4:$X$23,3,FALSE)))</f>
        <v>0</v>
      </c>
      <c r="AM89" s="58">
        <f t="shared" si="83"/>
        <v>0</v>
      </c>
      <c r="AN89" s="58">
        <f t="shared" si="87"/>
        <v>0</v>
      </c>
      <c r="AO89" s="58" t="str">
        <f ca="1">IF(OFFSET(B89,-MOD(ROW(B89),3),0)&lt;&gt;"",IF(RIGHT(G89,1)=")",VALUE(VLOOKUP(OFFSET(B89,-MOD(ROW(B89),3),0),'登録データ（女）'!B89,8,FALSE)),"0"),"0")</f>
        <v>0</v>
      </c>
      <c r="AP89" s="58">
        <f t="shared" ca="1" si="84"/>
        <v>0</v>
      </c>
      <c r="AQ89" s="58"/>
      <c r="AR89" s="58"/>
      <c r="AS89" s="58"/>
      <c r="AT89" s="58"/>
      <c r="AU89" s="58"/>
      <c r="AV89" s="58"/>
      <c r="AW89" s="58"/>
      <c r="AX89" s="58"/>
      <c r="AY89" s="108">
        <f>B252</f>
        <v>0</v>
      </c>
      <c r="AZ89" s="58"/>
      <c r="BA89" s="58">
        <f t="shared" si="73"/>
        <v>0</v>
      </c>
      <c r="BE89" s="58" t="str">
        <f>IF(B89="","",VLOOKUP(B89,'登録データ（女）'!$A$3:$L$402,8))</f>
        <v/>
      </c>
      <c r="BF89" s="58" t="str">
        <f>IF(B89="","",VLOOKUP(B89,'登録データ（女）'!$A$3:$L$402,11))</f>
        <v/>
      </c>
      <c r="BG89" s="58" t="str">
        <f t="shared" si="88"/>
        <v/>
      </c>
      <c r="BI89" s="58">
        <f t="shared" si="85"/>
        <v>0</v>
      </c>
    </row>
    <row r="90" spans="1:61" ht="18.75" customHeight="1" thickTop="1">
      <c r="A90" s="257">
        <v>25</v>
      </c>
      <c r="B90" s="432"/>
      <c r="C90" s="290" t="str">
        <f>IF(B90="","",VLOOKUP(B90,'登録データ（女）'!$A$3:$X$2000,2,FALSE))</f>
        <v/>
      </c>
      <c r="D90" s="290" t="str">
        <f>IF(B90="","",VLOOKUP(B90,'登録データ（女）'!$A$3:$X$2000,3,FALSE))</f>
        <v/>
      </c>
      <c r="E90" s="74" t="str">
        <f>IF(B90="","",VLOOKUP(B90,'登録データ（女）'!$A$3:$X$2000,7,FALSE))</f>
        <v/>
      </c>
      <c r="F90" s="72" t="s">
        <v>121</v>
      </c>
      <c r="G90" s="104"/>
      <c r="H90" s="17"/>
      <c r="I90" s="106"/>
      <c r="J90" s="107" t="str">
        <f t="shared" si="94"/>
        <v/>
      </c>
      <c r="K90" s="106"/>
      <c r="L90" s="107" t="str">
        <f t="shared" si="95"/>
        <v/>
      </c>
      <c r="M90" s="106"/>
      <c r="N90" s="106"/>
      <c r="O90" s="247"/>
      <c r="P90" s="248"/>
      <c r="Q90" s="248"/>
      <c r="R90" s="259"/>
      <c r="S90" s="296"/>
      <c r="V90" s="60"/>
      <c r="W90" s="58">
        <f>IF(B90="",0,IF(VLOOKUP(B90,'登録データ（女）'!$A$3:$AT$2000,28,FALSE)=1,0,1))</f>
        <v>0</v>
      </c>
      <c r="X90" s="58">
        <f>IF(B90="",1,0)</f>
        <v>1</v>
      </c>
      <c r="Y90" s="58">
        <f>IF(C90="",1,0)</f>
        <v>1</v>
      </c>
      <c r="Z90" s="58">
        <f>IF(D90="",1,0)</f>
        <v>1</v>
      </c>
      <c r="AA90" s="58">
        <f>IF(E90="",1,0)</f>
        <v>1</v>
      </c>
      <c r="AB90" s="58">
        <f>IF(E91="",1,0)</f>
        <v>1</v>
      </c>
      <c r="AC90" s="58">
        <f>SUM(X90:AB90)</f>
        <v>5</v>
      </c>
      <c r="AD90" s="58">
        <f t="shared" ca="1" si="80"/>
        <v>0</v>
      </c>
      <c r="AE90" s="58">
        <f t="shared" si="93"/>
        <v>0</v>
      </c>
      <c r="AF90" s="58" t="str">
        <f>IF(G90="","0",VLOOKUP(G90,'登録データ（男）'!$V$4:$W$23,2,FALSE))</f>
        <v>0</v>
      </c>
      <c r="AG90" s="58" t="str">
        <f t="shared" si="81"/>
        <v>00</v>
      </c>
      <c r="AH90" s="58" t="str">
        <f>IF(G90="","0",IF(OR(RIGHT(G90,1)="m",RIGHT(G90,1)="H",RIGHT(G90,1)="W",RIGHT(G90,1)="C",RIGHT(G90,1)=")"),1,2))</f>
        <v>0</v>
      </c>
      <c r="AI90" s="58" t="str">
        <f t="shared" si="82"/>
        <v>000000</v>
      </c>
      <c r="AJ90" s="58" t="str">
        <f t="shared" ca="1" si="89"/>
        <v/>
      </c>
      <c r="AK90" s="58">
        <f t="shared" si="86"/>
        <v>0</v>
      </c>
      <c r="AL90" s="58" t="str">
        <f>IF(G90="","0",VALUE(VLOOKUP(G90,'登録データ（男）'!$V$4:$X$23,3,FALSE)))</f>
        <v>0</v>
      </c>
      <c r="AM90" s="58">
        <f t="shared" si="83"/>
        <v>0</v>
      </c>
      <c r="AN90" s="58">
        <f t="shared" si="87"/>
        <v>0</v>
      </c>
      <c r="AO90" s="58" t="str">
        <f ca="1">IF(OFFSET(B90,-MOD(ROW(B90),3),0)&lt;&gt;"",IF(RIGHT(G90,1)=")",VALUE(VLOOKUP(OFFSET(B90,-MOD(ROW(B90),3),0),'登録データ（女）'!B90,8,FALSE)),"0"),"0")</f>
        <v>0</v>
      </c>
      <c r="AP90" s="58">
        <f t="shared" ca="1" si="84"/>
        <v>0</v>
      </c>
      <c r="AQ90" s="58" t="str">
        <f t="shared" ref="AQ90" si="99">IF(AR90="","",RANK(AR90,$AR$18:$AR$467,1))</f>
        <v/>
      </c>
      <c r="AR90" s="58" t="str">
        <f>IF(R90="","",B90)</f>
        <v/>
      </c>
      <c r="AS90" s="58" t="str">
        <f t="shared" ref="AS90" si="100">IF(AT90="","",RANK(AT90,$AT$18:$AT$467,1))</f>
        <v/>
      </c>
      <c r="AT90" s="58" t="str">
        <f>IF(S90="","",B90)</f>
        <v/>
      </c>
      <c r="AU90" s="58" t="str">
        <f t="shared" ref="AU90" si="101">IF(AV90="","",RANK(AV90,$AV$18:$AV$467,1))</f>
        <v/>
      </c>
      <c r="AV90" s="58" t="str">
        <f>IF(OR(G90="七種競技",G91="七種競技",G92="七種競技"),B90,"")</f>
        <v/>
      </c>
      <c r="AW90" s="58"/>
      <c r="AX90" s="58">
        <f>B90</f>
        <v>0</v>
      </c>
      <c r="AY90" s="108">
        <f>B255</f>
        <v>0</v>
      </c>
      <c r="AZ90" s="58"/>
      <c r="BA90" s="58">
        <f t="shared" si="73"/>
        <v>0</v>
      </c>
      <c r="BE90" s="58" t="str">
        <f>IF(B90="","",VLOOKUP(B90,'登録データ（女）'!$A$3:$L$402,8))</f>
        <v/>
      </c>
      <c r="BF90" s="58" t="str">
        <f>IF(B90="","",VLOOKUP(B90,'登録データ（女）'!$A$3:$L$402,11))</f>
        <v/>
      </c>
      <c r="BG90" s="58" t="str">
        <f t="shared" si="88"/>
        <v/>
      </c>
      <c r="BI90" s="58">
        <f t="shared" si="85"/>
        <v>0</v>
      </c>
    </row>
    <row r="91" spans="1:61" ht="18.75" customHeight="1">
      <c r="A91" s="250"/>
      <c r="B91" s="433"/>
      <c r="C91" s="291"/>
      <c r="D91" s="291"/>
      <c r="E91" s="169"/>
      <c r="F91" s="58" t="s">
        <v>122</v>
      </c>
      <c r="G91" s="104"/>
      <c r="H91" s="17"/>
      <c r="I91" s="101"/>
      <c r="J91" s="107" t="str">
        <f t="shared" si="94"/>
        <v/>
      </c>
      <c r="K91" s="106"/>
      <c r="L91" s="107" t="str">
        <f t="shared" si="95"/>
        <v/>
      </c>
      <c r="M91" s="101"/>
      <c r="N91" s="101"/>
      <c r="O91" s="275"/>
      <c r="P91" s="276"/>
      <c r="Q91" s="276"/>
      <c r="R91" s="260"/>
      <c r="S91" s="297"/>
      <c r="V91" s="60"/>
      <c r="W91" s="58"/>
      <c r="X91" s="58"/>
      <c r="Y91" s="58"/>
      <c r="Z91" s="58"/>
      <c r="AA91" s="58"/>
      <c r="AB91" s="58"/>
      <c r="AC91" s="58"/>
      <c r="AD91" s="58">
        <f t="shared" ca="1" si="80"/>
        <v>0</v>
      </c>
      <c r="AE91" s="58">
        <f t="shared" si="93"/>
        <v>0</v>
      </c>
      <c r="AF91" s="58" t="str">
        <f>IF(G91="","0",VLOOKUP(G91,'登録データ（男）'!$V$4:$W$23,2,FALSE))</f>
        <v>0</v>
      </c>
      <c r="AG91" s="58" t="str">
        <f t="shared" si="81"/>
        <v>00</v>
      </c>
      <c r="AH91" s="58" t="str">
        <f>IF(G91="","0",IF(OR(RIGHT(G91,1)="m",RIGHT(G91,1)="H",RIGHT(G91,1)="W",RIGHT(G91,1)="C"),1,2))</f>
        <v>0</v>
      </c>
      <c r="AI91" s="58" t="str">
        <f t="shared" si="82"/>
        <v>000000</v>
      </c>
      <c r="AJ91" s="58" t="str">
        <f t="shared" ca="1" si="89"/>
        <v/>
      </c>
      <c r="AK91" s="58">
        <f t="shared" si="86"/>
        <v>0</v>
      </c>
      <c r="AL91" s="58" t="str">
        <f>IF(G91="","0",VALUE(VLOOKUP(G91,'登録データ（男）'!$V$4:$X$23,3,FALSE)))</f>
        <v>0</v>
      </c>
      <c r="AM91" s="58">
        <f t="shared" si="83"/>
        <v>0</v>
      </c>
      <c r="AN91" s="58">
        <f t="shared" si="87"/>
        <v>0</v>
      </c>
      <c r="AO91" s="58" t="str">
        <f ca="1">IF(OFFSET(B91,-MOD(ROW(B91),3),0)&lt;&gt;"",IF(RIGHT(G91,1)=")",VALUE(VLOOKUP(OFFSET(B91,-MOD(ROW(B91),3),0),'登録データ（女）'!B91,8,FALSE)),"0"),"0")</f>
        <v>0</v>
      </c>
      <c r="AP91" s="58">
        <f t="shared" ca="1" si="84"/>
        <v>0</v>
      </c>
      <c r="AQ91" s="58"/>
      <c r="AR91" s="58"/>
      <c r="AS91" s="58"/>
      <c r="AT91" s="58"/>
      <c r="AU91" s="58"/>
      <c r="AV91" s="58"/>
      <c r="AW91" s="58"/>
      <c r="AX91" s="58"/>
      <c r="AY91" s="108">
        <f>B258</f>
        <v>0</v>
      </c>
      <c r="AZ91" s="58"/>
      <c r="BA91" s="58">
        <f t="shared" si="73"/>
        <v>0</v>
      </c>
      <c r="BE91" s="58" t="str">
        <f>IF(B91="","",VLOOKUP(B91,'登録データ（女）'!$A$3:$L$402,8))</f>
        <v/>
      </c>
      <c r="BF91" s="58" t="str">
        <f>IF(B91="","",VLOOKUP(B91,'登録データ（女）'!$A$3:$L$402,11))</f>
        <v/>
      </c>
      <c r="BG91" s="58" t="str">
        <f t="shared" si="88"/>
        <v/>
      </c>
      <c r="BI91" s="58">
        <f t="shared" si="85"/>
        <v>0</v>
      </c>
    </row>
    <row r="92" spans="1:61" ht="18.75" customHeight="1" thickBot="1">
      <c r="A92" s="258"/>
      <c r="B92" s="434"/>
      <c r="C92" s="292"/>
      <c r="D92" s="292"/>
      <c r="E92" s="82" t="s">
        <v>461</v>
      </c>
      <c r="F92" s="78" t="s">
        <v>123</v>
      </c>
      <c r="G92" s="105"/>
      <c r="H92" s="175"/>
      <c r="I92" s="100"/>
      <c r="J92" s="64" t="str">
        <f t="shared" si="94"/>
        <v/>
      </c>
      <c r="K92" s="100"/>
      <c r="L92" s="64" t="str">
        <f t="shared" si="95"/>
        <v/>
      </c>
      <c r="M92" s="100"/>
      <c r="N92" s="100"/>
      <c r="O92" s="429"/>
      <c r="P92" s="430"/>
      <c r="Q92" s="431"/>
      <c r="R92" s="261"/>
      <c r="S92" s="298"/>
      <c r="V92" s="60"/>
      <c r="W92" s="58"/>
      <c r="X92" s="58"/>
      <c r="Y92" s="58"/>
      <c r="Z92" s="58"/>
      <c r="AA92" s="58"/>
      <c r="AB92" s="58"/>
      <c r="AC92" s="58"/>
      <c r="AD92" s="58">
        <f t="shared" ca="1" si="80"/>
        <v>0</v>
      </c>
      <c r="AE92" s="58">
        <f t="shared" si="93"/>
        <v>0</v>
      </c>
      <c r="AF92" s="58" t="str">
        <f>IF(G92="","0",VLOOKUP(G92,'登録データ（男）'!$V$4:$W$23,2,FALSE))</f>
        <v>0</v>
      </c>
      <c r="AG92" s="58" t="str">
        <f t="shared" si="81"/>
        <v>00</v>
      </c>
      <c r="AH92" s="58" t="str">
        <f>IF(G92="","0",IF(OR(RIGHT(G92,1)="m",RIGHT(G92,1)="H",RIGHT(G92,1)="W",RIGHT(G92,1)="C"),1,2))</f>
        <v>0</v>
      </c>
      <c r="AI92" s="58" t="str">
        <f t="shared" si="82"/>
        <v>000000</v>
      </c>
      <c r="AJ92" s="58" t="str">
        <f t="shared" ca="1" si="89"/>
        <v/>
      </c>
      <c r="AK92" s="58">
        <f t="shared" si="86"/>
        <v>0</v>
      </c>
      <c r="AL92" s="58" t="str">
        <f>IF(G92="","0",VALUE(VLOOKUP(G92,'登録データ（男）'!$V$4:$X$23,3,FALSE)))</f>
        <v>0</v>
      </c>
      <c r="AM92" s="58">
        <f t="shared" si="83"/>
        <v>0</v>
      </c>
      <c r="AN92" s="58">
        <f t="shared" si="87"/>
        <v>0</v>
      </c>
      <c r="AO92" s="58" t="str">
        <f ca="1">IF(OFFSET(B92,-MOD(ROW(B92),3),0)&lt;&gt;"",IF(RIGHT(G92,1)=")",VALUE(VLOOKUP(OFFSET(B92,-MOD(ROW(B92),3),0),'登録データ（女）'!B92,8,FALSE)),"0"),"0")</f>
        <v>0</v>
      </c>
      <c r="AP92" s="58">
        <f t="shared" ca="1" si="84"/>
        <v>0</v>
      </c>
      <c r="AQ92" s="58"/>
      <c r="AR92" s="58"/>
      <c r="AS92" s="58"/>
      <c r="AT92" s="58"/>
      <c r="AU92" s="58"/>
      <c r="AV92" s="58"/>
      <c r="AW92" s="58"/>
      <c r="AX92" s="58"/>
      <c r="AY92" s="108">
        <f>B261</f>
        <v>0</v>
      </c>
      <c r="AZ92" s="58"/>
      <c r="BA92" s="58">
        <f t="shared" si="73"/>
        <v>0</v>
      </c>
      <c r="BE92" s="58" t="str">
        <f>IF(B92="","",VLOOKUP(B92,'登録データ（女）'!$A$3:$L$402,8))</f>
        <v/>
      </c>
      <c r="BF92" s="58" t="str">
        <f>IF(B92="","",VLOOKUP(B92,'登録データ（女）'!$A$3:$L$402,11))</f>
        <v/>
      </c>
      <c r="BG92" s="58" t="str">
        <f t="shared" si="88"/>
        <v/>
      </c>
      <c r="BI92" s="58">
        <f t="shared" si="85"/>
        <v>0</v>
      </c>
    </row>
    <row r="93" spans="1:61" ht="18.75" customHeight="1" thickTop="1">
      <c r="A93" s="257">
        <v>26</v>
      </c>
      <c r="B93" s="432"/>
      <c r="C93" s="290" t="str">
        <f>IF(B93="","",VLOOKUP(B93,'登録データ（女）'!$A$3:$X$2000,2,FALSE))</f>
        <v/>
      </c>
      <c r="D93" s="290" t="str">
        <f>IF(B93="","",VLOOKUP(B93,'登録データ（女）'!$A$3:$X$2000,3,FALSE))</f>
        <v/>
      </c>
      <c r="E93" s="74" t="str">
        <f>IF(B93="","",VLOOKUP(B93,'登録データ（女）'!$A$3:$X$2000,7,FALSE))</f>
        <v/>
      </c>
      <c r="F93" s="72" t="s">
        <v>121</v>
      </c>
      <c r="G93" s="104"/>
      <c r="H93" s="17"/>
      <c r="I93" s="106"/>
      <c r="J93" s="107" t="str">
        <f t="shared" si="94"/>
        <v/>
      </c>
      <c r="K93" s="106"/>
      <c r="L93" s="107" t="str">
        <f t="shared" si="95"/>
        <v/>
      </c>
      <c r="M93" s="106"/>
      <c r="N93" s="106"/>
      <c r="O93" s="247"/>
      <c r="P93" s="248"/>
      <c r="Q93" s="248"/>
      <c r="R93" s="259"/>
      <c r="S93" s="296"/>
      <c r="V93" s="60"/>
      <c r="W93" s="58">
        <f>IF(B93="",0,IF(VLOOKUP(B93,'登録データ（女）'!$A$3:$AT$2000,28,FALSE)=1,0,1))</f>
        <v>0</v>
      </c>
      <c r="X93" s="58">
        <f>IF(B93="",1,0)</f>
        <v>1</v>
      </c>
      <c r="Y93" s="58">
        <f>IF(C93="",1,0)</f>
        <v>1</v>
      </c>
      <c r="Z93" s="58">
        <f>IF(D93="",1,0)</f>
        <v>1</v>
      </c>
      <c r="AA93" s="58">
        <f>IF(E93="",1,0)</f>
        <v>1</v>
      </c>
      <c r="AB93" s="58">
        <f>IF(E94="",1,0)</f>
        <v>1</v>
      </c>
      <c r="AC93" s="58">
        <f>SUM(X93:AB93)</f>
        <v>5</v>
      </c>
      <c r="AD93" s="58">
        <f t="shared" ca="1" si="80"/>
        <v>0</v>
      </c>
      <c r="AE93" s="58">
        <f t="shared" si="93"/>
        <v>0</v>
      </c>
      <c r="AF93" s="58" t="str">
        <f>IF(G93="","0",VLOOKUP(G93,'登録データ（男）'!$V$4:$W$23,2,FALSE))</f>
        <v>0</v>
      </c>
      <c r="AG93" s="58" t="str">
        <f t="shared" si="81"/>
        <v>00</v>
      </c>
      <c r="AH93" s="58" t="str">
        <f>IF(G93="","0",IF(OR(RIGHT(G93,1)="m",RIGHT(G93,1)="H",RIGHT(G93,1)="W",RIGHT(G93,1)="C",RIGHT(G93,1)=")"),1,2))</f>
        <v>0</v>
      </c>
      <c r="AI93" s="58" t="str">
        <f t="shared" si="82"/>
        <v>000000</v>
      </c>
      <c r="AJ93" s="58" t="str">
        <f t="shared" ca="1" si="89"/>
        <v/>
      </c>
      <c r="AK93" s="58">
        <f t="shared" si="86"/>
        <v>0</v>
      </c>
      <c r="AL93" s="58" t="str">
        <f>IF(G93="","0",VALUE(VLOOKUP(G93,'登録データ（男）'!$V$4:$X$23,3,FALSE)))</f>
        <v>0</v>
      </c>
      <c r="AM93" s="58">
        <f t="shared" si="83"/>
        <v>0</v>
      </c>
      <c r="AN93" s="58">
        <f t="shared" si="87"/>
        <v>0</v>
      </c>
      <c r="AO93" s="58" t="str">
        <f ca="1">IF(OFFSET(B93,-MOD(ROW(B93),3),0)&lt;&gt;"",IF(RIGHT(G93,1)=")",VALUE(VLOOKUP(OFFSET(B93,-MOD(ROW(B93),3),0),'登録データ（女）'!B93,8,FALSE)),"0"),"0")</f>
        <v>0</v>
      </c>
      <c r="AP93" s="58">
        <f t="shared" ca="1" si="84"/>
        <v>0</v>
      </c>
      <c r="AQ93" s="58" t="str">
        <f t="shared" ref="AQ93" si="102">IF(AR93="","",RANK(AR93,$AR$18:$AR$467,1))</f>
        <v/>
      </c>
      <c r="AR93" s="58" t="str">
        <f>IF(R93="","",B93)</f>
        <v/>
      </c>
      <c r="AS93" s="58" t="str">
        <f t="shared" ref="AS93" si="103">IF(AT93="","",RANK(AT93,$AT$18:$AT$467,1))</f>
        <v/>
      </c>
      <c r="AT93" s="58" t="str">
        <f>IF(S93="","",B93)</f>
        <v/>
      </c>
      <c r="AU93" s="58" t="str">
        <f t="shared" ref="AU93" si="104">IF(AV93="","",RANK(AV93,$AV$18:$AV$467,1))</f>
        <v/>
      </c>
      <c r="AV93" s="58" t="str">
        <f>IF(OR(G93="七種競技",G94="七種競技",G95="七種競技"),B93,"")</f>
        <v/>
      </c>
      <c r="AW93" s="58"/>
      <c r="AX93" s="58">
        <f>B93</f>
        <v>0</v>
      </c>
      <c r="AY93" s="108">
        <f>B264</f>
        <v>0</v>
      </c>
      <c r="AZ93" s="58"/>
      <c r="BA93" s="58">
        <f t="shared" si="73"/>
        <v>0</v>
      </c>
      <c r="BE93" s="58" t="str">
        <f>IF(B93="","",VLOOKUP(B93,'登録データ（女）'!$A$3:$L$402,8))</f>
        <v/>
      </c>
      <c r="BF93" s="58" t="str">
        <f>IF(B93="","",VLOOKUP(B93,'登録データ（女）'!$A$3:$L$402,11))</f>
        <v/>
      </c>
      <c r="BG93" s="58" t="str">
        <f t="shared" si="88"/>
        <v/>
      </c>
      <c r="BI93" s="58">
        <f t="shared" si="85"/>
        <v>0</v>
      </c>
    </row>
    <row r="94" spans="1:61" ht="18.75" customHeight="1">
      <c r="A94" s="250"/>
      <c r="B94" s="433"/>
      <c r="C94" s="291"/>
      <c r="D94" s="291"/>
      <c r="E94" s="169"/>
      <c r="F94" s="58" t="s">
        <v>122</v>
      </c>
      <c r="G94" s="104"/>
      <c r="H94" s="17"/>
      <c r="I94" s="101"/>
      <c r="J94" s="107" t="str">
        <f t="shared" si="94"/>
        <v/>
      </c>
      <c r="K94" s="106"/>
      <c r="L94" s="107" t="str">
        <f t="shared" si="95"/>
        <v/>
      </c>
      <c r="M94" s="101"/>
      <c r="N94" s="101"/>
      <c r="O94" s="275"/>
      <c r="P94" s="276"/>
      <c r="Q94" s="276"/>
      <c r="R94" s="260"/>
      <c r="S94" s="297"/>
      <c r="V94" s="60"/>
      <c r="W94" s="58"/>
      <c r="X94" s="58"/>
      <c r="Y94" s="58"/>
      <c r="Z94" s="58"/>
      <c r="AA94" s="58"/>
      <c r="AB94" s="58"/>
      <c r="AC94" s="58"/>
      <c r="AD94" s="58">
        <f t="shared" ca="1" si="80"/>
        <v>0</v>
      </c>
      <c r="AE94" s="58">
        <f t="shared" si="93"/>
        <v>0</v>
      </c>
      <c r="AF94" s="58" t="str">
        <f>IF(G94="","0",VLOOKUP(G94,'登録データ（男）'!$V$4:$W$23,2,FALSE))</f>
        <v>0</v>
      </c>
      <c r="AG94" s="58" t="str">
        <f t="shared" si="81"/>
        <v>00</v>
      </c>
      <c r="AH94" s="58" t="str">
        <f>IF(G94="","0",IF(OR(RIGHT(G94,1)="m",RIGHT(G94,1)="H",RIGHT(G94,1)="W",RIGHT(G94,1)="C"),1,2))</f>
        <v>0</v>
      </c>
      <c r="AI94" s="58" t="str">
        <f t="shared" si="82"/>
        <v>000000</v>
      </c>
      <c r="AJ94" s="58" t="str">
        <f t="shared" ca="1" si="89"/>
        <v/>
      </c>
      <c r="AK94" s="58">
        <f t="shared" si="86"/>
        <v>0</v>
      </c>
      <c r="AL94" s="58" t="str">
        <f>IF(G94="","0",VALUE(VLOOKUP(G94,'登録データ（男）'!$V$4:$X$23,3,FALSE)))</f>
        <v>0</v>
      </c>
      <c r="AM94" s="58">
        <f t="shared" si="83"/>
        <v>0</v>
      </c>
      <c r="AN94" s="58">
        <f t="shared" si="87"/>
        <v>0</v>
      </c>
      <c r="AO94" s="58" t="str">
        <f ca="1">IF(OFFSET(B94,-MOD(ROW(B94),3),0)&lt;&gt;"",IF(RIGHT(G94,1)=")",VALUE(VLOOKUP(OFFSET(B94,-MOD(ROW(B94),3),0),'登録データ（女）'!B94,8,FALSE)),"0"),"0")</f>
        <v>0</v>
      </c>
      <c r="AP94" s="58">
        <f t="shared" ca="1" si="84"/>
        <v>0</v>
      </c>
      <c r="AQ94" s="58"/>
      <c r="AR94" s="58"/>
      <c r="AS94" s="58"/>
      <c r="AT94" s="58"/>
      <c r="AU94" s="58"/>
      <c r="AV94" s="58"/>
      <c r="AW94" s="58"/>
      <c r="AX94" s="58"/>
      <c r="AY94" s="108">
        <f>B267</f>
        <v>0</v>
      </c>
      <c r="AZ94" s="58"/>
      <c r="BA94" s="58">
        <f t="shared" si="73"/>
        <v>0</v>
      </c>
      <c r="BE94" s="58" t="str">
        <f>IF(B94="","",VLOOKUP(B94,'登録データ（女）'!$A$3:$L$402,8))</f>
        <v/>
      </c>
      <c r="BF94" s="58" t="str">
        <f>IF(B94="","",VLOOKUP(B94,'登録データ（女）'!$A$3:$L$402,11))</f>
        <v/>
      </c>
      <c r="BG94" s="58" t="str">
        <f t="shared" si="88"/>
        <v/>
      </c>
      <c r="BI94" s="58">
        <f t="shared" si="85"/>
        <v>0</v>
      </c>
    </row>
    <row r="95" spans="1:61" ht="18.75" customHeight="1" thickBot="1">
      <c r="A95" s="258"/>
      <c r="B95" s="434"/>
      <c r="C95" s="292"/>
      <c r="D95" s="292"/>
      <c r="E95" s="82" t="s">
        <v>461</v>
      </c>
      <c r="F95" s="78" t="s">
        <v>123</v>
      </c>
      <c r="G95" s="105"/>
      <c r="H95" s="175"/>
      <c r="I95" s="100"/>
      <c r="J95" s="64" t="str">
        <f t="shared" si="94"/>
        <v/>
      </c>
      <c r="K95" s="100"/>
      <c r="L95" s="64" t="str">
        <f t="shared" si="95"/>
        <v/>
      </c>
      <c r="M95" s="100"/>
      <c r="N95" s="100"/>
      <c r="O95" s="429"/>
      <c r="P95" s="430"/>
      <c r="Q95" s="431"/>
      <c r="R95" s="261"/>
      <c r="S95" s="298"/>
      <c r="V95" s="60"/>
      <c r="W95" s="58"/>
      <c r="X95" s="58"/>
      <c r="Y95" s="58"/>
      <c r="Z95" s="58"/>
      <c r="AA95" s="58"/>
      <c r="AB95" s="58"/>
      <c r="AC95" s="58"/>
      <c r="AD95" s="58">
        <f t="shared" ca="1" si="80"/>
        <v>0</v>
      </c>
      <c r="AE95" s="58">
        <f t="shared" si="93"/>
        <v>0</v>
      </c>
      <c r="AF95" s="58" t="str">
        <f>IF(G95="","0",VLOOKUP(G95,'登録データ（男）'!$V$4:$W$23,2,FALSE))</f>
        <v>0</v>
      </c>
      <c r="AG95" s="58" t="str">
        <f t="shared" si="81"/>
        <v>00</v>
      </c>
      <c r="AH95" s="58" t="str">
        <f>IF(G95="","0",IF(OR(RIGHT(G95,1)="m",RIGHT(G95,1)="H",RIGHT(G95,1)="W",RIGHT(G95,1)="C"),1,2))</f>
        <v>0</v>
      </c>
      <c r="AI95" s="58" t="str">
        <f t="shared" si="82"/>
        <v>000000</v>
      </c>
      <c r="AJ95" s="58" t="str">
        <f t="shared" ca="1" si="89"/>
        <v/>
      </c>
      <c r="AK95" s="58">
        <f t="shared" si="86"/>
        <v>0</v>
      </c>
      <c r="AL95" s="58" t="str">
        <f>IF(G95="","0",VALUE(VLOOKUP(G95,'登録データ（男）'!$V$4:$X$23,3,FALSE)))</f>
        <v>0</v>
      </c>
      <c r="AM95" s="58">
        <f t="shared" si="83"/>
        <v>0</v>
      </c>
      <c r="AN95" s="58">
        <f t="shared" si="87"/>
        <v>0</v>
      </c>
      <c r="AO95" s="58" t="str">
        <f ca="1">IF(OFFSET(B95,-MOD(ROW(B95),3),0)&lt;&gt;"",IF(RIGHT(G95,1)=")",VALUE(VLOOKUP(OFFSET(B95,-MOD(ROW(B95),3),0),'登録データ（女）'!B95,8,FALSE)),"0"),"0")</f>
        <v>0</v>
      </c>
      <c r="AP95" s="58">
        <f t="shared" ca="1" si="84"/>
        <v>0</v>
      </c>
      <c r="AQ95" s="58"/>
      <c r="AR95" s="58"/>
      <c r="AS95" s="58"/>
      <c r="AT95" s="58"/>
      <c r="AU95" s="58"/>
      <c r="AV95" s="58"/>
      <c r="AW95" s="58"/>
      <c r="AX95" s="58"/>
      <c r="AY95" s="108">
        <f>B270</f>
        <v>0</v>
      </c>
      <c r="AZ95" s="58"/>
      <c r="BA95" s="58">
        <f t="shared" si="73"/>
        <v>0</v>
      </c>
      <c r="BE95" s="58" t="str">
        <f>IF(B95="","",VLOOKUP(B95,'登録データ（女）'!$A$3:$L$402,8))</f>
        <v/>
      </c>
      <c r="BF95" s="58" t="str">
        <f>IF(B95="","",VLOOKUP(B95,'登録データ（女）'!$A$3:$L$402,11))</f>
        <v/>
      </c>
      <c r="BG95" s="58" t="str">
        <f t="shared" si="88"/>
        <v/>
      </c>
      <c r="BI95" s="58">
        <f t="shared" si="85"/>
        <v>0</v>
      </c>
    </row>
    <row r="96" spans="1:61" ht="18.75" customHeight="1" thickTop="1">
      <c r="A96" s="257">
        <v>27</v>
      </c>
      <c r="B96" s="432"/>
      <c r="C96" s="290" t="str">
        <f>IF(B96="","",VLOOKUP(B96,'登録データ（女）'!$A$3:$X$2000,2,FALSE))</f>
        <v/>
      </c>
      <c r="D96" s="290" t="str">
        <f>IF(B96="","",VLOOKUP(B96,'登録データ（女）'!$A$3:$X$2000,3,FALSE))</f>
        <v/>
      </c>
      <c r="E96" s="74" t="str">
        <f>IF(B96="","",VLOOKUP(B96,'登録データ（女）'!$A$3:$X$2000,7,FALSE))</f>
        <v/>
      </c>
      <c r="F96" s="72" t="s">
        <v>121</v>
      </c>
      <c r="G96" s="104"/>
      <c r="H96" s="17"/>
      <c r="I96" s="106"/>
      <c r="J96" s="107" t="str">
        <f t="shared" si="94"/>
        <v/>
      </c>
      <c r="K96" s="106"/>
      <c r="L96" s="107" t="str">
        <f t="shared" si="95"/>
        <v/>
      </c>
      <c r="M96" s="106"/>
      <c r="N96" s="106"/>
      <c r="O96" s="247"/>
      <c r="P96" s="248"/>
      <c r="Q96" s="248"/>
      <c r="R96" s="259"/>
      <c r="S96" s="296"/>
      <c r="V96" s="60"/>
      <c r="W96" s="58">
        <f>IF(B96="",0,IF(VLOOKUP(B96,'登録データ（女）'!$A$3:$AT$2000,28,FALSE)=1,0,1))</f>
        <v>0</v>
      </c>
      <c r="X96" s="58">
        <f>IF(B96="",1,0)</f>
        <v>1</v>
      </c>
      <c r="Y96" s="58">
        <f>IF(C96="",1,0)</f>
        <v>1</v>
      </c>
      <c r="Z96" s="58">
        <f>IF(D96="",1,0)</f>
        <v>1</v>
      </c>
      <c r="AA96" s="58">
        <f>IF(E96="",1,0)</f>
        <v>1</v>
      </c>
      <c r="AB96" s="58">
        <f>IF(E97="",1,0)</f>
        <v>1</v>
      </c>
      <c r="AC96" s="58">
        <f>SUM(X96:AB96)</f>
        <v>5</v>
      </c>
      <c r="AD96" s="58">
        <f t="shared" ca="1" si="80"/>
        <v>0</v>
      </c>
      <c r="AE96" s="58">
        <f t="shared" si="93"/>
        <v>0</v>
      </c>
      <c r="AF96" s="58" t="str">
        <f>IF(G96="","0",VLOOKUP(G96,'登録データ（男）'!$V$4:$W$23,2,FALSE))</f>
        <v>0</v>
      </c>
      <c r="AG96" s="58" t="str">
        <f t="shared" si="81"/>
        <v>00</v>
      </c>
      <c r="AH96" s="58" t="str">
        <f>IF(G96="","0",IF(OR(RIGHT(G96,1)="m",RIGHT(G96,1)="H",RIGHT(G96,1)="W",RIGHT(G96,1)="C",RIGHT(G96,1)=")"),1,2))</f>
        <v>0</v>
      </c>
      <c r="AI96" s="58" t="str">
        <f t="shared" si="82"/>
        <v>000000</v>
      </c>
      <c r="AJ96" s="58" t="str">
        <f t="shared" ca="1" si="89"/>
        <v/>
      </c>
      <c r="AK96" s="58">
        <f t="shared" si="86"/>
        <v>0</v>
      </c>
      <c r="AL96" s="58" t="str">
        <f>IF(G96="","0",VALUE(VLOOKUP(G96,'登録データ（男）'!$V$4:$X$23,3,FALSE)))</f>
        <v>0</v>
      </c>
      <c r="AM96" s="58">
        <f t="shared" si="83"/>
        <v>0</v>
      </c>
      <c r="AN96" s="58">
        <f t="shared" si="87"/>
        <v>0</v>
      </c>
      <c r="AO96" s="58" t="str">
        <f ca="1">IF(OFFSET(B96,-MOD(ROW(B96),3),0)&lt;&gt;"",IF(RIGHT(G96,1)=")",VALUE(VLOOKUP(OFFSET(B96,-MOD(ROW(B96),3),0),'登録データ（女）'!B96,8,FALSE)),"0"),"0")</f>
        <v>0</v>
      </c>
      <c r="AP96" s="58">
        <f t="shared" ca="1" si="84"/>
        <v>0</v>
      </c>
      <c r="AQ96" s="58" t="str">
        <f t="shared" ref="AQ96" si="105">IF(AR96="","",RANK(AR96,$AR$18:$AR$467,1))</f>
        <v/>
      </c>
      <c r="AR96" s="58" t="str">
        <f>IF(R96="","",B96)</f>
        <v/>
      </c>
      <c r="AS96" s="58" t="str">
        <f t="shared" ref="AS96" si="106">IF(AT96="","",RANK(AT96,$AT$18:$AT$467,1))</f>
        <v/>
      </c>
      <c r="AT96" s="58" t="str">
        <f>IF(S96="","",B96)</f>
        <v/>
      </c>
      <c r="AU96" s="58" t="str">
        <f t="shared" ref="AU96" si="107">IF(AV96="","",RANK(AV96,$AV$18:$AV$467,1))</f>
        <v/>
      </c>
      <c r="AV96" s="58" t="str">
        <f>IF(OR(G96="七種競技",G97="七種競技",G98="七種競技"),B96,"")</f>
        <v/>
      </c>
      <c r="AW96" s="58"/>
      <c r="AX96" s="58">
        <f>B96</f>
        <v>0</v>
      </c>
      <c r="AY96" s="108">
        <f>B273</f>
        <v>0</v>
      </c>
      <c r="AZ96" s="58"/>
      <c r="BA96" s="58">
        <f t="shared" si="73"/>
        <v>0</v>
      </c>
      <c r="BE96" s="58" t="str">
        <f>IF(B96="","",VLOOKUP(B96,'登録データ（女）'!$A$3:$L$402,8))</f>
        <v/>
      </c>
      <c r="BF96" s="58" t="str">
        <f>IF(B96="","",VLOOKUP(B96,'登録データ（女）'!$A$3:$L$402,11))</f>
        <v/>
      </c>
      <c r="BG96" s="58" t="str">
        <f t="shared" si="88"/>
        <v/>
      </c>
      <c r="BI96" s="58">
        <f t="shared" si="85"/>
        <v>0</v>
      </c>
    </row>
    <row r="97" spans="1:61" ht="18.75" customHeight="1">
      <c r="A97" s="250"/>
      <c r="B97" s="433"/>
      <c r="C97" s="291"/>
      <c r="D97" s="291"/>
      <c r="E97" s="169"/>
      <c r="F97" s="58" t="s">
        <v>122</v>
      </c>
      <c r="G97" s="104"/>
      <c r="H97" s="17"/>
      <c r="I97" s="101"/>
      <c r="J97" s="107" t="str">
        <f t="shared" si="94"/>
        <v/>
      </c>
      <c r="K97" s="106"/>
      <c r="L97" s="107" t="str">
        <f t="shared" si="95"/>
        <v/>
      </c>
      <c r="M97" s="101"/>
      <c r="N97" s="101"/>
      <c r="O97" s="275"/>
      <c r="P97" s="276"/>
      <c r="Q97" s="276"/>
      <c r="R97" s="260"/>
      <c r="S97" s="297"/>
      <c r="V97" s="60"/>
      <c r="W97" s="58"/>
      <c r="X97" s="58"/>
      <c r="Y97" s="58"/>
      <c r="Z97" s="58"/>
      <c r="AA97" s="58"/>
      <c r="AB97" s="58"/>
      <c r="AC97" s="58"/>
      <c r="AD97" s="58">
        <f t="shared" ca="1" si="80"/>
        <v>0</v>
      </c>
      <c r="AE97" s="58">
        <f t="shared" si="93"/>
        <v>0</v>
      </c>
      <c r="AF97" s="58" t="str">
        <f>IF(G97="","0",VLOOKUP(G97,'登録データ（男）'!$V$4:$W$23,2,FALSE))</f>
        <v>0</v>
      </c>
      <c r="AG97" s="58" t="str">
        <f t="shared" si="81"/>
        <v>00</v>
      </c>
      <c r="AH97" s="58" t="str">
        <f>IF(G97="","0",IF(OR(RIGHT(G97,1)="m",RIGHT(G97,1)="H",RIGHT(G97,1)="W",RIGHT(G97,1)="C"),1,2))</f>
        <v>0</v>
      </c>
      <c r="AI97" s="58" t="str">
        <f t="shared" si="82"/>
        <v>000000</v>
      </c>
      <c r="AJ97" s="58" t="str">
        <f t="shared" ca="1" si="89"/>
        <v/>
      </c>
      <c r="AK97" s="58">
        <f t="shared" si="86"/>
        <v>0</v>
      </c>
      <c r="AL97" s="58" t="str">
        <f>IF(G97="","0",VALUE(VLOOKUP(G97,'登録データ（男）'!$V$4:$X$23,3,FALSE)))</f>
        <v>0</v>
      </c>
      <c r="AM97" s="58">
        <f t="shared" si="83"/>
        <v>0</v>
      </c>
      <c r="AN97" s="58">
        <f t="shared" si="87"/>
        <v>0</v>
      </c>
      <c r="AO97" s="58" t="str">
        <f ca="1">IF(OFFSET(B97,-MOD(ROW(B97),3),0)&lt;&gt;"",IF(RIGHT(G97,1)=")",VALUE(VLOOKUP(OFFSET(B97,-MOD(ROW(B97),3),0),'登録データ（女）'!B97,8,FALSE)),"0"),"0")</f>
        <v>0</v>
      </c>
      <c r="AP97" s="58">
        <f t="shared" ca="1" si="84"/>
        <v>0</v>
      </c>
      <c r="AQ97" s="58"/>
      <c r="AR97" s="58"/>
      <c r="AS97" s="58"/>
      <c r="AT97" s="58"/>
      <c r="AU97" s="58"/>
      <c r="AV97" s="58"/>
      <c r="AW97" s="58"/>
      <c r="AX97" s="58"/>
      <c r="AY97" s="108">
        <f>B276</f>
        <v>0</v>
      </c>
      <c r="AZ97" s="58"/>
      <c r="BA97" s="58">
        <f t="shared" si="73"/>
        <v>0</v>
      </c>
      <c r="BE97" s="58" t="str">
        <f>IF(B97="","",VLOOKUP(B97,'登録データ（女）'!$A$3:$L$402,8))</f>
        <v/>
      </c>
      <c r="BF97" s="58" t="str">
        <f>IF(B97="","",VLOOKUP(B97,'登録データ（女）'!$A$3:$L$402,11))</f>
        <v/>
      </c>
      <c r="BG97" s="58" t="str">
        <f t="shared" si="88"/>
        <v/>
      </c>
      <c r="BI97" s="58">
        <f t="shared" si="85"/>
        <v>0</v>
      </c>
    </row>
    <row r="98" spans="1:61" ht="18.75" customHeight="1" thickBot="1">
      <c r="A98" s="258"/>
      <c r="B98" s="434"/>
      <c r="C98" s="292"/>
      <c r="D98" s="292"/>
      <c r="E98" s="82" t="s">
        <v>461</v>
      </c>
      <c r="F98" s="78" t="s">
        <v>123</v>
      </c>
      <c r="G98" s="105"/>
      <c r="H98" s="175"/>
      <c r="I98" s="100"/>
      <c r="J98" s="64" t="str">
        <f t="shared" si="94"/>
        <v/>
      </c>
      <c r="K98" s="100"/>
      <c r="L98" s="64" t="str">
        <f t="shared" si="95"/>
        <v/>
      </c>
      <c r="M98" s="100"/>
      <c r="N98" s="100"/>
      <c r="O98" s="429"/>
      <c r="P98" s="430"/>
      <c r="Q98" s="431"/>
      <c r="R98" s="261"/>
      <c r="S98" s="298"/>
      <c r="V98" s="60"/>
      <c r="W98" s="58"/>
      <c r="X98" s="58"/>
      <c r="Y98" s="58"/>
      <c r="Z98" s="58"/>
      <c r="AA98" s="58"/>
      <c r="AB98" s="58"/>
      <c r="AC98" s="58"/>
      <c r="AD98" s="58">
        <f t="shared" ca="1" si="80"/>
        <v>0</v>
      </c>
      <c r="AE98" s="58">
        <f t="shared" si="93"/>
        <v>0</v>
      </c>
      <c r="AF98" s="58" t="str">
        <f>IF(G98="","0",VLOOKUP(G98,'登録データ（男）'!$V$4:$W$23,2,FALSE))</f>
        <v>0</v>
      </c>
      <c r="AG98" s="58" t="str">
        <f t="shared" si="81"/>
        <v>00</v>
      </c>
      <c r="AH98" s="58" t="str">
        <f>IF(G98="","0",IF(OR(RIGHT(G98,1)="m",RIGHT(G98,1)="H",RIGHT(G98,1)="W",RIGHT(G98,1)="C"),1,2))</f>
        <v>0</v>
      </c>
      <c r="AI98" s="58" t="str">
        <f t="shared" si="82"/>
        <v>000000</v>
      </c>
      <c r="AJ98" s="58" t="str">
        <f t="shared" ca="1" si="89"/>
        <v/>
      </c>
      <c r="AK98" s="58">
        <f t="shared" si="86"/>
        <v>0</v>
      </c>
      <c r="AL98" s="58" t="str">
        <f>IF(G98="","0",VALUE(VLOOKUP(G98,'登録データ（男）'!$V$4:$X$23,3,FALSE)))</f>
        <v>0</v>
      </c>
      <c r="AM98" s="58">
        <f t="shared" si="83"/>
        <v>0</v>
      </c>
      <c r="AN98" s="58">
        <f t="shared" si="87"/>
        <v>0</v>
      </c>
      <c r="AO98" s="58" t="str">
        <f ca="1">IF(OFFSET(B98,-MOD(ROW(B98),3),0)&lt;&gt;"",IF(RIGHT(G98,1)=")",VALUE(VLOOKUP(OFFSET(B98,-MOD(ROW(B98),3),0),'登録データ（女）'!B98,8,FALSE)),"0"),"0")</f>
        <v>0</v>
      </c>
      <c r="AP98" s="58">
        <f t="shared" ca="1" si="84"/>
        <v>0</v>
      </c>
      <c r="AQ98" s="58"/>
      <c r="AR98" s="58"/>
      <c r="AS98" s="58"/>
      <c r="AT98" s="58"/>
      <c r="AU98" s="58"/>
      <c r="AV98" s="58"/>
      <c r="AW98" s="58"/>
      <c r="AX98" s="58"/>
      <c r="AY98" s="108">
        <f>B279</f>
        <v>0</v>
      </c>
      <c r="AZ98" s="58"/>
      <c r="BA98" s="58">
        <f t="shared" si="73"/>
        <v>0</v>
      </c>
      <c r="BE98" s="58" t="str">
        <f>IF(B98="","",VLOOKUP(B98,'登録データ（女）'!$A$3:$L$402,8))</f>
        <v/>
      </c>
      <c r="BF98" s="58" t="str">
        <f>IF(B98="","",VLOOKUP(B98,'登録データ（女）'!$A$3:$L$402,11))</f>
        <v/>
      </c>
      <c r="BG98" s="58" t="str">
        <f t="shared" si="88"/>
        <v/>
      </c>
      <c r="BI98" s="58">
        <f t="shared" si="85"/>
        <v>0</v>
      </c>
    </row>
    <row r="99" spans="1:61" ht="18.75" customHeight="1" thickTop="1">
      <c r="A99" s="257">
        <v>28</v>
      </c>
      <c r="B99" s="432"/>
      <c r="C99" s="290" t="str">
        <f>IF(B99="","",VLOOKUP(B99,'登録データ（女）'!$A$3:$X$2000,2,FALSE))</f>
        <v/>
      </c>
      <c r="D99" s="290" t="str">
        <f>IF(B99="","",VLOOKUP(B99,'登録データ（女）'!$A$3:$X$2000,3,FALSE))</f>
        <v/>
      </c>
      <c r="E99" s="74" t="str">
        <f>IF(B99="","",VLOOKUP(B99,'登録データ（女）'!$A$3:$X$2000,7,FALSE))</f>
        <v/>
      </c>
      <c r="F99" s="72" t="s">
        <v>121</v>
      </c>
      <c r="G99" s="104"/>
      <c r="H99" s="17"/>
      <c r="I99" s="106"/>
      <c r="J99" s="107" t="str">
        <f t="shared" si="94"/>
        <v/>
      </c>
      <c r="K99" s="106"/>
      <c r="L99" s="107" t="str">
        <f t="shared" si="95"/>
        <v/>
      </c>
      <c r="M99" s="106"/>
      <c r="N99" s="106"/>
      <c r="O99" s="247"/>
      <c r="P99" s="248"/>
      <c r="Q99" s="248"/>
      <c r="R99" s="259"/>
      <c r="S99" s="296"/>
      <c r="V99" s="60"/>
      <c r="W99" s="58">
        <f>IF(B99="",0,IF(VLOOKUP(B99,'登録データ（女）'!$A$3:$AT$2000,28,FALSE)=1,0,1))</f>
        <v>0</v>
      </c>
      <c r="X99" s="58">
        <f>IF(B99="",1,0)</f>
        <v>1</v>
      </c>
      <c r="Y99" s="58">
        <f>IF(C99="",1,0)</f>
        <v>1</v>
      </c>
      <c r="Z99" s="58">
        <f>IF(D99="",1,0)</f>
        <v>1</v>
      </c>
      <c r="AA99" s="58">
        <f>IF(E99="",1,0)</f>
        <v>1</v>
      </c>
      <c r="AB99" s="58">
        <f>IF(E100="",1,0)</f>
        <v>1</v>
      </c>
      <c r="AC99" s="58">
        <f>SUM(X99:AB99)</f>
        <v>5</v>
      </c>
      <c r="AD99" s="58">
        <f t="shared" ca="1" si="80"/>
        <v>0</v>
      </c>
      <c r="AE99" s="58">
        <f t="shared" si="93"/>
        <v>0</v>
      </c>
      <c r="AF99" s="58" t="str">
        <f>IF(G99="","0",VLOOKUP(G99,'登録データ（男）'!$V$4:$W$23,2,FALSE))</f>
        <v>0</v>
      </c>
      <c r="AG99" s="58" t="str">
        <f t="shared" si="81"/>
        <v>00</v>
      </c>
      <c r="AH99" s="58" t="str">
        <f>IF(G99="","0",IF(OR(RIGHT(G99,1)="m",RIGHT(G99,1)="H",RIGHT(G99,1)="W",RIGHT(G99,1)="C",RIGHT(G99,1)=")"),1,2))</f>
        <v>0</v>
      </c>
      <c r="AI99" s="58" t="str">
        <f t="shared" si="82"/>
        <v>000000</v>
      </c>
      <c r="AJ99" s="58" t="str">
        <f t="shared" ca="1" si="89"/>
        <v/>
      </c>
      <c r="AK99" s="58">
        <f t="shared" si="86"/>
        <v>0</v>
      </c>
      <c r="AL99" s="58" t="str">
        <f>IF(G99="","0",VALUE(VLOOKUP(G99,'登録データ（男）'!$V$4:$X$23,3,FALSE)))</f>
        <v>0</v>
      </c>
      <c r="AM99" s="58">
        <f t="shared" si="83"/>
        <v>0</v>
      </c>
      <c r="AN99" s="58">
        <f t="shared" si="87"/>
        <v>0</v>
      </c>
      <c r="AO99" s="58" t="str">
        <f ca="1">IF(OFFSET(B99,-MOD(ROW(B99),3),0)&lt;&gt;"",IF(RIGHT(G99,1)=")",VALUE(VLOOKUP(OFFSET(B99,-MOD(ROW(B99),3),0),'登録データ（女）'!B99,8,FALSE)),"0"),"0")</f>
        <v>0</v>
      </c>
      <c r="AP99" s="58">
        <f t="shared" ca="1" si="84"/>
        <v>0</v>
      </c>
      <c r="AQ99" s="58" t="str">
        <f t="shared" ref="AQ99" si="108">IF(AR99="","",RANK(AR99,$AR$18:$AR$467,1))</f>
        <v/>
      </c>
      <c r="AR99" s="58" t="str">
        <f>IF(R99="","",B99)</f>
        <v/>
      </c>
      <c r="AS99" s="58" t="str">
        <f t="shared" ref="AS99" si="109">IF(AT99="","",RANK(AT99,$AT$18:$AT$467,1))</f>
        <v/>
      </c>
      <c r="AT99" s="58" t="str">
        <f>IF(S99="","",B99)</f>
        <v/>
      </c>
      <c r="AU99" s="58" t="str">
        <f t="shared" ref="AU99" si="110">IF(AV99="","",RANK(AV99,$AV$18:$AV$467,1))</f>
        <v/>
      </c>
      <c r="AV99" s="58" t="str">
        <f>IF(OR(G99="七種競技",G100="七種競技",G101="七種競技"),B99,"")</f>
        <v/>
      </c>
      <c r="AW99" s="58"/>
      <c r="AX99" s="58">
        <f>B99</f>
        <v>0</v>
      </c>
      <c r="AY99" s="108">
        <f>B282</f>
        <v>0</v>
      </c>
      <c r="AZ99" s="58"/>
      <c r="BA99" s="58">
        <f t="shared" si="73"/>
        <v>0</v>
      </c>
      <c r="BE99" s="58" t="str">
        <f>IF(B99="","",VLOOKUP(B99,'登録データ（女）'!$A$3:$L$402,8))</f>
        <v/>
      </c>
      <c r="BF99" s="58" t="str">
        <f>IF(B99="","",VLOOKUP(B99,'登録データ（女）'!$A$3:$L$402,11))</f>
        <v/>
      </c>
      <c r="BG99" s="58" t="str">
        <f t="shared" si="88"/>
        <v/>
      </c>
      <c r="BI99" s="58">
        <f t="shared" si="85"/>
        <v>0</v>
      </c>
    </row>
    <row r="100" spans="1:61" ht="18.75" customHeight="1">
      <c r="A100" s="250"/>
      <c r="B100" s="433"/>
      <c r="C100" s="291"/>
      <c r="D100" s="291"/>
      <c r="E100" s="169"/>
      <c r="F100" s="58" t="s">
        <v>122</v>
      </c>
      <c r="G100" s="104"/>
      <c r="H100" s="17"/>
      <c r="I100" s="101"/>
      <c r="J100" s="107" t="str">
        <f t="shared" si="94"/>
        <v/>
      </c>
      <c r="K100" s="106"/>
      <c r="L100" s="107" t="str">
        <f t="shared" si="95"/>
        <v/>
      </c>
      <c r="M100" s="101"/>
      <c r="N100" s="101"/>
      <c r="O100" s="275"/>
      <c r="P100" s="276"/>
      <c r="Q100" s="276"/>
      <c r="R100" s="260"/>
      <c r="S100" s="297"/>
      <c r="V100" s="60"/>
      <c r="W100" s="58"/>
      <c r="X100" s="58"/>
      <c r="Y100" s="58"/>
      <c r="Z100" s="58"/>
      <c r="AA100" s="58"/>
      <c r="AB100" s="58"/>
      <c r="AC100" s="58"/>
      <c r="AD100" s="58">
        <f t="shared" ca="1" si="80"/>
        <v>0</v>
      </c>
      <c r="AE100" s="58">
        <f t="shared" si="93"/>
        <v>0</v>
      </c>
      <c r="AF100" s="58" t="str">
        <f>IF(G100="","0",VLOOKUP(G100,'登録データ（男）'!$V$4:$W$23,2,FALSE))</f>
        <v>0</v>
      </c>
      <c r="AG100" s="58" t="str">
        <f t="shared" si="81"/>
        <v>00</v>
      </c>
      <c r="AH100" s="58" t="str">
        <f>IF(G100="","0",IF(OR(RIGHT(G100,1)="m",RIGHT(G100,1)="H",RIGHT(G100,1)="W",RIGHT(G100,1)="C"),1,2))</f>
        <v>0</v>
      </c>
      <c r="AI100" s="58" t="str">
        <f t="shared" si="82"/>
        <v>000000</v>
      </c>
      <c r="AJ100" s="58" t="str">
        <f t="shared" ca="1" si="89"/>
        <v/>
      </c>
      <c r="AK100" s="58">
        <f t="shared" si="86"/>
        <v>0</v>
      </c>
      <c r="AL100" s="58" t="str">
        <f>IF(G100="","0",VALUE(VLOOKUP(G100,'登録データ（男）'!$V$4:$X$23,3,FALSE)))</f>
        <v>0</v>
      </c>
      <c r="AM100" s="58">
        <f t="shared" si="83"/>
        <v>0</v>
      </c>
      <c r="AN100" s="58">
        <f t="shared" si="87"/>
        <v>0</v>
      </c>
      <c r="AO100" s="58" t="str">
        <f ca="1">IF(OFFSET(B100,-MOD(ROW(B100),3),0)&lt;&gt;"",IF(RIGHT(G100,1)=")",VALUE(VLOOKUP(OFFSET(B100,-MOD(ROW(B100),3),0),'登録データ（女）'!B100,8,FALSE)),"0"),"0")</f>
        <v>0</v>
      </c>
      <c r="AP100" s="58">
        <f t="shared" ca="1" si="84"/>
        <v>0</v>
      </c>
      <c r="AQ100" s="58"/>
      <c r="AR100" s="58"/>
      <c r="AS100" s="58"/>
      <c r="AT100" s="58"/>
      <c r="AU100" s="58"/>
      <c r="AV100" s="58"/>
      <c r="AW100" s="58"/>
      <c r="AX100" s="58"/>
      <c r="AY100" s="108">
        <f>B285</f>
        <v>0</v>
      </c>
      <c r="AZ100" s="58"/>
      <c r="BA100" s="58">
        <f t="shared" si="73"/>
        <v>0</v>
      </c>
      <c r="BE100" s="58" t="str">
        <f>IF(B100="","",VLOOKUP(B100,'登録データ（女）'!$A$3:$L$402,8))</f>
        <v/>
      </c>
      <c r="BF100" s="58" t="str">
        <f>IF(B100="","",VLOOKUP(B100,'登録データ（女）'!$A$3:$L$402,11))</f>
        <v/>
      </c>
      <c r="BG100" s="58" t="str">
        <f t="shared" si="88"/>
        <v/>
      </c>
      <c r="BI100" s="58">
        <f t="shared" si="85"/>
        <v>0</v>
      </c>
    </row>
    <row r="101" spans="1:61" ht="18.75" customHeight="1" thickBot="1">
      <c r="A101" s="258"/>
      <c r="B101" s="434"/>
      <c r="C101" s="292"/>
      <c r="D101" s="292"/>
      <c r="E101" s="82" t="s">
        <v>461</v>
      </c>
      <c r="F101" s="78" t="s">
        <v>123</v>
      </c>
      <c r="G101" s="105"/>
      <c r="H101" s="175"/>
      <c r="I101" s="100"/>
      <c r="J101" s="64" t="str">
        <f t="shared" si="94"/>
        <v/>
      </c>
      <c r="K101" s="100"/>
      <c r="L101" s="64" t="str">
        <f t="shared" si="95"/>
        <v/>
      </c>
      <c r="M101" s="100"/>
      <c r="N101" s="100"/>
      <c r="O101" s="429"/>
      <c r="P101" s="430"/>
      <c r="Q101" s="431"/>
      <c r="R101" s="261"/>
      <c r="S101" s="298"/>
      <c r="V101" s="60"/>
      <c r="W101" s="58"/>
      <c r="X101" s="58"/>
      <c r="Y101" s="58"/>
      <c r="Z101" s="58"/>
      <c r="AA101" s="58"/>
      <c r="AB101" s="58"/>
      <c r="AC101" s="58"/>
      <c r="AD101" s="58">
        <f t="shared" ca="1" si="80"/>
        <v>0</v>
      </c>
      <c r="AE101" s="58">
        <f t="shared" si="93"/>
        <v>0</v>
      </c>
      <c r="AF101" s="58" t="str">
        <f>IF(G101="","0",VLOOKUP(G101,'登録データ（男）'!$V$4:$W$23,2,FALSE))</f>
        <v>0</v>
      </c>
      <c r="AG101" s="58" t="str">
        <f t="shared" si="81"/>
        <v>00</v>
      </c>
      <c r="AH101" s="58" t="str">
        <f>IF(G101="","0",IF(OR(RIGHT(G101,1)="m",RIGHT(G101,1)="H",RIGHT(G101,1)="W",RIGHT(G101,1)="C"),1,2))</f>
        <v>0</v>
      </c>
      <c r="AI101" s="58" t="str">
        <f t="shared" si="82"/>
        <v>000000</v>
      </c>
      <c r="AJ101" s="58" t="str">
        <f t="shared" ca="1" si="89"/>
        <v/>
      </c>
      <c r="AK101" s="58">
        <f t="shared" si="86"/>
        <v>0</v>
      </c>
      <c r="AL101" s="58" t="str">
        <f>IF(G101="","0",VALUE(VLOOKUP(G101,'登録データ（男）'!$V$4:$X$23,3,FALSE)))</f>
        <v>0</v>
      </c>
      <c r="AM101" s="58">
        <f t="shared" si="83"/>
        <v>0</v>
      </c>
      <c r="AN101" s="58">
        <f t="shared" si="87"/>
        <v>0</v>
      </c>
      <c r="AO101" s="58" t="str">
        <f ca="1">IF(OFFSET(B101,-MOD(ROW(B101),3),0)&lt;&gt;"",IF(RIGHT(G101,1)=")",VALUE(VLOOKUP(OFFSET(B101,-MOD(ROW(B101),3),0),'登録データ（女）'!B101,8,FALSE)),"0"),"0")</f>
        <v>0</v>
      </c>
      <c r="AP101" s="58">
        <f t="shared" ca="1" si="84"/>
        <v>0</v>
      </c>
      <c r="AQ101" s="58"/>
      <c r="AR101" s="58"/>
      <c r="AS101" s="58"/>
      <c r="AT101" s="58"/>
      <c r="AU101" s="58"/>
      <c r="AV101" s="58"/>
      <c r="AW101" s="58"/>
      <c r="AX101" s="58"/>
      <c r="AY101" s="108">
        <f>B288</f>
        <v>0</v>
      </c>
      <c r="AZ101" s="58"/>
      <c r="BA101" s="58">
        <f t="shared" si="73"/>
        <v>0</v>
      </c>
      <c r="BE101" s="58" t="str">
        <f>IF(B101="","",VLOOKUP(B101,'登録データ（女）'!$A$3:$L$402,8))</f>
        <v/>
      </c>
      <c r="BF101" s="58" t="str">
        <f>IF(B101="","",VLOOKUP(B101,'登録データ（女）'!$A$3:$L$402,11))</f>
        <v/>
      </c>
      <c r="BG101" s="58" t="str">
        <f t="shared" si="88"/>
        <v/>
      </c>
      <c r="BI101" s="58">
        <f t="shared" si="85"/>
        <v>0</v>
      </c>
    </row>
    <row r="102" spans="1:61" ht="18.75" customHeight="1" thickTop="1">
      <c r="A102" s="257">
        <v>29</v>
      </c>
      <c r="B102" s="432"/>
      <c r="C102" s="290" t="str">
        <f>IF(B102="","",VLOOKUP(B102,'登録データ（女）'!$A$3:$X$2000,2,FALSE))</f>
        <v/>
      </c>
      <c r="D102" s="290" t="str">
        <f>IF(B102="","",VLOOKUP(B102,'登録データ（女）'!$A$3:$X$2000,3,FALSE))</f>
        <v/>
      </c>
      <c r="E102" s="74" t="str">
        <f>IF(B102="","",VLOOKUP(B102,'登録データ（女）'!$A$3:$X$2000,7,FALSE))</f>
        <v/>
      </c>
      <c r="F102" s="72" t="s">
        <v>121</v>
      </c>
      <c r="G102" s="104"/>
      <c r="H102" s="17"/>
      <c r="I102" s="106"/>
      <c r="J102" s="107" t="str">
        <f t="shared" si="94"/>
        <v/>
      </c>
      <c r="K102" s="106"/>
      <c r="L102" s="107" t="str">
        <f t="shared" si="95"/>
        <v/>
      </c>
      <c r="M102" s="106"/>
      <c r="N102" s="106"/>
      <c r="O102" s="247"/>
      <c r="P102" s="248"/>
      <c r="Q102" s="248"/>
      <c r="R102" s="259"/>
      <c r="S102" s="296"/>
      <c r="V102" s="60"/>
      <c r="W102" s="58">
        <f>IF(B102="",0,IF(VLOOKUP(B102,'登録データ（女）'!$A$3:$AT$2000,28,FALSE)=1,0,1))</f>
        <v>0</v>
      </c>
      <c r="X102" s="58">
        <f>IF(B102="",1,0)</f>
        <v>1</v>
      </c>
      <c r="Y102" s="58">
        <f>IF(C102="",1,0)</f>
        <v>1</v>
      </c>
      <c r="Z102" s="58">
        <f>IF(D102="",1,0)</f>
        <v>1</v>
      </c>
      <c r="AA102" s="58">
        <f>IF(E102="",1,0)</f>
        <v>1</v>
      </c>
      <c r="AB102" s="58">
        <f>IF(E103="",1,0)</f>
        <v>1</v>
      </c>
      <c r="AC102" s="58">
        <f>SUM(X102:AB102)</f>
        <v>5</v>
      </c>
      <c r="AD102" s="58">
        <f t="shared" ca="1" si="80"/>
        <v>0</v>
      </c>
      <c r="AE102" s="58">
        <f t="shared" si="93"/>
        <v>0</v>
      </c>
      <c r="AF102" s="58" t="str">
        <f>IF(G102="","0",VLOOKUP(G102,'登録データ（男）'!$V$4:$W$23,2,FALSE))</f>
        <v>0</v>
      </c>
      <c r="AG102" s="58" t="str">
        <f t="shared" si="81"/>
        <v>00</v>
      </c>
      <c r="AH102" s="58" t="str">
        <f>IF(G102="","0",IF(OR(RIGHT(G102,1)="m",RIGHT(G102,1)="H",RIGHT(G102,1)="W",RIGHT(G102,1)="C",RIGHT(G102,1)=")"),1,2))</f>
        <v>0</v>
      </c>
      <c r="AI102" s="58" t="str">
        <f t="shared" si="82"/>
        <v>000000</v>
      </c>
      <c r="AJ102" s="58" t="str">
        <f t="shared" ca="1" si="89"/>
        <v/>
      </c>
      <c r="AK102" s="58">
        <f t="shared" si="86"/>
        <v>0</v>
      </c>
      <c r="AL102" s="58" t="str">
        <f>IF(G102="","0",VALUE(VLOOKUP(G102,'登録データ（男）'!$V$4:$X$23,3,FALSE)))</f>
        <v>0</v>
      </c>
      <c r="AM102" s="58">
        <f t="shared" si="83"/>
        <v>0</v>
      </c>
      <c r="AN102" s="58">
        <f t="shared" si="87"/>
        <v>0</v>
      </c>
      <c r="AO102" s="58" t="str">
        <f ca="1">IF(OFFSET(B102,-MOD(ROW(B102),3),0)&lt;&gt;"",IF(RIGHT(G102,1)=")",VALUE(VLOOKUP(OFFSET(B102,-MOD(ROW(B102),3),0),'登録データ（女）'!B102,8,FALSE)),"0"),"0")</f>
        <v>0</v>
      </c>
      <c r="AP102" s="58">
        <f t="shared" ca="1" si="84"/>
        <v>0</v>
      </c>
      <c r="AQ102" s="58" t="str">
        <f t="shared" ref="AQ102" si="111">IF(AR102="","",RANK(AR102,$AR$18:$AR$467,1))</f>
        <v/>
      </c>
      <c r="AR102" s="58" t="str">
        <f>IF(R102="","",B102)</f>
        <v/>
      </c>
      <c r="AS102" s="58" t="str">
        <f t="shared" ref="AS102" si="112">IF(AT102="","",RANK(AT102,$AT$18:$AT$467,1))</f>
        <v/>
      </c>
      <c r="AT102" s="58" t="str">
        <f>IF(S102="","",B102)</f>
        <v/>
      </c>
      <c r="AU102" s="58" t="str">
        <f t="shared" ref="AU102" si="113">IF(AV102="","",RANK(AV102,$AV$18:$AV$467,1))</f>
        <v/>
      </c>
      <c r="AV102" s="58" t="str">
        <f>IF(OR(G102="七種競技",G103="七種競技",G104="七種競技"),B102,"")</f>
        <v/>
      </c>
      <c r="AW102" s="58"/>
      <c r="AX102" s="58">
        <f>B102</f>
        <v>0</v>
      </c>
      <c r="AY102" s="108">
        <f>B291</f>
        <v>0</v>
      </c>
      <c r="AZ102" s="58"/>
      <c r="BA102" s="58">
        <f t="shared" si="73"/>
        <v>0</v>
      </c>
      <c r="BE102" s="58" t="str">
        <f>IF(B102="","",VLOOKUP(B102,'登録データ（女）'!$A$3:$L$402,8))</f>
        <v/>
      </c>
      <c r="BF102" s="58" t="str">
        <f>IF(B102="","",VLOOKUP(B102,'登録データ（女）'!$A$3:$L$402,11))</f>
        <v/>
      </c>
      <c r="BG102" s="58" t="str">
        <f t="shared" si="88"/>
        <v/>
      </c>
      <c r="BI102" s="58">
        <f t="shared" si="85"/>
        <v>0</v>
      </c>
    </row>
    <row r="103" spans="1:61" ht="18.75" customHeight="1">
      <c r="A103" s="250"/>
      <c r="B103" s="433"/>
      <c r="C103" s="291"/>
      <c r="D103" s="291"/>
      <c r="E103" s="169"/>
      <c r="F103" s="58" t="s">
        <v>122</v>
      </c>
      <c r="G103" s="104"/>
      <c r="H103" s="17"/>
      <c r="I103" s="101"/>
      <c r="J103" s="107" t="str">
        <f t="shared" si="94"/>
        <v/>
      </c>
      <c r="K103" s="106"/>
      <c r="L103" s="107" t="str">
        <f t="shared" si="95"/>
        <v/>
      </c>
      <c r="M103" s="101"/>
      <c r="N103" s="101"/>
      <c r="O103" s="275"/>
      <c r="P103" s="276"/>
      <c r="Q103" s="276"/>
      <c r="R103" s="260"/>
      <c r="S103" s="297"/>
      <c r="V103" s="60"/>
      <c r="W103" s="58"/>
      <c r="X103" s="58"/>
      <c r="Y103" s="58"/>
      <c r="Z103" s="58"/>
      <c r="AA103" s="58"/>
      <c r="AB103" s="58"/>
      <c r="AC103" s="58"/>
      <c r="AD103" s="58">
        <f t="shared" ca="1" si="80"/>
        <v>0</v>
      </c>
      <c r="AE103" s="58">
        <f t="shared" si="93"/>
        <v>0</v>
      </c>
      <c r="AF103" s="58" t="str">
        <f>IF(G103="","0",VLOOKUP(G103,'登録データ（男）'!$V$4:$W$23,2,FALSE))</f>
        <v>0</v>
      </c>
      <c r="AG103" s="58" t="str">
        <f t="shared" si="81"/>
        <v>00</v>
      </c>
      <c r="AH103" s="58" t="str">
        <f>IF(G103="","0",IF(OR(RIGHT(G103,1)="m",RIGHT(G103,1)="H",RIGHT(G103,1)="W",RIGHT(G103,1)="C"),1,2))</f>
        <v>0</v>
      </c>
      <c r="AI103" s="58" t="str">
        <f t="shared" si="82"/>
        <v>000000</v>
      </c>
      <c r="AJ103" s="58" t="str">
        <f t="shared" ca="1" si="89"/>
        <v/>
      </c>
      <c r="AK103" s="58">
        <f t="shared" si="86"/>
        <v>0</v>
      </c>
      <c r="AL103" s="58" t="str">
        <f>IF(G103="","0",VALUE(VLOOKUP(G103,'登録データ（男）'!$V$4:$X$23,3,FALSE)))</f>
        <v>0</v>
      </c>
      <c r="AM103" s="58">
        <f t="shared" si="83"/>
        <v>0</v>
      </c>
      <c r="AN103" s="58">
        <f t="shared" si="87"/>
        <v>0</v>
      </c>
      <c r="AO103" s="58" t="str">
        <f ca="1">IF(OFFSET(B103,-MOD(ROW(B103),3),0)&lt;&gt;"",IF(RIGHT(G103,1)=")",VALUE(VLOOKUP(OFFSET(B103,-MOD(ROW(B103),3),0),'登録データ（女）'!B103,8,FALSE)),"0"),"0")</f>
        <v>0</v>
      </c>
      <c r="AP103" s="58">
        <f t="shared" ca="1" si="84"/>
        <v>0</v>
      </c>
      <c r="AQ103" s="58"/>
      <c r="AR103" s="58"/>
      <c r="AS103" s="58"/>
      <c r="AT103" s="58"/>
      <c r="AU103" s="58"/>
      <c r="AV103" s="58"/>
      <c r="AW103" s="58"/>
      <c r="AX103" s="58"/>
      <c r="AY103" s="108">
        <f>B294</f>
        <v>0</v>
      </c>
      <c r="AZ103" s="58"/>
      <c r="BA103" s="58">
        <f t="shared" si="73"/>
        <v>0</v>
      </c>
      <c r="BE103" s="58" t="str">
        <f>IF(B103="","",VLOOKUP(B103,'登録データ（女）'!$A$3:$L$402,8))</f>
        <v/>
      </c>
      <c r="BF103" s="58" t="str">
        <f>IF(B103="","",VLOOKUP(B103,'登録データ（女）'!$A$3:$L$402,11))</f>
        <v/>
      </c>
      <c r="BG103" s="58" t="str">
        <f t="shared" si="88"/>
        <v/>
      </c>
      <c r="BI103" s="58">
        <f t="shared" si="85"/>
        <v>0</v>
      </c>
    </row>
    <row r="104" spans="1:61" ht="18.75" customHeight="1" thickBot="1">
      <c r="A104" s="258"/>
      <c r="B104" s="434"/>
      <c r="C104" s="292"/>
      <c r="D104" s="292"/>
      <c r="E104" s="82" t="s">
        <v>461</v>
      </c>
      <c r="F104" s="78" t="s">
        <v>123</v>
      </c>
      <c r="G104" s="105"/>
      <c r="H104" s="175"/>
      <c r="I104" s="100"/>
      <c r="J104" s="64" t="str">
        <f t="shared" si="94"/>
        <v/>
      </c>
      <c r="K104" s="100"/>
      <c r="L104" s="64" t="str">
        <f t="shared" si="95"/>
        <v/>
      </c>
      <c r="M104" s="100"/>
      <c r="N104" s="100"/>
      <c r="O104" s="429"/>
      <c r="P104" s="430"/>
      <c r="Q104" s="431"/>
      <c r="R104" s="261"/>
      <c r="S104" s="298"/>
      <c r="V104" s="60"/>
      <c r="W104" s="58"/>
      <c r="X104" s="58"/>
      <c r="Y104" s="58"/>
      <c r="Z104" s="58"/>
      <c r="AA104" s="58"/>
      <c r="AB104" s="58"/>
      <c r="AC104" s="58"/>
      <c r="AD104" s="58">
        <f t="shared" ca="1" si="80"/>
        <v>0</v>
      </c>
      <c r="AE104" s="58">
        <f t="shared" si="93"/>
        <v>0</v>
      </c>
      <c r="AF104" s="58" t="str">
        <f>IF(G104="","0",VLOOKUP(G104,'登録データ（男）'!$V$4:$W$23,2,FALSE))</f>
        <v>0</v>
      </c>
      <c r="AG104" s="58" t="str">
        <f t="shared" si="81"/>
        <v>00</v>
      </c>
      <c r="AH104" s="58" t="str">
        <f>IF(G104="","0",IF(OR(RIGHT(G104,1)="m",RIGHT(G104,1)="H",RIGHT(G104,1)="W",RIGHT(G104,1)="C"),1,2))</f>
        <v>0</v>
      </c>
      <c r="AI104" s="58" t="str">
        <f t="shared" si="82"/>
        <v>000000</v>
      </c>
      <c r="AJ104" s="58" t="str">
        <f t="shared" ca="1" si="89"/>
        <v/>
      </c>
      <c r="AK104" s="58">
        <f t="shared" si="86"/>
        <v>0</v>
      </c>
      <c r="AL104" s="58" t="str">
        <f>IF(G104="","0",VALUE(VLOOKUP(G104,'登録データ（男）'!$V$4:$X$23,3,FALSE)))</f>
        <v>0</v>
      </c>
      <c r="AM104" s="58">
        <f t="shared" si="83"/>
        <v>0</v>
      </c>
      <c r="AN104" s="58">
        <f t="shared" si="87"/>
        <v>0</v>
      </c>
      <c r="AO104" s="58" t="str">
        <f ca="1">IF(OFFSET(B104,-MOD(ROW(B104),3),0)&lt;&gt;"",IF(RIGHT(G104,1)=")",VALUE(VLOOKUP(OFFSET(B104,-MOD(ROW(B104),3),0),'登録データ（女）'!B104,8,FALSE)),"0"),"0")</f>
        <v>0</v>
      </c>
      <c r="AP104" s="58">
        <f t="shared" ca="1" si="84"/>
        <v>0</v>
      </c>
      <c r="AQ104" s="58"/>
      <c r="AR104" s="58"/>
      <c r="AS104" s="58"/>
      <c r="AT104" s="58"/>
      <c r="AU104" s="58"/>
      <c r="AV104" s="58"/>
      <c r="AW104" s="58"/>
      <c r="AX104" s="58"/>
      <c r="AY104" s="108">
        <f>B297</f>
        <v>0</v>
      </c>
      <c r="AZ104" s="58"/>
      <c r="BA104" s="58">
        <f t="shared" si="73"/>
        <v>0</v>
      </c>
      <c r="BE104" s="58" t="str">
        <f>IF(B104="","",VLOOKUP(B104,'登録データ（女）'!$A$3:$L$402,8))</f>
        <v/>
      </c>
      <c r="BF104" s="58" t="str">
        <f>IF(B104="","",VLOOKUP(B104,'登録データ（女）'!$A$3:$L$402,11))</f>
        <v/>
      </c>
      <c r="BG104" s="58" t="str">
        <f t="shared" si="88"/>
        <v/>
      </c>
      <c r="BI104" s="58">
        <f t="shared" si="85"/>
        <v>0</v>
      </c>
    </row>
    <row r="105" spans="1:61" ht="18.75" customHeight="1" thickTop="1">
      <c r="A105" s="257">
        <v>30</v>
      </c>
      <c r="B105" s="432"/>
      <c r="C105" s="290" t="str">
        <f>IF(B105="","",VLOOKUP(B105,'登録データ（女）'!$A$3:$X$2000,2,FALSE))</f>
        <v/>
      </c>
      <c r="D105" s="290" t="str">
        <f>IF(B105="","",VLOOKUP(B105,'登録データ（女）'!$A$3:$X$2000,3,FALSE))</f>
        <v/>
      </c>
      <c r="E105" s="74" t="str">
        <f>IF(B105="","",VLOOKUP(B105,'登録データ（女）'!$A$3:$X$2000,7,FALSE))</f>
        <v/>
      </c>
      <c r="F105" s="72" t="s">
        <v>121</v>
      </c>
      <c r="G105" s="104"/>
      <c r="H105" s="17"/>
      <c r="I105" s="106"/>
      <c r="J105" s="107" t="str">
        <f t="shared" si="94"/>
        <v/>
      </c>
      <c r="K105" s="106"/>
      <c r="L105" s="107" t="str">
        <f t="shared" si="95"/>
        <v/>
      </c>
      <c r="M105" s="106"/>
      <c r="N105" s="106"/>
      <c r="O105" s="247"/>
      <c r="P105" s="248"/>
      <c r="Q105" s="248"/>
      <c r="R105" s="259"/>
      <c r="S105" s="296"/>
      <c r="V105" s="60"/>
      <c r="W105" s="58">
        <f>IF(B105="",0,IF(VLOOKUP(B105,'登録データ（女）'!$A$3:$AT$2000,28,FALSE)=1,0,1))</f>
        <v>0</v>
      </c>
      <c r="X105" s="58">
        <f>IF(B105="",1,0)</f>
        <v>1</v>
      </c>
      <c r="Y105" s="58">
        <f>IF(C105="",1,0)</f>
        <v>1</v>
      </c>
      <c r="Z105" s="58">
        <f>IF(D105="",1,0)</f>
        <v>1</v>
      </c>
      <c r="AA105" s="58">
        <f>IF(E105="",1,0)</f>
        <v>1</v>
      </c>
      <c r="AB105" s="58">
        <f>IF(E106="",1,0)</f>
        <v>1</v>
      </c>
      <c r="AC105" s="58">
        <f>SUM(X105:AB105)</f>
        <v>5</v>
      </c>
      <c r="AD105" s="58">
        <f t="shared" ca="1" si="80"/>
        <v>0</v>
      </c>
      <c r="AE105" s="58">
        <f t="shared" si="93"/>
        <v>0</v>
      </c>
      <c r="AF105" s="58" t="str">
        <f>IF(G105="","0",VLOOKUP(G105,'登録データ（男）'!$V$4:$W$23,2,FALSE))</f>
        <v>0</v>
      </c>
      <c r="AG105" s="58" t="str">
        <f t="shared" si="81"/>
        <v>00</v>
      </c>
      <c r="AH105" s="58" t="str">
        <f>IF(G105="","0",IF(OR(RIGHT(G105,1)="m",RIGHT(G105,1)="H",RIGHT(G105,1)="W",RIGHT(G105,1)="C",RIGHT(G105,1)=")"),1,2))</f>
        <v>0</v>
      </c>
      <c r="AI105" s="58" t="str">
        <f t="shared" si="82"/>
        <v>000000</v>
      </c>
      <c r="AJ105" s="58" t="str">
        <f t="shared" ca="1" si="89"/>
        <v/>
      </c>
      <c r="AK105" s="58">
        <f t="shared" si="86"/>
        <v>0</v>
      </c>
      <c r="AL105" s="58" t="str">
        <f>IF(G105="","0",VALUE(VLOOKUP(G105,'登録データ（男）'!$V$4:$X$23,3,FALSE)))</f>
        <v>0</v>
      </c>
      <c r="AM105" s="58">
        <f t="shared" si="83"/>
        <v>0</v>
      </c>
      <c r="AN105" s="58">
        <f t="shared" si="87"/>
        <v>0</v>
      </c>
      <c r="AO105" s="58" t="str">
        <f ca="1">IF(OFFSET(B105,-MOD(ROW(B105),3),0)&lt;&gt;"",IF(RIGHT(G105,1)=")",VALUE(VLOOKUP(OFFSET(B105,-MOD(ROW(B105),3),0),'登録データ（女）'!B105,8,FALSE)),"0"),"0")</f>
        <v>0</v>
      </c>
      <c r="AP105" s="58">
        <f t="shared" ca="1" si="84"/>
        <v>0</v>
      </c>
      <c r="AQ105" s="58" t="str">
        <f t="shared" ref="AQ105" si="114">IF(AR105="","",RANK(AR105,$AR$18:$AR$467,1))</f>
        <v/>
      </c>
      <c r="AR105" s="58" t="str">
        <f>IF(R105="","",B105)</f>
        <v/>
      </c>
      <c r="AS105" s="58" t="str">
        <f t="shared" ref="AS105" si="115">IF(AT105="","",RANK(AT105,$AT$18:$AT$467,1))</f>
        <v/>
      </c>
      <c r="AT105" s="58" t="str">
        <f>IF(S105="","",B105)</f>
        <v/>
      </c>
      <c r="AU105" s="58" t="str">
        <f t="shared" ref="AU105" si="116">IF(AV105="","",RANK(AV105,$AV$18:$AV$467,1))</f>
        <v/>
      </c>
      <c r="AV105" s="58" t="str">
        <f>IF(OR(G105="七種競技",G106="七種競技",G107="七種競技"),B105,"")</f>
        <v/>
      </c>
      <c r="AW105" s="58"/>
      <c r="AX105" s="58">
        <f>B105</f>
        <v>0</v>
      </c>
      <c r="AY105" s="108">
        <f>B300</f>
        <v>0</v>
      </c>
      <c r="AZ105" s="58"/>
      <c r="BA105" s="58">
        <f t="shared" si="73"/>
        <v>0</v>
      </c>
      <c r="BE105" s="58" t="str">
        <f>IF(B105="","",VLOOKUP(B105,'登録データ（女）'!$A$3:$L$402,8))</f>
        <v/>
      </c>
      <c r="BF105" s="58" t="str">
        <f>IF(B105="","",VLOOKUP(B105,'登録データ（女）'!$A$3:$L$402,11))</f>
        <v/>
      </c>
      <c r="BG105" s="58" t="str">
        <f t="shared" si="88"/>
        <v/>
      </c>
      <c r="BI105" s="58">
        <f t="shared" si="85"/>
        <v>0</v>
      </c>
    </row>
    <row r="106" spans="1:61" ht="18.75" customHeight="1">
      <c r="A106" s="250"/>
      <c r="B106" s="433"/>
      <c r="C106" s="291"/>
      <c r="D106" s="291"/>
      <c r="E106" s="169"/>
      <c r="F106" s="58" t="s">
        <v>122</v>
      </c>
      <c r="G106" s="104"/>
      <c r="H106" s="17"/>
      <c r="I106" s="101"/>
      <c r="J106" s="107" t="str">
        <f t="shared" si="94"/>
        <v/>
      </c>
      <c r="K106" s="106"/>
      <c r="L106" s="107" t="str">
        <f t="shared" si="95"/>
        <v/>
      </c>
      <c r="M106" s="101"/>
      <c r="N106" s="101"/>
      <c r="O106" s="275"/>
      <c r="P106" s="276"/>
      <c r="Q106" s="276"/>
      <c r="R106" s="260"/>
      <c r="S106" s="297"/>
      <c r="V106" s="60"/>
      <c r="W106" s="58"/>
      <c r="X106" s="58"/>
      <c r="Y106" s="58"/>
      <c r="Z106" s="58"/>
      <c r="AA106" s="58"/>
      <c r="AB106" s="58"/>
      <c r="AC106" s="58"/>
      <c r="AD106" s="58">
        <f t="shared" ca="1" si="80"/>
        <v>0</v>
      </c>
      <c r="AE106" s="58">
        <f t="shared" si="93"/>
        <v>0</v>
      </c>
      <c r="AF106" s="58" t="str">
        <f>IF(G106="","0",VLOOKUP(G106,'登録データ（男）'!$V$4:$W$23,2,FALSE))</f>
        <v>0</v>
      </c>
      <c r="AG106" s="58" t="str">
        <f t="shared" si="81"/>
        <v>00</v>
      </c>
      <c r="AH106" s="58" t="str">
        <f>IF(G106="","0",IF(OR(RIGHT(G106,1)="m",RIGHT(G106,1)="H",RIGHT(G106,1)="W",RIGHT(G106,1)="C"),1,2))</f>
        <v>0</v>
      </c>
      <c r="AI106" s="58" t="str">
        <f t="shared" si="82"/>
        <v>000000</v>
      </c>
      <c r="AJ106" s="58" t="str">
        <f t="shared" ca="1" si="89"/>
        <v/>
      </c>
      <c r="AK106" s="58">
        <f t="shared" si="86"/>
        <v>0</v>
      </c>
      <c r="AL106" s="58" t="str">
        <f>IF(G106="","0",VALUE(VLOOKUP(G106,'登録データ（男）'!$V$4:$X$23,3,FALSE)))</f>
        <v>0</v>
      </c>
      <c r="AM106" s="58">
        <f t="shared" si="83"/>
        <v>0</v>
      </c>
      <c r="AN106" s="58">
        <f t="shared" si="87"/>
        <v>0</v>
      </c>
      <c r="AO106" s="58" t="str">
        <f ca="1">IF(OFFSET(B106,-MOD(ROW(B106),3),0)&lt;&gt;"",IF(RIGHT(G106,1)=")",VALUE(VLOOKUP(OFFSET(B106,-MOD(ROW(B106),3),0),'登録データ（女）'!B106,8,FALSE)),"0"),"0")</f>
        <v>0</v>
      </c>
      <c r="AP106" s="58">
        <f t="shared" ca="1" si="84"/>
        <v>0</v>
      </c>
      <c r="AQ106" s="58"/>
      <c r="AR106" s="58"/>
      <c r="AS106" s="58"/>
      <c r="AT106" s="58"/>
      <c r="AU106" s="58"/>
      <c r="AV106" s="58"/>
      <c r="AW106" s="58"/>
      <c r="AX106" s="58"/>
      <c r="AY106" s="108">
        <f>B303</f>
        <v>0</v>
      </c>
      <c r="AZ106" s="58"/>
      <c r="BA106" s="58">
        <f t="shared" si="73"/>
        <v>0</v>
      </c>
      <c r="BE106" s="58" t="str">
        <f>IF(B106="","",VLOOKUP(B106,'登録データ（女）'!$A$3:$L$402,8))</f>
        <v/>
      </c>
      <c r="BF106" s="58" t="str">
        <f>IF(B106="","",VLOOKUP(B106,'登録データ（女）'!$A$3:$L$402,11))</f>
        <v/>
      </c>
      <c r="BG106" s="58" t="str">
        <f t="shared" si="88"/>
        <v/>
      </c>
      <c r="BI106" s="58">
        <f t="shared" si="85"/>
        <v>0</v>
      </c>
    </row>
    <row r="107" spans="1:61" ht="18.75" customHeight="1" thickBot="1">
      <c r="A107" s="258"/>
      <c r="B107" s="434"/>
      <c r="C107" s="292"/>
      <c r="D107" s="292"/>
      <c r="E107" s="82" t="s">
        <v>461</v>
      </c>
      <c r="F107" s="78" t="s">
        <v>123</v>
      </c>
      <c r="G107" s="105"/>
      <c r="H107" s="175"/>
      <c r="I107" s="100"/>
      <c r="J107" s="64" t="str">
        <f t="shared" si="94"/>
        <v/>
      </c>
      <c r="K107" s="100"/>
      <c r="L107" s="64" t="str">
        <f t="shared" si="95"/>
        <v/>
      </c>
      <c r="M107" s="100"/>
      <c r="N107" s="100"/>
      <c r="O107" s="429"/>
      <c r="P107" s="430"/>
      <c r="Q107" s="431"/>
      <c r="R107" s="261"/>
      <c r="S107" s="298"/>
      <c r="V107" s="60"/>
      <c r="W107" s="58"/>
      <c r="X107" s="58"/>
      <c r="Y107" s="58"/>
      <c r="Z107" s="58"/>
      <c r="AA107" s="58"/>
      <c r="AB107" s="58"/>
      <c r="AC107" s="58"/>
      <c r="AD107" s="58">
        <f t="shared" ca="1" si="80"/>
        <v>0</v>
      </c>
      <c r="AE107" s="58">
        <f t="shared" si="93"/>
        <v>0</v>
      </c>
      <c r="AF107" s="58" t="str">
        <f>IF(G107="","0",VLOOKUP(G107,'登録データ（男）'!$V$4:$W$23,2,FALSE))</f>
        <v>0</v>
      </c>
      <c r="AG107" s="58" t="str">
        <f t="shared" si="81"/>
        <v>00</v>
      </c>
      <c r="AH107" s="58" t="str">
        <f>IF(G107="","0",IF(OR(RIGHT(G107,1)="m",RIGHT(G107,1)="H",RIGHT(G107,1)="W",RIGHT(G107,1)="C"),1,2))</f>
        <v>0</v>
      </c>
      <c r="AI107" s="58" t="str">
        <f t="shared" si="82"/>
        <v>000000</v>
      </c>
      <c r="AJ107" s="58" t="str">
        <f t="shared" ca="1" si="89"/>
        <v/>
      </c>
      <c r="AK107" s="58">
        <f t="shared" si="86"/>
        <v>0</v>
      </c>
      <c r="AL107" s="58" t="str">
        <f>IF(G107="","0",VALUE(VLOOKUP(G107,'登録データ（男）'!$V$4:$X$23,3,FALSE)))</f>
        <v>0</v>
      </c>
      <c r="AM107" s="58">
        <f t="shared" si="83"/>
        <v>0</v>
      </c>
      <c r="AN107" s="58">
        <f t="shared" si="87"/>
        <v>0</v>
      </c>
      <c r="AO107" s="58" t="str">
        <f ca="1">IF(OFFSET(B107,-MOD(ROW(B107),3),0)&lt;&gt;"",IF(RIGHT(G107,1)=")",VALUE(VLOOKUP(OFFSET(B107,-MOD(ROW(B107),3),0),'登録データ（女）'!B107,8,FALSE)),"0"),"0")</f>
        <v>0</v>
      </c>
      <c r="AP107" s="58">
        <f t="shared" ca="1" si="84"/>
        <v>0</v>
      </c>
      <c r="AQ107" s="58"/>
      <c r="AR107" s="58"/>
      <c r="AS107" s="58"/>
      <c r="AT107" s="58"/>
      <c r="AU107" s="58"/>
      <c r="AV107" s="58"/>
      <c r="AW107" s="58"/>
      <c r="AX107" s="58"/>
      <c r="AY107" s="108">
        <f>B306</f>
        <v>0</v>
      </c>
      <c r="AZ107" s="58"/>
      <c r="BA107" s="58">
        <f t="shared" si="73"/>
        <v>0</v>
      </c>
      <c r="BE107" s="58" t="str">
        <f>IF(B107="","",VLOOKUP(B107,'登録データ（女）'!$A$3:$L$402,8))</f>
        <v/>
      </c>
      <c r="BF107" s="58" t="str">
        <f>IF(B107="","",VLOOKUP(B107,'登録データ（女）'!$A$3:$L$402,11))</f>
        <v/>
      </c>
      <c r="BG107" s="58" t="str">
        <f t="shared" si="88"/>
        <v/>
      </c>
      <c r="BI107" s="58">
        <f t="shared" si="85"/>
        <v>0</v>
      </c>
    </row>
    <row r="108" spans="1:61" ht="18.75" customHeight="1" thickTop="1">
      <c r="A108" s="257">
        <v>31</v>
      </c>
      <c r="B108" s="432"/>
      <c r="C108" s="290" t="str">
        <f>IF(B108="","",VLOOKUP(B108,'登録データ（女）'!$A$3:$X$2000,2,FALSE))</f>
        <v/>
      </c>
      <c r="D108" s="290" t="str">
        <f>IF(B108="","",VLOOKUP(B108,'登録データ（女）'!$A$3:$X$2000,3,FALSE))</f>
        <v/>
      </c>
      <c r="E108" s="74" t="str">
        <f>IF(B108="","",VLOOKUP(B108,'登録データ（女）'!$A$3:$X$2000,7,FALSE))</f>
        <v/>
      </c>
      <c r="F108" s="72" t="s">
        <v>121</v>
      </c>
      <c r="G108" s="104"/>
      <c r="H108" s="17"/>
      <c r="I108" s="106"/>
      <c r="J108" s="107" t="str">
        <f t="shared" si="94"/>
        <v/>
      </c>
      <c r="K108" s="106"/>
      <c r="L108" s="107" t="str">
        <f t="shared" si="95"/>
        <v/>
      </c>
      <c r="M108" s="106"/>
      <c r="N108" s="106"/>
      <c r="O108" s="247"/>
      <c r="P108" s="248"/>
      <c r="Q108" s="248"/>
      <c r="R108" s="259"/>
      <c r="S108" s="296"/>
      <c r="V108" s="60"/>
      <c r="W108" s="58">
        <f>IF(B108="",0,IF(VLOOKUP(B108,'登録データ（女）'!$A$3:$AT$2000,28,FALSE)=1,0,1))</f>
        <v>0</v>
      </c>
      <c r="X108" s="58">
        <f>IF(B108="",1,0)</f>
        <v>1</v>
      </c>
      <c r="Y108" s="58">
        <f>IF(C108="",1,0)</f>
        <v>1</v>
      </c>
      <c r="Z108" s="58">
        <f>IF(D108="",1,0)</f>
        <v>1</v>
      </c>
      <c r="AA108" s="58">
        <f>IF(E108="",1,0)</f>
        <v>1</v>
      </c>
      <c r="AB108" s="58">
        <f>IF(E109="",1,0)</f>
        <v>1</v>
      </c>
      <c r="AC108" s="58">
        <f>SUM(X108:AB108)</f>
        <v>5</v>
      </c>
      <c r="AD108" s="58">
        <f t="shared" ca="1" si="80"/>
        <v>0</v>
      </c>
      <c r="AE108" s="58">
        <f t="shared" si="93"/>
        <v>0</v>
      </c>
      <c r="AF108" s="58" t="str">
        <f>IF(G108="","0",VLOOKUP(G108,'登録データ（男）'!$V$4:$W$23,2,FALSE))</f>
        <v>0</v>
      </c>
      <c r="AG108" s="58" t="str">
        <f t="shared" si="81"/>
        <v>00</v>
      </c>
      <c r="AH108" s="58" t="str">
        <f>IF(G108="","0",IF(OR(RIGHT(G108,1)="m",RIGHT(G108,1)="H",RIGHT(G108,1)="W",RIGHT(G108,1)="C",RIGHT(G108,1)=")"),1,2))</f>
        <v>0</v>
      </c>
      <c r="AI108" s="58" t="str">
        <f t="shared" si="82"/>
        <v>000000</v>
      </c>
      <c r="AJ108" s="58" t="str">
        <f t="shared" ca="1" si="89"/>
        <v/>
      </c>
      <c r="AK108" s="58">
        <f t="shared" si="86"/>
        <v>0</v>
      </c>
      <c r="AL108" s="58" t="str">
        <f>IF(G108="","0",VALUE(VLOOKUP(G108,'登録データ（男）'!$V$4:$X$23,3,FALSE)))</f>
        <v>0</v>
      </c>
      <c r="AM108" s="58">
        <f t="shared" si="83"/>
        <v>0</v>
      </c>
      <c r="AN108" s="58">
        <f t="shared" si="87"/>
        <v>0</v>
      </c>
      <c r="AO108" s="58" t="str">
        <f ca="1">IF(OFFSET(B108,-MOD(ROW(B108),3),0)&lt;&gt;"",IF(RIGHT(G108,1)=")",VALUE(VLOOKUP(OFFSET(B108,-MOD(ROW(B108),3),0),'登録データ（女）'!B108,8,FALSE)),"0"),"0")</f>
        <v>0</v>
      </c>
      <c r="AP108" s="58">
        <f t="shared" ca="1" si="84"/>
        <v>0</v>
      </c>
      <c r="AQ108" s="58" t="str">
        <f t="shared" ref="AQ108" si="117">IF(AR108="","",RANK(AR108,$AR$18:$AR$467,1))</f>
        <v/>
      </c>
      <c r="AR108" s="58" t="str">
        <f>IF(R108="","",B108)</f>
        <v/>
      </c>
      <c r="AS108" s="58" t="str">
        <f t="shared" ref="AS108" si="118">IF(AT108="","",RANK(AT108,$AT$18:$AT$467,1))</f>
        <v/>
      </c>
      <c r="AT108" s="58" t="str">
        <f>IF(S108="","",B108)</f>
        <v/>
      </c>
      <c r="AU108" s="58" t="str">
        <f t="shared" ref="AU108" si="119">IF(AV108="","",RANK(AV108,$AV$18:$AV$467,1))</f>
        <v/>
      </c>
      <c r="AV108" s="58" t="str">
        <f>IF(OR(G108="七種競技",G109="七種競技",G110="七種競技"),B108,"")</f>
        <v/>
      </c>
      <c r="AW108" s="58"/>
      <c r="AX108" s="58">
        <f>B108</f>
        <v>0</v>
      </c>
      <c r="AY108" s="108">
        <f>B309</f>
        <v>0</v>
      </c>
      <c r="AZ108" s="58"/>
      <c r="BA108" s="58">
        <f t="shared" si="73"/>
        <v>0</v>
      </c>
      <c r="BE108" s="58" t="str">
        <f>IF(B108="","",VLOOKUP(B108,'登録データ（女）'!$A$3:$L$402,8))</f>
        <v/>
      </c>
      <c r="BF108" s="58" t="str">
        <f>IF(B108="","",VLOOKUP(B108,'登録データ（女）'!$A$3:$L$402,11))</f>
        <v/>
      </c>
      <c r="BG108" s="58" t="str">
        <f t="shared" si="88"/>
        <v/>
      </c>
      <c r="BI108" s="58">
        <f t="shared" si="85"/>
        <v>0</v>
      </c>
    </row>
    <row r="109" spans="1:61" ht="18.75" customHeight="1">
      <c r="A109" s="250"/>
      <c r="B109" s="433"/>
      <c r="C109" s="291"/>
      <c r="D109" s="291"/>
      <c r="E109" s="169"/>
      <c r="F109" s="58" t="s">
        <v>122</v>
      </c>
      <c r="G109" s="104"/>
      <c r="H109" s="17"/>
      <c r="I109" s="101"/>
      <c r="J109" s="107" t="str">
        <f t="shared" si="94"/>
        <v/>
      </c>
      <c r="K109" s="106"/>
      <c r="L109" s="107" t="str">
        <f t="shared" si="95"/>
        <v/>
      </c>
      <c r="M109" s="101"/>
      <c r="N109" s="101"/>
      <c r="O109" s="275"/>
      <c r="P109" s="276"/>
      <c r="Q109" s="276"/>
      <c r="R109" s="260"/>
      <c r="S109" s="297"/>
      <c r="V109" s="60"/>
      <c r="W109" s="58"/>
      <c r="X109" s="58"/>
      <c r="Y109" s="58"/>
      <c r="Z109" s="58"/>
      <c r="AA109" s="58"/>
      <c r="AB109" s="58"/>
      <c r="AC109" s="58"/>
      <c r="AD109" s="58">
        <f t="shared" ca="1" si="80"/>
        <v>0</v>
      </c>
      <c r="AE109" s="58">
        <f t="shared" si="93"/>
        <v>0</v>
      </c>
      <c r="AF109" s="58" t="str">
        <f>IF(G109="","0",VLOOKUP(G109,'登録データ（男）'!$V$4:$W$23,2,FALSE))</f>
        <v>0</v>
      </c>
      <c r="AG109" s="58" t="str">
        <f t="shared" si="81"/>
        <v>00</v>
      </c>
      <c r="AH109" s="58" t="str">
        <f>IF(G109="","0",IF(OR(RIGHT(G109,1)="m",RIGHT(G109,1)="H",RIGHT(G109,1)="W",RIGHT(G109,1)="C"),1,2))</f>
        <v>0</v>
      </c>
      <c r="AI109" s="58" t="str">
        <f t="shared" si="82"/>
        <v>000000</v>
      </c>
      <c r="AJ109" s="58" t="str">
        <f t="shared" ca="1" si="89"/>
        <v/>
      </c>
      <c r="AK109" s="58">
        <f t="shared" si="86"/>
        <v>0</v>
      </c>
      <c r="AL109" s="58" t="str">
        <f>IF(G109="","0",VALUE(VLOOKUP(G109,'登録データ（男）'!$V$4:$X$23,3,FALSE)))</f>
        <v>0</v>
      </c>
      <c r="AM109" s="58">
        <f t="shared" si="83"/>
        <v>0</v>
      </c>
      <c r="AN109" s="58">
        <f t="shared" si="87"/>
        <v>0</v>
      </c>
      <c r="AO109" s="58" t="str">
        <f ca="1">IF(OFFSET(B109,-MOD(ROW(B109),3),0)&lt;&gt;"",IF(RIGHT(G109,1)=")",VALUE(VLOOKUP(OFFSET(B109,-MOD(ROW(B109),3),0),'登録データ（女）'!B109,8,FALSE)),"0"),"0")</f>
        <v>0</v>
      </c>
      <c r="AP109" s="58">
        <f t="shared" ca="1" si="84"/>
        <v>0</v>
      </c>
      <c r="AQ109" s="58"/>
      <c r="AR109" s="58"/>
      <c r="AS109" s="58"/>
      <c r="AT109" s="58"/>
      <c r="AU109" s="58"/>
      <c r="AV109" s="58"/>
      <c r="AW109" s="58"/>
      <c r="AX109" s="58"/>
      <c r="AY109" s="108">
        <f>B312</f>
        <v>0</v>
      </c>
      <c r="AZ109" s="58"/>
      <c r="BA109" s="58">
        <f t="shared" si="73"/>
        <v>0</v>
      </c>
      <c r="BE109" s="58" t="str">
        <f>IF(B109="","",VLOOKUP(B109,'登録データ（女）'!$A$3:$L$402,8))</f>
        <v/>
      </c>
      <c r="BF109" s="58" t="str">
        <f>IF(B109="","",VLOOKUP(B109,'登録データ（女）'!$A$3:$L$402,11))</f>
        <v/>
      </c>
      <c r="BG109" s="58" t="str">
        <f t="shared" si="88"/>
        <v/>
      </c>
      <c r="BI109" s="58">
        <f t="shared" si="85"/>
        <v>0</v>
      </c>
    </row>
    <row r="110" spans="1:61" ht="18.75" customHeight="1" thickBot="1">
      <c r="A110" s="258"/>
      <c r="B110" s="434"/>
      <c r="C110" s="292"/>
      <c r="D110" s="292"/>
      <c r="E110" s="82" t="s">
        <v>461</v>
      </c>
      <c r="F110" s="78" t="s">
        <v>123</v>
      </c>
      <c r="G110" s="105"/>
      <c r="H110" s="175"/>
      <c r="I110" s="100"/>
      <c r="J110" s="64" t="str">
        <f t="shared" si="94"/>
        <v/>
      </c>
      <c r="K110" s="100"/>
      <c r="L110" s="64" t="str">
        <f t="shared" si="95"/>
        <v/>
      </c>
      <c r="M110" s="100"/>
      <c r="N110" s="100"/>
      <c r="O110" s="429"/>
      <c r="P110" s="430"/>
      <c r="Q110" s="431"/>
      <c r="R110" s="261"/>
      <c r="S110" s="298"/>
      <c r="V110" s="60"/>
      <c r="W110" s="58"/>
      <c r="X110" s="58"/>
      <c r="Y110" s="58"/>
      <c r="Z110" s="58"/>
      <c r="AA110" s="58"/>
      <c r="AB110" s="58"/>
      <c r="AC110" s="58"/>
      <c r="AD110" s="58">
        <f t="shared" ca="1" si="80"/>
        <v>0</v>
      </c>
      <c r="AE110" s="58">
        <f t="shared" si="93"/>
        <v>0</v>
      </c>
      <c r="AF110" s="58" t="str">
        <f>IF(G110="","0",VLOOKUP(G110,'登録データ（男）'!$V$4:$W$23,2,FALSE))</f>
        <v>0</v>
      </c>
      <c r="AG110" s="58" t="str">
        <f t="shared" si="81"/>
        <v>00</v>
      </c>
      <c r="AH110" s="58" t="str">
        <f>IF(G110="","0",IF(OR(RIGHT(G110,1)="m",RIGHT(G110,1)="H",RIGHT(G110,1)="W",RIGHT(G110,1)="C"),1,2))</f>
        <v>0</v>
      </c>
      <c r="AI110" s="58" t="str">
        <f t="shared" si="82"/>
        <v>000000</v>
      </c>
      <c r="AJ110" s="58" t="str">
        <f t="shared" ca="1" si="89"/>
        <v/>
      </c>
      <c r="AK110" s="58">
        <f t="shared" si="86"/>
        <v>0</v>
      </c>
      <c r="AL110" s="58" t="str">
        <f>IF(G110="","0",VALUE(VLOOKUP(G110,'登録データ（男）'!$V$4:$X$23,3,FALSE)))</f>
        <v>0</v>
      </c>
      <c r="AM110" s="58">
        <f t="shared" si="83"/>
        <v>0</v>
      </c>
      <c r="AN110" s="58">
        <f t="shared" si="87"/>
        <v>0</v>
      </c>
      <c r="AO110" s="58" t="str">
        <f ca="1">IF(OFFSET(B110,-MOD(ROW(B110),3),0)&lt;&gt;"",IF(RIGHT(G110,1)=")",VALUE(VLOOKUP(OFFSET(B110,-MOD(ROW(B110),3),0),'登録データ（女）'!B110,8,FALSE)),"0"),"0")</f>
        <v>0</v>
      </c>
      <c r="AP110" s="58">
        <f t="shared" ca="1" si="84"/>
        <v>0</v>
      </c>
      <c r="AQ110" s="58"/>
      <c r="AR110" s="58"/>
      <c r="AS110" s="58"/>
      <c r="AT110" s="58"/>
      <c r="AU110" s="58"/>
      <c r="AV110" s="58"/>
      <c r="AW110" s="58"/>
      <c r="AX110" s="58"/>
      <c r="AY110" s="108">
        <f>B315</f>
        <v>0</v>
      </c>
      <c r="AZ110" s="58"/>
      <c r="BA110" s="58">
        <f t="shared" si="73"/>
        <v>0</v>
      </c>
      <c r="BE110" s="58" t="str">
        <f>IF(B110="","",VLOOKUP(B110,'登録データ（女）'!$A$3:$L$402,8))</f>
        <v/>
      </c>
      <c r="BF110" s="58" t="str">
        <f>IF(B110="","",VLOOKUP(B110,'登録データ（女）'!$A$3:$L$402,11))</f>
        <v/>
      </c>
      <c r="BG110" s="58" t="str">
        <f t="shared" si="88"/>
        <v/>
      </c>
      <c r="BI110" s="58">
        <f t="shared" si="85"/>
        <v>0</v>
      </c>
    </row>
    <row r="111" spans="1:61" ht="18.75" customHeight="1" thickTop="1">
      <c r="A111" s="257">
        <v>32</v>
      </c>
      <c r="B111" s="432"/>
      <c r="C111" s="290" t="str">
        <f>IF(B111="","",VLOOKUP(B111,'登録データ（女）'!$A$3:$X$2000,2,FALSE))</f>
        <v/>
      </c>
      <c r="D111" s="290" t="str">
        <f>IF(B111="","",VLOOKUP(B111,'登録データ（女）'!$A$3:$X$2000,3,FALSE))</f>
        <v/>
      </c>
      <c r="E111" s="74" t="str">
        <f>IF(B111="","",VLOOKUP(B111,'登録データ（女）'!$A$3:$X$2000,7,FALSE))</f>
        <v/>
      </c>
      <c r="F111" s="72" t="s">
        <v>121</v>
      </c>
      <c r="G111" s="104"/>
      <c r="H111" s="17"/>
      <c r="I111" s="106"/>
      <c r="J111" s="107" t="str">
        <f t="shared" si="94"/>
        <v/>
      </c>
      <c r="K111" s="106"/>
      <c r="L111" s="107" t="str">
        <f t="shared" si="95"/>
        <v/>
      </c>
      <c r="M111" s="106"/>
      <c r="N111" s="106"/>
      <c r="O111" s="247"/>
      <c r="P111" s="248"/>
      <c r="Q111" s="248"/>
      <c r="R111" s="259"/>
      <c r="S111" s="296"/>
      <c r="V111" s="60"/>
      <c r="W111" s="58">
        <f>IF(B111="",0,IF(VLOOKUP(B111,'登録データ（女）'!$A$3:$AT$2000,28,FALSE)=1,0,1))</f>
        <v>0</v>
      </c>
      <c r="X111" s="58">
        <f>IF(B111="",1,0)</f>
        <v>1</v>
      </c>
      <c r="Y111" s="58">
        <f>IF(C111="",1,0)</f>
        <v>1</v>
      </c>
      <c r="Z111" s="58">
        <f>IF(D111="",1,0)</f>
        <v>1</v>
      </c>
      <c r="AA111" s="58">
        <f>IF(E111="",1,0)</f>
        <v>1</v>
      </c>
      <c r="AB111" s="58">
        <f>IF(E112="",1,0)</f>
        <v>1</v>
      </c>
      <c r="AC111" s="58">
        <f>SUM(X111:AB111)</f>
        <v>5</v>
      </c>
      <c r="AD111" s="58">
        <f t="shared" ca="1" si="80"/>
        <v>0</v>
      </c>
      <c r="AE111" s="58">
        <f t="shared" si="93"/>
        <v>0</v>
      </c>
      <c r="AF111" s="58" t="str">
        <f>IF(G111="","0",VLOOKUP(G111,'登録データ（男）'!$V$4:$W$23,2,FALSE))</f>
        <v>0</v>
      </c>
      <c r="AG111" s="58" t="str">
        <f t="shared" si="81"/>
        <v>00</v>
      </c>
      <c r="AH111" s="58" t="str">
        <f>IF(G111="","0",IF(OR(RIGHT(G111,1)="m",RIGHT(G111,1)="H",RIGHT(G111,1)="W",RIGHT(G111,1)="C",RIGHT(G111,1)=")"),1,2))</f>
        <v>0</v>
      </c>
      <c r="AI111" s="58" t="str">
        <f t="shared" si="82"/>
        <v>000000</v>
      </c>
      <c r="AJ111" s="58" t="str">
        <f t="shared" ca="1" si="89"/>
        <v/>
      </c>
      <c r="AK111" s="58">
        <f t="shared" si="86"/>
        <v>0</v>
      </c>
      <c r="AL111" s="58" t="str">
        <f>IF(G111="","0",VALUE(VLOOKUP(G111,'登録データ（男）'!$V$4:$X$23,3,FALSE)))</f>
        <v>0</v>
      </c>
      <c r="AM111" s="58">
        <f t="shared" si="83"/>
        <v>0</v>
      </c>
      <c r="AN111" s="58">
        <f t="shared" si="87"/>
        <v>0</v>
      </c>
      <c r="AO111" s="58" t="str">
        <f ca="1">IF(OFFSET(B111,-MOD(ROW(B111),3),0)&lt;&gt;"",IF(RIGHT(G111,1)=")",VALUE(VLOOKUP(OFFSET(B111,-MOD(ROW(B111),3),0),'登録データ（女）'!B111,8,FALSE)),"0"),"0")</f>
        <v>0</v>
      </c>
      <c r="AP111" s="58">
        <f t="shared" ca="1" si="84"/>
        <v>0</v>
      </c>
      <c r="AQ111" s="58" t="str">
        <f t="shared" ref="AQ111" si="120">IF(AR111="","",RANK(AR111,$AR$18:$AR$467,1))</f>
        <v/>
      </c>
      <c r="AR111" s="58" t="str">
        <f>IF(R111="","",B111)</f>
        <v/>
      </c>
      <c r="AS111" s="58" t="str">
        <f t="shared" ref="AS111" si="121">IF(AT111="","",RANK(AT111,$AT$18:$AT$467,1))</f>
        <v/>
      </c>
      <c r="AT111" s="58" t="str">
        <f>IF(S111="","",B111)</f>
        <v/>
      </c>
      <c r="AU111" s="58" t="str">
        <f t="shared" ref="AU111" si="122">IF(AV111="","",RANK(AV111,$AV$18:$AV$467,1))</f>
        <v/>
      </c>
      <c r="AV111" s="58" t="str">
        <f>IF(OR(G111="七種競技",G112="七種競技",G113="七種競技"),B111,"")</f>
        <v/>
      </c>
      <c r="AW111" s="58"/>
      <c r="AX111" s="58">
        <f>B111</f>
        <v>0</v>
      </c>
      <c r="AY111" s="108">
        <f>B318</f>
        <v>0</v>
      </c>
      <c r="AZ111" s="58"/>
      <c r="BA111" s="58">
        <f t="shared" si="73"/>
        <v>0</v>
      </c>
      <c r="BE111" s="58" t="str">
        <f>IF(B111="","",VLOOKUP(B111,'登録データ（女）'!$A$3:$L$402,8))</f>
        <v/>
      </c>
      <c r="BF111" s="58" t="str">
        <f>IF(B111="","",VLOOKUP(B111,'登録データ（女）'!$A$3:$L$402,11))</f>
        <v/>
      </c>
      <c r="BG111" s="58" t="str">
        <f t="shared" si="88"/>
        <v/>
      </c>
      <c r="BI111" s="58">
        <f t="shared" si="85"/>
        <v>0</v>
      </c>
    </row>
    <row r="112" spans="1:61" ht="18.75" customHeight="1">
      <c r="A112" s="250"/>
      <c r="B112" s="433"/>
      <c r="C112" s="291"/>
      <c r="D112" s="291"/>
      <c r="E112" s="169"/>
      <c r="F112" s="58" t="s">
        <v>122</v>
      </c>
      <c r="G112" s="104"/>
      <c r="H112" s="17"/>
      <c r="I112" s="101"/>
      <c r="J112" s="107" t="str">
        <f t="shared" si="94"/>
        <v/>
      </c>
      <c r="K112" s="106"/>
      <c r="L112" s="107" t="str">
        <f t="shared" si="95"/>
        <v/>
      </c>
      <c r="M112" s="101"/>
      <c r="N112" s="101"/>
      <c r="O112" s="275"/>
      <c r="P112" s="276"/>
      <c r="Q112" s="276"/>
      <c r="R112" s="260"/>
      <c r="S112" s="297"/>
      <c r="V112" s="60"/>
      <c r="W112" s="58"/>
      <c r="X112" s="58"/>
      <c r="Y112" s="58"/>
      <c r="Z112" s="58"/>
      <c r="AA112" s="58"/>
      <c r="AB112" s="58"/>
      <c r="AC112" s="58"/>
      <c r="AD112" s="58">
        <f t="shared" ca="1" si="80"/>
        <v>0</v>
      </c>
      <c r="AE112" s="58">
        <f t="shared" si="93"/>
        <v>0</v>
      </c>
      <c r="AF112" s="58" t="str">
        <f>IF(G112="","0",VLOOKUP(G112,'登録データ（男）'!$V$4:$W$23,2,FALSE))</f>
        <v>0</v>
      </c>
      <c r="AG112" s="58" t="str">
        <f t="shared" si="81"/>
        <v>00</v>
      </c>
      <c r="AH112" s="58" t="str">
        <f>IF(G112="","0",IF(OR(RIGHT(G112,1)="m",RIGHT(G112,1)="H",RIGHT(G112,1)="W",RIGHT(G112,1)="C"),1,2))</f>
        <v>0</v>
      </c>
      <c r="AI112" s="58" t="str">
        <f t="shared" si="82"/>
        <v>000000</v>
      </c>
      <c r="AJ112" s="58" t="str">
        <f t="shared" ca="1" si="89"/>
        <v/>
      </c>
      <c r="AK112" s="58">
        <f t="shared" si="86"/>
        <v>0</v>
      </c>
      <c r="AL112" s="58" t="str">
        <f>IF(G112="","0",VALUE(VLOOKUP(G112,'登録データ（男）'!$V$4:$X$23,3,FALSE)))</f>
        <v>0</v>
      </c>
      <c r="AM112" s="58">
        <f t="shared" si="83"/>
        <v>0</v>
      </c>
      <c r="AN112" s="58">
        <f t="shared" si="87"/>
        <v>0</v>
      </c>
      <c r="AO112" s="58" t="str">
        <f ca="1">IF(OFFSET(B112,-MOD(ROW(B112),3),0)&lt;&gt;"",IF(RIGHT(G112,1)=")",VALUE(VLOOKUP(OFFSET(B112,-MOD(ROW(B112),3),0),'登録データ（女）'!B112,8,FALSE)),"0"),"0")</f>
        <v>0</v>
      </c>
      <c r="AP112" s="58">
        <f t="shared" ca="1" si="84"/>
        <v>0</v>
      </c>
      <c r="AQ112" s="58"/>
      <c r="AR112" s="58"/>
      <c r="AS112" s="58"/>
      <c r="AT112" s="58"/>
      <c r="AU112" s="58"/>
      <c r="AV112" s="58"/>
      <c r="AW112" s="58"/>
      <c r="AX112" s="58"/>
      <c r="AY112" s="108">
        <f>B321</f>
        <v>0</v>
      </c>
      <c r="AZ112" s="58"/>
      <c r="BA112" s="58">
        <f t="shared" si="73"/>
        <v>0</v>
      </c>
      <c r="BE112" s="58" t="str">
        <f>IF(B112="","",VLOOKUP(B112,'登録データ（女）'!$A$3:$L$402,8))</f>
        <v/>
      </c>
      <c r="BF112" s="58" t="str">
        <f>IF(B112="","",VLOOKUP(B112,'登録データ（女）'!$A$3:$L$402,11))</f>
        <v/>
      </c>
      <c r="BG112" s="58" t="str">
        <f t="shared" si="88"/>
        <v/>
      </c>
      <c r="BI112" s="58">
        <f t="shared" si="85"/>
        <v>0</v>
      </c>
    </row>
    <row r="113" spans="1:61" ht="18.75" customHeight="1" thickBot="1">
      <c r="A113" s="258"/>
      <c r="B113" s="434"/>
      <c r="C113" s="292"/>
      <c r="D113" s="292"/>
      <c r="E113" s="82" t="s">
        <v>461</v>
      </c>
      <c r="F113" s="78" t="s">
        <v>123</v>
      </c>
      <c r="G113" s="105"/>
      <c r="H113" s="175"/>
      <c r="I113" s="100"/>
      <c r="J113" s="64" t="str">
        <f t="shared" si="94"/>
        <v/>
      </c>
      <c r="K113" s="100"/>
      <c r="L113" s="64" t="str">
        <f t="shared" si="95"/>
        <v/>
      </c>
      <c r="M113" s="100"/>
      <c r="N113" s="100"/>
      <c r="O113" s="429"/>
      <c r="P113" s="430"/>
      <c r="Q113" s="431"/>
      <c r="R113" s="261"/>
      <c r="S113" s="298"/>
      <c r="V113" s="60"/>
      <c r="W113" s="58"/>
      <c r="X113" s="58"/>
      <c r="Y113" s="58"/>
      <c r="Z113" s="58"/>
      <c r="AA113" s="58"/>
      <c r="AB113" s="58"/>
      <c r="AC113" s="58"/>
      <c r="AD113" s="58">
        <f t="shared" ca="1" si="80"/>
        <v>0</v>
      </c>
      <c r="AE113" s="58">
        <f t="shared" si="93"/>
        <v>0</v>
      </c>
      <c r="AF113" s="58" t="str">
        <f>IF(G113="","0",VLOOKUP(G113,'登録データ（男）'!$V$4:$W$23,2,FALSE))</f>
        <v>0</v>
      </c>
      <c r="AG113" s="58" t="str">
        <f t="shared" si="81"/>
        <v>00</v>
      </c>
      <c r="AH113" s="58" t="str">
        <f>IF(G113="","0",IF(OR(RIGHT(G113,1)="m",RIGHT(G113,1)="H",RIGHT(G113,1)="W",RIGHT(G113,1)="C"),1,2))</f>
        <v>0</v>
      </c>
      <c r="AI113" s="58" t="str">
        <f t="shared" si="82"/>
        <v>000000</v>
      </c>
      <c r="AJ113" s="58" t="str">
        <f t="shared" ca="1" si="89"/>
        <v/>
      </c>
      <c r="AK113" s="58">
        <f t="shared" si="86"/>
        <v>0</v>
      </c>
      <c r="AL113" s="58" t="str">
        <f>IF(G113="","0",VALUE(VLOOKUP(G113,'登録データ（男）'!$V$4:$X$23,3,FALSE)))</f>
        <v>0</v>
      </c>
      <c r="AM113" s="58">
        <f t="shared" si="83"/>
        <v>0</v>
      </c>
      <c r="AN113" s="58">
        <f t="shared" si="87"/>
        <v>0</v>
      </c>
      <c r="AO113" s="58" t="str">
        <f ca="1">IF(OFFSET(B113,-MOD(ROW(B113),3),0)&lt;&gt;"",IF(RIGHT(G113,1)=")",VALUE(VLOOKUP(OFFSET(B113,-MOD(ROW(B113),3),0),'登録データ（女）'!B113,8,FALSE)),"0"),"0")</f>
        <v>0</v>
      </c>
      <c r="AP113" s="58">
        <f t="shared" ca="1" si="84"/>
        <v>0</v>
      </c>
      <c r="AQ113" s="58"/>
      <c r="AR113" s="58"/>
      <c r="AS113" s="58"/>
      <c r="AT113" s="58"/>
      <c r="AU113" s="58"/>
      <c r="AV113" s="58"/>
      <c r="AW113" s="58"/>
      <c r="AX113" s="58"/>
      <c r="AY113" s="108">
        <f>B324</f>
        <v>0</v>
      </c>
      <c r="AZ113" s="58"/>
      <c r="BA113" s="58">
        <f t="shared" si="73"/>
        <v>0</v>
      </c>
      <c r="BE113" s="58" t="str">
        <f>IF(B113="","",VLOOKUP(B113,'登録データ（女）'!$A$3:$L$402,8))</f>
        <v/>
      </c>
      <c r="BF113" s="58" t="str">
        <f>IF(B113="","",VLOOKUP(B113,'登録データ（女）'!$A$3:$L$402,11))</f>
        <v/>
      </c>
      <c r="BG113" s="58" t="str">
        <f t="shared" si="88"/>
        <v/>
      </c>
      <c r="BI113" s="58">
        <f t="shared" si="85"/>
        <v>0</v>
      </c>
    </row>
    <row r="114" spans="1:61" ht="18.75" customHeight="1" thickTop="1">
      <c r="A114" s="257">
        <v>33</v>
      </c>
      <c r="B114" s="432"/>
      <c r="C114" s="290" t="str">
        <f>IF(B114="","",VLOOKUP(B114,'登録データ（女）'!$A$3:$X$2000,2,FALSE))</f>
        <v/>
      </c>
      <c r="D114" s="290" t="str">
        <f>IF(B114="","",VLOOKUP(B114,'登録データ（女）'!$A$3:$X$2000,3,FALSE))</f>
        <v/>
      </c>
      <c r="E114" s="74" t="str">
        <f>IF(B114="","",VLOOKUP(B114,'登録データ（女）'!$A$3:$X$2000,7,FALSE))</f>
        <v/>
      </c>
      <c r="F114" s="72" t="s">
        <v>121</v>
      </c>
      <c r="G114" s="104"/>
      <c r="H114" s="17"/>
      <c r="I114" s="106"/>
      <c r="J114" s="107" t="str">
        <f t="shared" si="94"/>
        <v/>
      </c>
      <c r="K114" s="106"/>
      <c r="L114" s="107" t="str">
        <f t="shared" si="95"/>
        <v/>
      </c>
      <c r="M114" s="106"/>
      <c r="N114" s="106"/>
      <c r="O114" s="247"/>
      <c r="P114" s="248"/>
      <c r="Q114" s="248"/>
      <c r="R114" s="259"/>
      <c r="S114" s="296"/>
      <c r="V114" s="60"/>
      <c r="W114" s="58">
        <f>IF(B114="",0,IF(VLOOKUP(B114,'登録データ（女）'!$A$3:$AT$2000,28,FALSE)=1,0,1))</f>
        <v>0</v>
      </c>
      <c r="X114" s="58">
        <f>IF(B114="",1,0)</f>
        <v>1</v>
      </c>
      <c r="Y114" s="58">
        <f>IF(C114="",1,0)</f>
        <v>1</v>
      </c>
      <c r="Z114" s="58">
        <f>IF(D114="",1,0)</f>
        <v>1</v>
      </c>
      <c r="AA114" s="58">
        <f>IF(E114="",1,0)</f>
        <v>1</v>
      </c>
      <c r="AB114" s="58">
        <f>IF(E115="",1,0)</f>
        <v>1</v>
      </c>
      <c r="AC114" s="58">
        <f>SUM(X114:AB114)</f>
        <v>5</v>
      </c>
      <c r="AD114" s="58">
        <f t="shared" ca="1" si="80"/>
        <v>0</v>
      </c>
      <c r="AE114" s="58">
        <f t="shared" si="93"/>
        <v>0</v>
      </c>
      <c r="AF114" s="58" t="str">
        <f>IF(G114="","0",VLOOKUP(G114,'登録データ（男）'!$V$4:$W$23,2,FALSE))</f>
        <v>0</v>
      </c>
      <c r="AG114" s="58" t="str">
        <f t="shared" si="81"/>
        <v>00</v>
      </c>
      <c r="AH114" s="58" t="str">
        <f>IF(G114="","0",IF(OR(RIGHT(G114,1)="m",RIGHT(G114,1)="H",RIGHT(G114,1)="W",RIGHT(G114,1)="C",RIGHT(G114,1)=")"),1,2))</f>
        <v>0</v>
      </c>
      <c r="AI114" s="58" t="str">
        <f t="shared" si="82"/>
        <v>000000</v>
      </c>
      <c r="AJ114" s="58" t="str">
        <f t="shared" ca="1" si="89"/>
        <v/>
      </c>
      <c r="AK114" s="58">
        <f t="shared" si="86"/>
        <v>0</v>
      </c>
      <c r="AL114" s="58" t="str">
        <f>IF(G114="","0",VALUE(VLOOKUP(G114,'登録データ（男）'!$V$4:$X$23,3,FALSE)))</f>
        <v>0</v>
      </c>
      <c r="AM114" s="58">
        <f t="shared" si="83"/>
        <v>0</v>
      </c>
      <c r="AN114" s="58">
        <f t="shared" si="87"/>
        <v>0</v>
      </c>
      <c r="AO114" s="58" t="str">
        <f ca="1">IF(OFFSET(B114,-MOD(ROW(B114),3),0)&lt;&gt;"",IF(RIGHT(G114,1)=")",VALUE(VLOOKUP(OFFSET(B114,-MOD(ROW(B114),3),0),'登録データ（女）'!B114,8,FALSE)),"0"),"0")</f>
        <v>0</v>
      </c>
      <c r="AP114" s="58">
        <f t="shared" ca="1" si="84"/>
        <v>0</v>
      </c>
      <c r="AQ114" s="58" t="str">
        <f t="shared" ref="AQ114" si="123">IF(AR114="","",RANK(AR114,$AR$18:$AR$467,1))</f>
        <v/>
      </c>
      <c r="AR114" s="58" t="str">
        <f>IF(R114="","",B114)</f>
        <v/>
      </c>
      <c r="AS114" s="58" t="str">
        <f t="shared" ref="AS114" si="124">IF(AT114="","",RANK(AT114,$AT$18:$AT$467,1))</f>
        <v/>
      </c>
      <c r="AT114" s="58" t="str">
        <f>IF(S114="","",B114)</f>
        <v/>
      </c>
      <c r="AU114" s="58" t="str">
        <f t="shared" ref="AU114" si="125">IF(AV114="","",RANK(AV114,$AV$18:$AV$467,1))</f>
        <v/>
      </c>
      <c r="AV114" s="58" t="str">
        <f>IF(OR(G114="七種競技",G115="七種競技",G116="七種競技"),B114,"")</f>
        <v/>
      </c>
      <c r="AW114" s="58"/>
      <c r="AX114" s="58">
        <f>B114</f>
        <v>0</v>
      </c>
      <c r="AY114" s="108">
        <f>B327</f>
        <v>0</v>
      </c>
      <c r="AZ114" s="58"/>
      <c r="BA114" s="58">
        <f t="shared" si="73"/>
        <v>0</v>
      </c>
      <c r="BE114" s="58" t="str">
        <f>IF(B114="","",VLOOKUP(B114,'登録データ（女）'!$A$3:$L$402,8))</f>
        <v/>
      </c>
      <c r="BF114" s="58" t="str">
        <f>IF(B114="","",VLOOKUP(B114,'登録データ（女）'!$A$3:$L$402,11))</f>
        <v/>
      </c>
      <c r="BG114" s="58" t="str">
        <f t="shared" si="88"/>
        <v/>
      </c>
      <c r="BI114" s="58">
        <f t="shared" si="85"/>
        <v>0</v>
      </c>
    </row>
    <row r="115" spans="1:61" ht="18.75" customHeight="1">
      <c r="A115" s="250"/>
      <c r="B115" s="433"/>
      <c r="C115" s="291"/>
      <c r="D115" s="291"/>
      <c r="E115" s="169"/>
      <c r="F115" s="58" t="s">
        <v>122</v>
      </c>
      <c r="G115" s="104"/>
      <c r="H115" s="17"/>
      <c r="I115" s="101"/>
      <c r="J115" s="107" t="str">
        <f t="shared" si="94"/>
        <v/>
      </c>
      <c r="K115" s="106"/>
      <c r="L115" s="107" t="str">
        <f t="shared" si="95"/>
        <v/>
      </c>
      <c r="M115" s="101"/>
      <c r="N115" s="101"/>
      <c r="O115" s="275"/>
      <c r="P115" s="276"/>
      <c r="Q115" s="276"/>
      <c r="R115" s="260"/>
      <c r="S115" s="297"/>
      <c r="V115" s="60"/>
      <c r="W115" s="58"/>
      <c r="X115" s="58"/>
      <c r="Y115" s="58"/>
      <c r="Z115" s="58"/>
      <c r="AA115" s="58"/>
      <c r="AB115" s="58"/>
      <c r="AC115" s="58"/>
      <c r="AD115" s="58">
        <f t="shared" ca="1" si="80"/>
        <v>0</v>
      </c>
      <c r="AE115" s="58">
        <f t="shared" si="93"/>
        <v>0</v>
      </c>
      <c r="AF115" s="58" t="str">
        <f>IF(G115="","0",VLOOKUP(G115,'登録データ（男）'!$V$4:$W$23,2,FALSE))</f>
        <v>0</v>
      </c>
      <c r="AG115" s="58" t="str">
        <f t="shared" si="81"/>
        <v>00</v>
      </c>
      <c r="AH115" s="58" t="str">
        <f>IF(G115="","0",IF(OR(RIGHT(G115,1)="m",RIGHT(G115,1)="H",RIGHT(G115,1)="W",RIGHT(G115,1)="C"),1,2))</f>
        <v>0</v>
      </c>
      <c r="AI115" s="58" t="str">
        <f t="shared" si="82"/>
        <v>000000</v>
      </c>
      <c r="AJ115" s="58" t="str">
        <f t="shared" ca="1" si="89"/>
        <v/>
      </c>
      <c r="AK115" s="58">
        <f t="shared" si="86"/>
        <v>0</v>
      </c>
      <c r="AL115" s="58" t="str">
        <f>IF(G115="","0",VALUE(VLOOKUP(G115,'登録データ（男）'!$V$4:$X$23,3,FALSE)))</f>
        <v>0</v>
      </c>
      <c r="AM115" s="58">
        <f t="shared" si="83"/>
        <v>0</v>
      </c>
      <c r="AN115" s="58">
        <f t="shared" si="87"/>
        <v>0</v>
      </c>
      <c r="AO115" s="58" t="str">
        <f ca="1">IF(OFFSET(B115,-MOD(ROW(B115),3),0)&lt;&gt;"",IF(RIGHT(G115,1)=")",VALUE(VLOOKUP(OFFSET(B115,-MOD(ROW(B115),3),0),'登録データ（女）'!B115,8,FALSE)),"0"),"0")</f>
        <v>0</v>
      </c>
      <c r="AP115" s="58">
        <f t="shared" ca="1" si="84"/>
        <v>0</v>
      </c>
      <c r="AQ115" s="58"/>
      <c r="AR115" s="58"/>
      <c r="AS115" s="58"/>
      <c r="AT115" s="58"/>
      <c r="AU115" s="58"/>
      <c r="AV115" s="58"/>
      <c r="AW115" s="58"/>
      <c r="AX115" s="58"/>
      <c r="AY115" s="108">
        <f>B330</f>
        <v>0</v>
      </c>
      <c r="AZ115" s="58"/>
      <c r="BA115" s="58">
        <f t="shared" si="73"/>
        <v>0</v>
      </c>
      <c r="BE115" s="58" t="str">
        <f>IF(B115="","",VLOOKUP(B115,'登録データ（女）'!$A$3:$L$402,8))</f>
        <v/>
      </c>
      <c r="BF115" s="58" t="str">
        <f>IF(B115="","",VLOOKUP(B115,'登録データ（女）'!$A$3:$L$402,11))</f>
        <v/>
      </c>
      <c r="BG115" s="58" t="str">
        <f t="shared" si="88"/>
        <v/>
      </c>
      <c r="BI115" s="58">
        <f t="shared" si="85"/>
        <v>0</v>
      </c>
    </row>
    <row r="116" spans="1:61" ht="18.75" customHeight="1" thickBot="1">
      <c r="A116" s="258"/>
      <c r="B116" s="434"/>
      <c r="C116" s="292"/>
      <c r="D116" s="292"/>
      <c r="E116" s="82" t="s">
        <v>461</v>
      </c>
      <c r="F116" s="78" t="s">
        <v>123</v>
      </c>
      <c r="G116" s="105"/>
      <c r="H116" s="175"/>
      <c r="I116" s="100"/>
      <c r="J116" s="64" t="str">
        <f t="shared" si="94"/>
        <v/>
      </c>
      <c r="K116" s="100"/>
      <c r="L116" s="64" t="str">
        <f t="shared" si="95"/>
        <v/>
      </c>
      <c r="M116" s="100"/>
      <c r="N116" s="100"/>
      <c r="O116" s="429"/>
      <c r="P116" s="430"/>
      <c r="Q116" s="431"/>
      <c r="R116" s="261"/>
      <c r="S116" s="298"/>
      <c r="V116" s="60"/>
      <c r="W116" s="58"/>
      <c r="X116" s="58"/>
      <c r="Y116" s="58"/>
      <c r="Z116" s="58"/>
      <c r="AA116" s="58"/>
      <c r="AB116" s="58"/>
      <c r="AC116" s="58"/>
      <c r="AD116" s="58">
        <f t="shared" ca="1" si="80"/>
        <v>0</v>
      </c>
      <c r="AE116" s="58">
        <f t="shared" si="93"/>
        <v>0</v>
      </c>
      <c r="AF116" s="58" t="str">
        <f>IF(G116="","0",VLOOKUP(G116,'登録データ（男）'!$V$4:$W$23,2,FALSE))</f>
        <v>0</v>
      </c>
      <c r="AG116" s="58" t="str">
        <f t="shared" si="81"/>
        <v>00</v>
      </c>
      <c r="AH116" s="58" t="str">
        <f>IF(G116="","0",IF(OR(RIGHT(G116,1)="m",RIGHT(G116,1)="H",RIGHT(G116,1)="W",RIGHT(G116,1)="C"),1,2))</f>
        <v>0</v>
      </c>
      <c r="AI116" s="58" t="str">
        <f t="shared" si="82"/>
        <v>000000</v>
      </c>
      <c r="AJ116" s="58" t="str">
        <f t="shared" ca="1" si="89"/>
        <v/>
      </c>
      <c r="AK116" s="58">
        <f t="shared" si="86"/>
        <v>0</v>
      </c>
      <c r="AL116" s="58" t="str">
        <f>IF(G116="","0",VALUE(VLOOKUP(G116,'登録データ（男）'!$V$4:$X$23,3,FALSE)))</f>
        <v>0</v>
      </c>
      <c r="AM116" s="58">
        <f t="shared" si="83"/>
        <v>0</v>
      </c>
      <c r="AN116" s="58">
        <f t="shared" si="87"/>
        <v>0</v>
      </c>
      <c r="AO116" s="58" t="str">
        <f ca="1">IF(OFFSET(B116,-MOD(ROW(B116),3),0)&lt;&gt;"",IF(RIGHT(G116,1)=")",VALUE(VLOOKUP(OFFSET(B116,-MOD(ROW(B116),3),0),'登録データ（女）'!B116,8,FALSE)),"0"),"0")</f>
        <v>0</v>
      </c>
      <c r="AP116" s="58">
        <f t="shared" ca="1" si="84"/>
        <v>0</v>
      </c>
      <c r="AQ116" s="58"/>
      <c r="AR116" s="58"/>
      <c r="AS116" s="58"/>
      <c r="AT116" s="58"/>
      <c r="AU116" s="58"/>
      <c r="AV116" s="58"/>
      <c r="AW116" s="58"/>
      <c r="AX116" s="58"/>
      <c r="AY116" s="108">
        <f>B333</f>
        <v>0</v>
      </c>
      <c r="AZ116" s="58"/>
      <c r="BA116" s="58">
        <f t="shared" si="73"/>
        <v>0</v>
      </c>
      <c r="BE116" s="58" t="str">
        <f>IF(B116="","",VLOOKUP(B116,'登録データ（女）'!$A$3:$L$402,8))</f>
        <v/>
      </c>
      <c r="BF116" s="58" t="str">
        <f>IF(B116="","",VLOOKUP(B116,'登録データ（女）'!$A$3:$L$402,11))</f>
        <v/>
      </c>
      <c r="BG116" s="58" t="str">
        <f t="shared" si="88"/>
        <v/>
      </c>
      <c r="BI116" s="58">
        <f t="shared" si="85"/>
        <v>0</v>
      </c>
    </row>
    <row r="117" spans="1:61" ht="18.75" customHeight="1" thickTop="1">
      <c r="A117" s="257">
        <v>34</v>
      </c>
      <c r="B117" s="432"/>
      <c r="C117" s="290" t="str">
        <f>IF(B117="","",VLOOKUP(B117,'登録データ（女）'!$A$3:$X$2000,2,FALSE))</f>
        <v/>
      </c>
      <c r="D117" s="290" t="str">
        <f>IF(B117="","",VLOOKUP(B117,'登録データ（女）'!$A$3:$X$2000,3,FALSE))</f>
        <v/>
      </c>
      <c r="E117" s="74" t="str">
        <f>IF(B117="","",VLOOKUP(B117,'登録データ（女）'!$A$3:$X$2000,7,FALSE))</f>
        <v/>
      </c>
      <c r="F117" s="72" t="s">
        <v>121</v>
      </c>
      <c r="G117" s="104"/>
      <c r="H117" s="17"/>
      <c r="I117" s="106"/>
      <c r="J117" s="107" t="str">
        <f t="shared" si="94"/>
        <v/>
      </c>
      <c r="K117" s="106"/>
      <c r="L117" s="107" t="str">
        <f t="shared" si="95"/>
        <v/>
      </c>
      <c r="M117" s="106"/>
      <c r="N117" s="106"/>
      <c r="O117" s="247"/>
      <c r="P117" s="248"/>
      <c r="Q117" s="248"/>
      <c r="R117" s="259"/>
      <c r="S117" s="296"/>
      <c r="V117" s="60"/>
      <c r="W117" s="58">
        <f>IF(B117="",0,IF(VLOOKUP(B117,'登録データ（女）'!$A$3:$AT$2000,28,FALSE)=1,0,1))</f>
        <v>0</v>
      </c>
      <c r="X117" s="58">
        <f>IF(B117="",1,0)</f>
        <v>1</v>
      </c>
      <c r="Y117" s="58">
        <f>IF(C117="",1,0)</f>
        <v>1</v>
      </c>
      <c r="Z117" s="58">
        <f>IF(D117="",1,0)</f>
        <v>1</v>
      </c>
      <c r="AA117" s="58">
        <f>IF(E117="",1,0)</f>
        <v>1</v>
      </c>
      <c r="AB117" s="58">
        <f>IF(E118="",1,0)</f>
        <v>1</v>
      </c>
      <c r="AC117" s="58">
        <f>SUM(X117:AB117)</f>
        <v>5</v>
      </c>
      <c r="AD117" s="58">
        <f t="shared" ca="1" si="80"/>
        <v>0</v>
      </c>
      <c r="AE117" s="58">
        <f t="shared" si="93"/>
        <v>0</v>
      </c>
      <c r="AF117" s="58" t="str">
        <f>IF(G117="","0",VLOOKUP(G117,'登録データ（男）'!$V$4:$W$23,2,FALSE))</f>
        <v>0</v>
      </c>
      <c r="AG117" s="58" t="str">
        <f t="shared" si="81"/>
        <v>00</v>
      </c>
      <c r="AH117" s="58" t="str">
        <f>IF(G117="","0",IF(OR(RIGHT(G117,1)="m",RIGHT(G117,1)="H",RIGHT(G117,1)="W",RIGHT(G117,1)="C",RIGHT(G117,1)=")"),1,2))</f>
        <v>0</v>
      </c>
      <c r="AI117" s="58" t="str">
        <f t="shared" si="82"/>
        <v>000000</v>
      </c>
      <c r="AJ117" s="58" t="str">
        <f t="shared" ca="1" si="89"/>
        <v/>
      </c>
      <c r="AK117" s="58">
        <f t="shared" si="86"/>
        <v>0</v>
      </c>
      <c r="AL117" s="58" t="str">
        <f>IF(G117="","0",VALUE(VLOOKUP(G117,'登録データ（男）'!$V$4:$X$23,3,FALSE)))</f>
        <v>0</v>
      </c>
      <c r="AM117" s="58">
        <f t="shared" si="83"/>
        <v>0</v>
      </c>
      <c r="AN117" s="58">
        <f t="shared" si="87"/>
        <v>0</v>
      </c>
      <c r="AO117" s="58" t="str">
        <f ca="1">IF(OFFSET(B117,-MOD(ROW(B117),3),0)&lt;&gt;"",IF(RIGHT(G117,1)=")",VALUE(VLOOKUP(OFFSET(B117,-MOD(ROW(B117),3),0),'登録データ（女）'!B117,8,FALSE)),"0"),"0")</f>
        <v>0</v>
      </c>
      <c r="AP117" s="58">
        <f t="shared" ca="1" si="84"/>
        <v>0</v>
      </c>
      <c r="AQ117" s="58" t="str">
        <f t="shared" ref="AQ117" si="126">IF(AR117="","",RANK(AR117,$AR$18:$AR$467,1))</f>
        <v/>
      </c>
      <c r="AR117" s="58" t="str">
        <f>IF(R117="","",B117)</f>
        <v/>
      </c>
      <c r="AS117" s="58" t="str">
        <f t="shared" ref="AS117" si="127">IF(AT117="","",RANK(AT117,$AT$18:$AT$467,1))</f>
        <v/>
      </c>
      <c r="AT117" s="58" t="str">
        <f>IF(S117="","",B117)</f>
        <v/>
      </c>
      <c r="AU117" s="58" t="str">
        <f t="shared" ref="AU117" si="128">IF(AV117="","",RANK(AV117,$AV$18:$AV$467,1))</f>
        <v/>
      </c>
      <c r="AV117" s="58" t="str">
        <f>IF(OR(G117="七種競技",G118="七種競技",G119="七種競技"),B117,"")</f>
        <v/>
      </c>
      <c r="AW117" s="58"/>
      <c r="AX117" s="58">
        <f>B117</f>
        <v>0</v>
      </c>
      <c r="AY117" s="108">
        <f>B336</f>
        <v>0</v>
      </c>
      <c r="AZ117" s="58"/>
      <c r="BA117" s="58">
        <f t="shared" si="73"/>
        <v>0</v>
      </c>
      <c r="BE117" s="58" t="str">
        <f>IF(B117="","",VLOOKUP(B117,'登録データ（女）'!$A$3:$L$402,8))</f>
        <v/>
      </c>
      <c r="BF117" s="58" t="str">
        <f>IF(B117="","",VLOOKUP(B117,'登録データ（女）'!$A$3:$L$402,11))</f>
        <v/>
      </c>
      <c r="BG117" s="58" t="str">
        <f t="shared" si="88"/>
        <v/>
      </c>
      <c r="BI117" s="58">
        <f t="shared" si="85"/>
        <v>0</v>
      </c>
    </row>
    <row r="118" spans="1:61" ht="18.75" customHeight="1">
      <c r="A118" s="250"/>
      <c r="B118" s="433"/>
      <c r="C118" s="291"/>
      <c r="D118" s="291"/>
      <c r="E118" s="169"/>
      <c r="F118" s="58" t="s">
        <v>122</v>
      </c>
      <c r="G118" s="104"/>
      <c r="H118" s="17"/>
      <c r="I118" s="101"/>
      <c r="J118" s="107" t="str">
        <f t="shared" si="94"/>
        <v/>
      </c>
      <c r="K118" s="106"/>
      <c r="L118" s="107" t="str">
        <f t="shared" si="95"/>
        <v/>
      </c>
      <c r="M118" s="101"/>
      <c r="N118" s="101"/>
      <c r="O118" s="275"/>
      <c r="P118" s="276"/>
      <c r="Q118" s="276"/>
      <c r="R118" s="260"/>
      <c r="S118" s="297"/>
      <c r="V118" s="60"/>
      <c r="W118" s="58"/>
      <c r="X118" s="58"/>
      <c r="Y118" s="58"/>
      <c r="Z118" s="58"/>
      <c r="AA118" s="58"/>
      <c r="AB118" s="58"/>
      <c r="AC118" s="58"/>
      <c r="AD118" s="58">
        <f t="shared" ca="1" si="80"/>
        <v>0</v>
      </c>
      <c r="AE118" s="58">
        <f t="shared" si="93"/>
        <v>0</v>
      </c>
      <c r="AF118" s="58" t="str">
        <f>IF(G118="","0",VLOOKUP(G118,'登録データ（男）'!$V$4:$W$23,2,FALSE))</f>
        <v>0</v>
      </c>
      <c r="AG118" s="58" t="str">
        <f t="shared" si="81"/>
        <v>00</v>
      </c>
      <c r="AH118" s="58" t="str">
        <f>IF(G118="","0",IF(OR(RIGHT(G118,1)="m",RIGHT(G118,1)="H",RIGHT(G118,1)="W",RIGHT(G118,1)="C"),1,2))</f>
        <v>0</v>
      </c>
      <c r="AI118" s="58" t="str">
        <f t="shared" si="82"/>
        <v>000000</v>
      </c>
      <c r="AJ118" s="58" t="str">
        <f t="shared" ca="1" si="89"/>
        <v/>
      </c>
      <c r="AK118" s="58">
        <f t="shared" si="86"/>
        <v>0</v>
      </c>
      <c r="AL118" s="58" t="str">
        <f>IF(G118="","0",VALUE(VLOOKUP(G118,'登録データ（男）'!$V$4:$X$23,3,FALSE)))</f>
        <v>0</v>
      </c>
      <c r="AM118" s="58">
        <f t="shared" si="83"/>
        <v>0</v>
      </c>
      <c r="AN118" s="58">
        <f t="shared" si="87"/>
        <v>0</v>
      </c>
      <c r="AO118" s="58" t="str">
        <f ca="1">IF(OFFSET(B118,-MOD(ROW(B118),3),0)&lt;&gt;"",IF(RIGHT(G118,1)=")",VALUE(VLOOKUP(OFFSET(B118,-MOD(ROW(B118),3),0),'登録データ（女）'!B118,8,FALSE)),"0"),"0")</f>
        <v>0</v>
      </c>
      <c r="AP118" s="58">
        <f t="shared" ca="1" si="84"/>
        <v>0</v>
      </c>
      <c r="AQ118" s="58"/>
      <c r="AR118" s="58"/>
      <c r="AS118" s="58"/>
      <c r="AT118" s="58"/>
      <c r="AU118" s="58"/>
      <c r="AV118" s="58"/>
      <c r="AW118" s="58"/>
      <c r="AX118" s="58"/>
      <c r="AY118" s="108">
        <f>B339</f>
        <v>0</v>
      </c>
      <c r="AZ118" s="58"/>
      <c r="BA118" s="58">
        <f t="shared" si="73"/>
        <v>0</v>
      </c>
      <c r="BE118" s="58" t="str">
        <f>IF(B118="","",VLOOKUP(B118,'登録データ（女）'!$A$3:$L$402,8))</f>
        <v/>
      </c>
      <c r="BF118" s="58" t="str">
        <f>IF(B118="","",VLOOKUP(B118,'登録データ（女）'!$A$3:$L$402,11))</f>
        <v/>
      </c>
      <c r="BG118" s="58" t="str">
        <f t="shared" si="88"/>
        <v/>
      </c>
      <c r="BI118" s="58">
        <f t="shared" si="85"/>
        <v>0</v>
      </c>
    </row>
    <row r="119" spans="1:61" ht="18.75" customHeight="1" thickBot="1">
      <c r="A119" s="258"/>
      <c r="B119" s="434"/>
      <c r="C119" s="292"/>
      <c r="D119" s="292"/>
      <c r="E119" s="82" t="s">
        <v>461</v>
      </c>
      <c r="F119" s="78" t="s">
        <v>123</v>
      </c>
      <c r="G119" s="105"/>
      <c r="H119" s="175"/>
      <c r="I119" s="100"/>
      <c r="J119" s="64" t="str">
        <f t="shared" si="94"/>
        <v/>
      </c>
      <c r="K119" s="100"/>
      <c r="L119" s="64" t="str">
        <f t="shared" si="95"/>
        <v/>
      </c>
      <c r="M119" s="100"/>
      <c r="N119" s="100"/>
      <c r="O119" s="429"/>
      <c r="P119" s="430"/>
      <c r="Q119" s="431"/>
      <c r="R119" s="261"/>
      <c r="S119" s="298"/>
      <c r="V119" s="60"/>
      <c r="W119" s="58"/>
      <c r="X119" s="58"/>
      <c r="Y119" s="58"/>
      <c r="Z119" s="58"/>
      <c r="AA119" s="58"/>
      <c r="AB119" s="58"/>
      <c r="AC119" s="58"/>
      <c r="AD119" s="58">
        <f t="shared" ca="1" si="80"/>
        <v>0</v>
      </c>
      <c r="AE119" s="58">
        <f t="shared" si="93"/>
        <v>0</v>
      </c>
      <c r="AF119" s="58" t="str">
        <f>IF(G119="","0",VLOOKUP(G119,'登録データ（男）'!$V$4:$W$23,2,FALSE))</f>
        <v>0</v>
      </c>
      <c r="AG119" s="58" t="str">
        <f t="shared" si="81"/>
        <v>00</v>
      </c>
      <c r="AH119" s="58" t="str">
        <f>IF(G119="","0",IF(OR(RIGHT(G119,1)="m",RIGHT(G119,1)="H",RIGHT(G119,1)="W",RIGHT(G119,1)="C"),1,2))</f>
        <v>0</v>
      </c>
      <c r="AI119" s="58" t="str">
        <f t="shared" si="82"/>
        <v>000000</v>
      </c>
      <c r="AJ119" s="58" t="str">
        <f t="shared" ca="1" si="89"/>
        <v/>
      </c>
      <c r="AK119" s="58">
        <f t="shared" si="86"/>
        <v>0</v>
      </c>
      <c r="AL119" s="58" t="str">
        <f>IF(G119="","0",VALUE(VLOOKUP(G119,'登録データ（男）'!$V$4:$X$23,3,FALSE)))</f>
        <v>0</v>
      </c>
      <c r="AM119" s="58">
        <f t="shared" si="83"/>
        <v>0</v>
      </c>
      <c r="AN119" s="58">
        <f t="shared" si="87"/>
        <v>0</v>
      </c>
      <c r="AO119" s="58" t="str">
        <f ca="1">IF(OFFSET(B119,-MOD(ROW(B119),3),0)&lt;&gt;"",IF(RIGHT(G119,1)=")",VALUE(VLOOKUP(OFFSET(B119,-MOD(ROW(B119),3),0),'登録データ（女）'!B119,8,FALSE)),"0"),"0")</f>
        <v>0</v>
      </c>
      <c r="AP119" s="58">
        <f t="shared" ca="1" si="84"/>
        <v>0</v>
      </c>
      <c r="AQ119" s="58"/>
      <c r="AR119" s="58"/>
      <c r="AS119" s="58"/>
      <c r="AT119" s="58"/>
      <c r="AU119" s="58"/>
      <c r="AV119" s="58"/>
      <c r="AW119" s="58"/>
      <c r="AX119" s="58"/>
      <c r="AY119" s="108">
        <f>B342</f>
        <v>0</v>
      </c>
      <c r="AZ119" s="58"/>
      <c r="BA119" s="58">
        <f t="shared" si="73"/>
        <v>0</v>
      </c>
      <c r="BE119" s="58" t="str">
        <f>IF(B119="","",VLOOKUP(B119,'登録データ（女）'!$A$3:$L$402,8))</f>
        <v/>
      </c>
      <c r="BF119" s="58" t="str">
        <f>IF(B119="","",VLOOKUP(B119,'登録データ（女）'!$A$3:$L$402,11))</f>
        <v/>
      </c>
      <c r="BG119" s="58" t="str">
        <f t="shared" si="88"/>
        <v/>
      </c>
      <c r="BI119" s="58">
        <f t="shared" si="85"/>
        <v>0</v>
      </c>
    </row>
    <row r="120" spans="1:61" ht="18.75" customHeight="1" thickTop="1">
      <c r="A120" s="257">
        <v>35</v>
      </c>
      <c r="B120" s="432"/>
      <c r="C120" s="290" t="str">
        <f>IF(B120="","",VLOOKUP(B120,'登録データ（女）'!$A$3:$X$2000,2,FALSE))</f>
        <v/>
      </c>
      <c r="D120" s="290" t="str">
        <f>IF(B120="","",VLOOKUP(B120,'登録データ（女）'!$A$3:$X$2000,3,FALSE))</f>
        <v/>
      </c>
      <c r="E120" s="74" t="str">
        <f>IF(B120="","",VLOOKUP(B120,'登録データ（女）'!$A$3:$X$2000,7,FALSE))</f>
        <v/>
      </c>
      <c r="F120" s="72" t="s">
        <v>121</v>
      </c>
      <c r="G120" s="104"/>
      <c r="H120" s="17"/>
      <c r="I120" s="106"/>
      <c r="J120" s="107" t="str">
        <f t="shared" si="94"/>
        <v/>
      </c>
      <c r="K120" s="106"/>
      <c r="L120" s="107" t="str">
        <f t="shared" si="95"/>
        <v/>
      </c>
      <c r="M120" s="106"/>
      <c r="N120" s="106"/>
      <c r="O120" s="247"/>
      <c r="P120" s="248"/>
      <c r="Q120" s="248"/>
      <c r="R120" s="259"/>
      <c r="S120" s="296"/>
      <c r="V120" s="60"/>
      <c r="W120" s="58">
        <f>IF(B120="",0,IF(VLOOKUP(B120,'登録データ（女）'!$A$3:$AT$2000,28,FALSE)=1,0,1))</f>
        <v>0</v>
      </c>
      <c r="X120" s="58">
        <f>IF(B120="",1,0)</f>
        <v>1</v>
      </c>
      <c r="Y120" s="58">
        <f>IF(C120="",1,0)</f>
        <v>1</v>
      </c>
      <c r="Z120" s="58">
        <f>IF(D120="",1,0)</f>
        <v>1</v>
      </c>
      <c r="AA120" s="58">
        <f>IF(E120="",1,0)</f>
        <v>1</v>
      </c>
      <c r="AB120" s="58">
        <f>IF(E121="",1,0)</f>
        <v>1</v>
      </c>
      <c r="AC120" s="58">
        <f>SUM(X120:AB120)</f>
        <v>5</v>
      </c>
      <c r="AD120" s="58">
        <f t="shared" ca="1" si="80"/>
        <v>0</v>
      </c>
      <c r="AE120" s="58">
        <f t="shared" si="93"/>
        <v>0</v>
      </c>
      <c r="AF120" s="58" t="str">
        <f>IF(G120="","0",VLOOKUP(G120,'登録データ（男）'!$V$4:$W$23,2,FALSE))</f>
        <v>0</v>
      </c>
      <c r="AG120" s="58" t="str">
        <f t="shared" si="81"/>
        <v>00</v>
      </c>
      <c r="AH120" s="58" t="str">
        <f>IF(G120="","0",IF(OR(RIGHT(G120,1)="m",RIGHT(G120,1)="H",RIGHT(G120,1)="W",RIGHT(G120,1)="C",RIGHT(G120,1)=")"),1,2))</f>
        <v>0</v>
      </c>
      <c r="AI120" s="58" t="str">
        <f t="shared" si="82"/>
        <v>000000</v>
      </c>
      <c r="AJ120" s="58" t="str">
        <f t="shared" ca="1" si="89"/>
        <v/>
      </c>
      <c r="AK120" s="58">
        <f t="shared" si="86"/>
        <v>0</v>
      </c>
      <c r="AL120" s="58" t="str">
        <f>IF(G120="","0",VALUE(VLOOKUP(G120,'登録データ（男）'!$V$4:$X$23,3,FALSE)))</f>
        <v>0</v>
      </c>
      <c r="AM120" s="58">
        <f t="shared" si="83"/>
        <v>0</v>
      </c>
      <c r="AN120" s="58">
        <f t="shared" si="87"/>
        <v>0</v>
      </c>
      <c r="AO120" s="58" t="str">
        <f ca="1">IF(OFFSET(B120,-MOD(ROW(B120),3),0)&lt;&gt;"",IF(RIGHT(G120,1)=")",VALUE(VLOOKUP(OFFSET(B120,-MOD(ROW(B120),3),0),'登録データ（女）'!B120,8,FALSE)),"0"),"0")</f>
        <v>0</v>
      </c>
      <c r="AP120" s="58">
        <f t="shared" ca="1" si="84"/>
        <v>0</v>
      </c>
      <c r="AQ120" s="58" t="str">
        <f t="shared" ref="AQ120" si="129">IF(AR120="","",RANK(AR120,$AR$18:$AR$467,1))</f>
        <v/>
      </c>
      <c r="AR120" s="58" t="str">
        <f>IF(R120="","",B120)</f>
        <v/>
      </c>
      <c r="AS120" s="58" t="str">
        <f t="shared" ref="AS120" si="130">IF(AT120="","",RANK(AT120,$AT$18:$AT$467,1))</f>
        <v/>
      </c>
      <c r="AT120" s="58" t="str">
        <f>IF(S120="","",B120)</f>
        <v/>
      </c>
      <c r="AU120" s="58" t="str">
        <f t="shared" ref="AU120" si="131">IF(AV120="","",RANK(AV120,$AV$18:$AV$467,1))</f>
        <v/>
      </c>
      <c r="AV120" s="58" t="str">
        <f>IF(OR(G120="七種競技",G121="七種競技",G122="七種競技"),B120,"")</f>
        <v/>
      </c>
      <c r="AW120" s="58"/>
      <c r="AX120" s="58">
        <f>B120</f>
        <v>0</v>
      </c>
      <c r="AY120" s="108">
        <f>B345</f>
        <v>0</v>
      </c>
      <c r="AZ120" s="58"/>
      <c r="BA120" s="58">
        <f t="shared" si="73"/>
        <v>0</v>
      </c>
      <c r="BE120" s="58" t="str">
        <f>IF(B120="","",VLOOKUP(B120,'登録データ（女）'!$A$3:$L$402,8))</f>
        <v/>
      </c>
      <c r="BF120" s="58" t="str">
        <f>IF(B120="","",VLOOKUP(B120,'登録データ（女）'!$A$3:$L$402,11))</f>
        <v/>
      </c>
      <c r="BG120" s="58" t="str">
        <f t="shared" si="88"/>
        <v/>
      </c>
      <c r="BI120" s="58">
        <f t="shared" si="85"/>
        <v>0</v>
      </c>
    </row>
    <row r="121" spans="1:61" ht="18.75" customHeight="1">
      <c r="A121" s="250"/>
      <c r="B121" s="433"/>
      <c r="C121" s="291"/>
      <c r="D121" s="291"/>
      <c r="E121" s="169"/>
      <c r="F121" s="58" t="s">
        <v>122</v>
      </c>
      <c r="G121" s="104"/>
      <c r="H121" s="17"/>
      <c r="I121" s="101"/>
      <c r="J121" s="107" t="str">
        <f t="shared" si="94"/>
        <v/>
      </c>
      <c r="K121" s="106"/>
      <c r="L121" s="107" t="str">
        <f t="shared" si="95"/>
        <v/>
      </c>
      <c r="M121" s="101"/>
      <c r="N121" s="101"/>
      <c r="O121" s="275"/>
      <c r="P121" s="276"/>
      <c r="Q121" s="276"/>
      <c r="R121" s="260"/>
      <c r="S121" s="297"/>
      <c r="V121" s="60"/>
      <c r="W121" s="58"/>
      <c r="X121" s="58"/>
      <c r="Y121" s="58"/>
      <c r="Z121" s="58"/>
      <c r="AA121" s="58"/>
      <c r="AB121" s="58"/>
      <c r="AC121" s="58"/>
      <c r="AD121" s="58">
        <f t="shared" ca="1" si="80"/>
        <v>0</v>
      </c>
      <c r="AE121" s="58">
        <f t="shared" si="93"/>
        <v>0</v>
      </c>
      <c r="AF121" s="58" t="str">
        <f>IF(G121="","0",VLOOKUP(G121,'登録データ（男）'!$V$4:$W$23,2,FALSE))</f>
        <v>0</v>
      </c>
      <c r="AG121" s="58" t="str">
        <f t="shared" si="81"/>
        <v>00</v>
      </c>
      <c r="AH121" s="58" t="str">
        <f>IF(G121="","0",IF(OR(RIGHT(G121,1)="m",RIGHT(G121,1)="H",RIGHT(G121,1)="W",RIGHT(G121,1)="C"),1,2))</f>
        <v>0</v>
      </c>
      <c r="AI121" s="58" t="str">
        <f t="shared" si="82"/>
        <v>000000</v>
      </c>
      <c r="AJ121" s="58" t="str">
        <f t="shared" ca="1" si="89"/>
        <v/>
      </c>
      <c r="AK121" s="58">
        <f t="shared" si="86"/>
        <v>0</v>
      </c>
      <c r="AL121" s="58" t="str">
        <f>IF(G121="","0",VALUE(VLOOKUP(G121,'登録データ（男）'!$V$4:$X$23,3,FALSE)))</f>
        <v>0</v>
      </c>
      <c r="AM121" s="58">
        <f t="shared" si="83"/>
        <v>0</v>
      </c>
      <c r="AN121" s="58">
        <f t="shared" si="87"/>
        <v>0</v>
      </c>
      <c r="AO121" s="58" t="str">
        <f ca="1">IF(OFFSET(B121,-MOD(ROW(B121),3),0)&lt;&gt;"",IF(RIGHT(G121,1)=")",VALUE(VLOOKUP(OFFSET(B121,-MOD(ROW(B121),3),0),'登録データ（女）'!B121,8,FALSE)),"0"),"0")</f>
        <v>0</v>
      </c>
      <c r="AP121" s="58">
        <f t="shared" ca="1" si="84"/>
        <v>0</v>
      </c>
      <c r="AQ121" s="58"/>
      <c r="AR121" s="58"/>
      <c r="AS121" s="58"/>
      <c r="AT121" s="58"/>
      <c r="AU121" s="58"/>
      <c r="AV121" s="58"/>
      <c r="AW121" s="58"/>
      <c r="AX121" s="58"/>
      <c r="AY121" s="108">
        <f>B348</f>
        <v>0</v>
      </c>
      <c r="AZ121" s="58"/>
      <c r="BA121" s="58">
        <f t="shared" si="73"/>
        <v>0</v>
      </c>
      <c r="BE121" s="58" t="str">
        <f>IF(B121="","",VLOOKUP(B121,'登録データ（女）'!$A$3:$L$402,8))</f>
        <v/>
      </c>
      <c r="BF121" s="58" t="str">
        <f>IF(B121="","",VLOOKUP(B121,'登録データ（女）'!$A$3:$L$402,11))</f>
        <v/>
      </c>
      <c r="BG121" s="58" t="str">
        <f t="shared" si="88"/>
        <v/>
      </c>
      <c r="BI121" s="58">
        <f t="shared" si="85"/>
        <v>0</v>
      </c>
    </row>
    <row r="122" spans="1:61" ht="18.75" customHeight="1" thickBot="1">
      <c r="A122" s="258"/>
      <c r="B122" s="434"/>
      <c r="C122" s="292"/>
      <c r="D122" s="292"/>
      <c r="E122" s="82" t="s">
        <v>461</v>
      </c>
      <c r="F122" s="78" t="s">
        <v>123</v>
      </c>
      <c r="G122" s="105"/>
      <c r="H122" s="175"/>
      <c r="I122" s="100"/>
      <c r="J122" s="64" t="str">
        <f t="shared" si="94"/>
        <v/>
      </c>
      <c r="K122" s="100"/>
      <c r="L122" s="64" t="str">
        <f t="shared" si="95"/>
        <v/>
      </c>
      <c r="M122" s="100"/>
      <c r="N122" s="100"/>
      <c r="O122" s="429"/>
      <c r="P122" s="430"/>
      <c r="Q122" s="431"/>
      <c r="R122" s="261"/>
      <c r="S122" s="298"/>
      <c r="V122" s="60"/>
      <c r="W122" s="58"/>
      <c r="X122" s="58"/>
      <c r="Y122" s="58"/>
      <c r="Z122" s="58"/>
      <c r="AA122" s="58"/>
      <c r="AB122" s="58"/>
      <c r="AC122" s="58"/>
      <c r="AD122" s="58">
        <f t="shared" ca="1" si="80"/>
        <v>0</v>
      </c>
      <c r="AE122" s="58">
        <f t="shared" si="93"/>
        <v>0</v>
      </c>
      <c r="AF122" s="58" t="str">
        <f>IF(G122="","0",VLOOKUP(G122,'登録データ（男）'!$V$4:$W$23,2,FALSE))</f>
        <v>0</v>
      </c>
      <c r="AG122" s="58" t="str">
        <f t="shared" si="81"/>
        <v>00</v>
      </c>
      <c r="AH122" s="58" t="str">
        <f>IF(G122="","0",IF(OR(RIGHT(G122,1)="m",RIGHT(G122,1)="H",RIGHT(G122,1)="W",RIGHT(G122,1)="C"),1,2))</f>
        <v>0</v>
      </c>
      <c r="AI122" s="58" t="str">
        <f t="shared" si="82"/>
        <v>000000</v>
      </c>
      <c r="AJ122" s="58" t="str">
        <f t="shared" ca="1" si="89"/>
        <v/>
      </c>
      <c r="AK122" s="58">
        <f t="shared" si="86"/>
        <v>0</v>
      </c>
      <c r="AL122" s="58" t="str">
        <f>IF(G122="","0",VALUE(VLOOKUP(G122,'登録データ（男）'!$V$4:$X$23,3,FALSE)))</f>
        <v>0</v>
      </c>
      <c r="AM122" s="58">
        <f t="shared" si="83"/>
        <v>0</v>
      </c>
      <c r="AN122" s="58">
        <f t="shared" si="87"/>
        <v>0</v>
      </c>
      <c r="AO122" s="58" t="str">
        <f ca="1">IF(OFFSET(B122,-MOD(ROW(B122),3),0)&lt;&gt;"",IF(RIGHT(G122,1)=")",VALUE(VLOOKUP(OFFSET(B122,-MOD(ROW(B122),3),0),'登録データ（女）'!B122,8,FALSE)),"0"),"0")</f>
        <v>0</v>
      </c>
      <c r="AP122" s="58">
        <f t="shared" ca="1" si="84"/>
        <v>0</v>
      </c>
      <c r="AQ122" s="58"/>
      <c r="AR122" s="58"/>
      <c r="AS122" s="58"/>
      <c r="AT122" s="58"/>
      <c r="AU122" s="58"/>
      <c r="AV122" s="58"/>
      <c r="AW122" s="58"/>
      <c r="AX122" s="58"/>
      <c r="AY122" s="108">
        <f>B351</f>
        <v>0</v>
      </c>
      <c r="AZ122" s="58"/>
      <c r="BA122" s="58">
        <f t="shared" si="73"/>
        <v>0</v>
      </c>
      <c r="BE122" s="58" t="str">
        <f>IF(B122="","",VLOOKUP(B122,'登録データ（女）'!$A$3:$L$402,8))</f>
        <v/>
      </c>
      <c r="BF122" s="58" t="str">
        <f>IF(B122="","",VLOOKUP(B122,'登録データ（女）'!$A$3:$L$402,11))</f>
        <v/>
      </c>
      <c r="BG122" s="58" t="str">
        <f t="shared" si="88"/>
        <v/>
      </c>
      <c r="BI122" s="58">
        <f t="shared" si="85"/>
        <v>0</v>
      </c>
    </row>
    <row r="123" spans="1:61" ht="18.75" customHeight="1" thickTop="1">
      <c r="A123" s="257">
        <v>36</v>
      </c>
      <c r="B123" s="432"/>
      <c r="C123" s="290" t="str">
        <f>IF(B123="","",VLOOKUP(B123,'登録データ（女）'!$A$3:$X$2000,2,FALSE))</f>
        <v/>
      </c>
      <c r="D123" s="290" t="str">
        <f>IF(B123="","",VLOOKUP(B123,'登録データ（女）'!$A$3:$X$2000,3,FALSE))</f>
        <v/>
      </c>
      <c r="E123" s="74" t="str">
        <f>IF(B123="","",VLOOKUP(B123,'登録データ（女）'!$A$3:$X$2000,7,FALSE))</f>
        <v/>
      </c>
      <c r="F123" s="72" t="s">
        <v>121</v>
      </c>
      <c r="G123" s="104"/>
      <c r="H123" s="17"/>
      <c r="I123" s="106"/>
      <c r="J123" s="107" t="str">
        <f t="shared" si="94"/>
        <v/>
      </c>
      <c r="K123" s="106"/>
      <c r="L123" s="107" t="str">
        <f t="shared" si="95"/>
        <v/>
      </c>
      <c r="M123" s="106"/>
      <c r="N123" s="106"/>
      <c r="O123" s="247"/>
      <c r="P123" s="248"/>
      <c r="Q123" s="248"/>
      <c r="R123" s="259"/>
      <c r="S123" s="296"/>
      <c r="V123" s="60"/>
      <c r="W123" s="58">
        <f>IF(B123="",0,IF(VLOOKUP(B123,'登録データ（女）'!$A$3:$AT$2000,28,FALSE)=1,0,1))</f>
        <v>0</v>
      </c>
      <c r="X123" s="58">
        <f>IF(B123="",1,0)</f>
        <v>1</v>
      </c>
      <c r="Y123" s="58">
        <f>IF(C123="",1,0)</f>
        <v>1</v>
      </c>
      <c r="Z123" s="58">
        <f>IF(D123="",1,0)</f>
        <v>1</v>
      </c>
      <c r="AA123" s="58">
        <f>IF(E123="",1,0)</f>
        <v>1</v>
      </c>
      <c r="AB123" s="58">
        <f>IF(E124="",1,0)</f>
        <v>1</v>
      </c>
      <c r="AC123" s="58">
        <f>SUM(X123:AB123)</f>
        <v>5</v>
      </c>
      <c r="AD123" s="58">
        <f t="shared" ca="1" si="80"/>
        <v>0</v>
      </c>
      <c r="AE123" s="58">
        <f t="shared" si="93"/>
        <v>0</v>
      </c>
      <c r="AF123" s="58" t="str">
        <f>IF(G123="","0",VLOOKUP(G123,'登録データ（男）'!$V$4:$W$23,2,FALSE))</f>
        <v>0</v>
      </c>
      <c r="AG123" s="58" t="str">
        <f t="shared" si="81"/>
        <v>00</v>
      </c>
      <c r="AH123" s="58" t="str">
        <f>IF(G123="","0",IF(OR(RIGHT(G123,1)="m",RIGHT(G123,1)="H",RIGHT(G123,1)="W",RIGHT(G123,1)="C",RIGHT(G123,1)=")"),1,2))</f>
        <v>0</v>
      </c>
      <c r="AI123" s="58" t="str">
        <f t="shared" si="82"/>
        <v>000000</v>
      </c>
      <c r="AJ123" s="58" t="str">
        <f t="shared" ca="1" si="89"/>
        <v/>
      </c>
      <c r="AK123" s="58">
        <f t="shared" si="86"/>
        <v>0</v>
      </c>
      <c r="AL123" s="58" t="str">
        <f>IF(G123="","0",VALUE(VLOOKUP(G123,'登録データ（男）'!$V$4:$X$23,3,FALSE)))</f>
        <v>0</v>
      </c>
      <c r="AM123" s="58">
        <f t="shared" si="83"/>
        <v>0</v>
      </c>
      <c r="AN123" s="58">
        <f t="shared" si="87"/>
        <v>0</v>
      </c>
      <c r="AO123" s="58" t="str">
        <f ca="1">IF(OFFSET(B123,-MOD(ROW(B123),3),0)&lt;&gt;"",IF(RIGHT(G123,1)=")",VALUE(VLOOKUP(OFFSET(B123,-MOD(ROW(B123),3),0),'登録データ（女）'!B123,8,FALSE)),"0"),"0")</f>
        <v>0</v>
      </c>
      <c r="AP123" s="58">
        <f t="shared" ca="1" si="84"/>
        <v>0</v>
      </c>
      <c r="AQ123" s="58" t="str">
        <f t="shared" ref="AQ123" si="132">IF(AR123="","",RANK(AR123,$AR$18:$AR$467,1))</f>
        <v/>
      </c>
      <c r="AR123" s="58" t="str">
        <f>IF(R123="","",B123)</f>
        <v/>
      </c>
      <c r="AS123" s="58" t="str">
        <f t="shared" ref="AS123" si="133">IF(AT123="","",RANK(AT123,$AT$18:$AT$467,1))</f>
        <v/>
      </c>
      <c r="AT123" s="58" t="str">
        <f>IF(S123="","",B123)</f>
        <v/>
      </c>
      <c r="AU123" s="58" t="str">
        <f t="shared" ref="AU123" si="134">IF(AV123="","",RANK(AV123,$AV$18:$AV$467,1))</f>
        <v/>
      </c>
      <c r="AV123" s="58" t="str">
        <f>IF(OR(G123="七種競技",G124="七種競技",G125="七種競技"),B123,"")</f>
        <v/>
      </c>
      <c r="AW123" s="58"/>
      <c r="AX123" s="58">
        <f>B123</f>
        <v>0</v>
      </c>
      <c r="AY123" s="108">
        <f>B354</f>
        <v>0</v>
      </c>
      <c r="AZ123" s="58"/>
      <c r="BA123" s="58">
        <f t="shared" si="73"/>
        <v>0</v>
      </c>
      <c r="BE123" s="58" t="str">
        <f>IF(B123="","",VLOOKUP(B123,'登録データ（女）'!$A$3:$L$402,8))</f>
        <v/>
      </c>
      <c r="BF123" s="58" t="str">
        <f>IF(B123="","",VLOOKUP(B123,'登録データ（女）'!$A$3:$L$402,11))</f>
        <v/>
      </c>
      <c r="BG123" s="58" t="str">
        <f t="shared" si="88"/>
        <v/>
      </c>
      <c r="BI123" s="58">
        <f t="shared" si="85"/>
        <v>0</v>
      </c>
    </row>
    <row r="124" spans="1:61" ht="18.75" customHeight="1">
      <c r="A124" s="250"/>
      <c r="B124" s="433"/>
      <c r="C124" s="291"/>
      <c r="D124" s="291"/>
      <c r="E124" s="169"/>
      <c r="F124" s="58" t="s">
        <v>122</v>
      </c>
      <c r="G124" s="104"/>
      <c r="H124" s="17"/>
      <c r="I124" s="101"/>
      <c r="J124" s="107" t="str">
        <f t="shared" si="94"/>
        <v/>
      </c>
      <c r="K124" s="106"/>
      <c r="L124" s="107" t="str">
        <f t="shared" si="95"/>
        <v/>
      </c>
      <c r="M124" s="101"/>
      <c r="N124" s="101"/>
      <c r="O124" s="275"/>
      <c r="P124" s="276"/>
      <c r="Q124" s="276"/>
      <c r="R124" s="260"/>
      <c r="S124" s="297"/>
      <c r="V124" s="60"/>
      <c r="W124" s="58"/>
      <c r="X124" s="58"/>
      <c r="Y124" s="58"/>
      <c r="Z124" s="58"/>
      <c r="AA124" s="58"/>
      <c r="AB124" s="58"/>
      <c r="AC124" s="58"/>
      <c r="AD124" s="58">
        <f t="shared" ca="1" si="80"/>
        <v>0</v>
      </c>
      <c r="AE124" s="58">
        <f t="shared" si="93"/>
        <v>0</v>
      </c>
      <c r="AF124" s="58" t="str">
        <f>IF(G124="","0",VLOOKUP(G124,'登録データ（男）'!$V$4:$W$23,2,FALSE))</f>
        <v>0</v>
      </c>
      <c r="AG124" s="58" t="str">
        <f t="shared" si="81"/>
        <v>00</v>
      </c>
      <c r="AH124" s="58" t="str">
        <f>IF(G124="","0",IF(OR(RIGHT(G124,1)="m",RIGHT(G124,1)="H",RIGHT(G124,1)="W",RIGHT(G124,1)="C"),1,2))</f>
        <v>0</v>
      </c>
      <c r="AI124" s="58" t="str">
        <f t="shared" si="82"/>
        <v>000000</v>
      </c>
      <c r="AJ124" s="58" t="str">
        <f t="shared" ca="1" si="89"/>
        <v/>
      </c>
      <c r="AK124" s="58">
        <f t="shared" si="86"/>
        <v>0</v>
      </c>
      <c r="AL124" s="58" t="str">
        <f>IF(G124="","0",VALUE(VLOOKUP(G124,'登録データ（男）'!$V$4:$X$23,3,FALSE)))</f>
        <v>0</v>
      </c>
      <c r="AM124" s="58">
        <f t="shared" si="83"/>
        <v>0</v>
      </c>
      <c r="AN124" s="58">
        <f t="shared" si="87"/>
        <v>0</v>
      </c>
      <c r="AO124" s="58" t="str">
        <f ca="1">IF(OFFSET(B124,-MOD(ROW(B124),3),0)&lt;&gt;"",IF(RIGHT(G124,1)=")",VALUE(VLOOKUP(OFFSET(B124,-MOD(ROW(B124),3),0),'登録データ（女）'!B124,8,FALSE)),"0"),"0")</f>
        <v>0</v>
      </c>
      <c r="AP124" s="58">
        <f t="shared" ca="1" si="84"/>
        <v>0</v>
      </c>
      <c r="AQ124" s="58"/>
      <c r="AR124" s="58"/>
      <c r="AS124" s="58"/>
      <c r="AT124" s="58"/>
      <c r="AU124" s="58"/>
      <c r="AV124" s="58"/>
      <c r="AW124" s="58"/>
      <c r="AX124" s="58"/>
      <c r="AY124" s="108">
        <f>B357</f>
        <v>0</v>
      </c>
      <c r="AZ124" s="58"/>
      <c r="BA124" s="58">
        <f t="shared" si="73"/>
        <v>0</v>
      </c>
      <c r="BE124" s="58" t="str">
        <f>IF(B124="","",VLOOKUP(B124,'登録データ（女）'!$A$3:$L$402,8))</f>
        <v/>
      </c>
      <c r="BF124" s="58" t="str">
        <f>IF(B124="","",VLOOKUP(B124,'登録データ（女）'!$A$3:$L$402,11))</f>
        <v/>
      </c>
      <c r="BG124" s="58" t="str">
        <f t="shared" si="88"/>
        <v/>
      </c>
      <c r="BI124" s="58">
        <f t="shared" si="85"/>
        <v>0</v>
      </c>
    </row>
    <row r="125" spans="1:61" ht="18.75" customHeight="1" thickBot="1">
      <c r="A125" s="258"/>
      <c r="B125" s="434"/>
      <c r="C125" s="292"/>
      <c r="D125" s="292"/>
      <c r="E125" s="82" t="s">
        <v>461</v>
      </c>
      <c r="F125" s="78" t="s">
        <v>123</v>
      </c>
      <c r="G125" s="105"/>
      <c r="H125" s="175"/>
      <c r="I125" s="100"/>
      <c r="J125" s="64" t="str">
        <f t="shared" si="94"/>
        <v/>
      </c>
      <c r="K125" s="100"/>
      <c r="L125" s="64" t="str">
        <f t="shared" si="95"/>
        <v/>
      </c>
      <c r="M125" s="100"/>
      <c r="N125" s="100"/>
      <c r="O125" s="429"/>
      <c r="P125" s="430"/>
      <c r="Q125" s="431"/>
      <c r="R125" s="261"/>
      <c r="S125" s="298"/>
      <c r="V125" s="60"/>
      <c r="W125" s="58"/>
      <c r="X125" s="58"/>
      <c r="Y125" s="58"/>
      <c r="Z125" s="58"/>
      <c r="AA125" s="58"/>
      <c r="AB125" s="58"/>
      <c r="AC125" s="58"/>
      <c r="AD125" s="58">
        <f t="shared" ca="1" si="80"/>
        <v>0</v>
      </c>
      <c r="AE125" s="58">
        <f t="shared" si="93"/>
        <v>0</v>
      </c>
      <c r="AF125" s="58" t="str">
        <f>IF(G125="","0",VLOOKUP(G125,'登録データ（男）'!$V$4:$W$23,2,FALSE))</f>
        <v>0</v>
      </c>
      <c r="AG125" s="58" t="str">
        <f t="shared" si="81"/>
        <v>00</v>
      </c>
      <c r="AH125" s="58" t="str">
        <f>IF(G125="","0",IF(OR(RIGHT(G125,1)="m",RIGHT(G125,1)="H",RIGHT(G125,1)="W",RIGHT(G125,1)="C"),1,2))</f>
        <v>0</v>
      </c>
      <c r="AI125" s="58" t="str">
        <f t="shared" si="82"/>
        <v>000000</v>
      </c>
      <c r="AJ125" s="58" t="str">
        <f t="shared" ca="1" si="89"/>
        <v/>
      </c>
      <c r="AK125" s="58">
        <f t="shared" si="86"/>
        <v>0</v>
      </c>
      <c r="AL125" s="58" t="str">
        <f>IF(G125="","0",VALUE(VLOOKUP(G125,'登録データ（男）'!$V$4:$X$23,3,FALSE)))</f>
        <v>0</v>
      </c>
      <c r="AM125" s="58">
        <f t="shared" si="83"/>
        <v>0</v>
      </c>
      <c r="AN125" s="58">
        <f t="shared" si="87"/>
        <v>0</v>
      </c>
      <c r="AO125" s="58" t="str">
        <f ca="1">IF(OFFSET(B125,-MOD(ROW(B125),3),0)&lt;&gt;"",IF(RIGHT(G125,1)=")",VALUE(VLOOKUP(OFFSET(B125,-MOD(ROW(B125),3),0),'登録データ（女）'!B125,8,FALSE)),"0"),"0")</f>
        <v>0</v>
      </c>
      <c r="AP125" s="58">
        <f t="shared" ca="1" si="84"/>
        <v>0</v>
      </c>
      <c r="AQ125" s="58"/>
      <c r="AR125" s="58"/>
      <c r="AS125" s="58"/>
      <c r="AT125" s="58"/>
      <c r="AU125" s="58"/>
      <c r="AV125" s="58"/>
      <c r="AW125" s="58"/>
      <c r="AX125" s="58"/>
      <c r="AY125" s="108">
        <f>B360</f>
        <v>0</v>
      </c>
      <c r="AZ125" s="58"/>
      <c r="BA125" s="58">
        <f t="shared" si="73"/>
        <v>0</v>
      </c>
      <c r="BE125" s="58" t="str">
        <f>IF(B125="","",VLOOKUP(B125,'登録データ（女）'!$A$3:$L$402,8))</f>
        <v/>
      </c>
      <c r="BF125" s="58" t="str">
        <f>IF(B125="","",VLOOKUP(B125,'登録データ（女）'!$A$3:$L$402,11))</f>
        <v/>
      </c>
      <c r="BG125" s="58" t="str">
        <f t="shared" si="88"/>
        <v/>
      </c>
      <c r="BI125" s="58">
        <f t="shared" si="85"/>
        <v>0</v>
      </c>
    </row>
    <row r="126" spans="1:61" ht="18.75" customHeight="1" thickTop="1">
      <c r="A126" s="257">
        <v>37</v>
      </c>
      <c r="B126" s="432"/>
      <c r="C126" s="290" t="str">
        <f>IF(B126="","",VLOOKUP(B126,'登録データ（女）'!$A$3:$X$2000,2,FALSE))</f>
        <v/>
      </c>
      <c r="D126" s="290" t="str">
        <f>IF(B126="","",VLOOKUP(B126,'登録データ（女）'!$A$3:$X$2000,3,FALSE))</f>
        <v/>
      </c>
      <c r="E126" s="74" t="str">
        <f>IF(B126="","",VLOOKUP(B126,'登録データ（女）'!$A$3:$X$2000,7,FALSE))</f>
        <v/>
      </c>
      <c r="F126" s="72" t="s">
        <v>121</v>
      </c>
      <c r="G126" s="104"/>
      <c r="H126" s="17"/>
      <c r="I126" s="106"/>
      <c r="J126" s="107" t="str">
        <f t="shared" si="94"/>
        <v/>
      </c>
      <c r="K126" s="106"/>
      <c r="L126" s="107" t="str">
        <f t="shared" si="95"/>
        <v/>
      </c>
      <c r="M126" s="106"/>
      <c r="N126" s="106"/>
      <c r="O126" s="247"/>
      <c r="P126" s="248"/>
      <c r="Q126" s="248"/>
      <c r="R126" s="259"/>
      <c r="S126" s="296"/>
      <c r="V126" s="60"/>
      <c r="W126" s="58">
        <f>IF(B126="",0,IF(VLOOKUP(B126,'登録データ（女）'!$A$3:$AT$2000,28,FALSE)=1,0,1))</f>
        <v>0</v>
      </c>
      <c r="X126" s="58">
        <f>IF(B126="",1,0)</f>
        <v>1</v>
      </c>
      <c r="Y126" s="58">
        <f>IF(C126="",1,0)</f>
        <v>1</v>
      </c>
      <c r="Z126" s="58">
        <f>IF(D126="",1,0)</f>
        <v>1</v>
      </c>
      <c r="AA126" s="58">
        <f>IF(E126="",1,0)</f>
        <v>1</v>
      </c>
      <c r="AB126" s="58">
        <f>IF(E127="",1,0)</f>
        <v>1</v>
      </c>
      <c r="AC126" s="58">
        <f>SUM(X126:AB126)</f>
        <v>5</v>
      </c>
      <c r="AD126" s="58">
        <f t="shared" ca="1" si="80"/>
        <v>0</v>
      </c>
      <c r="AE126" s="58">
        <f t="shared" si="93"/>
        <v>0</v>
      </c>
      <c r="AF126" s="58" t="str">
        <f>IF(G126="","0",VLOOKUP(G126,'登録データ（男）'!$V$4:$W$23,2,FALSE))</f>
        <v>0</v>
      </c>
      <c r="AG126" s="58" t="str">
        <f t="shared" si="81"/>
        <v>00</v>
      </c>
      <c r="AH126" s="58" t="str">
        <f>IF(G126="","0",IF(OR(RIGHT(G126,1)="m",RIGHT(G126,1)="H",RIGHT(G126,1)="W",RIGHT(G126,1)="C",RIGHT(G126,1)=")"),1,2))</f>
        <v>0</v>
      </c>
      <c r="AI126" s="58" t="str">
        <f t="shared" si="82"/>
        <v>000000</v>
      </c>
      <c r="AJ126" s="58" t="str">
        <f t="shared" ca="1" si="89"/>
        <v/>
      </c>
      <c r="AK126" s="58">
        <f t="shared" si="86"/>
        <v>0</v>
      </c>
      <c r="AL126" s="58" t="str">
        <f>IF(G126="","0",VALUE(VLOOKUP(G126,'登録データ（男）'!$V$4:$X$23,3,FALSE)))</f>
        <v>0</v>
      </c>
      <c r="AM126" s="58">
        <f t="shared" si="83"/>
        <v>0</v>
      </c>
      <c r="AN126" s="58">
        <f t="shared" si="87"/>
        <v>0</v>
      </c>
      <c r="AO126" s="58" t="str">
        <f ca="1">IF(OFFSET(B126,-MOD(ROW(B126),3),0)&lt;&gt;"",IF(RIGHT(G126,1)=")",VALUE(VLOOKUP(OFFSET(B126,-MOD(ROW(B126),3),0),'登録データ（女）'!B126,8,FALSE)),"0"),"0")</f>
        <v>0</v>
      </c>
      <c r="AP126" s="58">
        <f t="shared" ca="1" si="84"/>
        <v>0</v>
      </c>
      <c r="AQ126" s="58" t="str">
        <f t="shared" ref="AQ126" si="135">IF(AR126="","",RANK(AR126,$AR$18:$AR$467,1))</f>
        <v/>
      </c>
      <c r="AR126" s="58" t="str">
        <f>IF(R126="","",B126)</f>
        <v/>
      </c>
      <c r="AS126" s="58" t="str">
        <f t="shared" ref="AS126" si="136">IF(AT126="","",RANK(AT126,$AT$18:$AT$467,1))</f>
        <v/>
      </c>
      <c r="AT126" s="58" t="str">
        <f>IF(S126="","",B126)</f>
        <v/>
      </c>
      <c r="AU126" s="58" t="str">
        <f t="shared" ref="AU126" si="137">IF(AV126="","",RANK(AV126,$AV$18:$AV$467,1))</f>
        <v/>
      </c>
      <c r="AV126" s="58" t="str">
        <f>IF(OR(G126="七種競技",G127="七種競技",G128="七種競技"),B126,"")</f>
        <v/>
      </c>
      <c r="AW126" s="58"/>
      <c r="AX126" s="58">
        <f>B126</f>
        <v>0</v>
      </c>
      <c r="AY126" s="108">
        <f>B363</f>
        <v>0</v>
      </c>
      <c r="AZ126" s="58"/>
      <c r="BA126" s="58">
        <f t="shared" si="73"/>
        <v>0</v>
      </c>
      <c r="BE126" s="58" t="str">
        <f>IF(B126="","",VLOOKUP(B126,'登録データ（女）'!$A$3:$L$402,8))</f>
        <v/>
      </c>
      <c r="BF126" s="58" t="str">
        <f>IF(B126="","",VLOOKUP(B126,'登録データ（女）'!$A$3:$L$402,11))</f>
        <v/>
      </c>
      <c r="BG126" s="58" t="str">
        <f t="shared" si="88"/>
        <v/>
      </c>
      <c r="BI126" s="58">
        <f t="shared" si="85"/>
        <v>0</v>
      </c>
    </row>
    <row r="127" spans="1:61" ht="18.75" customHeight="1">
      <c r="A127" s="250"/>
      <c r="B127" s="433"/>
      <c r="C127" s="291"/>
      <c r="D127" s="291"/>
      <c r="E127" s="169"/>
      <c r="F127" s="58" t="s">
        <v>122</v>
      </c>
      <c r="G127" s="104"/>
      <c r="H127" s="17"/>
      <c r="I127" s="101"/>
      <c r="J127" s="107" t="str">
        <f t="shared" si="94"/>
        <v/>
      </c>
      <c r="K127" s="106"/>
      <c r="L127" s="107" t="str">
        <f t="shared" si="95"/>
        <v/>
      </c>
      <c r="M127" s="101"/>
      <c r="N127" s="101"/>
      <c r="O127" s="275"/>
      <c r="P127" s="276"/>
      <c r="Q127" s="276"/>
      <c r="R127" s="260"/>
      <c r="S127" s="297"/>
      <c r="V127" s="60"/>
      <c r="W127" s="58"/>
      <c r="X127" s="58"/>
      <c r="Y127" s="58"/>
      <c r="Z127" s="58"/>
      <c r="AA127" s="58"/>
      <c r="AB127" s="58"/>
      <c r="AC127" s="58"/>
      <c r="AD127" s="58">
        <f t="shared" ca="1" si="80"/>
        <v>0</v>
      </c>
      <c r="AE127" s="58">
        <f t="shared" si="93"/>
        <v>0</v>
      </c>
      <c r="AF127" s="58" t="str">
        <f>IF(G127="","0",VLOOKUP(G127,'登録データ（男）'!$V$4:$W$23,2,FALSE))</f>
        <v>0</v>
      </c>
      <c r="AG127" s="58" t="str">
        <f t="shared" si="81"/>
        <v>00</v>
      </c>
      <c r="AH127" s="58" t="str">
        <f>IF(G127="","0",IF(OR(RIGHT(G127,1)="m",RIGHT(G127,1)="H",RIGHT(G127,1)="W",RIGHT(G127,1)="C"),1,2))</f>
        <v>0</v>
      </c>
      <c r="AI127" s="58" t="str">
        <f t="shared" si="82"/>
        <v>000000</v>
      </c>
      <c r="AJ127" s="58" t="str">
        <f t="shared" ca="1" si="89"/>
        <v/>
      </c>
      <c r="AK127" s="58">
        <f t="shared" si="86"/>
        <v>0</v>
      </c>
      <c r="AL127" s="58" t="str">
        <f>IF(G127="","0",VALUE(VLOOKUP(G127,'登録データ（男）'!$V$4:$X$23,3,FALSE)))</f>
        <v>0</v>
      </c>
      <c r="AM127" s="58">
        <f t="shared" si="83"/>
        <v>0</v>
      </c>
      <c r="AN127" s="58">
        <f t="shared" si="87"/>
        <v>0</v>
      </c>
      <c r="AO127" s="58" t="str">
        <f ca="1">IF(OFFSET(B127,-MOD(ROW(B127),3),0)&lt;&gt;"",IF(RIGHT(G127,1)=")",VALUE(VLOOKUP(OFFSET(B127,-MOD(ROW(B127),3),0),'登録データ（女）'!B127,8,FALSE)),"0"),"0")</f>
        <v>0</v>
      </c>
      <c r="AP127" s="58">
        <f t="shared" ca="1" si="84"/>
        <v>0</v>
      </c>
      <c r="AQ127" s="58"/>
      <c r="AR127" s="58"/>
      <c r="AS127" s="58"/>
      <c r="AT127" s="58"/>
      <c r="AU127" s="58"/>
      <c r="AV127" s="58"/>
      <c r="AW127" s="58"/>
      <c r="AX127" s="58"/>
      <c r="AY127" s="108">
        <f>B366</f>
        <v>0</v>
      </c>
      <c r="AZ127" s="58"/>
      <c r="BA127" s="58">
        <f t="shared" si="73"/>
        <v>0</v>
      </c>
      <c r="BE127" s="58" t="str">
        <f>IF(B127="","",VLOOKUP(B127,'登録データ（女）'!$A$3:$L$402,8))</f>
        <v/>
      </c>
      <c r="BF127" s="58" t="str">
        <f>IF(B127="","",VLOOKUP(B127,'登録データ（女）'!$A$3:$L$402,11))</f>
        <v/>
      </c>
      <c r="BG127" s="58" t="str">
        <f t="shared" si="88"/>
        <v/>
      </c>
      <c r="BI127" s="58">
        <f t="shared" si="85"/>
        <v>0</v>
      </c>
    </row>
    <row r="128" spans="1:61" ht="18.75" customHeight="1" thickBot="1">
      <c r="A128" s="258"/>
      <c r="B128" s="434"/>
      <c r="C128" s="292"/>
      <c r="D128" s="292"/>
      <c r="E128" s="82" t="s">
        <v>461</v>
      </c>
      <c r="F128" s="78" t="s">
        <v>123</v>
      </c>
      <c r="G128" s="105"/>
      <c r="H128" s="175"/>
      <c r="I128" s="100"/>
      <c r="J128" s="64" t="str">
        <f t="shared" si="94"/>
        <v/>
      </c>
      <c r="K128" s="100"/>
      <c r="L128" s="64" t="str">
        <f t="shared" si="95"/>
        <v/>
      </c>
      <c r="M128" s="100"/>
      <c r="N128" s="100"/>
      <c r="O128" s="429"/>
      <c r="P128" s="430"/>
      <c r="Q128" s="431"/>
      <c r="R128" s="261"/>
      <c r="S128" s="298"/>
      <c r="V128" s="60"/>
      <c r="W128" s="58"/>
      <c r="X128" s="58"/>
      <c r="Y128" s="58"/>
      <c r="Z128" s="58"/>
      <c r="AA128" s="58"/>
      <c r="AB128" s="58"/>
      <c r="AC128" s="58"/>
      <c r="AD128" s="58">
        <f t="shared" ca="1" si="80"/>
        <v>0</v>
      </c>
      <c r="AE128" s="58">
        <f t="shared" si="93"/>
        <v>0</v>
      </c>
      <c r="AF128" s="58" t="str">
        <f>IF(G128="","0",VLOOKUP(G128,'登録データ（男）'!$V$4:$W$23,2,FALSE))</f>
        <v>0</v>
      </c>
      <c r="AG128" s="58" t="str">
        <f t="shared" si="81"/>
        <v>00</v>
      </c>
      <c r="AH128" s="58" t="str">
        <f>IF(G128="","0",IF(OR(RIGHT(G128,1)="m",RIGHT(G128,1)="H",RIGHT(G128,1)="W",RIGHT(G128,1)="C"),1,2))</f>
        <v>0</v>
      </c>
      <c r="AI128" s="58" t="str">
        <f t="shared" si="82"/>
        <v>000000</v>
      </c>
      <c r="AJ128" s="58" t="str">
        <f t="shared" ca="1" si="89"/>
        <v/>
      </c>
      <c r="AK128" s="58">
        <f t="shared" si="86"/>
        <v>0</v>
      </c>
      <c r="AL128" s="58" t="str">
        <f>IF(G128="","0",VALUE(VLOOKUP(G128,'登録データ（男）'!$V$4:$X$23,3,FALSE)))</f>
        <v>0</v>
      </c>
      <c r="AM128" s="58">
        <f t="shared" si="83"/>
        <v>0</v>
      </c>
      <c r="AN128" s="58">
        <f t="shared" si="87"/>
        <v>0</v>
      </c>
      <c r="AO128" s="58" t="str">
        <f ca="1">IF(OFFSET(B128,-MOD(ROW(B128),3),0)&lt;&gt;"",IF(RIGHT(G128,1)=")",VALUE(VLOOKUP(OFFSET(B128,-MOD(ROW(B128),3),0),'登録データ（女）'!B128,8,FALSE)),"0"),"0")</f>
        <v>0</v>
      </c>
      <c r="AP128" s="58">
        <f t="shared" ca="1" si="84"/>
        <v>0</v>
      </c>
      <c r="AQ128" s="58"/>
      <c r="AR128" s="58"/>
      <c r="AS128" s="58"/>
      <c r="AT128" s="58"/>
      <c r="AU128" s="58"/>
      <c r="AV128" s="58"/>
      <c r="AW128" s="58"/>
      <c r="AX128" s="58"/>
      <c r="AY128" s="108">
        <f>B369</f>
        <v>0</v>
      </c>
      <c r="AZ128" s="58"/>
      <c r="BA128" s="58">
        <f t="shared" si="73"/>
        <v>0</v>
      </c>
      <c r="BE128" s="58" t="str">
        <f>IF(B128="","",VLOOKUP(B128,'登録データ（女）'!$A$3:$L$402,8))</f>
        <v/>
      </c>
      <c r="BF128" s="58" t="str">
        <f>IF(B128="","",VLOOKUP(B128,'登録データ（女）'!$A$3:$L$402,11))</f>
        <v/>
      </c>
      <c r="BG128" s="58" t="str">
        <f t="shared" si="88"/>
        <v/>
      </c>
      <c r="BI128" s="58">
        <f t="shared" si="85"/>
        <v>0</v>
      </c>
    </row>
    <row r="129" spans="1:61" ht="18" customHeight="1" thickTop="1">
      <c r="A129" s="257">
        <v>38</v>
      </c>
      <c r="B129" s="432"/>
      <c r="C129" s="290" t="str">
        <f>IF(B129="","",VLOOKUP(B129,'登録データ（女）'!$A$3:$X$2000,2,FALSE))</f>
        <v/>
      </c>
      <c r="D129" s="290" t="str">
        <f>IF(B129="","",VLOOKUP(B129,'登録データ（女）'!$A$3:$X$2000,3,FALSE))</f>
        <v/>
      </c>
      <c r="E129" s="74" t="str">
        <f>IF(B129="","",VLOOKUP(B129,'登録データ（女）'!$A$3:$X$2000,7,FALSE))</f>
        <v/>
      </c>
      <c r="F129" s="72" t="s">
        <v>121</v>
      </c>
      <c r="G129" s="104"/>
      <c r="H129" s="17"/>
      <c r="I129" s="106"/>
      <c r="J129" s="107" t="str">
        <f t="shared" si="94"/>
        <v/>
      </c>
      <c r="K129" s="106"/>
      <c r="L129" s="107" t="str">
        <f t="shared" si="95"/>
        <v/>
      </c>
      <c r="M129" s="106"/>
      <c r="N129" s="106"/>
      <c r="O129" s="247"/>
      <c r="P129" s="248"/>
      <c r="Q129" s="248"/>
      <c r="R129" s="259"/>
      <c r="S129" s="296"/>
      <c r="V129" s="60"/>
      <c r="W129" s="58">
        <f>IF(B129="",0,IF(VLOOKUP(B129,'登録データ（女）'!$A$3:$AT$2000,28,FALSE)=1,0,1))</f>
        <v>0</v>
      </c>
      <c r="X129" s="58">
        <f>IF(B129="",1,0)</f>
        <v>1</v>
      </c>
      <c r="Y129" s="58">
        <f>IF(C129="",1,0)</f>
        <v>1</v>
      </c>
      <c r="Z129" s="58">
        <f>IF(D129="",1,0)</f>
        <v>1</v>
      </c>
      <c r="AA129" s="58">
        <f>IF(E129="",1,0)</f>
        <v>1</v>
      </c>
      <c r="AB129" s="58">
        <f>IF(E130="",1,0)</f>
        <v>1</v>
      </c>
      <c r="AC129" s="58">
        <f>SUM(X129:AB129)</f>
        <v>5</v>
      </c>
      <c r="AD129" s="58">
        <f t="shared" ca="1" si="80"/>
        <v>0</v>
      </c>
      <c r="AE129" s="58">
        <f t="shared" si="93"/>
        <v>0</v>
      </c>
      <c r="AF129" s="58" t="str">
        <f>IF(G129="","0",VLOOKUP(G129,'登録データ（男）'!$V$4:$W$23,2,FALSE))</f>
        <v>0</v>
      </c>
      <c r="AG129" s="58" t="str">
        <f t="shared" si="81"/>
        <v>00</v>
      </c>
      <c r="AH129" s="58" t="str">
        <f>IF(G129="","0",IF(OR(RIGHT(G129,1)="m",RIGHT(G129,1)="H",RIGHT(G129,1)="W",RIGHT(G129,1)="C",RIGHT(G129,1)=")"),1,2))</f>
        <v>0</v>
      </c>
      <c r="AI129" s="58" t="str">
        <f t="shared" si="82"/>
        <v>000000</v>
      </c>
      <c r="AJ129" s="58" t="str">
        <f t="shared" ca="1" si="89"/>
        <v/>
      </c>
      <c r="AK129" s="58">
        <f t="shared" si="86"/>
        <v>0</v>
      </c>
      <c r="AL129" s="58" t="str">
        <f>IF(G129="","0",VALUE(VLOOKUP(G129,'登録データ（男）'!$V$4:$X$23,3,FALSE)))</f>
        <v>0</v>
      </c>
      <c r="AM129" s="58">
        <f t="shared" si="83"/>
        <v>0</v>
      </c>
      <c r="AN129" s="58">
        <f t="shared" si="87"/>
        <v>0</v>
      </c>
      <c r="AO129" s="58" t="str">
        <f ca="1">IF(OFFSET(B129,-MOD(ROW(B129),3),0)&lt;&gt;"",IF(RIGHT(G129,1)=")",VALUE(VLOOKUP(OFFSET(B129,-MOD(ROW(B129),3),0),'登録データ（女）'!B129,8,FALSE)),"0"),"0")</f>
        <v>0</v>
      </c>
      <c r="AP129" s="58">
        <f t="shared" ca="1" si="84"/>
        <v>0</v>
      </c>
      <c r="AQ129" s="58" t="str">
        <f t="shared" ref="AQ129" si="138">IF(AR129="","",RANK(AR129,$AR$18:$AR$467,1))</f>
        <v/>
      </c>
      <c r="AR129" s="58" t="str">
        <f>IF(R129="","",B129)</f>
        <v/>
      </c>
      <c r="AS129" s="58" t="str">
        <f t="shared" ref="AS129" si="139">IF(AT129="","",RANK(AT129,$AT$18:$AT$467,1))</f>
        <v/>
      </c>
      <c r="AT129" s="58" t="str">
        <f>IF(S129="","",B129)</f>
        <v/>
      </c>
      <c r="AU129" s="58" t="str">
        <f t="shared" ref="AU129" si="140">IF(AV129="","",RANK(AV129,$AV$18:$AV$467,1))</f>
        <v/>
      </c>
      <c r="AV129" s="58" t="str">
        <f>IF(OR(G129="七種競技",G130="七種競技",G131="七種競技"),B129,"")</f>
        <v/>
      </c>
      <c r="AW129" s="58"/>
      <c r="AX129" s="58">
        <f>B129</f>
        <v>0</v>
      </c>
      <c r="AY129" s="108">
        <f>B372</f>
        <v>0</v>
      </c>
      <c r="AZ129" s="58"/>
      <c r="BA129" s="58">
        <f t="shared" si="73"/>
        <v>0</v>
      </c>
      <c r="BE129" s="58" t="str">
        <f>IF(B129="","",VLOOKUP(B129,'登録データ（女）'!$A$3:$L$402,8))</f>
        <v/>
      </c>
      <c r="BF129" s="58" t="str">
        <f>IF(B129="","",VLOOKUP(B129,'登録データ（女）'!$A$3:$L$402,11))</f>
        <v/>
      </c>
      <c r="BG129" s="58" t="str">
        <f t="shared" si="88"/>
        <v/>
      </c>
      <c r="BI129" s="58">
        <f t="shared" si="85"/>
        <v>0</v>
      </c>
    </row>
    <row r="130" spans="1:61" ht="18" customHeight="1">
      <c r="A130" s="250"/>
      <c r="B130" s="433"/>
      <c r="C130" s="291"/>
      <c r="D130" s="291"/>
      <c r="E130" s="169"/>
      <c r="F130" s="58" t="s">
        <v>122</v>
      </c>
      <c r="G130" s="104"/>
      <c r="H130" s="17"/>
      <c r="I130" s="101"/>
      <c r="J130" s="107" t="str">
        <f t="shared" si="94"/>
        <v/>
      </c>
      <c r="K130" s="106"/>
      <c r="L130" s="107" t="str">
        <f t="shared" si="95"/>
        <v/>
      </c>
      <c r="M130" s="101"/>
      <c r="N130" s="101"/>
      <c r="O130" s="275"/>
      <c r="P130" s="276"/>
      <c r="Q130" s="276"/>
      <c r="R130" s="260"/>
      <c r="S130" s="297"/>
      <c r="V130" s="60"/>
      <c r="W130" s="58"/>
      <c r="X130" s="58"/>
      <c r="Y130" s="58"/>
      <c r="Z130" s="58"/>
      <c r="AA130" s="58"/>
      <c r="AB130" s="58"/>
      <c r="AC130" s="58"/>
      <c r="AD130" s="58">
        <f t="shared" ca="1" si="80"/>
        <v>0</v>
      </c>
      <c r="AE130" s="58">
        <f t="shared" si="93"/>
        <v>0</v>
      </c>
      <c r="AF130" s="58" t="str">
        <f>IF(G130="","0",VLOOKUP(G130,'登録データ（男）'!$V$4:$W$23,2,FALSE))</f>
        <v>0</v>
      </c>
      <c r="AG130" s="58" t="str">
        <f t="shared" si="81"/>
        <v>00</v>
      </c>
      <c r="AH130" s="58" t="str">
        <f>IF(G130="","0",IF(OR(RIGHT(G130,1)="m",RIGHT(G130,1)="H",RIGHT(G130,1)="W",RIGHT(G130,1)="C"),1,2))</f>
        <v>0</v>
      </c>
      <c r="AI130" s="58" t="str">
        <f t="shared" si="82"/>
        <v>000000</v>
      </c>
      <c r="AJ130" s="58" t="str">
        <f t="shared" ca="1" si="89"/>
        <v/>
      </c>
      <c r="AK130" s="58">
        <f t="shared" si="86"/>
        <v>0</v>
      </c>
      <c r="AL130" s="58" t="str">
        <f>IF(G130="","0",VALUE(VLOOKUP(G130,'登録データ（男）'!$V$4:$X$23,3,FALSE)))</f>
        <v>0</v>
      </c>
      <c r="AM130" s="58">
        <f t="shared" si="83"/>
        <v>0</v>
      </c>
      <c r="AN130" s="58">
        <f t="shared" si="87"/>
        <v>0</v>
      </c>
      <c r="AO130" s="58" t="str">
        <f ca="1">IF(OFFSET(B130,-MOD(ROW(B130),3),0)&lt;&gt;"",IF(RIGHT(G130,1)=")",VALUE(VLOOKUP(OFFSET(B130,-MOD(ROW(B130),3),0),'登録データ（女）'!B130,8,FALSE)),"0"),"0")</f>
        <v>0</v>
      </c>
      <c r="AP130" s="58">
        <f t="shared" ca="1" si="84"/>
        <v>0</v>
      </c>
      <c r="AQ130" s="58"/>
      <c r="AR130" s="58"/>
      <c r="AS130" s="58"/>
      <c r="AT130" s="58"/>
      <c r="AU130" s="58"/>
      <c r="AV130" s="58"/>
      <c r="AW130" s="58"/>
      <c r="AX130" s="58"/>
      <c r="AY130" s="108">
        <f>B375</f>
        <v>0</v>
      </c>
      <c r="AZ130" s="58"/>
      <c r="BA130" s="58">
        <f t="shared" si="73"/>
        <v>0</v>
      </c>
      <c r="BE130" s="58" t="str">
        <f>IF(B130="","",VLOOKUP(B130,'登録データ（女）'!$A$3:$L$402,8))</f>
        <v/>
      </c>
      <c r="BF130" s="58" t="str">
        <f>IF(B130="","",VLOOKUP(B130,'登録データ（女）'!$A$3:$L$402,11))</f>
        <v/>
      </c>
      <c r="BG130" s="58" t="str">
        <f t="shared" si="88"/>
        <v/>
      </c>
      <c r="BI130" s="58">
        <f t="shared" si="85"/>
        <v>0</v>
      </c>
    </row>
    <row r="131" spans="1:61" ht="18.75" customHeight="1" thickBot="1">
      <c r="A131" s="258"/>
      <c r="B131" s="434"/>
      <c r="C131" s="292"/>
      <c r="D131" s="292"/>
      <c r="E131" s="82" t="s">
        <v>461</v>
      </c>
      <c r="F131" s="78" t="s">
        <v>123</v>
      </c>
      <c r="G131" s="105"/>
      <c r="H131" s="175"/>
      <c r="I131" s="100"/>
      <c r="J131" s="64" t="str">
        <f t="shared" si="94"/>
        <v/>
      </c>
      <c r="K131" s="100"/>
      <c r="L131" s="64" t="str">
        <f t="shared" si="95"/>
        <v/>
      </c>
      <c r="M131" s="100"/>
      <c r="N131" s="100"/>
      <c r="O131" s="429"/>
      <c r="P131" s="430"/>
      <c r="Q131" s="431"/>
      <c r="R131" s="261"/>
      <c r="S131" s="298"/>
      <c r="V131" s="60"/>
      <c r="W131" s="58"/>
      <c r="X131" s="58"/>
      <c r="Y131" s="58"/>
      <c r="Z131" s="58"/>
      <c r="AA131" s="58"/>
      <c r="AB131" s="58"/>
      <c r="AC131" s="58"/>
      <c r="AD131" s="58">
        <f t="shared" ca="1" si="80"/>
        <v>0</v>
      </c>
      <c r="AE131" s="58">
        <f t="shared" si="93"/>
        <v>0</v>
      </c>
      <c r="AF131" s="58" t="str">
        <f>IF(G131="","0",VLOOKUP(G131,'登録データ（男）'!$V$4:$W$23,2,FALSE))</f>
        <v>0</v>
      </c>
      <c r="AG131" s="58" t="str">
        <f t="shared" si="81"/>
        <v>00</v>
      </c>
      <c r="AH131" s="58" t="str">
        <f>IF(G131="","0",IF(OR(RIGHT(G131,1)="m",RIGHT(G131,1)="H",RIGHT(G131,1)="W",RIGHT(G131,1)="C"),1,2))</f>
        <v>0</v>
      </c>
      <c r="AI131" s="58" t="str">
        <f t="shared" si="82"/>
        <v>000000</v>
      </c>
      <c r="AJ131" s="58" t="str">
        <f t="shared" ca="1" si="89"/>
        <v/>
      </c>
      <c r="AK131" s="58">
        <f t="shared" si="86"/>
        <v>0</v>
      </c>
      <c r="AL131" s="58" t="str">
        <f>IF(G131="","0",VALUE(VLOOKUP(G131,'登録データ（男）'!$V$4:$X$23,3,FALSE)))</f>
        <v>0</v>
      </c>
      <c r="AM131" s="58">
        <f t="shared" si="83"/>
        <v>0</v>
      </c>
      <c r="AN131" s="58">
        <f t="shared" si="87"/>
        <v>0</v>
      </c>
      <c r="AO131" s="58" t="str">
        <f ca="1">IF(OFFSET(B131,-MOD(ROW(B131),3),0)&lt;&gt;"",IF(RIGHT(G131,1)=")",VALUE(VLOOKUP(OFFSET(B131,-MOD(ROW(B131),3),0),'登録データ（女）'!B131,8,FALSE)),"0"),"0")</f>
        <v>0</v>
      </c>
      <c r="AP131" s="58">
        <f t="shared" ca="1" si="84"/>
        <v>0</v>
      </c>
      <c r="AQ131" s="58"/>
      <c r="AR131" s="58"/>
      <c r="AS131" s="58"/>
      <c r="AT131" s="58"/>
      <c r="AU131" s="58"/>
      <c r="AV131" s="58"/>
      <c r="AW131" s="58"/>
      <c r="AX131" s="58"/>
      <c r="AY131" s="108">
        <f>B378</f>
        <v>0</v>
      </c>
      <c r="AZ131" s="58"/>
      <c r="BA131" s="58">
        <f t="shared" si="73"/>
        <v>0</v>
      </c>
      <c r="BE131" s="58" t="str">
        <f>IF(B131="","",VLOOKUP(B131,'登録データ（女）'!$A$3:$L$402,8))</f>
        <v/>
      </c>
      <c r="BF131" s="58" t="str">
        <f>IF(B131="","",VLOOKUP(B131,'登録データ（女）'!$A$3:$L$402,11))</f>
        <v/>
      </c>
      <c r="BG131" s="58" t="str">
        <f t="shared" si="88"/>
        <v/>
      </c>
      <c r="BI131" s="58">
        <f t="shared" si="85"/>
        <v>0</v>
      </c>
    </row>
    <row r="132" spans="1:61" ht="18" customHeight="1" thickTop="1">
      <c r="A132" s="257">
        <v>39</v>
      </c>
      <c r="B132" s="432"/>
      <c r="C132" s="290" t="str">
        <f>IF(B132="","",VLOOKUP(B132,'登録データ（女）'!$A$3:$X$2000,2,FALSE))</f>
        <v/>
      </c>
      <c r="D132" s="290" t="str">
        <f>IF(B132="","",VLOOKUP(B132,'登録データ（女）'!$A$3:$X$2000,3,FALSE))</f>
        <v/>
      </c>
      <c r="E132" s="74" t="str">
        <f>IF(B132="","",VLOOKUP(B132,'登録データ（女）'!$A$3:$X$2000,7,FALSE))</f>
        <v/>
      </c>
      <c r="F132" s="72" t="s">
        <v>121</v>
      </c>
      <c r="G132" s="104"/>
      <c r="H132" s="17"/>
      <c r="I132" s="106"/>
      <c r="J132" s="107" t="str">
        <f t="shared" si="94"/>
        <v/>
      </c>
      <c r="K132" s="106"/>
      <c r="L132" s="107" t="str">
        <f t="shared" si="95"/>
        <v/>
      </c>
      <c r="M132" s="106"/>
      <c r="N132" s="106"/>
      <c r="O132" s="247"/>
      <c r="P132" s="248"/>
      <c r="Q132" s="248"/>
      <c r="R132" s="259"/>
      <c r="S132" s="296"/>
      <c r="V132" s="60"/>
      <c r="W132" s="58">
        <f>IF(B132="",0,IF(VLOOKUP(B132,'登録データ（女）'!$A$3:$AT$2000,28,FALSE)=1,0,1))</f>
        <v>0</v>
      </c>
      <c r="X132" s="58">
        <f>IF(B132="",1,0)</f>
        <v>1</v>
      </c>
      <c r="Y132" s="58">
        <f>IF(C132="",1,0)</f>
        <v>1</v>
      </c>
      <c r="Z132" s="58">
        <f>IF(D132="",1,0)</f>
        <v>1</v>
      </c>
      <c r="AA132" s="58">
        <f>IF(E132="",1,0)</f>
        <v>1</v>
      </c>
      <c r="AB132" s="58">
        <f>IF(E133="",1,0)</f>
        <v>1</v>
      </c>
      <c r="AC132" s="58">
        <f>SUM(X132:AB132)</f>
        <v>5</v>
      </c>
      <c r="AD132" s="58">
        <f t="shared" ca="1" si="80"/>
        <v>0</v>
      </c>
      <c r="AE132" s="58">
        <f t="shared" si="93"/>
        <v>0</v>
      </c>
      <c r="AF132" s="58" t="str">
        <f>IF(G132="","0",VLOOKUP(G132,'登録データ（男）'!$V$4:$W$23,2,FALSE))</f>
        <v>0</v>
      </c>
      <c r="AG132" s="58" t="str">
        <f t="shared" si="81"/>
        <v>00</v>
      </c>
      <c r="AH132" s="58" t="str">
        <f>IF(G132="","0",IF(OR(RIGHT(G132,1)="m",RIGHT(G132,1)="H",RIGHT(G132,1)="W",RIGHT(G132,1)="C",RIGHT(G132,1)=")"),1,2))</f>
        <v>0</v>
      </c>
      <c r="AI132" s="58" t="str">
        <f t="shared" si="82"/>
        <v>000000</v>
      </c>
      <c r="AJ132" s="58" t="str">
        <f t="shared" ca="1" si="89"/>
        <v/>
      </c>
      <c r="AK132" s="58">
        <f t="shared" si="86"/>
        <v>0</v>
      </c>
      <c r="AL132" s="58" t="str">
        <f>IF(G132="","0",VALUE(VLOOKUP(G132,'登録データ（男）'!$V$4:$X$23,3,FALSE)))</f>
        <v>0</v>
      </c>
      <c r="AM132" s="58">
        <f t="shared" si="83"/>
        <v>0</v>
      </c>
      <c r="AN132" s="58">
        <f t="shared" si="87"/>
        <v>0</v>
      </c>
      <c r="AO132" s="58" t="str">
        <f ca="1">IF(OFFSET(B132,-MOD(ROW(B132),3),0)&lt;&gt;"",IF(RIGHT(G132,1)=")",VALUE(VLOOKUP(OFFSET(B132,-MOD(ROW(B132),3),0),'登録データ（女）'!B132,8,FALSE)),"0"),"0")</f>
        <v>0</v>
      </c>
      <c r="AP132" s="58">
        <f t="shared" ca="1" si="84"/>
        <v>0</v>
      </c>
      <c r="AQ132" s="58" t="str">
        <f t="shared" ref="AQ132" si="141">IF(AR132="","",RANK(AR132,$AR$18:$AR$467,1))</f>
        <v/>
      </c>
      <c r="AR132" s="58" t="str">
        <f>IF(R132="","",B132)</f>
        <v/>
      </c>
      <c r="AS132" s="58" t="str">
        <f t="shared" ref="AS132" si="142">IF(AT132="","",RANK(AT132,$AT$18:$AT$467,1))</f>
        <v/>
      </c>
      <c r="AT132" s="58" t="str">
        <f>IF(S132="","",B132)</f>
        <v/>
      </c>
      <c r="AU132" s="58" t="str">
        <f t="shared" ref="AU132" si="143">IF(AV132="","",RANK(AV132,$AV$18:$AV$467,1))</f>
        <v/>
      </c>
      <c r="AV132" s="58" t="str">
        <f>IF(OR(G132="七種競技",G133="七種競技",G134="七種競技"),B132,"")</f>
        <v/>
      </c>
      <c r="AW132" s="58"/>
      <c r="AX132" s="58">
        <f>B132</f>
        <v>0</v>
      </c>
      <c r="AY132" s="108">
        <f>B381</f>
        <v>0</v>
      </c>
      <c r="AZ132" s="58"/>
      <c r="BA132" s="58">
        <f t="shared" si="73"/>
        <v>0</v>
      </c>
      <c r="BE132" s="58" t="str">
        <f>IF(B132="","",VLOOKUP(B132,'登録データ（女）'!$A$3:$L$402,8))</f>
        <v/>
      </c>
      <c r="BF132" s="58" t="str">
        <f>IF(B132="","",VLOOKUP(B132,'登録データ（女）'!$A$3:$L$402,11))</f>
        <v/>
      </c>
      <c r="BG132" s="58" t="str">
        <f t="shared" si="88"/>
        <v/>
      </c>
      <c r="BI132" s="58">
        <f t="shared" si="85"/>
        <v>0</v>
      </c>
    </row>
    <row r="133" spans="1:61" ht="18" customHeight="1">
      <c r="A133" s="250"/>
      <c r="B133" s="433"/>
      <c r="C133" s="291"/>
      <c r="D133" s="291"/>
      <c r="E133" s="169"/>
      <c r="F133" s="58" t="s">
        <v>122</v>
      </c>
      <c r="G133" s="104"/>
      <c r="H133" s="17"/>
      <c r="I133" s="101"/>
      <c r="J133" s="107" t="str">
        <f t="shared" si="94"/>
        <v/>
      </c>
      <c r="K133" s="106"/>
      <c r="L133" s="107" t="str">
        <f t="shared" si="95"/>
        <v/>
      </c>
      <c r="M133" s="101"/>
      <c r="N133" s="101"/>
      <c r="O133" s="275"/>
      <c r="P133" s="276"/>
      <c r="Q133" s="276"/>
      <c r="R133" s="260"/>
      <c r="S133" s="297"/>
      <c r="V133" s="60"/>
      <c r="W133" s="58"/>
      <c r="X133" s="58"/>
      <c r="Y133" s="58"/>
      <c r="Z133" s="58"/>
      <c r="AA133" s="58"/>
      <c r="AB133" s="58"/>
      <c r="AC133" s="58"/>
      <c r="AD133" s="58">
        <f t="shared" ca="1" si="80"/>
        <v>0</v>
      </c>
      <c r="AE133" s="58">
        <f t="shared" si="93"/>
        <v>0</v>
      </c>
      <c r="AF133" s="58" t="str">
        <f>IF(G133="","0",VLOOKUP(G133,'登録データ（男）'!$V$4:$W$23,2,FALSE))</f>
        <v>0</v>
      </c>
      <c r="AG133" s="58" t="str">
        <f t="shared" si="81"/>
        <v>00</v>
      </c>
      <c r="AH133" s="58" t="str">
        <f>IF(G133="","0",IF(OR(RIGHT(G133,1)="m",RIGHT(G133,1)="H",RIGHT(G133,1)="W",RIGHT(G133,1)="C"),1,2))</f>
        <v>0</v>
      </c>
      <c r="AI133" s="58" t="str">
        <f t="shared" si="82"/>
        <v>000000</v>
      </c>
      <c r="AJ133" s="58" t="str">
        <f t="shared" ca="1" si="89"/>
        <v/>
      </c>
      <c r="AK133" s="58">
        <f t="shared" si="86"/>
        <v>0</v>
      </c>
      <c r="AL133" s="58" t="str">
        <f>IF(G133="","0",VALUE(VLOOKUP(G133,'登録データ（男）'!$V$4:$X$23,3,FALSE)))</f>
        <v>0</v>
      </c>
      <c r="AM133" s="58">
        <f t="shared" si="83"/>
        <v>0</v>
      </c>
      <c r="AN133" s="58">
        <f t="shared" si="87"/>
        <v>0</v>
      </c>
      <c r="AO133" s="58" t="str">
        <f ca="1">IF(OFFSET(B133,-MOD(ROW(B133),3),0)&lt;&gt;"",IF(RIGHT(G133,1)=")",VALUE(VLOOKUP(OFFSET(B133,-MOD(ROW(B133),3),0),'登録データ（女）'!B133,8,FALSE)),"0"),"0")</f>
        <v>0</v>
      </c>
      <c r="AP133" s="58">
        <f t="shared" ca="1" si="84"/>
        <v>0</v>
      </c>
      <c r="AQ133" s="58"/>
      <c r="AR133" s="58"/>
      <c r="AS133" s="58"/>
      <c r="AT133" s="58"/>
      <c r="AU133" s="58"/>
      <c r="AV133" s="58"/>
      <c r="AW133" s="58"/>
      <c r="AX133" s="58"/>
      <c r="AY133" s="108">
        <f>B384</f>
        <v>0</v>
      </c>
      <c r="AZ133" s="58"/>
      <c r="BA133" s="58">
        <f t="shared" si="73"/>
        <v>0</v>
      </c>
      <c r="BE133" s="58" t="str">
        <f>IF(B133="","",VLOOKUP(B133,'登録データ（女）'!$A$3:$L$402,8))</f>
        <v/>
      </c>
      <c r="BF133" s="58" t="str">
        <f>IF(B133="","",VLOOKUP(B133,'登録データ（女）'!$A$3:$L$402,11))</f>
        <v/>
      </c>
      <c r="BG133" s="58" t="str">
        <f t="shared" si="88"/>
        <v/>
      </c>
      <c r="BI133" s="58">
        <f t="shared" si="85"/>
        <v>0</v>
      </c>
    </row>
    <row r="134" spans="1:61" ht="18.75" customHeight="1" thickBot="1">
      <c r="A134" s="258"/>
      <c r="B134" s="434"/>
      <c r="C134" s="292"/>
      <c r="D134" s="292"/>
      <c r="E134" s="82" t="s">
        <v>461</v>
      </c>
      <c r="F134" s="78" t="s">
        <v>123</v>
      </c>
      <c r="G134" s="105"/>
      <c r="H134" s="175"/>
      <c r="I134" s="100"/>
      <c r="J134" s="64" t="str">
        <f t="shared" si="94"/>
        <v/>
      </c>
      <c r="K134" s="100"/>
      <c r="L134" s="64" t="str">
        <f t="shared" si="95"/>
        <v/>
      </c>
      <c r="M134" s="100"/>
      <c r="N134" s="100"/>
      <c r="O134" s="429"/>
      <c r="P134" s="430"/>
      <c r="Q134" s="431"/>
      <c r="R134" s="261"/>
      <c r="S134" s="298"/>
      <c r="V134" s="60"/>
      <c r="W134" s="58"/>
      <c r="X134" s="58"/>
      <c r="Y134" s="58"/>
      <c r="Z134" s="58"/>
      <c r="AA134" s="58"/>
      <c r="AB134" s="58"/>
      <c r="AC134" s="58"/>
      <c r="AD134" s="58">
        <f t="shared" ca="1" si="80"/>
        <v>0</v>
      </c>
      <c r="AE134" s="58">
        <f t="shared" si="93"/>
        <v>0</v>
      </c>
      <c r="AF134" s="58" t="str">
        <f>IF(G134="","0",VLOOKUP(G134,'登録データ（男）'!$V$4:$W$23,2,FALSE))</f>
        <v>0</v>
      </c>
      <c r="AG134" s="58" t="str">
        <f t="shared" si="81"/>
        <v>00</v>
      </c>
      <c r="AH134" s="58" t="str">
        <f>IF(G134="","0",IF(OR(RIGHT(G134,1)="m",RIGHT(G134,1)="H",RIGHT(G134,1)="W",RIGHT(G134,1)="C"),1,2))</f>
        <v>0</v>
      </c>
      <c r="AI134" s="58" t="str">
        <f t="shared" si="82"/>
        <v>000000</v>
      </c>
      <c r="AJ134" s="58" t="str">
        <f t="shared" ca="1" si="89"/>
        <v/>
      </c>
      <c r="AK134" s="58">
        <f t="shared" si="86"/>
        <v>0</v>
      </c>
      <c r="AL134" s="58" t="str">
        <f>IF(G134="","0",VALUE(VLOOKUP(G134,'登録データ（男）'!$V$4:$X$23,3,FALSE)))</f>
        <v>0</v>
      </c>
      <c r="AM134" s="58">
        <f t="shared" si="83"/>
        <v>0</v>
      </c>
      <c r="AN134" s="58">
        <f t="shared" si="87"/>
        <v>0</v>
      </c>
      <c r="AO134" s="58" t="str">
        <f ca="1">IF(OFFSET(B134,-MOD(ROW(B134),3),0)&lt;&gt;"",IF(RIGHT(G134,1)=")",VALUE(VLOOKUP(OFFSET(B134,-MOD(ROW(B134),3),0),'登録データ（女）'!B134,8,FALSE)),"0"),"0")</f>
        <v>0</v>
      </c>
      <c r="AP134" s="58">
        <f t="shared" ca="1" si="84"/>
        <v>0</v>
      </c>
      <c r="AQ134" s="58"/>
      <c r="AR134" s="58"/>
      <c r="AS134" s="58"/>
      <c r="AT134" s="58"/>
      <c r="AU134" s="58"/>
      <c r="AV134" s="58"/>
      <c r="AW134" s="58"/>
      <c r="AX134" s="58"/>
      <c r="AY134" s="108">
        <f>B387</f>
        <v>0</v>
      </c>
      <c r="AZ134" s="58"/>
      <c r="BA134" s="58">
        <f t="shared" si="73"/>
        <v>0</v>
      </c>
      <c r="BE134" s="58" t="str">
        <f>IF(B134="","",VLOOKUP(B134,'登録データ（女）'!$A$3:$L$402,8))</f>
        <v/>
      </c>
      <c r="BF134" s="58" t="str">
        <f>IF(B134="","",VLOOKUP(B134,'登録データ（女）'!$A$3:$L$402,11))</f>
        <v/>
      </c>
      <c r="BG134" s="58" t="str">
        <f t="shared" si="88"/>
        <v/>
      </c>
      <c r="BI134" s="58">
        <f t="shared" si="85"/>
        <v>0</v>
      </c>
    </row>
    <row r="135" spans="1:61" ht="18" customHeight="1" thickTop="1">
      <c r="A135" s="257">
        <v>40</v>
      </c>
      <c r="B135" s="432"/>
      <c r="C135" s="290" t="str">
        <f>IF(B135="","",VLOOKUP(B135,'登録データ（女）'!$A$3:$X$2000,2,FALSE))</f>
        <v/>
      </c>
      <c r="D135" s="290" t="str">
        <f>IF(B135="","",VLOOKUP(B135,'登録データ（女）'!$A$3:$X$2000,3,FALSE))</f>
        <v/>
      </c>
      <c r="E135" s="74" t="str">
        <f>IF(B135="","",VLOOKUP(B135,'登録データ（女）'!$A$3:$X$2000,7,FALSE))</f>
        <v/>
      </c>
      <c r="F135" s="72" t="s">
        <v>121</v>
      </c>
      <c r="G135" s="104"/>
      <c r="H135" s="17"/>
      <c r="I135" s="106"/>
      <c r="J135" s="107" t="str">
        <f t="shared" si="94"/>
        <v/>
      </c>
      <c r="K135" s="106"/>
      <c r="L135" s="107" t="str">
        <f t="shared" si="95"/>
        <v/>
      </c>
      <c r="M135" s="106"/>
      <c r="N135" s="106"/>
      <c r="O135" s="247"/>
      <c r="P135" s="248"/>
      <c r="Q135" s="248"/>
      <c r="R135" s="259"/>
      <c r="S135" s="296"/>
      <c r="V135" s="60"/>
      <c r="W135" s="58">
        <f>IF(B135="",0,IF(VLOOKUP(B135,'登録データ（女）'!$A$3:$AT$2000,28,FALSE)=1,0,1))</f>
        <v>0</v>
      </c>
      <c r="X135" s="58">
        <f>IF(B135="",1,0)</f>
        <v>1</v>
      </c>
      <c r="Y135" s="58">
        <f>IF(C135="",1,0)</f>
        <v>1</v>
      </c>
      <c r="Z135" s="58">
        <f>IF(D135="",1,0)</f>
        <v>1</v>
      </c>
      <c r="AA135" s="58">
        <f>IF(E135="",1,0)</f>
        <v>1</v>
      </c>
      <c r="AB135" s="58">
        <f>IF(E136="",1,0)</f>
        <v>1</v>
      </c>
      <c r="AC135" s="58">
        <f>SUM(X135:AB135)</f>
        <v>5</v>
      </c>
      <c r="AD135" s="58">
        <f t="shared" ca="1" si="80"/>
        <v>0</v>
      </c>
      <c r="AE135" s="58">
        <f t="shared" si="93"/>
        <v>0</v>
      </c>
      <c r="AF135" s="58" t="str">
        <f>IF(G135="","0",VLOOKUP(G135,'登録データ（男）'!$V$4:$W$23,2,FALSE))</f>
        <v>0</v>
      </c>
      <c r="AG135" s="58" t="str">
        <f t="shared" si="81"/>
        <v>00</v>
      </c>
      <c r="AH135" s="58" t="str">
        <f>IF(G135="","0",IF(OR(RIGHT(G135,1)="m",RIGHT(G135,1)="H",RIGHT(G135,1)="W",RIGHT(G135,1)="C",RIGHT(G135,1)=")"),1,2))</f>
        <v>0</v>
      </c>
      <c r="AI135" s="58" t="str">
        <f t="shared" si="82"/>
        <v>000000</v>
      </c>
      <c r="AJ135" s="58" t="str">
        <f t="shared" ca="1" si="89"/>
        <v/>
      </c>
      <c r="AK135" s="58">
        <f t="shared" si="86"/>
        <v>0</v>
      </c>
      <c r="AL135" s="58" t="str">
        <f>IF(G135="","0",VALUE(VLOOKUP(G135,'登録データ（男）'!$V$4:$X$23,3,FALSE)))</f>
        <v>0</v>
      </c>
      <c r="AM135" s="58">
        <f t="shared" si="83"/>
        <v>0</v>
      </c>
      <c r="AN135" s="58">
        <f t="shared" si="87"/>
        <v>0</v>
      </c>
      <c r="AO135" s="58" t="str">
        <f ca="1">IF(OFFSET(B135,-MOD(ROW(B135),3),0)&lt;&gt;"",IF(RIGHT(G135,1)=")",VALUE(VLOOKUP(OFFSET(B135,-MOD(ROW(B135),3),0),'登録データ（女）'!B135,8,FALSE)),"0"),"0")</f>
        <v>0</v>
      </c>
      <c r="AP135" s="58">
        <f t="shared" ca="1" si="84"/>
        <v>0</v>
      </c>
      <c r="AQ135" s="58" t="str">
        <f t="shared" ref="AQ135" si="144">IF(AR135="","",RANK(AR135,$AR$18:$AR$467,1))</f>
        <v/>
      </c>
      <c r="AR135" s="58" t="str">
        <f>IF(R135="","",B135)</f>
        <v/>
      </c>
      <c r="AS135" s="58" t="str">
        <f t="shared" ref="AS135" si="145">IF(AT135="","",RANK(AT135,$AT$18:$AT$467,1))</f>
        <v/>
      </c>
      <c r="AT135" s="58" t="str">
        <f>IF(S135="","",B135)</f>
        <v/>
      </c>
      <c r="AU135" s="58" t="str">
        <f t="shared" ref="AU135" si="146">IF(AV135="","",RANK(AV135,$AV$18:$AV$467,1))</f>
        <v/>
      </c>
      <c r="AV135" s="58" t="str">
        <f>IF(OR(G135="七種競技",G136="七種競技",G137="七種競技"),B135,"")</f>
        <v/>
      </c>
      <c r="AW135" s="58"/>
      <c r="AX135" s="58">
        <f>B135</f>
        <v>0</v>
      </c>
      <c r="AY135" s="108">
        <f>B390</f>
        <v>0</v>
      </c>
      <c r="AZ135" s="58"/>
      <c r="BA135" s="58">
        <f t="shared" si="73"/>
        <v>0</v>
      </c>
      <c r="BE135" s="58" t="str">
        <f>IF(B135="","",VLOOKUP(B135,'登録データ（女）'!$A$3:$L$402,8))</f>
        <v/>
      </c>
      <c r="BF135" s="58" t="str">
        <f>IF(B135="","",VLOOKUP(B135,'登録データ（女）'!$A$3:$L$402,11))</f>
        <v/>
      </c>
      <c r="BG135" s="58" t="str">
        <f t="shared" si="88"/>
        <v/>
      </c>
      <c r="BI135" s="58">
        <f t="shared" si="85"/>
        <v>0</v>
      </c>
    </row>
    <row r="136" spans="1:61" ht="18.75" customHeight="1">
      <c r="A136" s="250"/>
      <c r="B136" s="433"/>
      <c r="C136" s="291"/>
      <c r="D136" s="291"/>
      <c r="E136" s="169"/>
      <c r="F136" s="58" t="s">
        <v>122</v>
      </c>
      <c r="G136" s="104"/>
      <c r="H136" s="17"/>
      <c r="I136" s="101"/>
      <c r="J136" s="107" t="str">
        <f t="shared" si="94"/>
        <v/>
      </c>
      <c r="K136" s="106"/>
      <c r="L136" s="107" t="str">
        <f t="shared" si="95"/>
        <v/>
      </c>
      <c r="M136" s="101"/>
      <c r="N136" s="101"/>
      <c r="O136" s="275"/>
      <c r="P136" s="276"/>
      <c r="Q136" s="276"/>
      <c r="R136" s="260"/>
      <c r="S136" s="297"/>
      <c r="V136" s="60"/>
      <c r="W136" s="58"/>
      <c r="X136" s="58"/>
      <c r="Y136" s="58"/>
      <c r="Z136" s="58"/>
      <c r="AA136" s="58"/>
      <c r="AB136" s="58"/>
      <c r="AC136" s="58"/>
      <c r="AD136" s="58">
        <f t="shared" ca="1" si="80"/>
        <v>0</v>
      </c>
      <c r="AE136" s="58">
        <f t="shared" si="93"/>
        <v>0</v>
      </c>
      <c r="AF136" s="58" t="str">
        <f>IF(G136="","0",VLOOKUP(G136,'登録データ（男）'!$V$4:$W$23,2,FALSE))</f>
        <v>0</v>
      </c>
      <c r="AG136" s="58" t="str">
        <f t="shared" si="81"/>
        <v>00</v>
      </c>
      <c r="AH136" s="58" t="str">
        <f>IF(G136="","0",IF(OR(RIGHT(G136,1)="m",RIGHT(G136,1)="H",RIGHT(G136,1)="W",RIGHT(G136,1)="C"),1,2))</f>
        <v>0</v>
      </c>
      <c r="AI136" s="58" t="str">
        <f t="shared" si="82"/>
        <v>000000</v>
      </c>
      <c r="AJ136" s="58" t="str">
        <f t="shared" ca="1" si="89"/>
        <v/>
      </c>
      <c r="AK136" s="58">
        <f t="shared" si="86"/>
        <v>0</v>
      </c>
      <c r="AL136" s="58" t="str">
        <f>IF(G136="","0",VALUE(VLOOKUP(G136,'登録データ（男）'!$V$4:$X$23,3,FALSE)))</f>
        <v>0</v>
      </c>
      <c r="AM136" s="58">
        <f t="shared" si="83"/>
        <v>0</v>
      </c>
      <c r="AN136" s="58">
        <f t="shared" si="87"/>
        <v>0</v>
      </c>
      <c r="AO136" s="58" t="str">
        <f ca="1">IF(OFFSET(B136,-MOD(ROW(B136),3),0)&lt;&gt;"",IF(RIGHT(G136,1)=")",VALUE(VLOOKUP(OFFSET(B136,-MOD(ROW(B136),3),0),'登録データ（女）'!B136,8,FALSE)),"0"),"0")</f>
        <v>0</v>
      </c>
      <c r="AP136" s="58">
        <f t="shared" ca="1" si="84"/>
        <v>0</v>
      </c>
      <c r="AQ136" s="58"/>
      <c r="AR136" s="58"/>
      <c r="AS136" s="58"/>
      <c r="AT136" s="58"/>
      <c r="AU136" s="58"/>
      <c r="AV136" s="58"/>
      <c r="AW136" s="58"/>
      <c r="AX136" s="58"/>
      <c r="AY136" s="108">
        <f>B393</f>
        <v>0</v>
      </c>
      <c r="AZ136" s="58"/>
      <c r="BA136" s="58">
        <f t="shared" si="73"/>
        <v>0</v>
      </c>
      <c r="BE136" s="58" t="str">
        <f>IF(B136="","",VLOOKUP(B136,'登録データ（女）'!$A$3:$L$402,8))</f>
        <v/>
      </c>
      <c r="BF136" s="58" t="str">
        <f>IF(B136="","",VLOOKUP(B136,'登録データ（女）'!$A$3:$L$402,11))</f>
        <v/>
      </c>
      <c r="BG136" s="58" t="str">
        <f t="shared" si="88"/>
        <v/>
      </c>
      <c r="BI136" s="58">
        <f t="shared" si="85"/>
        <v>0</v>
      </c>
    </row>
    <row r="137" spans="1:61" ht="18.75" customHeight="1" thickBot="1">
      <c r="A137" s="258"/>
      <c r="B137" s="434"/>
      <c r="C137" s="292"/>
      <c r="D137" s="292"/>
      <c r="E137" s="82" t="s">
        <v>461</v>
      </c>
      <c r="F137" s="78" t="s">
        <v>123</v>
      </c>
      <c r="G137" s="105"/>
      <c r="H137" s="175"/>
      <c r="I137" s="100"/>
      <c r="J137" s="64" t="str">
        <f t="shared" si="94"/>
        <v/>
      </c>
      <c r="K137" s="100"/>
      <c r="L137" s="64" t="str">
        <f t="shared" si="95"/>
        <v/>
      </c>
      <c r="M137" s="100"/>
      <c r="N137" s="100"/>
      <c r="O137" s="429"/>
      <c r="P137" s="430"/>
      <c r="Q137" s="431"/>
      <c r="R137" s="261"/>
      <c r="S137" s="298"/>
      <c r="V137" s="60"/>
      <c r="W137" s="58"/>
      <c r="X137" s="58"/>
      <c r="Y137" s="58"/>
      <c r="Z137" s="58"/>
      <c r="AA137" s="58"/>
      <c r="AB137" s="58"/>
      <c r="AC137" s="58"/>
      <c r="AD137" s="58">
        <f t="shared" ca="1" si="80"/>
        <v>0</v>
      </c>
      <c r="AE137" s="58">
        <f t="shared" si="93"/>
        <v>0</v>
      </c>
      <c r="AF137" s="58" t="str">
        <f>IF(G137="","0",VLOOKUP(G137,'登録データ（男）'!$V$4:$W$23,2,FALSE))</f>
        <v>0</v>
      </c>
      <c r="AG137" s="58" t="str">
        <f t="shared" si="81"/>
        <v>00</v>
      </c>
      <c r="AH137" s="58" t="str">
        <f>IF(G137="","0",IF(OR(RIGHT(G137,1)="m",RIGHT(G137,1)="H",RIGHT(G137,1)="W",RIGHT(G137,1)="C"),1,2))</f>
        <v>0</v>
      </c>
      <c r="AI137" s="58" t="str">
        <f t="shared" si="82"/>
        <v>000000</v>
      </c>
      <c r="AJ137" s="58" t="str">
        <f t="shared" ca="1" si="89"/>
        <v/>
      </c>
      <c r="AK137" s="58">
        <f t="shared" si="86"/>
        <v>0</v>
      </c>
      <c r="AL137" s="58" t="str">
        <f>IF(G137="","0",VALUE(VLOOKUP(G137,'登録データ（男）'!$V$4:$X$23,3,FALSE)))</f>
        <v>0</v>
      </c>
      <c r="AM137" s="58">
        <f t="shared" si="83"/>
        <v>0</v>
      </c>
      <c r="AN137" s="58">
        <f t="shared" si="87"/>
        <v>0</v>
      </c>
      <c r="AO137" s="58" t="str">
        <f ca="1">IF(OFFSET(B137,-MOD(ROW(B137),3),0)&lt;&gt;"",IF(RIGHT(G137,1)=")",VALUE(VLOOKUP(OFFSET(B137,-MOD(ROW(B137),3),0),'登録データ（女）'!B137,8,FALSE)),"0"),"0")</f>
        <v>0</v>
      </c>
      <c r="AP137" s="58">
        <f t="shared" ca="1" si="84"/>
        <v>0</v>
      </c>
      <c r="AQ137" s="58"/>
      <c r="AR137" s="58"/>
      <c r="AS137" s="58"/>
      <c r="AT137" s="58"/>
      <c r="AU137" s="58"/>
      <c r="AV137" s="58"/>
      <c r="AW137" s="58"/>
      <c r="AX137" s="58"/>
      <c r="AY137" s="108">
        <f>B396</f>
        <v>0</v>
      </c>
      <c r="AZ137" s="58"/>
      <c r="BA137" s="58">
        <f t="shared" si="73"/>
        <v>0</v>
      </c>
      <c r="BE137" s="58" t="str">
        <f>IF(B137="","",VLOOKUP(B137,'登録データ（女）'!$A$3:$L$402,8))</f>
        <v/>
      </c>
      <c r="BF137" s="58" t="str">
        <f>IF(B137="","",VLOOKUP(B137,'登録データ（女）'!$A$3:$L$402,11))</f>
        <v/>
      </c>
      <c r="BG137" s="58" t="str">
        <f t="shared" si="88"/>
        <v/>
      </c>
      <c r="BI137" s="58">
        <f t="shared" si="85"/>
        <v>0</v>
      </c>
    </row>
    <row r="138" spans="1:61" ht="18" customHeight="1" thickTop="1">
      <c r="A138" s="257">
        <v>41</v>
      </c>
      <c r="B138" s="432"/>
      <c r="C138" s="290" t="str">
        <f>IF(B138="","",VLOOKUP(B138,'登録データ（女）'!$A$3:$X$2000,2,FALSE))</f>
        <v/>
      </c>
      <c r="D138" s="290" t="str">
        <f>IF(B138="","",VLOOKUP(B138,'登録データ（女）'!$A$3:$X$2000,3,FALSE))</f>
        <v/>
      </c>
      <c r="E138" s="74" t="str">
        <f>IF(B138="","",VLOOKUP(B138,'登録データ（女）'!$A$3:$X$2000,7,FALSE))</f>
        <v/>
      </c>
      <c r="F138" s="72" t="s">
        <v>121</v>
      </c>
      <c r="G138" s="104"/>
      <c r="H138" s="17"/>
      <c r="I138" s="106"/>
      <c r="J138" s="107" t="str">
        <f t="shared" si="94"/>
        <v/>
      </c>
      <c r="K138" s="106"/>
      <c r="L138" s="107" t="str">
        <f t="shared" si="95"/>
        <v/>
      </c>
      <c r="M138" s="106"/>
      <c r="N138" s="106"/>
      <c r="O138" s="247"/>
      <c r="P138" s="248"/>
      <c r="Q138" s="248"/>
      <c r="R138" s="259"/>
      <c r="S138" s="296"/>
      <c r="V138" s="60"/>
      <c r="W138" s="58">
        <f>IF(B138="",0,IF(VLOOKUP(B138,'登録データ（女）'!$A$3:$AT$2000,28,FALSE)=1,0,1))</f>
        <v>0</v>
      </c>
      <c r="X138" s="58">
        <f>IF(B138="",1,0)</f>
        <v>1</v>
      </c>
      <c r="Y138" s="58">
        <f>IF(C138="",1,0)</f>
        <v>1</v>
      </c>
      <c r="Z138" s="58">
        <f>IF(D138="",1,0)</f>
        <v>1</v>
      </c>
      <c r="AA138" s="58">
        <f>IF(E138="",1,0)</f>
        <v>1</v>
      </c>
      <c r="AB138" s="58">
        <f>IF(E139="",1,0)</f>
        <v>1</v>
      </c>
      <c r="AC138" s="58">
        <f>SUM(X138:AB138)</f>
        <v>5</v>
      </c>
      <c r="AD138" s="58">
        <f t="shared" ca="1" si="80"/>
        <v>0</v>
      </c>
      <c r="AE138" s="58">
        <f t="shared" si="93"/>
        <v>0</v>
      </c>
      <c r="AF138" s="58" t="str">
        <f>IF(G138="","0",VLOOKUP(G138,'登録データ（男）'!$V$4:$W$23,2,FALSE))</f>
        <v>0</v>
      </c>
      <c r="AG138" s="58" t="str">
        <f t="shared" si="81"/>
        <v>00</v>
      </c>
      <c r="AH138" s="58" t="str">
        <f>IF(G138="","0",IF(OR(RIGHT(G138,1)="m",RIGHT(G138,1)="H",RIGHT(G138,1)="W",RIGHT(G138,1)="C",RIGHT(G138,1)=")"),1,2))</f>
        <v>0</v>
      </c>
      <c r="AI138" s="58" t="str">
        <f t="shared" si="82"/>
        <v>000000</v>
      </c>
      <c r="AJ138" s="58" t="str">
        <f t="shared" ca="1" si="89"/>
        <v/>
      </c>
      <c r="AK138" s="58">
        <f t="shared" si="86"/>
        <v>0</v>
      </c>
      <c r="AL138" s="58" t="str">
        <f>IF(G138="","0",VALUE(VLOOKUP(G138,'登録データ（男）'!$V$4:$X$23,3,FALSE)))</f>
        <v>0</v>
      </c>
      <c r="AM138" s="58">
        <f t="shared" si="83"/>
        <v>0</v>
      </c>
      <c r="AN138" s="58">
        <f t="shared" si="87"/>
        <v>0</v>
      </c>
      <c r="AO138" s="58" t="str">
        <f ca="1">IF(OFFSET(B138,-MOD(ROW(B138),3),0)&lt;&gt;"",IF(RIGHT(G138,1)=")",VALUE(VLOOKUP(OFFSET(B138,-MOD(ROW(B138),3),0),'登録データ（女）'!B138,8,FALSE)),"0"),"0")</f>
        <v>0</v>
      </c>
      <c r="AP138" s="58">
        <f t="shared" ca="1" si="84"/>
        <v>0</v>
      </c>
      <c r="AQ138" s="58" t="str">
        <f t="shared" ref="AQ138" si="147">IF(AR138="","",RANK(AR138,$AR$18:$AR$467,1))</f>
        <v/>
      </c>
      <c r="AR138" s="58" t="str">
        <f>IF(R138="","",B138)</f>
        <v/>
      </c>
      <c r="AS138" s="58" t="str">
        <f t="shared" ref="AS138" si="148">IF(AT138="","",RANK(AT138,$AT$18:$AT$467,1))</f>
        <v/>
      </c>
      <c r="AT138" s="58" t="str">
        <f>IF(S138="","",B138)</f>
        <v/>
      </c>
      <c r="AU138" s="58" t="str">
        <f t="shared" ref="AU138" si="149">IF(AV138="","",RANK(AV138,$AV$18:$AV$467,1))</f>
        <v/>
      </c>
      <c r="AV138" s="58" t="str">
        <f>IF(OR(G138="七種競技",G139="七種競技",G140="七種競技"),B138,"")</f>
        <v/>
      </c>
      <c r="AW138" s="58"/>
      <c r="AX138" s="58">
        <f>B138</f>
        <v>0</v>
      </c>
      <c r="AY138" s="108">
        <f>B399</f>
        <v>0</v>
      </c>
      <c r="AZ138" s="58"/>
      <c r="BA138" s="58">
        <f t="shared" si="73"/>
        <v>0</v>
      </c>
      <c r="BE138" s="58" t="str">
        <f>IF(B138="","",VLOOKUP(B138,'登録データ（女）'!$A$3:$L$402,8))</f>
        <v/>
      </c>
      <c r="BF138" s="58" t="str">
        <f>IF(B138="","",VLOOKUP(B138,'登録データ（女）'!$A$3:$L$402,11))</f>
        <v/>
      </c>
      <c r="BG138" s="58" t="str">
        <f t="shared" si="88"/>
        <v/>
      </c>
      <c r="BI138" s="58">
        <f t="shared" si="85"/>
        <v>0</v>
      </c>
    </row>
    <row r="139" spans="1:61" ht="18" customHeight="1">
      <c r="A139" s="250"/>
      <c r="B139" s="433"/>
      <c r="C139" s="291"/>
      <c r="D139" s="291"/>
      <c r="E139" s="169"/>
      <c r="F139" s="58" t="s">
        <v>122</v>
      </c>
      <c r="G139" s="104"/>
      <c r="H139" s="17"/>
      <c r="I139" s="101"/>
      <c r="J139" s="107" t="str">
        <f t="shared" si="94"/>
        <v/>
      </c>
      <c r="K139" s="106"/>
      <c r="L139" s="107" t="str">
        <f t="shared" si="95"/>
        <v/>
      </c>
      <c r="M139" s="101"/>
      <c r="N139" s="101"/>
      <c r="O139" s="275"/>
      <c r="P139" s="276"/>
      <c r="Q139" s="276"/>
      <c r="R139" s="260"/>
      <c r="S139" s="297"/>
      <c r="V139" s="60"/>
      <c r="W139" s="58"/>
      <c r="X139" s="58"/>
      <c r="Y139" s="58"/>
      <c r="Z139" s="58"/>
      <c r="AA139" s="58"/>
      <c r="AB139" s="58"/>
      <c r="AC139" s="58"/>
      <c r="AD139" s="58">
        <f t="shared" ca="1" si="80"/>
        <v>0</v>
      </c>
      <c r="AE139" s="58">
        <f t="shared" si="93"/>
        <v>0</v>
      </c>
      <c r="AF139" s="58" t="str">
        <f>IF(G139="","0",VLOOKUP(G139,'登録データ（男）'!$V$4:$W$23,2,FALSE))</f>
        <v>0</v>
      </c>
      <c r="AG139" s="58" t="str">
        <f t="shared" si="81"/>
        <v>00</v>
      </c>
      <c r="AH139" s="58" t="str">
        <f>IF(G139="","0",IF(OR(RIGHT(G139,1)="m",RIGHT(G139,1)="H",RIGHT(G139,1)="W",RIGHT(G139,1)="C"),1,2))</f>
        <v>0</v>
      </c>
      <c r="AI139" s="58" t="str">
        <f t="shared" si="82"/>
        <v>000000</v>
      </c>
      <c r="AJ139" s="58" t="str">
        <f t="shared" ca="1" si="89"/>
        <v/>
      </c>
      <c r="AK139" s="58">
        <f t="shared" si="86"/>
        <v>0</v>
      </c>
      <c r="AL139" s="58" t="str">
        <f>IF(G139="","0",VALUE(VLOOKUP(G139,'登録データ（男）'!$V$4:$X$23,3,FALSE)))</f>
        <v>0</v>
      </c>
      <c r="AM139" s="58">
        <f t="shared" si="83"/>
        <v>0</v>
      </c>
      <c r="AN139" s="58">
        <f t="shared" si="87"/>
        <v>0</v>
      </c>
      <c r="AO139" s="58" t="str">
        <f ca="1">IF(OFFSET(B139,-MOD(ROW(B139),3),0)&lt;&gt;"",IF(RIGHT(G139,1)=")",VALUE(VLOOKUP(OFFSET(B139,-MOD(ROW(B139),3),0),'登録データ（女）'!B139,8,FALSE)),"0"),"0")</f>
        <v>0</v>
      </c>
      <c r="AP139" s="58">
        <f t="shared" ca="1" si="84"/>
        <v>0</v>
      </c>
      <c r="AQ139" s="58"/>
      <c r="AR139" s="58"/>
      <c r="AS139" s="58"/>
      <c r="AT139" s="58"/>
      <c r="AU139" s="58"/>
      <c r="AV139" s="58"/>
      <c r="AW139" s="58"/>
      <c r="AX139" s="58"/>
      <c r="AY139" s="108">
        <f>B402</f>
        <v>0</v>
      </c>
      <c r="AZ139" s="58"/>
      <c r="BA139" s="58">
        <f t="shared" si="73"/>
        <v>0</v>
      </c>
      <c r="BE139" s="58" t="str">
        <f>IF(B139="","",VLOOKUP(B139,'登録データ（女）'!$A$3:$L$402,8))</f>
        <v/>
      </c>
      <c r="BF139" s="58" t="str">
        <f>IF(B139="","",VLOOKUP(B139,'登録データ（女）'!$A$3:$L$402,11))</f>
        <v/>
      </c>
      <c r="BG139" s="58" t="str">
        <f t="shared" si="88"/>
        <v/>
      </c>
      <c r="BI139" s="58">
        <f t="shared" si="85"/>
        <v>0</v>
      </c>
    </row>
    <row r="140" spans="1:61" ht="18.75" customHeight="1" thickBot="1">
      <c r="A140" s="258"/>
      <c r="B140" s="434"/>
      <c r="C140" s="292"/>
      <c r="D140" s="292"/>
      <c r="E140" s="82" t="s">
        <v>461</v>
      </c>
      <c r="F140" s="78" t="s">
        <v>123</v>
      </c>
      <c r="G140" s="105"/>
      <c r="H140" s="175"/>
      <c r="I140" s="100"/>
      <c r="J140" s="64" t="str">
        <f t="shared" si="94"/>
        <v/>
      </c>
      <c r="K140" s="100"/>
      <c r="L140" s="64" t="str">
        <f t="shared" si="95"/>
        <v/>
      </c>
      <c r="M140" s="100"/>
      <c r="N140" s="100"/>
      <c r="O140" s="429"/>
      <c r="P140" s="430"/>
      <c r="Q140" s="431"/>
      <c r="R140" s="261"/>
      <c r="S140" s="298"/>
      <c r="V140" s="60"/>
      <c r="W140" s="58"/>
      <c r="X140" s="58"/>
      <c r="Y140" s="58"/>
      <c r="Z140" s="58"/>
      <c r="AA140" s="58"/>
      <c r="AB140" s="58"/>
      <c r="AC140" s="58"/>
      <c r="AD140" s="58">
        <f t="shared" ca="1" si="80"/>
        <v>0</v>
      </c>
      <c r="AE140" s="58">
        <f t="shared" si="93"/>
        <v>0</v>
      </c>
      <c r="AF140" s="58" t="str">
        <f>IF(G140="","0",VLOOKUP(G140,'登録データ（男）'!$V$4:$W$23,2,FALSE))</f>
        <v>0</v>
      </c>
      <c r="AG140" s="58" t="str">
        <f t="shared" si="81"/>
        <v>00</v>
      </c>
      <c r="AH140" s="58" t="str">
        <f>IF(G140="","0",IF(OR(RIGHT(G140,1)="m",RIGHT(G140,1)="H",RIGHT(G140,1)="W",RIGHT(G140,1)="C"),1,2))</f>
        <v>0</v>
      </c>
      <c r="AI140" s="58" t="str">
        <f t="shared" si="82"/>
        <v>000000</v>
      </c>
      <c r="AJ140" s="58" t="str">
        <f t="shared" ca="1" si="89"/>
        <v/>
      </c>
      <c r="AK140" s="58">
        <f t="shared" si="86"/>
        <v>0</v>
      </c>
      <c r="AL140" s="58" t="str">
        <f>IF(G140="","0",VALUE(VLOOKUP(G140,'登録データ（男）'!$V$4:$X$23,3,FALSE)))</f>
        <v>0</v>
      </c>
      <c r="AM140" s="58">
        <f t="shared" si="83"/>
        <v>0</v>
      </c>
      <c r="AN140" s="58">
        <f t="shared" si="87"/>
        <v>0</v>
      </c>
      <c r="AO140" s="58" t="str">
        <f ca="1">IF(OFFSET(B140,-MOD(ROW(B140),3),0)&lt;&gt;"",IF(RIGHT(G140,1)=")",VALUE(VLOOKUP(OFFSET(B140,-MOD(ROW(B140),3),0),'登録データ（女）'!B140,8,FALSE)),"0"),"0")</f>
        <v>0</v>
      </c>
      <c r="AP140" s="58">
        <f t="shared" ca="1" si="84"/>
        <v>0</v>
      </c>
      <c r="AQ140" s="58"/>
      <c r="AR140" s="58"/>
      <c r="AS140" s="58"/>
      <c r="AT140" s="58"/>
      <c r="AU140" s="58"/>
      <c r="AV140" s="58"/>
      <c r="AW140" s="58"/>
      <c r="AX140" s="58"/>
      <c r="AY140" s="108">
        <f>B405</f>
        <v>0</v>
      </c>
      <c r="AZ140" s="58"/>
      <c r="BA140" s="58">
        <f t="shared" ref="BA140:BA160" si="150">IF(AY140=0,0,COUNTIF(AY141:AY290,AY140))</f>
        <v>0</v>
      </c>
      <c r="BE140" s="58" t="str">
        <f>IF(B140="","",VLOOKUP(B140,'登録データ（女）'!$A$3:$L$402,8))</f>
        <v/>
      </c>
      <c r="BF140" s="58" t="str">
        <f>IF(B140="","",VLOOKUP(B140,'登録データ（女）'!$A$3:$L$402,11))</f>
        <v/>
      </c>
      <c r="BG140" s="58" t="str">
        <f t="shared" si="88"/>
        <v/>
      </c>
      <c r="BI140" s="58">
        <f t="shared" si="85"/>
        <v>0</v>
      </c>
    </row>
    <row r="141" spans="1:61" ht="18" customHeight="1" thickTop="1">
      <c r="A141" s="257">
        <v>42</v>
      </c>
      <c r="B141" s="432"/>
      <c r="C141" s="290" t="str">
        <f>IF(B141="","",VLOOKUP(B141,'登録データ（女）'!$A$3:$X$2000,2,FALSE))</f>
        <v/>
      </c>
      <c r="D141" s="290" t="str">
        <f>IF(B141="","",VLOOKUP(B141,'登録データ（女）'!$A$3:$X$2000,3,FALSE))</f>
        <v/>
      </c>
      <c r="E141" s="74" t="str">
        <f>IF(B141="","",VLOOKUP(B141,'登録データ（女）'!$A$3:$X$2000,7,FALSE))</f>
        <v/>
      </c>
      <c r="F141" s="72" t="s">
        <v>121</v>
      </c>
      <c r="G141" s="104"/>
      <c r="H141" s="17"/>
      <c r="I141" s="106"/>
      <c r="J141" s="107" t="str">
        <f t="shared" si="94"/>
        <v/>
      </c>
      <c r="K141" s="106"/>
      <c r="L141" s="107" t="str">
        <f t="shared" si="95"/>
        <v/>
      </c>
      <c r="M141" s="106"/>
      <c r="N141" s="106"/>
      <c r="O141" s="247"/>
      <c r="P141" s="248"/>
      <c r="Q141" s="248"/>
      <c r="R141" s="259"/>
      <c r="S141" s="296"/>
      <c r="V141" s="60"/>
      <c r="W141" s="58">
        <f>IF(B141="",0,IF(VLOOKUP(B141,'登録データ（女）'!$A$3:$AT$2000,28,FALSE)=1,0,1))</f>
        <v>0</v>
      </c>
      <c r="X141" s="58">
        <f>IF(B141="",1,0)</f>
        <v>1</v>
      </c>
      <c r="Y141" s="58">
        <f>IF(C141="",1,0)</f>
        <v>1</v>
      </c>
      <c r="Z141" s="58">
        <f>IF(D141="",1,0)</f>
        <v>1</v>
      </c>
      <c r="AA141" s="58">
        <f>IF(E141="",1,0)</f>
        <v>1</v>
      </c>
      <c r="AB141" s="58">
        <f>IF(E142="",1,0)</f>
        <v>1</v>
      </c>
      <c r="AC141" s="58">
        <f>SUM(X141:AB141)</f>
        <v>5</v>
      </c>
      <c r="AD141" s="58">
        <f t="shared" ca="1" si="80"/>
        <v>0</v>
      </c>
      <c r="AE141" s="58">
        <f t="shared" si="93"/>
        <v>0</v>
      </c>
      <c r="AF141" s="58" t="str">
        <f>IF(G141="","0",VLOOKUP(G141,'登録データ（男）'!$V$4:$W$23,2,FALSE))</f>
        <v>0</v>
      </c>
      <c r="AG141" s="58" t="str">
        <f t="shared" si="81"/>
        <v>00</v>
      </c>
      <c r="AH141" s="58" t="str">
        <f>IF(G141="","0",IF(OR(RIGHT(G141,1)="m",RIGHT(G141,1)="H",RIGHT(G141,1)="W",RIGHT(G141,1)="C",RIGHT(G141,1)=")"),1,2))</f>
        <v>0</v>
      </c>
      <c r="AI141" s="58" t="str">
        <f t="shared" si="82"/>
        <v>000000</v>
      </c>
      <c r="AJ141" s="58" t="str">
        <f t="shared" ca="1" si="89"/>
        <v/>
      </c>
      <c r="AK141" s="58">
        <f t="shared" si="86"/>
        <v>0</v>
      </c>
      <c r="AL141" s="58" t="str">
        <f>IF(G141="","0",VALUE(VLOOKUP(G141,'登録データ（男）'!$V$4:$X$23,3,FALSE)))</f>
        <v>0</v>
      </c>
      <c r="AM141" s="58">
        <f t="shared" si="83"/>
        <v>0</v>
      </c>
      <c r="AN141" s="58">
        <f t="shared" si="87"/>
        <v>0</v>
      </c>
      <c r="AO141" s="58" t="str">
        <f ca="1">IF(OFFSET(B141,-MOD(ROW(B141),3),0)&lt;&gt;"",IF(RIGHT(G141,1)=")",VALUE(VLOOKUP(OFFSET(B141,-MOD(ROW(B141),3),0),'登録データ（女）'!B141,8,FALSE)),"0"),"0")</f>
        <v>0</v>
      </c>
      <c r="AP141" s="58">
        <f t="shared" ca="1" si="84"/>
        <v>0</v>
      </c>
      <c r="AQ141" s="58" t="str">
        <f t="shared" ref="AQ141" si="151">IF(AR141="","",RANK(AR141,$AR$18:$AR$467,1))</f>
        <v/>
      </c>
      <c r="AR141" s="58" t="str">
        <f>IF(R141="","",B141)</f>
        <v/>
      </c>
      <c r="AS141" s="58" t="str">
        <f t="shared" ref="AS141" si="152">IF(AT141="","",RANK(AT141,$AT$18:$AT$467,1))</f>
        <v/>
      </c>
      <c r="AT141" s="58" t="str">
        <f>IF(S141="","",B141)</f>
        <v/>
      </c>
      <c r="AU141" s="58" t="str">
        <f t="shared" ref="AU141" si="153">IF(AV141="","",RANK(AV141,$AV$18:$AV$467,1))</f>
        <v/>
      </c>
      <c r="AV141" s="58" t="str">
        <f>IF(OR(G141="七種競技",G142="七種競技",G143="七種競技"),B141,"")</f>
        <v/>
      </c>
      <c r="AW141" s="58"/>
      <c r="AX141" s="58">
        <f>B141</f>
        <v>0</v>
      </c>
      <c r="AY141" s="108">
        <f>B408</f>
        <v>0</v>
      </c>
      <c r="AZ141" s="58"/>
      <c r="BA141" s="58">
        <f t="shared" si="150"/>
        <v>0</v>
      </c>
      <c r="BE141" s="58" t="str">
        <f>IF(B141="","",VLOOKUP(B141,'登録データ（女）'!$A$3:$L$402,8))</f>
        <v/>
      </c>
      <c r="BF141" s="58" t="str">
        <f>IF(B141="","",VLOOKUP(B141,'登録データ（女）'!$A$3:$L$402,11))</f>
        <v/>
      </c>
      <c r="BG141" s="58" t="str">
        <f t="shared" si="88"/>
        <v/>
      </c>
      <c r="BI141" s="58">
        <f t="shared" si="85"/>
        <v>0</v>
      </c>
    </row>
    <row r="142" spans="1:61" ht="18" customHeight="1">
      <c r="A142" s="250"/>
      <c r="B142" s="433"/>
      <c r="C142" s="291"/>
      <c r="D142" s="291"/>
      <c r="E142" s="169"/>
      <c r="F142" s="58" t="s">
        <v>122</v>
      </c>
      <c r="G142" s="104"/>
      <c r="H142" s="17"/>
      <c r="I142" s="101"/>
      <c r="J142" s="107" t="str">
        <f t="shared" si="94"/>
        <v/>
      </c>
      <c r="K142" s="106"/>
      <c r="L142" s="107" t="str">
        <f t="shared" si="95"/>
        <v/>
      </c>
      <c r="M142" s="101"/>
      <c r="N142" s="101"/>
      <c r="O142" s="275"/>
      <c r="P142" s="276"/>
      <c r="Q142" s="276"/>
      <c r="R142" s="260"/>
      <c r="S142" s="297"/>
      <c r="V142" s="60"/>
      <c r="W142" s="58"/>
      <c r="X142" s="58"/>
      <c r="Y142" s="58"/>
      <c r="Z142" s="58"/>
      <c r="AA142" s="58"/>
      <c r="AB142" s="58"/>
      <c r="AC142" s="58"/>
      <c r="AD142" s="58">
        <f t="shared" ca="1" si="80"/>
        <v>0</v>
      </c>
      <c r="AE142" s="58">
        <f t="shared" si="93"/>
        <v>0</v>
      </c>
      <c r="AF142" s="58" t="str">
        <f>IF(G142="","0",VLOOKUP(G142,'登録データ（男）'!$V$4:$W$23,2,FALSE))</f>
        <v>0</v>
      </c>
      <c r="AG142" s="58" t="str">
        <f t="shared" si="81"/>
        <v>00</v>
      </c>
      <c r="AH142" s="58" t="str">
        <f>IF(G142="","0",IF(OR(RIGHT(G142,1)="m",RIGHT(G142,1)="H",RIGHT(G142,1)="W",RIGHT(G142,1)="C"),1,2))</f>
        <v>0</v>
      </c>
      <c r="AI142" s="58" t="str">
        <f t="shared" si="82"/>
        <v>000000</v>
      </c>
      <c r="AJ142" s="58" t="str">
        <f t="shared" ca="1" si="89"/>
        <v/>
      </c>
      <c r="AK142" s="58">
        <f t="shared" si="86"/>
        <v>0</v>
      </c>
      <c r="AL142" s="58" t="str">
        <f>IF(G142="","0",VALUE(VLOOKUP(G142,'登録データ（男）'!$V$4:$X$23,3,FALSE)))</f>
        <v>0</v>
      </c>
      <c r="AM142" s="58">
        <f t="shared" si="83"/>
        <v>0</v>
      </c>
      <c r="AN142" s="58">
        <f t="shared" si="87"/>
        <v>0</v>
      </c>
      <c r="AO142" s="58" t="str">
        <f ca="1">IF(OFFSET(B142,-MOD(ROW(B142),3),0)&lt;&gt;"",IF(RIGHT(G142,1)=")",VALUE(VLOOKUP(OFFSET(B142,-MOD(ROW(B142),3),0),'登録データ（女）'!B142,8,FALSE)),"0"),"0")</f>
        <v>0</v>
      </c>
      <c r="AP142" s="58">
        <f t="shared" ca="1" si="84"/>
        <v>0</v>
      </c>
      <c r="AQ142" s="58"/>
      <c r="AR142" s="58"/>
      <c r="AS142" s="58"/>
      <c r="AT142" s="58"/>
      <c r="AU142" s="58"/>
      <c r="AV142" s="58"/>
      <c r="AW142" s="58"/>
      <c r="AX142" s="58"/>
      <c r="AY142" s="108">
        <f>B411</f>
        <v>0</v>
      </c>
      <c r="AZ142" s="58"/>
      <c r="BA142" s="58">
        <f t="shared" si="150"/>
        <v>0</v>
      </c>
      <c r="BE142" s="58" t="str">
        <f>IF(B142="","",VLOOKUP(B142,'登録データ（女）'!$A$3:$L$402,8))</f>
        <v/>
      </c>
      <c r="BF142" s="58" t="str">
        <f>IF(B142="","",VLOOKUP(B142,'登録データ（女）'!$A$3:$L$402,11))</f>
        <v/>
      </c>
      <c r="BG142" s="58" t="str">
        <f t="shared" si="88"/>
        <v/>
      </c>
      <c r="BI142" s="58">
        <f t="shared" si="85"/>
        <v>0</v>
      </c>
    </row>
    <row r="143" spans="1:61" ht="18.75" customHeight="1" thickBot="1">
      <c r="A143" s="258"/>
      <c r="B143" s="434"/>
      <c r="C143" s="292"/>
      <c r="D143" s="292"/>
      <c r="E143" s="82" t="s">
        <v>461</v>
      </c>
      <c r="F143" s="78" t="s">
        <v>123</v>
      </c>
      <c r="G143" s="105"/>
      <c r="H143" s="175"/>
      <c r="I143" s="100"/>
      <c r="J143" s="64" t="str">
        <f t="shared" si="94"/>
        <v/>
      </c>
      <c r="K143" s="100"/>
      <c r="L143" s="64" t="str">
        <f t="shared" si="95"/>
        <v/>
      </c>
      <c r="M143" s="100"/>
      <c r="N143" s="100"/>
      <c r="O143" s="429"/>
      <c r="P143" s="430"/>
      <c r="Q143" s="431"/>
      <c r="R143" s="261"/>
      <c r="S143" s="298"/>
      <c r="V143" s="60"/>
      <c r="W143" s="58"/>
      <c r="X143" s="58"/>
      <c r="Y143" s="58"/>
      <c r="Z143" s="58"/>
      <c r="AA143" s="58"/>
      <c r="AB143" s="58"/>
      <c r="AC143" s="58"/>
      <c r="AD143" s="58">
        <f t="shared" ca="1" si="80"/>
        <v>0</v>
      </c>
      <c r="AE143" s="58">
        <f t="shared" si="93"/>
        <v>0</v>
      </c>
      <c r="AF143" s="58" t="str">
        <f>IF(G143="","0",VLOOKUP(G143,'登録データ（男）'!$V$4:$W$23,2,FALSE))</f>
        <v>0</v>
      </c>
      <c r="AG143" s="58" t="str">
        <f t="shared" si="81"/>
        <v>00</v>
      </c>
      <c r="AH143" s="58" t="str">
        <f>IF(G143="","0",IF(OR(RIGHT(G143,1)="m",RIGHT(G143,1)="H",RIGHT(G143,1)="W",RIGHT(G143,1)="C"),1,2))</f>
        <v>0</v>
      </c>
      <c r="AI143" s="58" t="str">
        <f t="shared" si="82"/>
        <v>000000</v>
      </c>
      <c r="AJ143" s="58" t="str">
        <f t="shared" ca="1" si="89"/>
        <v/>
      </c>
      <c r="AK143" s="58">
        <f t="shared" si="86"/>
        <v>0</v>
      </c>
      <c r="AL143" s="58" t="str">
        <f>IF(G143="","0",VALUE(VLOOKUP(G143,'登録データ（男）'!$V$4:$X$23,3,FALSE)))</f>
        <v>0</v>
      </c>
      <c r="AM143" s="58">
        <f t="shared" si="83"/>
        <v>0</v>
      </c>
      <c r="AN143" s="58">
        <f t="shared" si="87"/>
        <v>0</v>
      </c>
      <c r="AO143" s="58" t="str">
        <f ca="1">IF(OFFSET(B143,-MOD(ROW(B143),3),0)&lt;&gt;"",IF(RIGHT(G143,1)=")",VALUE(VLOOKUP(OFFSET(B143,-MOD(ROW(B143),3),0),'登録データ（女）'!B143,8,FALSE)),"0"),"0")</f>
        <v>0</v>
      </c>
      <c r="AP143" s="58">
        <f t="shared" ca="1" si="84"/>
        <v>0</v>
      </c>
      <c r="AQ143" s="58"/>
      <c r="AR143" s="58"/>
      <c r="AS143" s="58"/>
      <c r="AT143" s="58"/>
      <c r="AU143" s="58"/>
      <c r="AV143" s="58"/>
      <c r="AW143" s="58"/>
      <c r="AX143" s="58"/>
      <c r="AY143" s="108">
        <f>B414</f>
        <v>0</v>
      </c>
      <c r="AZ143" s="58"/>
      <c r="BA143" s="58">
        <f t="shared" si="150"/>
        <v>0</v>
      </c>
      <c r="BE143" s="58" t="str">
        <f>IF(B143="","",VLOOKUP(B143,'登録データ（女）'!$A$3:$L$402,8))</f>
        <v/>
      </c>
      <c r="BF143" s="58" t="str">
        <f>IF(B143="","",VLOOKUP(B143,'登録データ（女）'!$A$3:$L$402,11))</f>
        <v/>
      </c>
      <c r="BG143" s="58" t="str">
        <f t="shared" si="88"/>
        <v/>
      </c>
      <c r="BI143" s="58">
        <f t="shared" si="85"/>
        <v>0</v>
      </c>
    </row>
    <row r="144" spans="1:61" ht="18" customHeight="1" thickTop="1">
      <c r="A144" s="257">
        <v>43</v>
      </c>
      <c r="B144" s="432"/>
      <c r="C144" s="290" t="str">
        <f>IF(B144="","",VLOOKUP(B144,'登録データ（女）'!$A$3:$X$2000,2,FALSE))</f>
        <v/>
      </c>
      <c r="D144" s="290" t="str">
        <f>IF(B144="","",VLOOKUP(B144,'登録データ（女）'!$A$3:$X$2000,3,FALSE))</f>
        <v/>
      </c>
      <c r="E144" s="74" t="str">
        <f>IF(B144="","",VLOOKUP(B144,'登録データ（女）'!$A$3:$X$2000,7,FALSE))</f>
        <v/>
      </c>
      <c r="F144" s="72" t="s">
        <v>121</v>
      </c>
      <c r="G144" s="104"/>
      <c r="H144" s="17"/>
      <c r="I144" s="106"/>
      <c r="J144" s="107" t="str">
        <f t="shared" si="94"/>
        <v/>
      </c>
      <c r="K144" s="106"/>
      <c r="L144" s="107" t="str">
        <f t="shared" si="95"/>
        <v/>
      </c>
      <c r="M144" s="106"/>
      <c r="N144" s="106"/>
      <c r="O144" s="247"/>
      <c r="P144" s="248"/>
      <c r="Q144" s="248"/>
      <c r="R144" s="259"/>
      <c r="S144" s="296"/>
      <c r="V144" s="60"/>
      <c r="W144" s="58">
        <f>IF(B144="",0,IF(VLOOKUP(B144,'登録データ（女）'!$A$3:$AT$2000,28,FALSE)=1,0,1))</f>
        <v>0</v>
      </c>
      <c r="X144" s="58">
        <f>IF(B144="",1,0)</f>
        <v>1</v>
      </c>
      <c r="Y144" s="58">
        <f>IF(C144="",1,0)</f>
        <v>1</v>
      </c>
      <c r="Z144" s="58">
        <f>IF(D144="",1,0)</f>
        <v>1</v>
      </c>
      <c r="AA144" s="58">
        <f>IF(E144="",1,0)</f>
        <v>1</v>
      </c>
      <c r="AB144" s="58">
        <f>IF(E145="",1,0)</f>
        <v>1</v>
      </c>
      <c r="AC144" s="58">
        <f>SUM(X144:AB144)</f>
        <v>5</v>
      </c>
      <c r="AD144" s="58">
        <f t="shared" ca="1" si="80"/>
        <v>0</v>
      </c>
      <c r="AE144" s="58">
        <f t="shared" si="93"/>
        <v>0</v>
      </c>
      <c r="AF144" s="58" t="str">
        <f>IF(G144="","0",VLOOKUP(G144,'登録データ（男）'!$V$4:$W$23,2,FALSE))</f>
        <v>0</v>
      </c>
      <c r="AG144" s="58" t="str">
        <f t="shared" si="81"/>
        <v>00</v>
      </c>
      <c r="AH144" s="58" t="str">
        <f>IF(G144="","0",IF(OR(RIGHT(G144,1)="m",RIGHT(G144,1)="H",RIGHT(G144,1)="W",RIGHT(G144,1)="C",RIGHT(G144,1)=")"),1,2))</f>
        <v>0</v>
      </c>
      <c r="AI144" s="58" t="str">
        <f t="shared" si="82"/>
        <v>000000</v>
      </c>
      <c r="AJ144" s="58" t="str">
        <f t="shared" ca="1" si="89"/>
        <v/>
      </c>
      <c r="AK144" s="58">
        <f t="shared" si="86"/>
        <v>0</v>
      </c>
      <c r="AL144" s="58" t="str">
        <f>IF(G144="","0",VALUE(VLOOKUP(G144,'登録データ（男）'!$V$4:$X$23,3,FALSE)))</f>
        <v>0</v>
      </c>
      <c r="AM144" s="58">
        <f t="shared" si="83"/>
        <v>0</v>
      </c>
      <c r="AN144" s="58">
        <f t="shared" si="87"/>
        <v>0</v>
      </c>
      <c r="AO144" s="58" t="str">
        <f ca="1">IF(OFFSET(B144,-MOD(ROW(B144),3),0)&lt;&gt;"",IF(RIGHT(G144,1)=")",VALUE(VLOOKUP(OFFSET(B144,-MOD(ROW(B144),3),0),'登録データ（女）'!B144,8,FALSE)),"0"),"0")</f>
        <v>0</v>
      </c>
      <c r="AP144" s="58">
        <f t="shared" ca="1" si="84"/>
        <v>0</v>
      </c>
      <c r="AQ144" s="58" t="str">
        <f t="shared" ref="AQ144" si="154">IF(AR144="","",RANK(AR144,$AR$18:$AR$467,1))</f>
        <v/>
      </c>
      <c r="AR144" s="58" t="str">
        <f>IF(R144="","",B144)</f>
        <v/>
      </c>
      <c r="AS144" s="58" t="str">
        <f t="shared" ref="AS144" si="155">IF(AT144="","",RANK(AT144,$AT$18:$AT$467,1))</f>
        <v/>
      </c>
      <c r="AT144" s="58" t="str">
        <f>IF(S144="","",B144)</f>
        <v/>
      </c>
      <c r="AU144" s="58" t="str">
        <f t="shared" ref="AU144" si="156">IF(AV144="","",RANK(AV144,$AV$18:$AV$467,1))</f>
        <v/>
      </c>
      <c r="AV144" s="58" t="str">
        <f>IF(OR(G144="七種競技",G145="七種競技",G146="七種競技"),B144,"")</f>
        <v/>
      </c>
      <c r="AW144" s="58"/>
      <c r="AX144" s="58">
        <f>B144</f>
        <v>0</v>
      </c>
      <c r="AY144" s="108">
        <f>B417</f>
        <v>0</v>
      </c>
      <c r="AZ144" s="58"/>
      <c r="BA144" s="58">
        <f t="shared" si="150"/>
        <v>0</v>
      </c>
      <c r="BE144" s="58" t="str">
        <f>IF(B144="","",VLOOKUP(B144,'登録データ（女）'!$A$3:$L$402,8))</f>
        <v/>
      </c>
      <c r="BF144" s="58" t="str">
        <f>IF(B144="","",VLOOKUP(B144,'登録データ（女）'!$A$3:$L$402,11))</f>
        <v/>
      </c>
      <c r="BG144" s="58" t="str">
        <f t="shared" si="88"/>
        <v/>
      </c>
      <c r="BI144" s="58">
        <f t="shared" si="85"/>
        <v>0</v>
      </c>
    </row>
    <row r="145" spans="1:61" ht="18" customHeight="1">
      <c r="A145" s="250"/>
      <c r="B145" s="433"/>
      <c r="C145" s="291"/>
      <c r="D145" s="291"/>
      <c r="E145" s="169"/>
      <c r="F145" s="58" t="s">
        <v>122</v>
      </c>
      <c r="G145" s="104"/>
      <c r="H145" s="17"/>
      <c r="I145" s="101"/>
      <c r="J145" s="107" t="str">
        <f t="shared" si="94"/>
        <v/>
      </c>
      <c r="K145" s="106"/>
      <c r="L145" s="107" t="str">
        <f t="shared" si="95"/>
        <v/>
      </c>
      <c r="M145" s="101"/>
      <c r="N145" s="101"/>
      <c r="O145" s="275"/>
      <c r="P145" s="276"/>
      <c r="Q145" s="276"/>
      <c r="R145" s="260"/>
      <c r="S145" s="297"/>
      <c r="V145" s="60"/>
      <c r="W145" s="58"/>
      <c r="X145" s="58"/>
      <c r="Y145" s="58"/>
      <c r="Z145" s="58"/>
      <c r="AA145" s="58"/>
      <c r="AB145" s="58"/>
      <c r="AC145" s="58"/>
      <c r="AD145" s="58">
        <f t="shared" ca="1" si="80"/>
        <v>0</v>
      </c>
      <c r="AE145" s="58">
        <f t="shared" si="93"/>
        <v>0</v>
      </c>
      <c r="AF145" s="58" t="str">
        <f>IF(G145="","0",VLOOKUP(G145,'登録データ（男）'!$V$4:$W$23,2,FALSE))</f>
        <v>0</v>
      </c>
      <c r="AG145" s="58" t="str">
        <f t="shared" si="81"/>
        <v>00</v>
      </c>
      <c r="AH145" s="58" t="str">
        <f>IF(G145="","0",IF(OR(RIGHT(G145,1)="m",RIGHT(G145,1)="H",RIGHT(G145,1)="W",RIGHT(G145,1)="C"),1,2))</f>
        <v>0</v>
      </c>
      <c r="AI145" s="58" t="str">
        <f t="shared" si="82"/>
        <v>000000</v>
      </c>
      <c r="AJ145" s="58" t="str">
        <f t="shared" ca="1" si="89"/>
        <v/>
      </c>
      <c r="AK145" s="58">
        <f t="shared" si="86"/>
        <v>0</v>
      </c>
      <c r="AL145" s="58" t="str">
        <f>IF(G145="","0",VALUE(VLOOKUP(G145,'登録データ（男）'!$V$4:$X$23,3,FALSE)))</f>
        <v>0</v>
      </c>
      <c r="AM145" s="58">
        <f t="shared" si="83"/>
        <v>0</v>
      </c>
      <c r="AN145" s="58">
        <f t="shared" si="87"/>
        <v>0</v>
      </c>
      <c r="AO145" s="58" t="str">
        <f ca="1">IF(OFFSET(B145,-MOD(ROW(B145),3),0)&lt;&gt;"",IF(RIGHT(G145,1)=")",VALUE(VLOOKUP(OFFSET(B145,-MOD(ROW(B145),3),0),'登録データ（女）'!B145,8,FALSE)),"0"),"0")</f>
        <v>0</v>
      </c>
      <c r="AP145" s="58">
        <f t="shared" ca="1" si="84"/>
        <v>0</v>
      </c>
      <c r="AQ145" s="58"/>
      <c r="AR145" s="58"/>
      <c r="AS145" s="58"/>
      <c r="AT145" s="58"/>
      <c r="AU145" s="58"/>
      <c r="AV145" s="58"/>
      <c r="AW145" s="58"/>
      <c r="AX145" s="58"/>
      <c r="AY145" s="108">
        <f>B420</f>
        <v>0</v>
      </c>
      <c r="AZ145" s="58"/>
      <c r="BA145" s="58">
        <f t="shared" si="150"/>
        <v>0</v>
      </c>
      <c r="BE145" s="58" t="str">
        <f>IF(B145="","",VLOOKUP(B145,'登録データ（女）'!$A$3:$L$402,8))</f>
        <v/>
      </c>
      <c r="BF145" s="58" t="str">
        <f>IF(B145="","",VLOOKUP(B145,'登録データ（女）'!$A$3:$L$402,11))</f>
        <v/>
      </c>
      <c r="BG145" s="58" t="str">
        <f t="shared" si="88"/>
        <v/>
      </c>
      <c r="BI145" s="58">
        <f t="shared" si="85"/>
        <v>0</v>
      </c>
    </row>
    <row r="146" spans="1:61" ht="18.75" customHeight="1" thickBot="1">
      <c r="A146" s="258"/>
      <c r="B146" s="434"/>
      <c r="C146" s="292"/>
      <c r="D146" s="292"/>
      <c r="E146" s="82" t="s">
        <v>461</v>
      </c>
      <c r="F146" s="78" t="s">
        <v>123</v>
      </c>
      <c r="G146" s="105"/>
      <c r="H146" s="175"/>
      <c r="I146" s="100"/>
      <c r="J146" s="64" t="str">
        <f t="shared" si="94"/>
        <v/>
      </c>
      <c r="K146" s="100"/>
      <c r="L146" s="64" t="str">
        <f t="shared" si="95"/>
        <v/>
      </c>
      <c r="M146" s="100"/>
      <c r="N146" s="100"/>
      <c r="O146" s="429"/>
      <c r="P146" s="430"/>
      <c r="Q146" s="431"/>
      <c r="R146" s="261"/>
      <c r="S146" s="298"/>
      <c r="V146" s="60"/>
      <c r="W146" s="58"/>
      <c r="X146" s="58"/>
      <c r="Y146" s="58"/>
      <c r="Z146" s="58"/>
      <c r="AA146" s="58"/>
      <c r="AB146" s="58"/>
      <c r="AC146" s="58"/>
      <c r="AD146" s="58">
        <f t="shared" ref="AD146:AD209" ca="1" si="157">COUNTIF(OFFSET(G146,-MOD(ROW(G146),3),0,3,1),G146)</f>
        <v>0</v>
      </c>
      <c r="AE146" s="58">
        <f t="shared" si="93"/>
        <v>0</v>
      </c>
      <c r="AF146" s="58" t="str">
        <f>IF(G146="","0",VLOOKUP(G146,'登録データ（男）'!$V$4:$W$23,2,FALSE))</f>
        <v>0</v>
      </c>
      <c r="AG146" s="58" t="str">
        <f t="shared" ref="AG146:AG209" si="158">IF(M146="","00",IF(LEN(M146)=1,M146*10,M146))</f>
        <v>00</v>
      </c>
      <c r="AH146" s="58" t="str">
        <f>IF(G146="","0",IF(OR(RIGHT(G146,1)="m",RIGHT(G146,1)="H",RIGHT(G146,1)="W",RIGHT(G146,1)="C"),1,2))</f>
        <v>0</v>
      </c>
      <c r="AI146" s="58" t="str">
        <f t="shared" ref="AI146:AI209" si="159">IF(AH146=2,IF(K146="","0000",CONCATENATE(RIGHT(K146+100,2),RIGHT(AG146+100,2))),IF(K146="","000000",CONCATENATE(RIGHT(I146+100,2),RIGHT(K146+100,2),RIGHT(AG146+100,2))))</f>
        <v>000000</v>
      </c>
      <c r="AJ146" s="58" t="str">
        <f t="shared" ca="1" si="89"/>
        <v/>
      </c>
      <c r="AK146" s="58">
        <f t="shared" si="86"/>
        <v>0</v>
      </c>
      <c r="AL146" s="58" t="str">
        <f>IF(G146="","0",VALUE(VLOOKUP(G146,'登録データ（男）'!$V$4:$X$23,3,FALSE)))</f>
        <v>0</v>
      </c>
      <c r="AM146" s="58">
        <f t="shared" ref="AM146:AM209" si="160">IF(G146="",0,IF(G146="七種競技",0,IF(K146&lt;&gt;"",0,1)))</f>
        <v>0</v>
      </c>
      <c r="AN146" s="58">
        <f t="shared" si="87"/>
        <v>0</v>
      </c>
      <c r="AO146" s="58" t="str">
        <f ca="1">IF(OFFSET(B146,-MOD(ROW(B146),3),0)&lt;&gt;"",IF(RIGHT(G146,1)=")",VALUE(VLOOKUP(OFFSET(B146,-MOD(ROW(B146),3),0),'登録データ（女）'!B146,8,FALSE)),"0"),"0")</f>
        <v>0</v>
      </c>
      <c r="AP146" s="58">
        <f t="shared" ref="AP146:AP209" ca="1" si="161">IF(AO146=0,0,IF(RIGHT(G146,1)&lt;&gt;")",0,IF(VALUE(LEFT(AO146,2))&gt;96,0,1)))</f>
        <v>0</v>
      </c>
      <c r="AQ146" s="58"/>
      <c r="AR146" s="58"/>
      <c r="AS146" s="58"/>
      <c r="AT146" s="58"/>
      <c r="AU146" s="58"/>
      <c r="AV146" s="58"/>
      <c r="AW146" s="58"/>
      <c r="AX146" s="58"/>
      <c r="AY146" s="108">
        <f>B423</f>
        <v>0</v>
      </c>
      <c r="AZ146" s="58"/>
      <c r="BA146" s="58">
        <f t="shared" si="150"/>
        <v>0</v>
      </c>
      <c r="BE146" s="58" t="str">
        <f>IF(B146="","",VLOOKUP(B146,'登録データ（女）'!$A$3:$L$402,8))</f>
        <v/>
      </c>
      <c r="BF146" s="58" t="str">
        <f>IF(B146="","",VLOOKUP(B146,'登録データ（女）'!$A$3:$L$402,11))</f>
        <v/>
      </c>
      <c r="BG146" s="58" t="str">
        <f t="shared" si="88"/>
        <v/>
      </c>
      <c r="BI146" s="58">
        <f t="shared" ref="BI146:BI209" si="162">IF(H146="",0,1)</f>
        <v>0</v>
      </c>
    </row>
    <row r="147" spans="1:61" ht="18" customHeight="1" thickTop="1">
      <c r="A147" s="257">
        <v>44</v>
      </c>
      <c r="B147" s="432"/>
      <c r="C147" s="290" t="str">
        <f>IF(B147="","",VLOOKUP(B147,'登録データ（女）'!$A$3:$X$2000,2,FALSE))</f>
        <v/>
      </c>
      <c r="D147" s="290" t="str">
        <f>IF(B147="","",VLOOKUP(B147,'登録データ（女）'!$A$3:$X$2000,3,FALSE))</f>
        <v/>
      </c>
      <c r="E147" s="74" t="str">
        <f>IF(B147="","",VLOOKUP(B147,'登録データ（女）'!$A$3:$X$2000,7,FALSE))</f>
        <v/>
      </c>
      <c r="F147" s="72" t="s">
        <v>121</v>
      </c>
      <c r="G147" s="104"/>
      <c r="H147" s="17"/>
      <c r="I147" s="106"/>
      <c r="J147" s="107" t="str">
        <f t="shared" si="94"/>
        <v/>
      </c>
      <c r="K147" s="106"/>
      <c r="L147" s="107" t="str">
        <f t="shared" si="95"/>
        <v/>
      </c>
      <c r="M147" s="106"/>
      <c r="N147" s="106"/>
      <c r="O147" s="247"/>
      <c r="P147" s="248"/>
      <c r="Q147" s="248"/>
      <c r="R147" s="259"/>
      <c r="S147" s="296"/>
      <c r="V147" s="60"/>
      <c r="W147" s="58">
        <f>IF(B147="",0,IF(VLOOKUP(B147,'登録データ（女）'!$A$3:$AT$2000,28,FALSE)=1,0,1))</f>
        <v>0</v>
      </c>
      <c r="X147" s="58">
        <f>IF(B147="",1,0)</f>
        <v>1</v>
      </c>
      <c r="Y147" s="58">
        <f>IF(C147="",1,0)</f>
        <v>1</v>
      </c>
      <c r="Z147" s="58">
        <f>IF(D147="",1,0)</f>
        <v>1</v>
      </c>
      <c r="AA147" s="58">
        <f>IF(E147="",1,0)</f>
        <v>1</v>
      </c>
      <c r="AB147" s="58">
        <f>IF(E148="",1,0)</f>
        <v>1</v>
      </c>
      <c r="AC147" s="58">
        <f>SUM(X147:AB147)</f>
        <v>5</v>
      </c>
      <c r="AD147" s="58">
        <f t="shared" ca="1" si="157"/>
        <v>0</v>
      </c>
      <c r="AE147" s="58">
        <f t="shared" si="93"/>
        <v>0</v>
      </c>
      <c r="AF147" s="58" t="str">
        <f>IF(G147="","0",VLOOKUP(G147,'登録データ（男）'!$V$4:$W$23,2,FALSE))</f>
        <v>0</v>
      </c>
      <c r="AG147" s="58" t="str">
        <f t="shared" si="158"/>
        <v>00</v>
      </c>
      <c r="AH147" s="58" t="str">
        <f>IF(G147="","0",IF(OR(RIGHT(G147,1)="m",RIGHT(G147,1)="H",RIGHT(G147,1)="W",RIGHT(G147,1)="C",RIGHT(G147,1)=")"),1,2))</f>
        <v>0</v>
      </c>
      <c r="AI147" s="58" t="str">
        <f t="shared" si="159"/>
        <v>000000</v>
      </c>
      <c r="AJ147" s="58" t="str">
        <f t="shared" ca="1" si="89"/>
        <v/>
      </c>
      <c r="AK147" s="58">
        <f t="shared" ref="AK147:AK210" si="163">VALUE(AI147)</f>
        <v>0</v>
      </c>
      <c r="AL147" s="58" t="str">
        <f>IF(G147="","0",VALUE(VLOOKUP(G147,'登録データ（男）'!$V$4:$X$23,3,FALSE)))</f>
        <v>0</v>
      </c>
      <c r="AM147" s="58">
        <f t="shared" si="160"/>
        <v>0</v>
      </c>
      <c r="AN147" s="58">
        <f t="shared" ref="AN147:AN210" si="164">IF(AK147&gt;AL147,1,0)</f>
        <v>0</v>
      </c>
      <c r="AO147" s="58" t="str">
        <f ca="1">IF(OFFSET(B147,-MOD(ROW(B147),3),0)&lt;&gt;"",IF(RIGHT(G147,1)=")",VALUE(VLOOKUP(OFFSET(B147,-MOD(ROW(B147),3),0),'登録データ（女）'!B147,8,FALSE)),"0"),"0")</f>
        <v>0</v>
      </c>
      <c r="AP147" s="58">
        <f t="shared" ca="1" si="161"/>
        <v>0</v>
      </c>
      <c r="AQ147" s="58" t="str">
        <f t="shared" ref="AQ147" si="165">IF(AR147="","",RANK(AR147,$AR$18:$AR$467,1))</f>
        <v/>
      </c>
      <c r="AR147" s="58" t="str">
        <f>IF(R147="","",B147)</f>
        <v/>
      </c>
      <c r="AS147" s="58" t="str">
        <f t="shared" ref="AS147" si="166">IF(AT147="","",RANK(AT147,$AT$18:$AT$467,1))</f>
        <v/>
      </c>
      <c r="AT147" s="58" t="str">
        <f>IF(S147="","",B147)</f>
        <v/>
      </c>
      <c r="AU147" s="58" t="str">
        <f t="shared" ref="AU147" si="167">IF(AV147="","",RANK(AV147,$AV$18:$AV$467,1))</f>
        <v/>
      </c>
      <c r="AV147" s="58" t="str">
        <f>IF(OR(G147="七種競技",G148="七種競技",G149="七種競技"),B147,"")</f>
        <v/>
      </c>
      <c r="AW147" s="58"/>
      <c r="AX147" s="58">
        <f>B147</f>
        <v>0</v>
      </c>
      <c r="AY147" s="108">
        <f>B426</f>
        <v>0</v>
      </c>
      <c r="AZ147" s="58"/>
      <c r="BA147" s="58">
        <f t="shared" si="150"/>
        <v>0</v>
      </c>
      <c r="BE147" s="58" t="str">
        <f>IF(B147="","",VLOOKUP(B147,'登録データ（女）'!$A$3:$L$402,8))</f>
        <v/>
      </c>
      <c r="BF147" s="58" t="str">
        <f>IF(B147="","",VLOOKUP(B147,'登録データ（女）'!$A$3:$L$402,11))</f>
        <v/>
      </c>
      <c r="BG147" s="58" t="str">
        <f t="shared" ref="BG147:BG210" si="168">CONCATENATE(BE147,BF147)</f>
        <v/>
      </c>
      <c r="BI147" s="58">
        <f t="shared" si="162"/>
        <v>0</v>
      </c>
    </row>
    <row r="148" spans="1:61" ht="18.75" customHeight="1">
      <c r="A148" s="250"/>
      <c r="B148" s="433"/>
      <c r="C148" s="291"/>
      <c r="D148" s="291"/>
      <c r="E148" s="169"/>
      <c r="F148" s="58" t="s">
        <v>122</v>
      </c>
      <c r="G148" s="104"/>
      <c r="H148" s="17"/>
      <c r="I148" s="101"/>
      <c r="J148" s="107" t="str">
        <f t="shared" si="94"/>
        <v/>
      </c>
      <c r="K148" s="106"/>
      <c r="L148" s="107" t="str">
        <f t="shared" si="95"/>
        <v/>
      </c>
      <c r="M148" s="101"/>
      <c r="N148" s="101"/>
      <c r="O148" s="275"/>
      <c r="P148" s="276"/>
      <c r="Q148" s="276"/>
      <c r="R148" s="260"/>
      <c r="S148" s="297"/>
      <c r="V148" s="60"/>
      <c r="W148" s="58"/>
      <c r="X148" s="58"/>
      <c r="Y148" s="58"/>
      <c r="Z148" s="58"/>
      <c r="AA148" s="58"/>
      <c r="AB148" s="58"/>
      <c r="AC148" s="58"/>
      <c r="AD148" s="58">
        <f t="shared" ca="1" si="157"/>
        <v>0</v>
      </c>
      <c r="AE148" s="58">
        <f t="shared" si="93"/>
        <v>0</v>
      </c>
      <c r="AF148" s="58" t="str">
        <f>IF(G148="","0",VLOOKUP(G148,'登録データ（男）'!$V$4:$W$23,2,FALSE))</f>
        <v>0</v>
      </c>
      <c r="AG148" s="58" t="str">
        <f t="shared" si="158"/>
        <v>00</v>
      </c>
      <c r="AH148" s="58" t="str">
        <f>IF(G148="","0",IF(OR(RIGHT(G148,1)="m",RIGHT(G148,1)="H",RIGHT(G148,1)="W",RIGHT(G148,1)="C"),1,2))</f>
        <v>0</v>
      </c>
      <c r="AI148" s="58" t="str">
        <f t="shared" si="159"/>
        <v>000000</v>
      </c>
      <c r="AJ148" s="58" t="str">
        <f t="shared" ref="AJ148:AJ211" ca="1" si="169">IF(G148="","",IF(OFFSET(B148,-MOD(ROW(B148),3),0)="","0",CONCATENATE(AF148," ",IF(AH148=1,RIGHT(AI148+10000000,7),RIGHT(AI148+100000,5)))))</f>
        <v/>
      </c>
      <c r="AK148" s="58">
        <f t="shared" si="163"/>
        <v>0</v>
      </c>
      <c r="AL148" s="58" t="str">
        <f>IF(G148="","0",VALUE(VLOOKUP(G148,'登録データ（男）'!$V$4:$X$23,3,FALSE)))</f>
        <v>0</v>
      </c>
      <c r="AM148" s="58">
        <f t="shared" si="160"/>
        <v>0</v>
      </c>
      <c r="AN148" s="58">
        <f t="shared" si="164"/>
        <v>0</v>
      </c>
      <c r="AO148" s="58" t="str">
        <f ca="1">IF(OFFSET(B148,-MOD(ROW(B148),3),0)&lt;&gt;"",IF(RIGHT(G148,1)=")",VALUE(VLOOKUP(OFFSET(B148,-MOD(ROW(B148),3),0),'登録データ（女）'!B148,8,FALSE)),"0"),"0")</f>
        <v>0</v>
      </c>
      <c r="AP148" s="58">
        <f t="shared" ca="1" si="161"/>
        <v>0</v>
      </c>
      <c r="AQ148" s="58"/>
      <c r="AR148" s="58"/>
      <c r="AS148" s="58"/>
      <c r="AT148" s="58"/>
      <c r="AU148" s="58"/>
      <c r="AV148" s="58"/>
      <c r="AW148" s="58"/>
      <c r="AX148" s="58"/>
      <c r="AY148" s="108">
        <f>B429</f>
        <v>0</v>
      </c>
      <c r="AZ148" s="58"/>
      <c r="BA148" s="58">
        <f t="shared" si="150"/>
        <v>0</v>
      </c>
      <c r="BE148" s="58" t="str">
        <f>IF(B148="","",VLOOKUP(B148,'登録データ（女）'!$A$3:$L$402,8))</f>
        <v/>
      </c>
      <c r="BF148" s="58" t="str">
        <f>IF(B148="","",VLOOKUP(B148,'登録データ（女）'!$A$3:$L$402,11))</f>
        <v/>
      </c>
      <c r="BG148" s="58" t="str">
        <f t="shared" si="168"/>
        <v/>
      </c>
      <c r="BI148" s="58">
        <f t="shared" si="162"/>
        <v>0</v>
      </c>
    </row>
    <row r="149" spans="1:61" ht="18.75" customHeight="1" thickBot="1">
      <c r="A149" s="258"/>
      <c r="B149" s="434"/>
      <c r="C149" s="292"/>
      <c r="D149" s="292"/>
      <c r="E149" s="82" t="s">
        <v>461</v>
      </c>
      <c r="F149" s="78" t="s">
        <v>123</v>
      </c>
      <c r="G149" s="105"/>
      <c r="H149" s="175"/>
      <c r="I149" s="100"/>
      <c r="J149" s="64" t="str">
        <f t="shared" si="94"/>
        <v/>
      </c>
      <c r="K149" s="100"/>
      <c r="L149" s="64" t="str">
        <f t="shared" si="95"/>
        <v/>
      </c>
      <c r="M149" s="100"/>
      <c r="N149" s="100"/>
      <c r="O149" s="429"/>
      <c r="P149" s="430"/>
      <c r="Q149" s="431"/>
      <c r="R149" s="261"/>
      <c r="S149" s="298"/>
      <c r="V149" s="60"/>
      <c r="W149" s="58"/>
      <c r="X149" s="58"/>
      <c r="Y149" s="58"/>
      <c r="Z149" s="58"/>
      <c r="AA149" s="58"/>
      <c r="AB149" s="58"/>
      <c r="AC149" s="58"/>
      <c r="AD149" s="58">
        <f t="shared" ca="1" si="157"/>
        <v>0</v>
      </c>
      <c r="AE149" s="58">
        <f t="shared" ref="AE149:AE212" si="170">IF(OR(RIGHT(G149,1)="m",RIGHT(G149,1)="H",RIGHT(G149,1)="C"),IF(VALUE(K149)&gt;59,1,0),0)</f>
        <v>0</v>
      </c>
      <c r="AF149" s="58" t="str">
        <f>IF(G149="","0",VLOOKUP(G149,'登録データ（男）'!$V$4:$W$23,2,FALSE))</f>
        <v>0</v>
      </c>
      <c r="AG149" s="58" t="str">
        <f t="shared" si="158"/>
        <v>00</v>
      </c>
      <c r="AH149" s="58" t="str">
        <f>IF(G149="","0",IF(OR(RIGHT(G149,1)="m",RIGHT(G149,1)="H",RIGHT(G149,1)="W",RIGHT(G149,1)="C"),1,2))</f>
        <v>0</v>
      </c>
      <c r="AI149" s="58" t="str">
        <f t="shared" si="159"/>
        <v>000000</v>
      </c>
      <c r="AJ149" s="58" t="str">
        <f t="shared" ca="1" si="169"/>
        <v/>
      </c>
      <c r="AK149" s="58">
        <f t="shared" si="163"/>
        <v>0</v>
      </c>
      <c r="AL149" s="58" t="str">
        <f>IF(G149="","0",VALUE(VLOOKUP(G149,'登録データ（男）'!$V$4:$X$23,3,FALSE)))</f>
        <v>0</v>
      </c>
      <c r="AM149" s="58">
        <f t="shared" si="160"/>
        <v>0</v>
      </c>
      <c r="AN149" s="58">
        <f t="shared" si="164"/>
        <v>0</v>
      </c>
      <c r="AO149" s="58" t="str">
        <f ca="1">IF(OFFSET(B149,-MOD(ROW(B149),3),0)&lt;&gt;"",IF(RIGHT(G149,1)=")",VALUE(VLOOKUP(OFFSET(B149,-MOD(ROW(B149),3),0),'登録データ（女）'!B149,8,FALSE)),"0"),"0")</f>
        <v>0</v>
      </c>
      <c r="AP149" s="58">
        <f t="shared" ca="1" si="161"/>
        <v>0</v>
      </c>
      <c r="AQ149" s="58"/>
      <c r="AR149" s="58"/>
      <c r="AS149" s="58"/>
      <c r="AT149" s="58"/>
      <c r="AU149" s="58"/>
      <c r="AV149" s="58"/>
      <c r="AW149" s="58"/>
      <c r="AX149" s="58"/>
      <c r="AY149" s="108">
        <f>B432</f>
        <v>0</v>
      </c>
      <c r="AZ149" s="58"/>
      <c r="BA149" s="58">
        <f t="shared" si="150"/>
        <v>0</v>
      </c>
      <c r="BE149" s="58" t="str">
        <f>IF(B149="","",VLOOKUP(B149,'登録データ（女）'!$A$3:$L$402,8))</f>
        <v/>
      </c>
      <c r="BF149" s="58" t="str">
        <f>IF(B149="","",VLOOKUP(B149,'登録データ（女）'!$A$3:$L$402,11))</f>
        <v/>
      </c>
      <c r="BG149" s="58" t="str">
        <f t="shared" si="168"/>
        <v/>
      </c>
      <c r="BI149" s="58">
        <f t="shared" si="162"/>
        <v>0</v>
      </c>
    </row>
    <row r="150" spans="1:61" ht="18" customHeight="1" thickTop="1">
      <c r="A150" s="257">
        <v>45</v>
      </c>
      <c r="B150" s="432"/>
      <c r="C150" s="290" t="str">
        <f>IF(B150="","",VLOOKUP(B150,'登録データ（女）'!$A$3:$X$2000,2,FALSE))</f>
        <v/>
      </c>
      <c r="D150" s="290" t="str">
        <f>IF(B150="","",VLOOKUP(B150,'登録データ（女）'!$A$3:$X$2000,3,FALSE))</f>
        <v/>
      </c>
      <c r="E150" s="74" t="str">
        <f>IF(B150="","",VLOOKUP(B150,'登録データ（女）'!$A$3:$X$2000,7,FALSE))</f>
        <v/>
      </c>
      <c r="F150" s="72" t="s">
        <v>121</v>
      </c>
      <c r="G150" s="104"/>
      <c r="H150" s="17"/>
      <c r="I150" s="106"/>
      <c r="J150" s="107" t="str">
        <f t="shared" ref="J150:J213" si="171">IF(G150="","",IF(AH150=2,"","分"))</f>
        <v/>
      </c>
      <c r="K150" s="106"/>
      <c r="L150" s="107" t="str">
        <f t="shared" ref="L150:L213" si="172">IF(OR(G150="",G150="七種競技"),"",IF(AH150=2,"m","秒"))</f>
        <v/>
      </c>
      <c r="M150" s="106"/>
      <c r="N150" s="106"/>
      <c r="O150" s="247"/>
      <c r="P150" s="248"/>
      <c r="Q150" s="248"/>
      <c r="R150" s="259"/>
      <c r="S150" s="296"/>
      <c r="V150" s="60"/>
      <c r="W150" s="58">
        <f>IF(B150="",0,IF(VLOOKUP(B150,'登録データ（女）'!$A$3:$AT$2000,28,FALSE)=1,0,1))</f>
        <v>0</v>
      </c>
      <c r="X150" s="58">
        <f>IF(B150="",1,0)</f>
        <v>1</v>
      </c>
      <c r="Y150" s="58">
        <f>IF(C150="",1,0)</f>
        <v>1</v>
      </c>
      <c r="Z150" s="58">
        <f>IF(D150="",1,0)</f>
        <v>1</v>
      </c>
      <c r="AA150" s="58">
        <f>IF(E150="",1,0)</f>
        <v>1</v>
      </c>
      <c r="AB150" s="58">
        <f>IF(E151="",1,0)</f>
        <v>1</v>
      </c>
      <c r="AC150" s="58">
        <f>SUM(X150:AB150)</f>
        <v>5</v>
      </c>
      <c r="AD150" s="58">
        <f t="shared" ca="1" si="157"/>
        <v>0</v>
      </c>
      <c r="AE150" s="58">
        <f t="shared" si="170"/>
        <v>0</v>
      </c>
      <c r="AF150" s="58" t="str">
        <f>IF(G150="","0",VLOOKUP(G150,'登録データ（男）'!$V$4:$W$23,2,FALSE))</f>
        <v>0</v>
      </c>
      <c r="AG150" s="58" t="str">
        <f t="shared" si="158"/>
        <v>00</v>
      </c>
      <c r="AH150" s="58" t="str">
        <f>IF(G150="","0",IF(OR(RIGHT(G150,1)="m",RIGHT(G150,1)="H",RIGHT(G150,1)="W",RIGHT(G150,1)="C",RIGHT(G150,1)=")"),1,2))</f>
        <v>0</v>
      </c>
      <c r="AI150" s="58" t="str">
        <f t="shared" si="159"/>
        <v>000000</v>
      </c>
      <c r="AJ150" s="58" t="str">
        <f t="shared" ca="1" si="169"/>
        <v/>
      </c>
      <c r="AK150" s="58">
        <f t="shared" si="163"/>
        <v>0</v>
      </c>
      <c r="AL150" s="58" t="str">
        <f>IF(G150="","0",VALUE(VLOOKUP(G150,'登録データ（男）'!$V$4:$X$23,3,FALSE)))</f>
        <v>0</v>
      </c>
      <c r="AM150" s="58">
        <f t="shared" si="160"/>
        <v>0</v>
      </c>
      <c r="AN150" s="58">
        <f t="shared" si="164"/>
        <v>0</v>
      </c>
      <c r="AO150" s="58" t="str">
        <f ca="1">IF(OFFSET(B150,-MOD(ROW(B150),3),0)&lt;&gt;"",IF(RIGHT(G150,1)=")",VALUE(VLOOKUP(OFFSET(B150,-MOD(ROW(B150),3),0),'登録データ（女）'!B150,8,FALSE)),"0"),"0")</f>
        <v>0</v>
      </c>
      <c r="AP150" s="58">
        <f t="shared" ca="1" si="161"/>
        <v>0</v>
      </c>
      <c r="AQ150" s="58" t="str">
        <f t="shared" ref="AQ150" si="173">IF(AR150="","",RANK(AR150,$AR$18:$AR$467,1))</f>
        <v/>
      </c>
      <c r="AR150" s="58" t="str">
        <f>IF(R150="","",B150)</f>
        <v/>
      </c>
      <c r="AS150" s="58" t="str">
        <f t="shared" ref="AS150" si="174">IF(AT150="","",RANK(AT150,$AT$18:$AT$467,1))</f>
        <v/>
      </c>
      <c r="AT150" s="58" t="str">
        <f>IF(S150="","",B150)</f>
        <v/>
      </c>
      <c r="AU150" s="58" t="str">
        <f t="shared" ref="AU150" si="175">IF(AV150="","",RANK(AV150,$AV$18:$AV$467,1))</f>
        <v/>
      </c>
      <c r="AV150" s="58" t="str">
        <f>IF(OR(G150="七種競技",G151="七種競技",G152="七種競技"),B150,"")</f>
        <v/>
      </c>
      <c r="AW150" s="58"/>
      <c r="AX150" s="58">
        <f>B150</f>
        <v>0</v>
      </c>
      <c r="AY150" s="108">
        <f>B435</f>
        <v>0</v>
      </c>
      <c r="AZ150" s="58"/>
      <c r="BA150" s="58">
        <f t="shared" si="150"/>
        <v>0</v>
      </c>
      <c r="BE150" s="58" t="str">
        <f>IF(B150="","",VLOOKUP(B150,'登録データ（女）'!$A$3:$L$402,8))</f>
        <v/>
      </c>
      <c r="BF150" s="58" t="str">
        <f>IF(B150="","",VLOOKUP(B150,'登録データ（女）'!$A$3:$L$402,11))</f>
        <v/>
      </c>
      <c r="BG150" s="58" t="str">
        <f t="shared" si="168"/>
        <v/>
      </c>
      <c r="BI150" s="58">
        <f t="shared" si="162"/>
        <v>0</v>
      </c>
    </row>
    <row r="151" spans="1:61" ht="18" customHeight="1">
      <c r="A151" s="250"/>
      <c r="B151" s="433"/>
      <c r="C151" s="291"/>
      <c r="D151" s="291"/>
      <c r="E151" s="169"/>
      <c r="F151" s="58" t="s">
        <v>122</v>
      </c>
      <c r="G151" s="104"/>
      <c r="H151" s="17"/>
      <c r="I151" s="101"/>
      <c r="J151" s="107" t="str">
        <f t="shared" si="171"/>
        <v/>
      </c>
      <c r="K151" s="106"/>
      <c r="L151" s="107" t="str">
        <f t="shared" si="172"/>
        <v/>
      </c>
      <c r="M151" s="101"/>
      <c r="N151" s="101"/>
      <c r="O151" s="275"/>
      <c r="P151" s="276"/>
      <c r="Q151" s="276"/>
      <c r="R151" s="260"/>
      <c r="S151" s="297"/>
      <c r="V151" s="60"/>
      <c r="W151" s="58"/>
      <c r="X151" s="58"/>
      <c r="Y151" s="58"/>
      <c r="Z151" s="58"/>
      <c r="AA151" s="58"/>
      <c r="AB151" s="58"/>
      <c r="AC151" s="58"/>
      <c r="AD151" s="58">
        <f t="shared" ca="1" si="157"/>
        <v>0</v>
      </c>
      <c r="AE151" s="58">
        <f t="shared" si="170"/>
        <v>0</v>
      </c>
      <c r="AF151" s="58" t="str">
        <f>IF(G151="","0",VLOOKUP(G151,'登録データ（男）'!$V$4:$W$23,2,FALSE))</f>
        <v>0</v>
      </c>
      <c r="AG151" s="58" t="str">
        <f t="shared" si="158"/>
        <v>00</v>
      </c>
      <c r="AH151" s="58" t="str">
        <f>IF(G151="","0",IF(OR(RIGHT(G151,1)="m",RIGHT(G151,1)="H",RIGHT(G151,1)="W",RIGHT(G151,1)="C"),1,2))</f>
        <v>0</v>
      </c>
      <c r="AI151" s="58" t="str">
        <f t="shared" si="159"/>
        <v>000000</v>
      </c>
      <c r="AJ151" s="58" t="str">
        <f t="shared" ca="1" si="169"/>
        <v/>
      </c>
      <c r="AK151" s="58">
        <f t="shared" si="163"/>
        <v>0</v>
      </c>
      <c r="AL151" s="58" t="str">
        <f>IF(G151="","0",VALUE(VLOOKUP(G151,'登録データ（男）'!$V$4:$X$23,3,FALSE)))</f>
        <v>0</v>
      </c>
      <c r="AM151" s="58">
        <f t="shared" si="160"/>
        <v>0</v>
      </c>
      <c r="AN151" s="58">
        <f t="shared" si="164"/>
        <v>0</v>
      </c>
      <c r="AO151" s="58" t="str">
        <f ca="1">IF(OFFSET(B151,-MOD(ROW(B151),3),0)&lt;&gt;"",IF(RIGHT(G151,1)=")",VALUE(VLOOKUP(OFFSET(B151,-MOD(ROW(B151),3),0),'登録データ（女）'!B151,8,FALSE)),"0"),"0")</f>
        <v>0</v>
      </c>
      <c r="AP151" s="58">
        <f t="shared" ca="1" si="161"/>
        <v>0</v>
      </c>
      <c r="AQ151" s="58"/>
      <c r="AR151" s="58"/>
      <c r="AS151" s="58"/>
      <c r="AT151" s="58"/>
      <c r="AU151" s="58"/>
      <c r="AV151" s="58"/>
      <c r="AW151" s="58"/>
      <c r="AX151" s="58"/>
      <c r="AY151" s="108">
        <f>B438</f>
        <v>0</v>
      </c>
      <c r="AZ151" s="58"/>
      <c r="BA151" s="58">
        <f t="shared" si="150"/>
        <v>0</v>
      </c>
      <c r="BE151" s="58" t="str">
        <f>IF(B151="","",VLOOKUP(B151,'登録データ（女）'!$A$3:$L$402,8))</f>
        <v/>
      </c>
      <c r="BF151" s="58" t="str">
        <f>IF(B151="","",VLOOKUP(B151,'登録データ（女）'!$A$3:$L$402,11))</f>
        <v/>
      </c>
      <c r="BG151" s="58" t="str">
        <f t="shared" si="168"/>
        <v/>
      </c>
      <c r="BI151" s="58">
        <f t="shared" si="162"/>
        <v>0</v>
      </c>
    </row>
    <row r="152" spans="1:61" ht="18.75" customHeight="1" thickBot="1">
      <c r="A152" s="258"/>
      <c r="B152" s="434"/>
      <c r="C152" s="292"/>
      <c r="D152" s="292"/>
      <c r="E152" s="82" t="s">
        <v>461</v>
      </c>
      <c r="F152" s="78" t="s">
        <v>123</v>
      </c>
      <c r="G152" s="105"/>
      <c r="H152" s="175"/>
      <c r="I152" s="100"/>
      <c r="J152" s="64" t="str">
        <f t="shared" si="171"/>
        <v/>
      </c>
      <c r="K152" s="100"/>
      <c r="L152" s="64" t="str">
        <f t="shared" si="172"/>
        <v/>
      </c>
      <c r="M152" s="100"/>
      <c r="N152" s="100"/>
      <c r="O152" s="429"/>
      <c r="P152" s="430"/>
      <c r="Q152" s="431"/>
      <c r="R152" s="261"/>
      <c r="S152" s="298"/>
      <c r="V152" s="60"/>
      <c r="W152" s="58"/>
      <c r="X152" s="58"/>
      <c r="Y152" s="58"/>
      <c r="Z152" s="58"/>
      <c r="AA152" s="58"/>
      <c r="AB152" s="58"/>
      <c r="AC152" s="58"/>
      <c r="AD152" s="58">
        <f t="shared" ca="1" si="157"/>
        <v>0</v>
      </c>
      <c r="AE152" s="58">
        <f t="shared" si="170"/>
        <v>0</v>
      </c>
      <c r="AF152" s="58" t="str">
        <f>IF(G152="","0",VLOOKUP(G152,'登録データ（男）'!$V$4:$W$23,2,FALSE))</f>
        <v>0</v>
      </c>
      <c r="AG152" s="58" t="str">
        <f t="shared" si="158"/>
        <v>00</v>
      </c>
      <c r="AH152" s="58" t="str">
        <f>IF(G152="","0",IF(OR(RIGHT(G152,1)="m",RIGHT(G152,1)="H",RIGHT(G152,1)="W",RIGHT(G152,1)="C"),1,2))</f>
        <v>0</v>
      </c>
      <c r="AI152" s="58" t="str">
        <f t="shared" si="159"/>
        <v>000000</v>
      </c>
      <c r="AJ152" s="58" t="str">
        <f t="shared" ca="1" si="169"/>
        <v/>
      </c>
      <c r="AK152" s="58">
        <f t="shared" si="163"/>
        <v>0</v>
      </c>
      <c r="AL152" s="58" t="str">
        <f>IF(G152="","0",VALUE(VLOOKUP(G152,'登録データ（男）'!$V$4:$X$23,3,FALSE)))</f>
        <v>0</v>
      </c>
      <c r="AM152" s="58">
        <f t="shared" si="160"/>
        <v>0</v>
      </c>
      <c r="AN152" s="58">
        <f t="shared" si="164"/>
        <v>0</v>
      </c>
      <c r="AO152" s="58" t="str">
        <f ca="1">IF(OFFSET(B152,-MOD(ROW(B152),3),0)&lt;&gt;"",IF(RIGHT(G152,1)=")",VALUE(VLOOKUP(OFFSET(B152,-MOD(ROW(B152),3),0),'登録データ（女）'!B152,8,FALSE)),"0"),"0")</f>
        <v>0</v>
      </c>
      <c r="AP152" s="58">
        <f t="shared" ca="1" si="161"/>
        <v>0</v>
      </c>
      <c r="AQ152" s="58"/>
      <c r="AR152" s="58"/>
      <c r="AS152" s="58"/>
      <c r="AT152" s="58"/>
      <c r="AU152" s="58"/>
      <c r="AV152" s="58"/>
      <c r="AW152" s="58"/>
      <c r="AX152" s="58"/>
      <c r="AY152" s="108">
        <f>B441</f>
        <v>0</v>
      </c>
      <c r="AZ152" s="58"/>
      <c r="BA152" s="58">
        <f t="shared" si="150"/>
        <v>0</v>
      </c>
      <c r="BE152" s="58" t="str">
        <f>IF(B152="","",VLOOKUP(B152,'登録データ（女）'!$A$3:$L$402,8))</f>
        <v/>
      </c>
      <c r="BF152" s="58" t="str">
        <f>IF(B152="","",VLOOKUP(B152,'登録データ（女）'!$A$3:$L$402,11))</f>
        <v/>
      </c>
      <c r="BG152" s="58" t="str">
        <f t="shared" si="168"/>
        <v/>
      </c>
      <c r="BI152" s="58">
        <f t="shared" si="162"/>
        <v>0</v>
      </c>
    </row>
    <row r="153" spans="1:61" ht="18" customHeight="1" thickTop="1">
      <c r="A153" s="257">
        <v>46</v>
      </c>
      <c r="B153" s="432"/>
      <c r="C153" s="290" t="str">
        <f>IF(B153="","",VLOOKUP(B153,'登録データ（女）'!$A$3:$X$2000,2,FALSE))</f>
        <v/>
      </c>
      <c r="D153" s="290" t="str">
        <f>IF(B153="","",VLOOKUP(B153,'登録データ（女）'!$A$3:$X$2000,3,FALSE))</f>
        <v/>
      </c>
      <c r="E153" s="74" t="str">
        <f>IF(B153="","",VLOOKUP(B153,'登録データ（女）'!$A$3:$X$2000,7,FALSE))</f>
        <v/>
      </c>
      <c r="F153" s="72" t="s">
        <v>121</v>
      </c>
      <c r="G153" s="104"/>
      <c r="H153" s="17"/>
      <c r="I153" s="106"/>
      <c r="J153" s="107" t="str">
        <f t="shared" si="171"/>
        <v/>
      </c>
      <c r="K153" s="106"/>
      <c r="L153" s="107" t="str">
        <f t="shared" si="172"/>
        <v/>
      </c>
      <c r="M153" s="106"/>
      <c r="N153" s="106"/>
      <c r="O153" s="247"/>
      <c r="P153" s="248"/>
      <c r="Q153" s="248"/>
      <c r="R153" s="259"/>
      <c r="S153" s="296"/>
      <c r="V153" s="60"/>
      <c r="W153" s="58">
        <f>IF(B153="",0,IF(VLOOKUP(B153,'登録データ（女）'!$A$3:$AT$2000,28,FALSE)=1,0,1))</f>
        <v>0</v>
      </c>
      <c r="X153" s="58">
        <f>IF(B153="",1,0)</f>
        <v>1</v>
      </c>
      <c r="Y153" s="58">
        <f>IF(C153="",1,0)</f>
        <v>1</v>
      </c>
      <c r="Z153" s="58">
        <f>IF(D153="",1,0)</f>
        <v>1</v>
      </c>
      <c r="AA153" s="58">
        <f>IF(E153="",1,0)</f>
        <v>1</v>
      </c>
      <c r="AB153" s="58">
        <f>IF(E154="",1,0)</f>
        <v>1</v>
      </c>
      <c r="AC153" s="58">
        <f>SUM(X153:AB153)</f>
        <v>5</v>
      </c>
      <c r="AD153" s="58">
        <f t="shared" ca="1" si="157"/>
        <v>0</v>
      </c>
      <c r="AE153" s="58">
        <f t="shared" si="170"/>
        <v>0</v>
      </c>
      <c r="AF153" s="58" t="str">
        <f>IF(G153="","0",VLOOKUP(G153,'登録データ（男）'!$V$4:$W$23,2,FALSE))</f>
        <v>0</v>
      </c>
      <c r="AG153" s="58" t="str">
        <f t="shared" si="158"/>
        <v>00</v>
      </c>
      <c r="AH153" s="58" t="str">
        <f>IF(G153="","0",IF(OR(RIGHT(G153,1)="m",RIGHT(G153,1)="H",RIGHT(G153,1)="W",RIGHT(G153,1)="C",RIGHT(G153,1)=")"),1,2))</f>
        <v>0</v>
      </c>
      <c r="AI153" s="58" t="str">
        <f t="shared" si="159"/>
        <v>000000</v>
      </c>
      <c r="AJ153" s="58" t="str">
        <f t="shared" ca="1" si="169"/>
        <v/>
      </c>
      <c r="AK153" s="58">
        <f t="shared" si="163"/>
        <v>0</v>
      </c>
      <c r="AL153" s="58" t="str">
        <f>IF(G153="","0",VALUE(VLOOKUP(G153,'登録データ（男）'!$V$4:$X$23,3,FALSE)))</f>
        <v>0</v>
      </c>
      <c r="AM153" s="58">
        <f t="shared" si="160"/>
        <v>0</v>
      </c>
      <c r="AN153" s="58">
        <f t="shared" si="164"/>
        <v>0</v>
      </c>
      <c r="AO153" s="58" t="str">
        <f ca="1">IF(OFFSET(B153,-MOD(ROW(B153),3),0)&lt;&gt;"",IF(RIGHT(G153,1)=")",VALUE(VLOOKUP(OFFSET(B153,-MOD(ROW(B153),3),0),'登録データ（女）'!B153,8,FALSE)),"0"),"0")</f>
        <v>0</v>
      </c>
      <c r="AP153" s="58">
        <f t="shared" ca="1" si="161"/>
        <v>0</v>
      </c>
      <c r="AQ153" s="58" t="str">
        <f t="shared" ref="AQ153" si="176">IF(AR153="","",RANK(AR153,$AR$18:$AR$467,1))</f>
        <v/>
      </c>
      <c r="AR153" s="58" t="str">
        <f>IF(R153="","",B153)</f>
        <v/>
      </c>
      <c r="AS153" s="58" t="str">
        <f t="shared" ref="AS153" si="177">IF(AT153="","",RANK(AT153,$AT$18:$AT$467,1))</f>
        <v/>
      </c>
      <c r="AT153" s="58" t="str">
        <f>IF(S153="","",B153)</f>
        <v/>
      </c>
      <c r="AU153" s="58" t="str">
        <f t="shared" ref="AU153" si="178">IF(AV153="","",RANK(AV153,$AV$18:$AV$467,1))</f>
        <v/>
      </c>
      <c r="AV153" s="58" t="str">
        <f>IF(OR(G153="七種競技",G154="七種競技",G155="七種競技"),B153,"")</f>
        <v/>
      </c>
      <c r="AW153" s="58"/>
      <c r="AX153" s="58">
        <f>B153</f>
        <v>0</v>
      </c>
      <c r="AY153" s="108">
        <f>B444</f>
        <v>0</v>
      </c>
      <c r="AZ153" s="58"/>
      <c r="BA153" s="58">
        <f t="shared" si="150"/>
        <v>0</v>
      </c>
      <c r="BE153" s="58" t="str">
        <f>IF(B153="","",VLOOKUP(B153,'登録データ（女）'!$A$3:$L$402,8))</f>
        <v/>
      </c>
      <c r="BF153" s="58" t="str">
        <f>IF(B153="","",VLOOKUP(B153,'登録データ（女）'!$A$3:$L$402,11))</f>
        <v/>
      </c>
      <c r="BG153" s="58" t="str">
        <f t="shared" si="168"/>
        <v/>
      </c>
      <c r="BI153" s="58">
        <f t="shared" si="162"/>
        <v>0</v>
      </c>
    </row>
    <row r="154" spans="1:61" ht="18" customHeight="1">
      <c r="A154" s="250"/>
      <c r="B154" s="433"/>
      <c r="C154" s="291"/>
      <c r="D154" s="291"/>
      <c r="E154" s="169"/>
      <c r="F154" s="58" t="s">
        <v>122</v>
      </c>
      <c r="G154" s="104"/>
      <c r="H154" s="17"/>
      <c r="I154" s="101"/>
      <c r="J154" s="107" t="str">
        <f t="shared" si="171"/>
        <v/>
      </c>
      <c r="K154" s="106"/>
      <c r="L154" s="107" t="str">
        <f t="shared" si="172"/>
        <v/>
      </c>
      <c r="M154" s="101"/>
      <c r="N154" s="101"/>
      <c r="O154" s="275"/>
      <c r="P154" s="276"/>
      <c r="Q154" s="276"/>
      <c r="R154" s="260"/>
      <c r="S154" s="297"/>
      <c r="V154" s="60"/>
      <c r="W154" s="58"/>
      <c r="X154" s="58"/>
      <c r="Y154" s="58"/>
      <c r="Z154" s="58"/>
      <c r="AA154" s="58"/>
      <c r="AB154" s="58"/>
      <c r="AC154" s="58"/>
      <c r="AD154" s="58">
        <f t="shared" ca="1" si="157"/>
        <v>0</v>
      </c>
      <c r="AE154" s="58">
        <f t="shared" si="170"/>
        <v>0</v>
      </c>
      <c r="AF154" s="58" t="str">
        <f>IF(G154="","0",VLOOKUP(G154,'登録データ（男）'!$V$4:$W$23,2,FALSE))</f>
        <v>0</v>
      </c>
      <c r="AG154" s="58" t="str">
        <f t="shared" si="158"/>
        <v>00</v>
      </c>
      <c r="AH154" s="58" t="str">
        <f>IF(G154="","0",IF(OR(RIGHT(G154,1)="m",RIGHT(G154,1)="H",RIGHT(G154,1)="W",RIGHT(G154,1)="C"),1,2))</f>
        <v>0</v>
      </c>
      <c r="AI154" s="58" t="str">
        <f t="shared" si="159"/>
        <v>000000</v>
      </c>
      <c r="AJ154" s="58" t="str">
        <f t="shared" ca="1" si="169"/>
        <v/>
      </c>
      <c r="AK154" s="58">
        <f t="shared" si="163"/>
        <v>0</v>
      </c>
      <c r="AL154" s="58" t="str">
        <f>IF(G154="","0",VALUE(VLOOKUP(G154,'登録データ（男）'!$V$4:$X$23,3,FALSE)))</f>
        <v>0</v>
      </c>
      <c r="AM154" s="58">
        <f t="shared" si="160"/>
        <v>0</v>
      </c>
      <c r="AN154" s="58">
        <f t="shared" si="164"/>
        <v>0</v>
      </c>
      <c r="AO154" s="58" t="str">
        <f ca="1">IF(OFFSET(B154,-MOD(ROW(B154),3),0)&lt;&gt;"",IF(RIGHT(G154,1)=")",VALUE(VLOOKUP(OFFSET(B154,-MOD(ROW(B154),3),0),'登録データ（女）'!B154,8,FALSE)),"0"),"0")</f>
        <v>0</v>
      </c>
      <c r="AP154" s="58">
        <f t="shared" ca="1" si="161"/>
        <v>0</v>
      </c>
      <c r="AQ154" s="58"/>
      <c r="AR154" s="58"/>
      <c r="AS154" s="58"/>
      <c r="AT154" s="58"/>
      <c r="AU154" s="58"/>
      <c r="AV154" s="58"/>
      <c r="AW154" s="58"/>
      <c r="AX154" s="58"/>
      <c r="AY154" s="108">
        <f>B447</f>
        <v>0</v>
      </c>
      <c r="AZ154" s="58"/>
      <c r="BA154" s="58">
        <f t="shared" si="150"/>
        <v>0</v>
      </c>
      <c r="BE154" s="58" t="str">
        <f>IF(B154="","",VLOOKUP(B154,'登録データ（女）'!$A$3:$L$402,8))</f>
        <v/>
      </c>
      <c r="BF154" s="58" t="str">
        <f>IF(B154="","",VLOOKUP(B154,'登録データ（女）'!$A$3:$L$402,11))</f>
        <v/>
      </c>
      <c r="BG154" s="58" t="str">
        <f t="shared" si="168"/>
        <v/>
      </c>
      <c r="BI154" s="58">
        <f t="shared" si="162"/>
        <v>0</v>
      </c>
    </row>
    <row r="155" spans="1:61" ht="18.75" customHeight="1" thickBot="1">
      <c r="A155" s="258"/>
      <c r="B155" s="434"/>
      <c r="C155" s="292"/>
      <c r="D155" s="292"/>
      <c r="E155" s="82" t="s">
        <v>461</v>
      </c>
      <c r="F155" s="78" t="s">
        <v>123</v>
      </c>
      <c r="G155" s="105"/>
      <c r="H155" s="175"/>
      <c r="I155" s="100"/>
      <c r="J155" s="64" t="str">
        <f t="shared" si="171"/>
        <v/>
      </c>
      <c r="K155" s="100"/>
      <c r="L155" s="64" t="str">
        <f t="shared" si="172"/>
        <v/>
      </c>
      <c r="M155" s="100"/>
      <c r="N155" s="100"/>
      <c r="O155" s="429"/>
      <c r="P155" s="430"/>
      <c r="Q155" s="431"/>
      <c r="R155" s="261"/>
      <c r="S155" s="298"/>
      <c r="V155" s="60"/>
      <c r="W155" s="58"/>
      <c r="X155" s="58"/>
      <c r="Y155" s="58"/>
      <c r="Z155" s="58"/>
      <c r="AA155" s="58"/>
      <c r="AB155" s="58"/>
      <c r="AC155" s="58"/>
      <c r="AD155" s="58">
        <f t="shared" ca="1" si="157"/>
        <v>0</v>
      </c>
      <c r="AE155" s="58">
        <f t="shared" si="170"/>
        <v>0</v>
      </c>
      <c r="AF155" s="58" t="str">
        <f>IF(G155="","0",VLOOKUP(G155,'登録データ（男）'!$V$4:$W$23,2,FALSE))</f>
        <v>0</v>
      </c>
      <c r="AG155" s="58" t="str">
        <f t="shared" si="158"/>
        <v>00</v>
      </c>
      <c r="AH155" s="58" t="str">
        <f>IF(G155="","0",IF(OR(RIGHT(G155,1)="m",RIGHT(G155,1)="H",RIGHT(G155,1)="W",RIGHT(G155,1)="C"),1,2))</f>
        <v>0</v>
      </c>
      <c r="AI155" s="58" t="str">
        <f t="shared" si="159"/>
        <v>000000</v>
      </c>
      <c r="AJ155" s="58" t="str">
        <f t="shared" ca="1" si="169"/>
        <v/>
      </c>
      <c r="AK155" s="58">
        <f t="shared" si="163"/>
        <v>0</v>
      </c>
      <c r="AL155" s="58" t="str">
        <f>IF(G155="","0",VALUE(VLOOKUP(G155,'登録データ（男）'!$V$4:$X$23,3,FALSE)))</f>
        <v>0</v>
      </c>
      <c r="AM155" s="58">
        <f t="shared" si="160"/>
        <v>0</v>
      </c>
      <c r="AN155" s="58">
        <f t="shared" si="164"/>
        <v>0</v>
      </c>
      <c r="AO155" s="58" t="str">
        <f ca="1">IF(OFFSET(B155,-MOD(ROW(B155),3),0)&lt;&gt;"",IF(RIGHT(G155,1)=")",VALUE(VLOOKUP(OFFSET(B155,-MOD(ROW(B155),3),0),'登録データ（女）'!B155,8,FALSE)),"0"),"0")</f>
        <v>0</v>
      </c>
      <c r="AP155" s="58">
        <f t="shared" ca="1" si="161"/>
        <v>0</v>
      </c>
      <c r="AQ155" s="58"/>
      <c r="AR155" s="58"/>
      <c r="AS155" s="58"/>
      <c r="AT155" s="58"/>
      <c r="AU155" s="58"/>
      <c r="AV155" s="58"/>
      <c r="AW155" s="58"/>
      <c r="AX155" s="58"/>
      <c r="AY155" s="108">
        <f>B450</f>
        <v>0</v>
      </c>
      <c r="AZ155" s="58"/>
      <c r="BA155" s="58">
        <f t="shared" si="150"/>
        <v>0</v>
      </c>
      <c r="BE155" s="58" t="str">
        <f>IF(B155="","",VLOOKUP(B155,'登録データ（女）'!$A$3:$L$402,8))</f>
        <v/>
      </c>
      <c r="BF155" s="58" t="str">
        <f>IF(B155="","",VLOOKUP(B155,'登録データ（女）'!$A$3:$L$402,11))</f>
        <v/>
      </c>
      <c r="BG155" s="58" t="str">
        <f t="shared" si="168"/>
        <v/>
      </c>
      <c r="BI155" s="58">
        <f t="shared" si="162"/>
        <v>0</v>
      </c>
    </row>
    <row r="156" spans="1:61" ht="18" customHeight="1" thickTop="1">
      <c r="A156" s="257">
        <v>47</v>
      </c>
      <c r="B156" s="432"/>
      <c r="C156" s="290" t="str">
        <f>IF(B156="","",VLOOKUP(B156,'登録データ（女）'!$A$3:$X$2000,2,FALSE))</f>
        <v/>
      </c>
      <c r="D156" s="290" t="str">
        <f>IF(B156="","",VLOOKUP(B156,'登録データ（女）'!$A$3:$X$2000,3,FALSE))</f>
        <v/>
      </c>
      <c r="E156" s="74" t="str">
        <f>IF(B156="","",VLOOKUP(B156,'登録データ（女）'!$A$3:$X$2000,7,FALSE))</f>
        <v/>
      </c>
      <c r="F156" s="72" t="s">
        <v>121</v>
      </c>
      <c r="G156" s="104"/>
      <c r="H156" s="17"/>
      <c r="I156" s="106"/>
      <c r="J156" s="107" t="str">
        <f t="shared" si="171"/>
        <v/>
      </c>
      <c r="K156" s="106"/>
      <c r="L156" s="107" t="str">
        <f t="shared" si="172"/>
        <v/>
      </c>
      <c r="M156" s="106"/>
      <c r="N156" s="106"/>
      <c r="O156" s="247"/>
      <c r="P156" s="248"/>
      <c r="Q156" s="248"/>
      <c r="R156" s="259"/>
      <c r="S156" s="296"/>
      <c r="V156" s="60"/>
      <c r="W156" s="58">
        <f>IF(B156="",0,IF(VLOOKUP(B156,'登録データ（女）'!$A$3:$AT$2000,28,FALSE)=1,0,1))</f>
        <v>0</v>
      </c>
      <c r="X156" s="58">
        <f>IF(B156="",1,0)</f>
        <v>1</v>
      </c>
      <c r="Y156" s="58">
        <f>IF(C156="",1,0)</f>
        <v>1</v>
      </c>
      <c r="Z156" s="58">
        <f>IF(D156="",1,0)</f>
        <v>1</v>
      </c>
      <c r="AA156" s="58">
        <f>IF(E156="",1,0)</f>
        <v>1</v>
      </c>
      <c r="AB156" s="58">
        <f>IF(E157="",1,0)</f>
        <v>1</v>
      </c>
      <c r="AC156" s="58">
        <f>SUM(X156:AB156)</f>
        <v>5</v>
      </c>
      <c r="AD156" s="58">
        <f t="shared" ca="1" si="157"/>
        <v>0</v>
      </c>
      <c r="AE156" s="58">
        <f t="shared" si="170"/>
        <v>0</v>
      </c>
      <c r="AF156" s="58" t="str">
        <f>IF(G156="","0",VLOOKUP(G156,'登録データ（男）'!$V$4:$W$23,2,FALSE))</f>
        <v>0</v>
      </c>
      <c r="AG156" s="58" t="str">
        <f t="shared" si="158"/>
        <v>00</v>
      </c>
      <c r="AH156" s="58" t="str">
        <f>IF(G156="","0",IF(OR(RIGHT(G156,1)="m",RIGHT(G156,1)="H",RIGHT(G156,1)="W",RIGHT(G156,1)="C",RIGHT(G156,1)=")"),1,2))</f>
        <v>0</v>
      </c>
      <c r="AI156" s="58" t="str">
        <f t="shared" si="159"/>
        <v>000000</v>
      </c>
      <c r="AJ156" s="58" t="str">
        <f t="shared" ca="1" si="169"/>
        <v/>
      </c>
      <c r="AK156" s="58">
        <f t="shared" si="163"/>
        <v>0</v>
      </c>
      <c r="AL156" s="58" t="str">
        <f>IF(G156="","0",VALUE(VLOOKUP(G156,'登録データ（男）'!$V$4:$X$23,3,FALSE)))</f>
        <v>0</v>
      </c>
      <c r="AM156" s="58">
        <f t="shared" si="160"/>
        <v>0</v>
      </c>
      <c r="AN156" s="58">
        <f t="shared" si="164"/>
        <v>0</v>
      </c>
      <c r="AO156" s="58" t="str">
        <f ca="1">IF(OFFSET(B156,-MOD(ROW(B156),3),0)&lt;&gt;"",IF(RIGHT(G156,1)=")",VALUE(VLOOKUP(OFFSET(B156,-MOD(ROW(B156),3),0),'登録データ（女）'!B156,8,FALSE)),"0"),"0")</f>
        <v>0</v>
      </c>
      <c r="AP156" s="58">
        <f t="shared" ca="1" si="161"/>
        <v>0</v>
      </c>
      <c r="AQ156" s="58" t="str">
        <f t="shared" ref="AQ156" si="179">IF(AR156="","",RANK(AR156,$AR$18:$AR$467,1))</f>
        <v/>
      </c>
      <c r="AR156" s="58" t="str">
        <f>IF(R156="","",B156)</f>
        <v/>
      </c>
      <c r="AS156" s="58" t="str">
        <f t="shared" ref="AS156" si="180">IF(AT156="","",RANK(AT156,$AT$18:$AT$467,1))</f>
        <v/>
      </c>
      <c r="AT156" s="58" t="str">
        <f>IF(S156="","",B156)</f>
        <v/>
      </c>
      <c r="AU156" s="58" t="str">
        <f t="shared" ref="AU156" si="181">IF(AV156="","",RANK(AV156,$AV$18:$AV$467,1))</f>
        <v/>
      </c>
      <c r="AV156" s="58" t="str">
        <f>IF(OR(G156="七種競技",G157="七種競技",G158="七種競技"),B156,"")</f>
        <v/>
      </c>
      <c r="AW156" s="58"/>
      <c r="AX156" s="58">
        <f>B156</f>
        <v>0</v>
      </c>
      <c r="AY156" s="108">
        <f>B453</f>
        <v>0</v>
      </c>
      <c r="AZ156" s="58"/>
      <c r="BA156" s="58">
        <f t="shared" si="150"/>
        <v>0</v>
      </c>
      <c r="BE156" s="58" t="str">
        <f>IF(B156="","",VLOOKUP(B156,'登録データ（女）'!$A$3:$L$402,8))</f>
        <v/>
      </c>
      <c r="BF156" s="58" t="str">
        <f>IF(B156="","",VLOOKUP(B156,'登録データ（女）'!$A$3:$L$402,11))</f>
        <v/>
      </c>
      <c r="BG156" s="58" t="str">
        <f t="shared" si="168"/>
        <v/>
      </c>
      <c r="BI156" s="58">
        <f t="shared" si="162"/>
        <v>0</v>
      </c>
    </row>
    <row r="157" spans="1:61" ht="18" customHeight="1">
      <c r="A157" s="250"/>
      <c r="B157" s="433"/>
      <c r="C157" s="291"/>
      <c r="D157" s="291"/>
      <c r="E157" s="169"/>
      <c r="F157" s="58" t="s">
        <v>122</v>
      </c>
      <c r="G157" s="104"/>
      <c r="H157" s="17"/>
      <c r="I157" s="101"/>
      <c r="J157" s="107" t="str">
        <f t="shared" si="171"/>
        <v/>
      </c>
      <c r="K157" s="106"/>
      <c r="L157" s="107" t="str">
        <f t="shared" si="172"/>
        <v/>
      </c>
      <c r="M157" s="101"/>
      <c r="N157" s="101"/>
      <c r="O157" s="275"/>
      <c r="P157" s="276"/>
      <c r="Q157" s="276"/>
      <c r="R157" s="260"/>
      <c r="S157" s="297"/>
      <c r="V157" s="60"/>
      <c r="W157" s="58"/>
      <c r="X157" s="58"/>
      <c r="Y157" s="58"/>
      <c r="Z157" s="58"/>
      <c r="AA157" s="58"/>
      <c r="AB157" s="58"/>
      <c r="AC157" s="58"/>
      <c r="AD157" s="58">
        <f t="shared" ca="1" si="157"/>
        <v>0</v>
      </c>
      <c r="AE157" s="58">
        <f t="shared" si="170"/>
        <v>0</v>
      </c>
      <c r="AF157" s="58" t="str">
        <f>IF(G157="","0",VLOOKUP(G157,'登録データ（男）'!$V$4:$W$23,2,FALSE))</f>
        <v>0</v>
      </c>
      <c r="AG157" s="58" t="str">
        <f t="shared" si="158"/>
        <v>00</v>
      </c>
      <c r="AH157" s="58" t="str">
        <f>IF(G157="","0",IF(OR(RIGHT(G157,1)="m",RIGHT(G157,1)="H",RIGHT(G157,1)="W",RIGHT(G157,1)="C"),1,2))</f>
        <v>0</v>
      </c>
      <c r="AI157" s="58" t="str">
        <f t="shared" si="159"/>
        <v>000000</v>
      </c>
      <c r="AJ157" s="58" t="str">
        <f t="shared" ca="1" si="169"/>
        <v/>
      </c>
      <c r="AK157" s="58">
        <f t="shared" si="163"/>
        <v>0</v>
      </c>
      <c r="AL157" s="58" t="str">
        <f>IF(G157="","0",VALUE(VLOOKUP(G157,'登録データ（男）'!$V$4:$X$23,3,FALSE)))</f>
        <v>0</v>
      </c>
      <c r="AM157" s="58">
        <f t="shared" si="160"/>
        <v>0</v>
      </c>
      <c r="AN157" s="58">
        <f t="shared" si="164"/>
        <v>0</v>
      </c>
      <c r="AO157" s="58" t="str">
        <f ca="1">IF(OFFSET(B157,-MOD(ROW(B157),3),0)&lt;&gt;"",IF(RIGHT(G157,1)=")",VALUE(VLOOKUP(OFFSET(B157,-MOD(ROW(B157),3),0),'登録データ（女）'!B157,8,FALSE)),"0"),"0")</f>
        <v>0</v>
      </c>
      <c r="AP157" s="58">
        <f t="shared" ca="1" si="161"/>
        <v>0</v>
      </c>
      <c r="AQ157" s="58"/>
      <c r="AR157" s="58"/>
      <c r="AS157" s="58"/>
      <c r="AT157" s="58"/>
      <c r="AU157" s="58"/>
      <c r="AV157" s="58"/>
      <c r="AW157" s="58"/>
      <c r="AX157" s="58"/>
      <c r="AY157" s="108">
        <f>B456</f>
        <v>0</v>
      </c>
      <c r="AZ157" s="58"/>
      <c r="BA157" s="58">
        <f t="shared" si="150"/>
        <v>0</v>
      </c>
      <c r="BE157" s="58" t="str">
        <f>IF(B157="","",VLOOKUP(B157,'登録データ（女）'!$A$3:$L$402,8))</f>
        <v/>
      </c>
      <c r="BF157" s="58" t="str">
        <f>IF(B157="","",VLOOKUP(B157,'登録データ（女）'!$A$3:$L$402,11))</f>
        <v/>
      </c>
      <c r="BG157" s="58" t="str">
        <f t="shared" si="168"/>
        <v/>
      </c>
      <c r="BI157" s="58">
        <f t="shared" si="162"/>
        <v>0</v>
      </c>
    </row>
    <row r="158" spans="1:61" ht="18.75" customHeight="1" thickBot="1">
      <c r="A158" s="258"/>
      <c r="B158" s="434"/>
      <c r="C158" s="292"/>
      <c r="D158" s="292"/>
      <c r="E158" s="82" t="s">
        <v>461</v>
      </c>
      <c r="F158" s="78" t="s">
        <v>123</v>
      </c>
      <c r="G158" s="105"/>
      <c r="H158" s="175"/>
      <c r="I158" s="100"/>
      <c r="J158" s="64" t="str">
        <f t="shared" si="171"/>
        <v/>
      </c>
      <c r="K158" s="100"/>
      <c r="L158" s="64" t="str">
        <f t="shared" si="172"/>
        <v/>
      </c>
      <c r="M158" s="100"/>
      <c r="N158" s="100"/>
      <c r="O158" s="429"/>
      <c r="P158" s="430"/>
      <c r="Q158" s="431"/>
      <c r="R158" s="261"/>
      <c r="S158" s="298"/>
      <c r="V158" s="60"/>
      <c r="W158" s="58"/>
      <c r="X158" s="58"/>
      <c r="Y158" s="58"/>
      <c r="Z158" s="58"/>
      <c r="AA158" s="58"/>
      <c r="AB158" s="58"/>
      <c r="AC158" s="58"/>
      <c r="AD158" s="58">
        <f t="shared" ca="1" si="157"/>
        <v>0</v>
      </c>
      <c r="AE158" s="58">
        <f t="shared" si="170"/>
        <v>0</v>
      </c>
      <c r="AF158" s="58" t="str">
        <f>IF(G158="","0",VLOOKUP(G158,'登録データ（男）'!$V$4:$W$23,2,FALSE))</f>
        <v>0</v>
      </c>
      <c r="AG158" s="58" t="str">
        <f t="shared" si="158"/>
        <v>00</v>
      </c>
      <c r="AH158" s="58" t="str">
        <f>IF(G158="","0",IF(OR(RIGHT(G158,1)="m",RIGHT(G158,1)="H",RIGHT(G158,1)="W",RIGHT(G158,1)="C"),1,2))</f>
        <v>0</v>
      </c>
      <c r="AI158" s="58" t="str">
        <f t="shared" si="159"/>
        <v>000000</v>
      </c>
      <c r="AJ158" s="58" t="str">
        <f t="shared" ca="1" si="169"/>
        <v/>
      </c>
      <c r="AK158" s="58">
        <f t="shared" si="163"/>
        <v>0</v>
      </c>
      <c r="AL158" s="58" t="str">
        <f>IF(G158="","0",VALUE(VLOOKUP(G158,'登録データ（男）'!$V$4:$X$23,3,FALSE)))</f>
        <v>0</v>
      </c>
      <c r="AM158" s="58">
        <f t="shared" si="160"/>
        <v>0</v>
      </c>
      <c r="AN158" s="58">
        <f t="shared" si="164"/>
        <v>0</v>
      </c>
      <c r="AO158" s="58" t="str">
        <f ca="1">IF(OFFSET(B158,-MOD(ROW(B158),3),0)&lt;&gt;"",IF(RIGHT(G158,1)=")",VALUE(VLOOKUP(OFFSET(B158,-MOD(ROW(B158),3),0),'登録データ（女）'!B158,8,FALSE)),"0"),"0")</f>
        <v>0</v>
      </c>
      <c r="AP158" s="58">
        <f t="shared" ca="1" si="161"/>
        <v>0</v>
      </c>
      <c r="AQ158" s="58"/>
      <c r="AR158" s="58"/>
      <c r="AS158" s="58"/>
      <c r="AT158" s="58"/>
      <c r="AU158" s="58"/>
      <c r="AV158" s="58"/>
      <c r="AW158" s="58"/>
      <c r="AX158" s="58"/>
      <c r="AY158" s="108">
        <f>B459</f>
        <v>0</v>
      </c>
      <c r="AZ158" s="58"/>
      <c r="BA158" s="58">
        <f t="shared" si="150"/>
        <v>0</v>
      </c>
      <c r="BE158" s="58" t="str">
        <f>IF(B158="","",VLOOKUP(B158,'登録データ（女）'!$A$3:$L$402,8))</f>
        <v/>
      </c>
      <c r="BF158" s="58" t="str">
        <f>IF(B158="","",VLOOKUP(B158,'登録データ（女）'!$A$3:$L$402,11))</f>
        <v/>
      </c>
      <c r="BG158" s="58" t="str">
        <f t="shared" si="168"/>
        <v/>
      </c>
      <c r="BI158" s="58">
        <f t="shared" si="162"/>
        <v>0</v>
      </c>
    </row>
    <row r="159" spans="1:61" ht="18" customHeight="1" thickTop="1">
      <c r="A159" s="257">
        <v>48</v>
      </c>
      <c r="B159" s="432"/>
      <c r="C159" s="290" t="str">
        <f>IF(B159="","",VLOOKUP(B159,'登録データ（女）'!$A$3:$X$2000,2,FALSE))</f>
        <v/>
      </c>
      <c r="D159" s="290" t="str">
        <f>IF(B159="","",VLOOKUP(B159,'登録データ（女）'!$A$3:$X$2000,3,FALSE))</f>
        <v/>
      </c>
      <c r="E159" s="74" t="str">
        <f>IF(B159="","",VLOOKUP(B159,'登録データ（女）'!$A$3:$X$2000,7,FALSE))</f>
        <v/>
      </c>
      <c r="F159" s="72" t="s">
        <v>121</v>
      </c>
      <c r="G159" s="104"/>
      <c r="H159" s="17"/>
      <c r="I159" s="106"/>
      <c r="J159" s="107" t="str">
        <f t="shared" si="171"/>
        <v/>
      </c>
      <c r="K159" s="106"/>
      <c r="L159" s="107" t="str">
        <f t="shared" si="172"/>
        <v/>
      </c>
      <c r="M159" s="106"/>
      <c r="N159" s="106"/>
      <c r="O159" s="247"/>
      <c r="P159" s="248"/>
      <c r="Q159" s="248"/>
      <c r="R159" s="259"/>
      <c r="S159" s="296"/>
      <c r="V159" s="60"/>
      <c r="W159" s="58">
        <f>IF(B159="",0,IF(VLOOKUP(B159,'登録データ（女）'!$A$3:$AT$2000,28,FALSE)=1,0,1))</f>
        <v>0</v>
      </c>
      <c r="X159" s="58">
        <f>IF(B159="",1,0)</f>
        <v>1</v>
      </c>
      <c r="Y159" s="58">
        <f>IF(C159="",1,0)</f>
        <v>1</v>
      </c>
      <c r="Z159" s="58">
        <f>IF(D159="",1,0)</f>
        <v>1</v>
      </c>
      <c r="AA159" s="58">
        <f>IF(E159="",1,0)</f>
        <v>1</v>
      </c>
      <c r="AB159" s="58">
        <f>IF(E160="",1,0)</f>
        <v>1</v>
      </c>
      <c r="AC159" s="58">
        <f>SUM(X159:AB159)</f>
        <v>5</v>
      </c>
      <c r="AD159" s="58">
        <f t="shared" ca="1" si="157"/>
        <v>0</v>
      </c>
      <c r="AE159" s="58">
        <f t="shared" si="170"/>
        <v>0</v>
      </c>
      <c r="AF159" s="58" t="str">
        <f>IF(G159="","0",VLOOKUP(G159,'登録データ（男）'!$V$4:$W$23,2,FALSE))</f>
        <v>0</v>
      </c>
      <c r="AG159" s="58" t="str">
        <f t="shared" si="158"/>
        <v>00</v>
      </c>
      <c r="AH159" s="58" t="str">
        <f>IF(G159="","0",IF(OR(RIGHT(G159,1)="m",RIGHT(G159,1)="H",RIGHT(G159,1)="W",RIGHT(G159,1)="C",RIGHT(G159,1)=")"),1,2))</f>
        <v>0</v>
      </c>
      <c r="AI159" s="58" t="str">
        <f t="shared" si="159"/>
        <v>000000</v>
      </c>
      <c r="AJ159" s="58" t="str">
        <f t="shared" ca="1" si="169"/>
        <v/>
      </c>
      <c r="AK159" s="58">
        <f t="shared" si="163"/>
        <v>0</v>
      </c>
      <c r="AL159" s="58" t="str">
        <f>IF(G159="","0",VALUE(VLOOKUP(G159,'登録データ（男）'!$V$4:$X$23,3,FALSE)))</f>
        <v>0</v>
      </c>
      <c r="AM159" s="58">
        <f t="shared" si="160"/>
        <v>0</v>
      </c>
      <c r="AN159" s="58">
        <f t="shared" si="164"/>
        <v>0</v>
      </c>
      <c r="AO159" s="58" t="str">
        <f ca="1">IF(OFFSET(B159,-MOD(ROW(B159),3),0)&lt;&gt;"",IF(RIGHT(G159,1)=")",VALUE(VLOOKUP(OFFSET(B159,-MOD(ROW(B159),3),0),'登録データ（女）'!B159,8,FALSE)),"0"),"0")</f>
        <v>0</v>
      </c>
      <c r="AP159" s="58">
        <f t="shared" ca="1" si="161"/>
        <v>0</v>
      </c>
      <c r="AQ159" s="58" t="str">
        <f t="shared" ref="AQ159" si="182">IF(AR159="","",RANK(AR159,$AR$18:$AR$467,1))</f>
        <v/>
      </c>
      <c r="AR159" s="58" t="str">
        <f>IF(R159="","",B159)</f>
        <v/>
      </c>
      <c r="AS159" s="58" t="str">
        <f t="shared" ref="AS159" si="183">IF(AT159="","",RANK(AT159,$AT$18:$AT$467,1))</f>
        <v/>
      </c>
      <c r="AT159" s="58" t="str">
        <f>IF(S159="","",B159)</f>
        <v/>
      </c>
      <c r="AU159" s="58" t="str">
        <f t="shared" ref="AU159" si="184">IF(AV159="","",RANK(AV159,$AV$18:$AV$467,1))</f>
        <v/>
      </c>
      <c r="AV159" s="58" t="str">
        <f>IF(OR(G159="七種競技",G160="七種競技",G161="七種競技"),B159,"")</f>
        <v/>
      </c>
      <c r="AW159" s="58"/>
      <c r="AX159" s="58">
        <f>B159</f>
        <v>0</v>
      </c>
      <c r="AY159" s="108">
        <f>B462</f>
        <v>0</v>
      </c>
      <c r="AZ159" s="58"/>
      <c r="BA159" s="58">
        <f t="shared" si="150"/>
        <v>0</v>
      </c>
      <c r="BE159" s="58" t="str">
        <f>IF(B159="","",VLOOKUP(B159,'登録データ（女）'!$A$3:$L$402,8))</f>
        <v/>
      </c>
      <c r="BF159" s="58" t="str">
        <f>IF(B159="","",VLOOKUP(B159,'登録データ（女）'!$A$3:$L$402,11))</f>
        <v/>
      </c>
      <c r="BG159" s="58" t="str">
        <f t="shared" si="168"/>
        <v/>
      </c>
      <c r="BI159" s="58">
        <f t="shared" si="162"/>
        <v>0</v>
      </c>
    </row>
    <row r="160" spans="1:61" ht="18" customHeight="1">
      <c r="A160" s="250"/>
      <c r="B160" s="433"/>
      <c r="C160" s="291"/>
      <c r="D160" s="291"/>
      <c r="E160" s="169"/>
      <c r="F160" s="58" t="s">
        <v>122</v>
      </c>
      <c r="G160" s="104"/>
      <c r="H160" s="17"/>
      <c r="I160" s="101"/>
      <c r="J160" s="107" t="str">
        <f t="shared" si="171"/>
        <v/>
      </c>
      <c r="K160" s="106"/>
      <c r="L160" s="107" t="str">
        <f t="shared" si="172"/>
        <v/>
      </c>
      <c r="M160" s="101"/>
      <c r="N160" s="101"/>
      <c r="O160" s="275"/>
      <c r="P160" s="276"/>
      <c r="Q160" s="276"/>
      <c r="R160" s="260"/>
      <c r="S160" s="297"/>
      <c r="V160" s="60"/>
      <c r="W160" s="58"/>
      <c r="X160" s="58"/>
      <c r="Y160" s="58"/>
      <c r="Z160" s="58"/>
      <c r="AA160" s="58"/>
      <c r="AB160" s="58"/>
      <c r="AC160" s="58"/>
      <c r="AD160" s="58">
        <f t="shared" ca="1" si="157"/>
        <v>0</v>
      </c>
      <c r="AE160" s="58">
        <f t="shared" si="170"/>
        <v>0</v>
      </c>
      <c r="AF160" s="58" t="str">
        <f>IF(G160="","0",VLOOKUP(G160,'登録データ（男）'!$V$4:$W$23,2,FALSE))</f>
        <v>0</v>
      </c>
      <c r="AG160" s="58" t="str">
        <f t="shared" si="158"/>
        <v>00</v>
      </c>
      <c r="AH160" s="58" t="str">
        <f>IF(G160="","0",IF(OR(RIGHT(G160,1)="m",RIGHT(G160,1)="H",RIGHT(G160,1)="W",RIGHT(G160,1)="C"),1,2))</f>
        <v>0</v>
      </c>
      <c r="AI160" s="58" t="str">
        <f t="shared" si="159"/>
        <v>000000</v>
      </c>
      <c r="AJ160" s="58" t="str">
        <f t="shared" ca="1" si="169"/>
        <v/>
      </c>
      <c r="AK160" s="58">
        <f t="shared" si="163"/>
        <v>0</v>
      </c>
      <c r="AL160" s="58" t="str">
        <f>IF(G160="","0",VALUE(VLOOKUP(G160,'登録データ（男）'!$V$4:$X$23,3,FALSE)))</f>
        <v>0</v>
      </c>
      <c r="AM160" s="58">
        <f t="shared" si="160"/>
        <v>0</v>
      </c>
      <c r="AN160" s="58">
        <f t="shared" si="164"/>
        <v>0</v>
      </c>
      <c r="AO160" s="58" t="str">
        <f ca="1">IF(OFFSET(B160,-MOD(ROW(B160),3),0)&lt;&gt;"",IF(RIGHT(G160,1)=")",VALUE(VLOOKUP(OFFSET(B160,-MOD(ROW(B160),3),0),'登録データ（女）'!B160,8,FALSE)),"0"),"0")</f>
        <v>0</v>
      </c>
      <c r="AP160" s="58">
        <f t="shared" ca="1" si="161"/>
        <v>0</v>
      </c>
      <c r="AQ160" s="58"/>
      <c r="AR160" s="58"/>
      <c r="AS160" s="58"/>
      <c r="AT160" s="58"/>
      <c r="AU160" s="58"/>
      <c r="AV160" s="58"/>
      <c r="AW160" s="58"/>
      <c r="AX160" s="58"/>
      <c r="AY160" s="108">
        <f>B465</f>
        <v>0</v>
      </c>
      <c r="AZ160" s="58"/>
      <c r="BA160" s="58">
        <f t="shared" si="150"/>
        <v>0</v>
      </c>
      <c r="BE160" s="58" t="str">
        <f>IF(B160="","",VLOOKUP(B160,'登録データ（女）'!$A$3:$L$402,8))</f>
        <v/>
      </c>
      <c r="BF160" s="58" t="str">
        <f>IF(B160="","",VLOOKUP(B160,'登録データ（女）'!$A$3:$L$402,11))</f>
        <v/>
      </c>
      <c r="BG160" s="58" t="str">
        <f t="shared" si="168"/>
        <v/>
      </c>
      <c r="BI160" s="58">
        <f t="shared" si="162"/>
        <v>0</v>
      </c>
    </row>
    <row r="161" spans="1:61" ht="18.75" customHeight="1" thickBot="1">
      <c r="A161" s="258"/>
      <c r="B161" s="434"/>
      <c r="C161" s="292"/>
      <c r="D161" s="292"/>
      <c r="E161" s="82" t="s">
        <v>461</v>
      </c>
      <c r="F161" s="78" t="s">
        <v>123</v>
      </c>
      <c r="G161" s="105"/>
      <c r="H161" s="175"/>
      <c r="I161" s="100"/>
      <c r="J161" s="64" t="str">
        <f t="shared" si="171"/>
        <v/>
      </c>
      <c r="K161" s="100"/>
      <c r="L161" s="64" t="str">
        <f t="shared" si="172"/>
        <v/>
      </c>
      <c r="M161" s="100"/>
      <c r="N161" s="100"/>
      <c r="O161" s="429"/>
      <c r="P161" s="430"/>
      <c r="Q161" s="431"/>
      <c r="R161" s="261"/>
      <c r="S161" s="298"/>
      <c r="V161" s="60"/>
      <c r="W161" s="58"/>
      <c r="X161" s="58"/>
      <c r="Y161" s="58"/>
      <c r="Z161" s="58"/>
      <c r="AA161" s="58"/>
      <c r="AB161" s="58"/>
      <c r="AC161" s="58"/>
      <c r="AD161" s="58">
        <f t="shared" ca="1" si="157"/>
        <v>0</v>
      </c>
      <c r="AE161" s="58">
        <f t="shared" si="170"/>
        <v>0</v>
      </c>
      <c r="AF161" s="58" t="str">
        <f>IF(G161="","0",VLOOKUP(G161,'登録データ（男）'!$V$4:$W$23,2,FALSE))</f>
        <v>0</v>
      </c>
      <c r="AG161" s="58" t="str">
        <f t="shared" si="158"/>
        <v>00</v>
      </c>
      <c r="AH161" s="58" t="str">
        <f>IF(G161="","0",IF(OR(RIGHT(G161,1)="m",RIGHT(G161,1)="H",RIGHT(G161,1)="W",RIGHT(G161,1)="C"),1,2))</f>
        <v>0</v>
      </c>
      <c r="AI161" s="58" t="str">
        <f t="shared" si="159"/>
        <v>000000</v>
      </c>
      <c r="AJ161" s="58" t="str">
        <f t="shared" ca="1" si="169"/>
        <v/>
      </c>
      <c r="AK161" s="58">
        <f t="shared" si="163"/>
        <v>0</v>
      </c>
      <c r="AL161" s="58" t="str">
        <f>IF(G161="","0",VALUE(VLOOKUP(G161,'登録データ（男）'!$V$4:$X$23,3,FALSE)))</f>
        <v>0</v>
      </c>
      <c r="AM161" s="58">
        <f t="shared" si="160"/>
        <v>0</v>
      </c>
      <c r="AN161" s="58">
        <f t="shared" si="164"/>
        <v>0</v>
      </c>
      <c r="AO161" s="58" t="str">
        <f ca="1">IF(OFFSET(B161,-MOD(ROW(B161),3),0)&lt;&gt;"",IF(RIGHT(G161,1)=")",VALUE(VLOOKUP(OFFSET(B161,-MOD(ROW(B161),3),0),'登録データ（女）'!B161,8,FALSE)),"0"),"0")</f>
        <v>0</v>
      </c>
      <c r="AP161" s="58">
        <f t="shared" ca="1" si="161"/>
        <v>0</v>
      </c>
      <c r="AQ161" s="58"/>
      <c r="AR161" s="58"/>
      <c r="AS161" s="58"/>
      <c r="AT161" s="58"/>
      <c r="AU161" s="58"/>
      <c r="AV161" s="58"/>
      <c r="AW161" s="58"/>
      <c r="AX161" s="58"/>
      <c r="BE161" s="58" t="str">
        <f>IF(B161="","",VLOOKUP(B161,'登録データ（女）'!$A$3:$L$402,8))</f>
        <v/>
      </c>
      <c r="BF161" s="58" t="str">
        <f>IF(B161="","",VLOOKUP(B161,'登録データ（女）'!$A$3:$L$402,11))</f>
        <v/>
      </c>
      <c r="BG161" s="58" t="str">
        <f t="shared" si="168"/>
        <v/>
      </c>
      <c r="BI161" s="58">
        <f t="shared" si="162"/>
        <v>0</v>
      </c>
    </row>
    <row r="162" spans="1:61" ht="18" customHeight="1" thickTop="1">
      <c r="A162" s="257">
        <v>49</v>
      </c>
      <c r="B162" s="432"/>
      <c r="C162" s="290" t="str">
        <f>IF(B162="","",VLOOKUP(B162,'登録データ（女）'!$A$3:$X$2000,2,FALSE))</f>
        <v/>
      </c>
      <c r="D162" s="290" t="str">
        <f>IF(B162="","",VLOOKUP(B162,'登録データ（女）'!$A$3:$X$2000,3,FALSE))</f>
        <v/>
      </c>
      <c r="E162" s="74" t="str">
        <f>IF(B162="","",VLOOKUP(B162,'登録データ（女）'!$A$3:$X$2000,7,FALSE))</f>
        <v/>
      </c>
      <c r="F162" s="72" t="s">
        <v>121</v>
      </c>
      <c r="G162" s="104"/>
      <c r="H162" s="17"/>
      <c r="I162" s="106"/>
      <c r="J162" s="107" t="str">
        <f t="shared" si="171"/>
        <v/>
      </c>
      <c r="K162" s="106"/>
      <c r="L162" s="107" t="str">
        <f t="shared" si="172"/>
        <v/>
      </c>
      <c r="M162" s="106"/>
      <c r="N162" s="106"/>
      <c r="O162" s="247"/>
      <c r="P162" s="248"/>
      <c r="Q162" s="248"/>
      <c r="R162" s="259"/>
      <c r="S162" s="296"/>
      <c r="V162" s="60"/>
      <c r="W162" s="58">
        <f>IF(B162="",0,IF(VLOOKUP(B162,'登録データ（女）'!$A$3:$AT$2000,28,FALSE)=1,0,1))</f>
        <v>0</v>
      </c>
      <c r="X162" s="58">
        <f>IF(B162="",1,0)</f>
        <v>1</v>
      </c>
      <c r="Y162" s="58">
        <f>IF(C162="",1,0)</f>
        <v>1</v>
      </c>
      <c r="Z162" s="58">
        <f>IF(D162="",1,0)</f>
        <v>1</v>
      </c>
      <c r="AA162" s="58">
        <f>IF(E162="",1,0)</f>
        <v>1</v>
      </c>
      <c r="AB162" s="58">
        <f>IF(E163="",1,0)</f>
        <v>1</v>
      </c>
      <c r="AC162" s="58">
        <f>SUM(X162:AB162)</f>
        <v>5</v>
      </c>
      <c r="AD162" s="58">
        <f t="shared" ca="1" si="157"/>
        <v>0</v>
      </c>
      <c r="AE162" s="58">
        <f t="shared" si="170"/>
        <v>0</v>
      </c>
      <c r="AF162" s="58" t="str">
        <f>IF(G162="","0",VLOOKUP(G162,'登録データ（男）'!$V$4:$W$23,2,FALSE))</f>
        <v>0</v>
      </c>
      <c r="AG162" s="58" t="str">
        <f t="shared" si="158"/>
        <v>00</v>
      </c>
      <c r="AH162" s="58" t="str">
        <f>IF(G162="","0",IF(OR(RIGHT(G162,1)="m",RIGHT(G162,1)="H",RIGHT(G162,1)="W",RIGHT(G162,1)="C",RIGHT(G162,1)=")"),1,2))</f>
        <v>0</v>
      </c>
      <c r="AI162" s="58" t="str">
        <f t="shared" si="159"/>
        <v>000000</v>
      </c>
      <c r="AJ162" s="58" t="str">
        <f t="shared" ca="1" si="169"/>
        <v/>
      </c>
      <c r="AK162" s="58">
        <f t="shared" si="163"/>
        <v>0</v>
      </c>
      <c r="AL162" s="58" t="str">
        <f>IF(G162="","0",VALUE(VLOOKUP(G162,'登録データ（男）'!$V$4:$X$23,3,FALSE)))</f>
        <v>0</v>
      </c>
      <c r="AM162" s="58">
        <f t="shared" si="160"/>
        <v>0</v>
      </c>
      <c r="AN162" s="58">
        <f t="shared" si="164"/>
        <v>0</v>
      </c>
      <c r="AO162" s="58" t="str">
        <f ca="1">IF(OFFSET(B162,-MOD(ROW(B162),3),0)&lt;&gt;"",IF(RIGHT(G162,1)=")",VALUE(VLOOKUP(OFFSET(B162,-MOD(ROW(B162),3),0),'登録データ（女）'!B162,8,FALSE)),"0"),"0")</f>
        <v>0</v>
      </c>
      <c r="AP162" s="58">
        <f t="shared" ca="1" si="161"/>
        <v>0</v>
      </c>
      <c r="AQ162" s="58" t="str">
        <f t="shared" ref="AQ162" si="185">IF(AR162="","",RANK(AR162,$AR$18:$AR$467,1))</f>
        <v/>
      </c>
      <c r="AR162" s="58" t="str">
        <f>IF(R162="","",B162)</f>
        <v/>
      </c>
      <c r="AS162" s="58" t="str">
        <f t="shared" ref="AS162" si="186">IF(AT162="","",RANK(AT162,$AT$18:$AT$467,1))</f>
        <v/>
      </c>
      <c r="AT162" s="58" t="str">
        <f>IF(S162="","",B162)</f>
        <v/>
      </c>
      <c r="AU162" s="58" t="str">
        <f t="shared" ref="AU162" si="187">IF(AV162="","",RANK(AV162,$AV$18:$AV$467,1))</f>
        <v/>
      </c>
      <c r="AV162" s="58" t="str">
        <f>IF(OR(G162="七種競技",G163="七種競技",G164="七種競技"),B162,"")</f>
        <v/>
      </c>
      <c r="AW162" s="58"/>
      <c r="AX162" s="58">
        <f>B162</f>
        <v>0</v>
      </c>
      <c r="BE162" s="58" t="str">
        <f>IF(B162="","",VLOOKUP(B162,'登録データ（女）'!$A$3:$L$402,8))</f>
        <v/>
      </c>
      <c r="BF162" s="58" t="str">
        <f>IF(B162="","",VLOOKUP(B162,'登録データ（女）'!$A$3:$L$402,11))</f>
        <v/>
      </c>
      <c r="BG162" s="58" t="str">
        <f t="shared" si="168"/>
        <v/>
      </c>
      <c r="BI162" s="58">
        <f t="shared" si="162"/>
        <v>0</v>
      </c>
    </row>
    <row r="163" spans="1:61" ht="18" customHeight="1">
      <c r="A163" s="250"/>
      <c r="B163" s="433"/>
      <c r="C163" s="291"/>
      <c r="D163" s="291"/>
      <c r="E163" s="169"/>
      <c r="F163" s="58" t="s">
        <v>122</v>
      </c>
      <c r="G163" s="104"/>
      <c r="H163" s="17"/>
      <c r="I163" s="101"/>
      <c r="J163" s="107" t="str">
        <f t="shared" si="171"/>
        <v/>
      </c>
      <c r="K163" s="106"/>
      <c r="L163" s="107" t="str">
        <f t="shared" si="172"/>
        <v/>
      </c>
      <c r="M163" s="101"/>
      <c r="N163" s="101"/>
      <c r="O163" s="275"/>
      <c r="P163" s="276"/>
      <c r="Q163" s="276"/>
      <c r="R163" s="260"/>
      <c r="S163" s="297"/>
      <c r="V163" s="60"/>
      <c r="W163" s="58"/>
      <c r="X163" s="58"/>
      <c r="Y163" s="58"/>
      <c r="Z163" s="58"/>
      <c r="AA163" s="58"/>
      <c r="AB163" s="58"/>
      <c r="AC163" s="58"/>
      <c r="AD163" s="58">
        <f t="shared" ca="1" si="157"/>
        <v>0</v>
      </c>
      <c r="AE163" s="58">
        <f t="shared" si="170"/>
        <v>0</v>
      </c>
      <c r="AF163" s="58" t="str">
        <f>IF(G163="","0",VLOOKUP(G163,'登録データ（男）'!$V$4:$W$23,2,FALSE))</f>
        <v>0</v>
      </c>
      <c r="AG163" s="58" t="str">
        <f t="shared" si="158"/>
        <v>00</v>
      </c>
      <c r="AH163" s="58" t="str">
        <f>IF(G163="","0",IF(OR(RIGHT(G163,1)="m",RIGHT(G163,1)="H",RIGHT(G163,1)="W",RIGHT(G163,1)="C"),1,2))</f>
        <v>0</v>
      </c>
      <c r="AI163" s="58" t="str">
        <f t="shared" si="159"/>
        <v>000000</v>
      </c>
      <c r="AJ163" s="58" t="str">
        <f t="shared" ca="1" si="169"/>
        <v/>
      </c>
      <c r="AK163" s="58">
        <f t="shared" si="163"/>
        <v>0</v>
      </c>
      <c r="AL163" s="58" t="str">
        <f>IF(G163="","0",VALUE(VLOOKUP(G163,'登録データ（男）'!$V$4:$X$23,3,FALSE)))</f>
        <v>0</v>
      </c>
      <c r="AM163" s="58">
        <f t="shared" si="160"/>
        <v>0</v>
      </c>
      <c r="AN163" s="58">
        <f t="shared" si="164"/>
        <v>0</v>
      </c>
      <c r="AO163" s="58" t="str">
        <f ca="1">IF(OFFSET(B163,-MOD(ROW(B163),3),0)&lt;&gt;"",IF(RIGHT(G163,1)=")",VALUE(VLOOKUP(OFFSET(B163,-MOD(ROW(B163),3),0),'登録データ（女）'!B163,8,FALSE)),"0"),"0")</f>
        <v>0</v>
      </c>
      <c r="AP163" s="58">
        <f t="shared" ca="1" si="161"/>
        <v>0</v>
      </c>
      <c r="AQ163" s="58"/>
      <c r="AR163" s="58"/>
      <c r="AS163" s="58"/>
      <c r="AT163" s="58"/>
      <c r="AU163" s="58"/>
      <c r="AV163" s="58"/>
      <c r="AW163" s="58"/>
      <c r="AX163" s="58"/>
      <c r="BE163" s="58" t="str">
        <f>IF(B163="","",VLOOKUP(B163,'登録データ（女）'!$A$3:$L$402,8))</f>
        <v/>
      </c>
      <c r="BF163" s="58" t="str">
        <f>IF(B163="","",VLOOKUP(B163,'登録データ（女）'!$A$3:$L$402,11))</f>
        <v/>
      </c>
      <c r="BG163" s="58" t="str">
        <f t="shared" si="168"/>
        <v/>
      </c>
      <c r="BI163" s="58">
        <f t="shared" si="162"/>
        <v>0</v>
      </c>
    </row>
    <row r="164" spans="1:61" ht="18.75" customHeight="1" thickBot="1">
      <c r="A164" s="258"/>
      <c r="B164" s="434"/>
      <c r="C164" s="292"/>
      <c r="D164" s="292"/>
      <c r="E164" s="82" t="s">
        <v>461</v>
      </c>
      <c r="F164" s="78" t="s">
        <v>123</v>
      </c>
      <c r="G164" s="105"/>
      <c r="H164" s="175"/>
      <c r="I164" s="100"/>
      <c r="J164" s="64" t="str">
        <f t="shared" si="171"/>
        <v/>
      </c>
      <c r="K164" s="100"/>
      <c r="L164" s="64" t="str">
        <f t="shared" si="172"/>
        <v/>
      </c>
      <c r="M164" s="100"/>
      <c r="N164" s="100"/>
      <c r="O164" s="429"/>
      <c r="P164" s="430"/>
      <c r="Q164" s="431"/>
      <c r="R164" s="261"/>
      <c r="S164" s="298"/>
      <c r="V164" s="60"/>
      <c r="W164" s="58"/>
      <c r="X164" s="58"/>
      <c r="Y164" s="58"/>
      <c r="Z164" s="58"/>
      <c r="AA164" s="58"/>
      <c r="AB164" s="58"/>
      <c r="AC164" s="58"/>
      <c r="AD164" s="58">
        <f t="shared" ca="1" si="157"/>
        <v>0</v>
      </c>
      <c r="AE164" s="58">
        <f t="shared" si="170"/>
        <v>0</v>
      </c>
      <c r="AF164" s="58" t="str">
        <f>IF(G164="","0",VLOOKUP(G164,'登録データ（男）'!$V$4:$W$23,2,FALSE))</f>
        <v>0</v>
      </c>
      <c r="AG164" s="58" t="str">
        <f t="shared" si="158"/>
        <v>00</v>
      </c>
      <c r="AH164" s="58" t="str">
        <f>IF(G164="","0",IF(OR(RIGHT(G164,1)="m",RIGHT(G164,1)="H",RIGHT(G164,1)="W",RIGHT(G164,1)="C"),1,2))</f>
        <v>0</v>
      </c>
      <c r="AI164" s="58" t="str">
        <f t="shared" si="159"/>
        <v>000000</v>
      </c>
      <c r="AJ164" s="58" t="str">
        <f t="shared" ca="1" si="169"/>
        <v/>
      </c>
      <c r="AK164" s="58">
        <f t="shared" si="163"/>
        <v>0</v>
      </c>
      <c r="AL164" s="58" t="str">
        <f>IF(G164="","0",VALUE(VLOOKUP(G164,'登録データ（男）'!$V$4:$X$23,3,FALSE)))</f>
        <v>0</v>
      </c>
      <c r="AM164" s="58">
        <f t="shared" si="160"/>
        <v>0</v>
      </c>
      <c r="AN164" s="58">
        <f t="shared" si="164"/>
        <v>0</v>
      </c>
      <c r="AO164" s="58" t="str">
        <f ca="1">IF(OFFSET(B164,-MOD(ROW(B164),3),0)&lt;&gt;"",IF(RIGHT(G164,1)=")",VALUE(VLOOKUP(OFFSET(B164,-MOD(ROW(B164),3),0),'登録データ（女）'!B164,8,FALSE)),"0"),"0")</f>
        <v>0</v>
      </c>
      <c r="AP164" s="58">
        <f t="shared" ca="1" si="161"/>
        <v>0</v>
      </c>
      <c r="AQ164" s="58"/>
      <c r="AR164" s="58"/>
      <c r="AS164" s="58"/>
      <c r="AT164" s="58"/>
      <c r="AU164" s="58"/>
      <c r="AV164" s="58"/>
      <c r="AW164" s="58"/>
      <c r="AX164" s="58"/>
      <c r="BE164" s="58" t="str">
        <f>IF(B164="","",VLOOKUP(B164,'登録データ（女）'!$A$3:$L$402,8))</f>
        <v/>
      </c>
      <c r="BF164" s="58" t="str">
        <f>IF(B164="","",VLOOKUP(B164,'登録データ（女）'!$A$3:$L$402,11))</f>
        <v/>
      </c>
      <c r="BG164" s="58" t="str">
        <f t="shared" si="168"/>
        <v/>
      </c>
      <c r="BI164" s="58">
        <f t="shared" si="162"/>
        <v>0</v>
      </c>
    </row>
    <row r="165" spans="1:61" ht="18" customHeight="1" thickTop="1">
      <c r="A165" s="257">
        <v>50</v>
      </c>
      <c r="B165" s="432"/>
      <c r="C165" s="290" t="str">
        <f>IF(B165="","",VLOOKUP(B165,'登録データ（女）'!$A$3:$X$2000,2,FALSE))</f>
        <v/>
      </c>
      <c r="D165" s="290" t="str">
        <f>IF(B165="","",VLOOKUP(B165,'登録データ（女）'!$A$3:$X$2000,3,FALSE))</f>
        <v/>
      </c>
      <c r="E165" s="74" t="str">
        <f>IF(B165="","",VLOOKUP(B165,'登録データ（女）'!$A$3:$X$2000,7,FALSE))</f>
        <v/>
      </c>
      <c r="F165" s="72" t="s">
        <v>121</v>
      </c>
      <c r="G165" s="104"/>
      <c r="H165" s="17"/>
      <c r="I165" s="106"/>
      <c r="J165" s="107" t="str">
        <f t="shared" si="171"/>
        <v/>
      </c>
      <c r="K165" s="106"/>
      <c r="L165" s="107" t="str">
        <f t="shared" si="172"/>
        <v/>
      </c>
      <c r="M165" s="106"/>
      <c r="N165" s="106"/>
      <c r="O165" s="247"/>
      <c r="P165" s="248"/>
      <c r="Q165" s="248"/>
      <c r="R165" s="259"/>
      <c r="S165" s="296"/>
      <c r="V165" s="60"/>
      <c r="W165" s="58">
        <f>IF(B165="",0,IF(VLOOKUP(B165,'登録データ（女）'!$A$3:$AT$2000,28,FALSE)=1,0,1))</f>
        <v>0</v>
      </c>
      <c r="X165" s="58">
        <f>IF(B165="",1,0)</f>
        <v>1</v>
      </c>
      <c r="Y165" s="58">
        <f>IF(C165="",1,0)</f>
        <v>1</v>
      </c>
      <c r="Z165" s="58">
        <f>IF(D165="",1,0)</f>
        <v>1</v>
      </c>
      <c r="AA165" s="58">
        <f>IF(E165="",1,0)</f>
        <v>1</v>
      </c>
      <c r="AB165" s="58">
        <f>IF(E166="",1,0)</f>
        <v>1</v>
      </c>
      <c r="AC165" s="58">
        <f>SUM(X165:AB165)</f>
        <v>5</v>
      </c>
      <c r="AD165" s="58">
        <f t="shared" ca="1" si="157"/>
        <v>0</v>
      </c>
      <c r="AE165" s="58">
        <f t="shared" si="170"/>
        <v>0</v>
      </c>
      <c r="AF165" s="58" t="str">
        <f>IF(G165="","0",VLOOKUP(G165,'登録データ（男）'!$V$4:$W$23,2,FALSE))</f>
        <v>0</v>
      </c>
      <c r="AG165" s="58" t="str">
        <f t="shared" si="158"/>
        <v>00</v>
      </c>
      <c r="AH165" s="58" t="str">
        <f>IF(G165="","0",IF(OR(RIGHT(G165,1)="m",RIGHT(G165,1)="H",RIGHT(G165,1)="W",RIGHT(G165,1)="C",RIGHT(G165,1)=")"),1,2))</f>
        <v>0</v>
      </c>
      <c r="AI165" s="58" t="str">
        <f t="shared" si="159"/>
        <v>000000</v>
      </c>
      <c r="AJ165" s="58" t="str">
        <f t="shared" ca="1" si="169"/>
        <v/>
      </c>
      <c r="AK165" s="58">
        <f t="shared" si="163"/>
        <v>0</v>
      </c>
      <c r="AL165" s="58" t="str">
        <f>IF(G165="","0",VALUE(VLOOKUP(G165,'登録データ（男）'!$V$4:$X$23,3,FALSE)))</f>
        <v>0</v>
      </c>
      <c r="AM165" s="58">
        <f t="shared" si="160"/>
        <v>0</v>
      </c>
      <c r="AN165" s="58">
        <f t="shared" si="164"/>
        <v>0</v>
      </c>
      <c r="AO165" s="58" t="str">
        <f ca="1">IF(OFFSET(B165,-MOD(ROW(B165),3),0)&lt;&gt;"",IF(RIGHT(G165,1)=")",VALUE(VLOOKUP(OFFSET(B165,-MOD(ROW(B165),3),0),'登録データ（女）'!B165,8,FALSE)),"0"),"0")</f>
        <v>0</v>
      </c>
      <c r="AP165" s="58">
        <f t="shared" ca="1" si="161"/>
        <v>0</v>
      </c>
      <c r="AQ165" s="58" t="str">
        <f t="shared" ref="AQ165" si="188">IF(AR165="","",RANK(AR165,$AR$18:$AR$467,1))</f>
        <v/>
      </c>
      <c r="AR165" s="58" t="str">
        <f>IF(R165="","",B165)</f>
        <v/>
      </c>
      <c r="AS165" s="58" t="str">
        <f t="shared" ref="AS165" si="189">IF(AT165="","",RANK(AT165,$AT$18:$AT$467,1))</f>
        <v/>
      </c>
      <c r="AT165" s="58" t="str">
        <f>IF(S165="","",B165)</f>
        <v/>
      </c>
      <c r="AU165" s="58" t="str">
        <f t="shared" ref="AU165" si="190">IF(AV165="","",RANK(AV165,$AV$18:$AV$467,1))</f>
        <v/>
      </c>
      <c r="AV165" s="58" t="str">
        <f>IF(OR(G165="七種競技",G166="七種競技",G167="七種競技"),B165,"")</f>
        <v/>
      </c>
      <c r="AW165" s="58"/>
      <c r="AX165" s="58">
        <f>B165</f>
        <v>0</v>
      </c>
      <c r="BE165" s="58" t="str">
        <f>IF(B165="","",VLOOKUP(B165,'登録データ（女）'!$A$3:$L$402,8))</f>
        <v/>
      </c>
      <c r="BF165" s="58" t="str">
        <f>IF(B165="","",VLOOKUP(B165,'登録データ（女）'!$A$3:$L$402,11))</f>
        <v/>
      </c>
      <c r="BG165" s="58" t="str">
        <f t="shared" si="168"/>
        <v/>
      </c>
      <c r="BI165" s="58">
        <f t="shared" si="162"/>
        <v>0</v>
      </c>
    </row>
    <row r="166" spans="1:61" ht="18" customHeight="1">
      <c r="A166" s="250"/>
      <c r="B166" s="433"/>
      <c r="C166" s="291"/>
      <c r="D166" s="291"/>
      <c r="E166" s="169"/>
      <c r="F166" s="58" t="s">
        <v>122</v>
      </c>
      <c r="G166" s="104"/>
      <c r="H166" s="17"/>
      <c r="I166" s="101"/>
      <c r="J166" s="107" t="str">
        <f t="shared" si="171"/>
        <v/>
      </c>
      <c r="K166" s="106"/>
      <c r="L166" s="107" t="str">
        <f t="shared" si="172"/>
        <v/>
      </c>
      <c r="M166" s="101"/>
      <c r="N166" s="101"/>
      <c r="O166" s="275"/>
      <c r="P166" s="276"/>
      <c r="Q166" s="276"/>
      <c r="R166" s="260"/>
      <c r="S166" s="297"/>
      <c r="V166" s="60"/>
      <c r="W166" s="58"/>
      <c r="X166" s="58"/>
      <c r="Y166" s="58"/>
      <c r="Z166" s="58"/>
      <c r="AA166" s="58"/>
      <c r="AB166" s="58"/>
      <c r="AC166" s="58"/>
      <c r="AD166" s="58">
        <f t="shared" ca="1" si="157"/>
        <v>0</v>
      </c>
      <c r="AE166" s="58">
        <f t="shared" si="170"/>
        <v>0</v>
      </c>
      <c r="AF166" s="58" t="str">
        <f>IF(G166="","0",VLOOKUP(G166,'登録データ（男）'!$V$4:$W$23,2,FALSE))</f>
        <v>0</v>
      </c>
      <c r="AG166" s="58" t="str">
        <f t="shared" si="158"/>
        <v>00</v>
      </c>
      <c r="AH166" s="58" t="str">
        <f>IF(G166="","0",IF(OR(RIGHT(G166,1)="m",RIGHT(G166,1)="H",RIGHT(G166,1)="W",RIGHT(G166,1)="C"),1,2))</f>
        <v>0</v>
      </c>
      <c r="AI166" s="58" t="str">
        <f t="shared" si="159"/>
        <v>000000</v>
      </c>
      <c r="AJ166" s="58" t="str">
        <f t="shared" ca="1" si="169"/>
        <v/>
      </c>
      <c r="AK166" s="58">
        <f t="shared" si="163"/>
        <v>0</v>
      </c>
      <c r="AL166" s="58" t="str">
        <f>IF(G166="","0",VALUE(VLOOKUP(G166,'登録データ（男）'!$V$4:$X$23,3,FALSE)))</f>
        <v>0</v>
      </c>
      <c r="AM166" s="58">
        <f t="shared" si="160"/>
        <v>0</v>
      </c>
      <c r="AN166" s="58">
        <f t="shared" si="164"/>
        <v>0</v>
      </c>
      <c r="AO166" s="58" t="str">
        <f ca="1">IF(OFFSET(B166,-MOD(ROW(B166),3),0)&lt;&gt;"",IF(RIGHT(G166,1)=")",VALUE(VLOOKUP(OFFSET(B166,-MOD(ROW(B166),3),0),'登録データ（女）'!B166,8,FALSE)),"0"),"0")</f>
        <v>0</v>
      </c>
      <c r="AP166" s="58">
        <f t="shared" ca="1" si="161"/>
        <v>0</v>
      </c>
      <c r="AQ166" s="58"/>
      <c r="AR166" s="58"/>
      <c r="AS166" s="58"/>
      <c r="AT166" s="58"/>
      <c r="AU166" s="58"/>
      <c r="AV166" s="58"/>
      <c r="AW166" s="58"/>
      <c r="AX166" s="58"/>
      <c r="BE166" s="58" t="str">
        <f>IF(B166="","",VLOOKUP(B166,'登録データ（女）'!$A$3:$L$402,8))</f>
        <v/>
      </c>
      <c r="BF166" s="58" t="str">
        <f>IF(B166="","",VLOOKUP(B166,'登録データ（女）'!$A$3:$L$402,11))</f>
        <v/>
      </c>
      <c r="BG166" s="58" t="str">
        <f t="shared" si="168"/>
        <v/>
      </c>
      <c r="BI166" s="58">
        <f t="shared" si="162"/>
        <v>0</v>
      </c>
    </row>
    <row r="167" spans="1:61" ht="18.75" customHeight="1" thickBot="1">
      <c r="A167" s="258"/>
      <c r="B167" s="434"/>
      <c r="C167" s="292"/>
      <c r="D167" s="292"/>
      <c r="E167" s="82" t="s">
        <v>461</v>
      </c>
      <c r="F167" s="78" t="s">
        <v>123</v>
      </c>
      <c r="G167" s="105"/>
      <c r="H167" s="175"/>
      <c r="I167" s="100"/>
      <c r="J167" s="64" t="str">
        <f t="shared" si="171"/>
        <v/>
      </c>
      <c r="K167" s="100"/>
      <c r="L167" s="64" t="str">
        <f t="shared" si="172"/>
        <v/>
      </c>
      <c r="M167" s="100"/>
      <c r="N167" s="100"/>
      <c r="O167" s="429"/>
      <c r="P167" s="430"/>
      <c r="Q167" s="431"/>
      <c r="R167" s="261"/>
      <c r="S167" s="298"/>
      <c r="V167" s="60"/>
      <c r="W167" s="58"/>
      <c r="X167" s="58"/>
      <c r="Y167" s="58"/>
      <c r="Z167" s="58"/>
      <c r="AA167" s="58"/>
      <c r="AB167" s="58"/>
      <c r="AC167" s="58"/>
      <c r="AD167" s="58">
        <f t="shared" ca="1" si="157"/>
        <v>0</v>
      </c>
      <c r="AE167" s="58">
        <f t="shared" si="170"/>
        <v>0</v>
      </c>
      <c r="AF167" s="58" t="str">
        <f>IF(G167="","0",VLOOKUP(G167,'登録データ（男）'!$V$4:$W$23,2,FALSE))</f>
        <v>0</v>
      </c>
      <c r="AG167" s="58" t="str">
        <f t="shared" si="158"/>
        <v>00</v>
      </c>
      <c r="AH167" s="58" t="str">
        <f>IF(G167="","0",IF(OR(RIGHT(G167,1)="m",RIGHT(G167,1)="H",RIGHT(G167,1)="W",RIGHT(G167,1)="C"),1,2))</f>
        <v>0</v>
      </c>
      <c r="AI167" s="58" t="str">
        <f t="shared" si="159"/>
        <v>000000</v>
      </c>
      <c r="AJ167" s="58" t="str">
        <f t="shared" ca="1" si="169"/>
        <v/>
      </c>
      <c r="AK167" s="58">
        <f t="shared" si="163"/>
        <v>0</v>
      </c>
      <c r="AL167" s="58" t="str">
        <f>IF(G167="","0",VALUE(VLOOKUP(G167,'登録データ（男）'!$V$4:$X$23,3,FALSE)))</f>
        <v>0</v>
      </c>
      <c r="AM167" s="58">
        <f t="shared" si="160"/>
        <v>0</v>
      </c>
      <c r="AN167" s="58">
        <f t="shared" si="164"/>
        <v>0</v>
      </c>
      <c r="AO167" s="58" t="str">
        <f ca="1">IF(OFFSET(B167,-MOD(ROW(B167),3),0)&lt;&gt;"",IF(RIGHT(G167,1)=")",VALUE(VLOOKUP(OFFSET(B167,-MOD(ROW(B167),3),0),'登録データ（女）'!B167,8,FALSE)),"0"),"0")</f>
        <v>0</v>
      </c>
      <c r="AP167" s="58">
        <f t="shared" ca="1" si="161"/>
        <v>0</v>
      </c>
      <c r="AQ167" s="58"/>
      <c r="AR167" s="58"/>
      <c r="AS167" s="58"/>
      <c r="AT167" s="58"/>
      <c r="AU167" s="58"/>
      <c r="AV167" s="58"/>
      <c r="AW167" s="58"/>
      <c r="AX167" s="58"/>
      <c r="BE167" s="58" t="str">
        <f>IF(B167="","",VLOOKUP(B167,'登録データ（女）'!$A$3:$L$402,8))</f>
        <v/>
      </c>
      <c r="BF167" s="58" t="str">
        <f>IF(B167="","",VLOOKUP(B167,'登録データ（女）'!$A$3:$L$402,11))</f>
        <v/>
      </c>
      <c r="BG167" s="58" t="str">
        <f t="shared" si="168"/>
        <v/>
      </c>
      <c r="BI167" s="58">
        <f t="shared" si="162"/>
        <v>0</v>
      </c>
    </row>
    <row r="168" spans="1:61" ht="18" customHeight="1" thickTop="1">
      <c r="A168" s="257">
        <v>51</v>
      </c>
      <c r="B168" s="432"/>
      <c r="C168" s="290" t="str">
        <f>IF(B168="","",VLOOKUP(B168,'登録データ（女）'!$A$3:$X$2000,2,FALSE))</f>
        <v/>
      </c>
      <c r="D168" s="290" t="str">
        <f>IF(B168="","",VLOOKUP(B168,'登録データ（女）'!$A$3:$X$2000,3,FALSE))</f>
        <v/>
      </c>
      <c r="E168" s="74" t="str">
        <f>IF(B168="","",VLOOKUP(B168,'登録データ（女）'!$A$3:$X$2000,7,FALSE))</f>
        <v/>
      </c>
      <c r="F168" s="72" t="s">
        <v>121</v>
      </c>
      <c r="G168" s="104"/>
      <c r="H168" s="17"/>
      <c r="I168" s="106"/>
      <c r="J168" s="107" t="str">
        <f t="shared" si="171"/>
        <v/>
      </c>
      <c r="K168" s="106"/>
      <c r="L168" s="107" t="str">
        <f t="shared" si="172"/>
        <v/>
      </c>
      <c r="M168" s="106"/>
      <c r="N168" s="106"/>
      <c r="O168" s="247"/>
      <c r="P168" s="248"/>
      <c r="Q168" s="248"/>
      <c r="R168" s="259"/>
      <c r="S168" s="296"/>
      <c r="V168" s="60"/>
      <c r="W168" s="58">
        <f>IF(B168="",0,IF(VLOOKUP(B168,'登録データ（女）'!$A$3:$AT$2000,28,FALSE)=1,0,1))</f>
        <v>0</v>
      </c>
      <c r="X168" s="58">
        <f>IF(B168="",1,0)</f>
        <v>1</v>
      </c>
      <c r="Y168" s="58">
        <f>IF(C168="",1,0)</f>
        <v>1</v>
      </c>
      <c r="Z168" s="58">
        <f>IF(D168="",1,0)</f>
        <v>1</v>
      </c>
      <c r="AA168" s="58">
        <f>IF(E168="",1,0)</f>
        <v>1</v>
      </c>
      <c r="AB168" s="58">
        <f>IF(E169="",1,0)</f>
        <v>1</v>
      </c>
      <c r="AC168" s="58">
        <f>SUM(X168:AB168)</f>
        <v>5</v>
      </c>
      <c r="AD168" s="58">
        <f t="shared" ca="1" si="157"/>
        <v>0</v>
      </c>
      <c r="AE168" s="58">
        <f t="shared" si="170"/>
        <v>0</v>
      </c>
      <c r="AF168" s="58" t="str">
        <f>IF(G168="","0",VLOOKUP(G168,'登録データ（男）'!$V$4:$W$23,2,FALSE))</f>
        <v>0</v>
      </c>
      <c r="AG168" s="58" t="str">
        <f t="shared" si="158"/>
        <v>00</v>
      </c>
      <c r="AH168" s="58" t="str">
        <f>IF(G168="","0",IF(OR(RIGHT(G168,1)="m",RIGHT(G168,1)="H",RIGHT(G168,1)="W",RIGHT(G168,1)="C",RIGHT(G168,1)=")"),1,2))</f>
        <v>0</v>
      </c>
      <c r="AI168" s="58" t="str">
        <f t="shared" si="159"/>
        <v>000000</v>
      </c>
      <c r="AJ168" s="58" t="str">
        <f t="shared" ca="1" si="169"/>
        <v/>
      </c>
      <c r="AK168" s="58">
        <f t="shared" si="163"/>
        <v>0</v>
      </c>
      <c r="AL168" s="58" t="str">
        <f>IF(G168="","0",VALUE(VLOOKUP(G168,'登録データ（男）'!$V$4:$X$23,3,FALSE)))</f>
        <v>0</v>
      </c>
      <c r="AM168" s="58">
        <f t="shared" si="160"/>
        <v>0</v>
      </c>
      <c r="AN168" s="58">
        <f t="shared" si="164"/>
        <v>0</v>
      </c>
      <c r="AO168" s="58" t="str">
        <f ca="1">IF(OFFSET(B168,-MOD(ROW(B168),3),0)&lt;&gt;"",IF(RIGHT(G168,1)=")",VALUE(VLOOKUP(OFFSET(B168,-MOD(ROW(B168),3),0),'登録データ（女）'!B168,8,FALSE)),"0"),"0")</f>
        <v>0</v>
      </c>
      <c r="AP168" s="58">
        <f t="shared" ca="1" si="161"/>
        <v>0</v>
      </c>
      <c r="AQ168" s="58" t="str">
        <f t="shared" ref="AQ168" si="191">IF(AR168="","",RANK(AR168,$AR$18:$AR$467,1))</f>
        <v/>
      </c>
      <c r="AR168" s="58" t="str">
        <f>IF(R168="","",B168)</f>
        <v/>
      </c>
      <c r="AS168" s="58" t="str">
        <f t="shared" ref="AS168" si="192">IF(AT168="","",RANK(AT168,$AT$18:$AT$467,1))</f>
        <v/>
      </c>
      <c r="AT168" s="58" t="str">
        <f>IF(S168="","",B168)</f>
        <v/>
      </c>
      <c r="AU168" s="58" t="str">
        <f t="shared" ref="AU168" si="193">IF(AV168="","",RANK(AV168,$AV$18:$AV$467,1))</f>
        <v/>
      </c>
      <c r="AV168" s="58" t="str">
        <f>IF(OR(G168="七種競技",G169="七種競技",G170="七種競技"),B168,"")</f>
        <v/>
      </c>
      <c r="AW168" s="58"/>
      <c r="AX168" s="58">
        <f>B168</f>
        <v>0</v>
      </c>
      <c r="BE168" s="58" t="str">
        <f>IF(B168="","",VLOOKUP(B168,'登録データ（女）'!$A$3:$L$402,8))</f>
        <v/>
      </c>
      <c r="BF168" s="58" t="str">
        <f>IF(B168="","",VLOOKUP(B168,'登録データ（女）'!$A$3:$L$402,11))</f>
        <v/>
      </c>
      <c r="BG168" s="58" t="str">
        <f t="shared" si="168"/>
        <v/>
      </c>
      <c r="BI168" s="58">
        <f t="shared" si="162"/>
        <v>0</v>
      </c>
    </row>
    <row r="169" spans="1:61" ht="18" customHeight="1">
      <c r="A169" s="250"/>
      <c r="B169" s="433"/>
      <c r="C169" s="291"/>
      <c r="D169" s="291"/>
      <c r="E169" s="169"/>
      <c r="F169" s="58" t="s">
        <v>122</v>
      </c>
      <c r="G169" s="104"/>
      <c r="H169" s="17"/>
      <c r="I169" s="101"/>
      <c r="J169" s="107" t="str">
        <f t="shared" si="171"/>
        <v/>
      </c>
      <c r="K169" s="106"/>
      <c r="L169" s="107" t="str">
        <f t="shared" si="172"/>
        <v/>
      </c>
      <c r="M169" s="101"/>
      <c r="N169" s="101"/>
      <c r="O169" s="275"/>
      <c r="P169" s="276"/>
      <c r="Q169" s="276"/>
      <c r="R169" s="260"/>
      <c r="S169" s="297"/>
      <c r="V169" s="60"/>
      <c r="W169" s="58"/>
      <c r="X169" s="58"/>
      <c r="Y169" s="58"/>
      <c r="Z169" s="58"/>
      <c r="AA169" s="58"/>
      <c r="AB169" s="58"/>
      <c r="AC169" s="58"/>
      <c r="AD169" s="58">
        <f t="shared" ca="1" si="157"/>
        <v>0</v>
      </c>
      <c r="AE169" s="58">
        <f t="shared" si="170"/>
        <v>0</v>
      </c>
      <c r="AF169" s="58" t="str">
        <f>IF(G169="","0",VLOOKUP(G169,'登録データ（男）'!$V$4:$W$23,2,FALSE))</f>
        <v>0</v>
      </c>
      <c r="AG169" s="58" t="str">
        <f t="shared" si="158"/>
        <v>00</v>
      </c>
      <c r="AH169" s="58" t="str">
        <f>IF(G169="","0",IF(OR(RIGHT(G169,1)="m",RIGHT(G169,1)="H",RIGHT(G169,1)="W",RIGHT(G169,1)="C"),1,2))</f>
        <v>0</v>
      </c>
      <c r="AI169" s="58" t="str">
        <f t="shared" si="159"/>
        <v>000000</v>
      </c>
      <c r="AJ169" s="58" t="str">
        <f t="shared" ca="1" si="169"/>
        <v/>
      </c>
      <c r="AK169" s="58">
        <f t="shared" si="163"/>
        <v>0</v>
      </c>
      <c r="AL169" s="58" t="str">
        <f>IF(G169="","0",VALUE(VLOOKUP(G169,'登録データ（男）'!$V$4:$X$23,3,FALSE)))</f>
        <v>0</v>
      </c>
      <c r="AM169" s="58">
        <f t="shared" si="160"/>
        <v>0</v>
      </c>
      <c r="AN169" s="58">
        <f t="shared" si="164"/>
        <v>0</v>
      </c>
      <c r="AO169" s="58" t="str">
        <f ca="1">IF(OFFSET(B169,-MOD(ROW(B169),3),0)&lt;&gt;"",IF(RIGHT(G169,1)=")",VALUE(VLOOKUP(OFFSET(B169,-MOD(ROW(B169),3),0),'登録データ（女）'!B169,8,FALSE)),"0"),"0")</f>
        <v>0</v>
      </c>
      <c r="AP169" s="58">
        <f t="shared" ca="1" si="161"/>
        <v>0</v>
      </c>
      <c r="AQ169" s="58"/>
      <c r="AR169" s="58"/>
      <c r="AS169" s="58"/>
      <c r="AT169" s="58"/>
      <c r="AU169" s="58"/>
      <c r="AV169" s="58"/>
      <c r="AW169" s="58"/>
      <c r="AX169" s="58"/>
      <c r="BE169" s="58" t="str">
        <f>IF(B169="","",VLOOKUP(B169,'登録データ（女）'!$A$3:$L$402,8))</f>
        <v/>
      </c>
      <c r="BF169" s="58" t="str">
        <f>IF(B169="","",VLOOKUP(B169,'登録データ（女）'!$A$3:$L$402,11))</f>
        <v/>
      </c>
      <c r="BG169" s="58" t="str">
        <f t="shared" si="168"/>
        <v/>
      </c>
      <c r="BI169" s="58">
        <f t="shared" si="162"/>
        <v>0</v>
      </c>
    </row>
    <row r="170" spans="1:61" ht="18.75" customHeight="1" thickBot="1">
      <c r="A170" s="258"/>
      <c r="B170" s="434"/>
      <c r="C170" s="292"/>
      <c r="D170" s="292"/>
      <c r="E170" s="82" t="s">
        <v>461</v>
      </c>
      <c r="F170" s="78" t="s">
        <v>123</v>
      </c>
      <c r="G170" s="105"/>
      <c r="H170" s="175"/>
      <c r="I170" s="100"/>
      <c r="J170" s="64" t="str">
        <f t="shared" si="171"/>
        <v/>
      </c>
      <c r="K170" s="100"/>
      <c r="L170" s="64" t="str">
        <f t="shared" si="172"/>
        <v/>
      </c>
      <c r="M170" s="100"/>
      <c r="N170" s="100"/>
      <c r="O170" s="429"/>
      <c r="P170" s="430"/>
      <c r="Q170" s="431"/>
      <c r="R170" s="261"/>
      <c r="S170" s="298"/>
      <c r="V170" s="60"/>
      <c r="W170" s="58"/>
      <c r="X170" s="58"/>
      <c r="Y170" s="58"/>
      <c r="Z170" s="58"/>
      <c r="AA170" s="58"/>
      <c r="AB170" s="58"/>
      <c r="AC170" s="58"/>
      <c r="AD170" s="58">
        <f t="shared" ca="1" si="157"/>
        <v>0</v>
      </c>
      <c r="AE170" s="58">
        <f t="shared" si="170"/>
        <v>0</v>
      </c>
      <c r="AF170" s="58" t="str">
        <f>IF(G170="","0",VLOOKUP(G170,'登録データ（男）'!$V$4:$W$23,2,FALSE))</f>
        <v>0</v>
      </c>
      <c r="AG170" s="58" t="str">
        <f t="shared" si="158"/>
        <v>00</v>
      </c>
      <c r="AH170" s="58" t="str">
        <f>IF(G170="","0",IF(OR(RIGHT(G170,1)="m",RIGHT(G170,1)="H",RIGHT(G170,1)="W",RIGHT(G170,1)="C"),1,2))</f>
        <v>0</v>
      </c>
      <c r="AI170" s="58" t="str">
        <f t="shared" si="159"/>
        <v>000000</v>
      </c>
      <c r="AJ170" s="58" t="str">
        <f t="shared" ca="1" si="169"/>
        <v/>
      </c>
      <c r="AK170" s="58">
        <f t="shared" si="163"/>
        <v>0</v>
      </c>
      <c r="AL170" s="58" t="str">
        <f>IF(G170="","0",VALUE(VLOOKUP(G170,'登録データ（男）'!$V$4:$X$23,3,FALSE)))</f>
        <v>0</v>
      </c>
      <c r="AM170" s="58">
        <f t="shared" si="160"/>
        <v>0</v>
      </c>
      <c r="AN170" s="58">
        <f t="shared" si="164"/>
        <v>0</v>
      </c>
      <c r="AO170" s="58" t="str">
        <f ca="1">IF(OFFSET(B170,-MOD(ROW(B170),3),0)&lt;&gt;"",IF(RIGHT(G170,1)=")",VALUE(VLOOKUP(OFFSET(B170,-MOD(ROW(B170),3),0),'登録データ（女）'!B170,8,FALSE)),"0"),"0")</f>
        <v>0</v>
      </c>
      <c r="AP170" s="58">
        <f t="shared" ca="1" si="161"/>
        <v>0</v>
      </c>
      <c r="AQ170" s="58"/>
      <c r="AR170" s="58"/>
      <c r="AS170" s="58"/>
      <c r="AT170" s="58"/>
      <c r="AU170" s="58"/>
      <c r="AV170" s="58"/>
      <c r="AW170" s="58"/>
      <c r="AX170" s="58"/>
      <c r="BE170" s="58" t="str">
        <f>IF(B170="","",VLOOKUP(B170,'登録データ（女）'!$A$3:$L$402,8))</f>
        <v/>
      </c>
      <c r="BF170" s="58" t="str">
        <f>IF(B170="","",VLOOKUP(B170,'登録データ（女）'!$A$3:$L$402,11))</f>
        <v/>
      </c>
      <c r="BG170" s="58" t="str">
        <f t="shared" si="168"/>
        <v/>
      </c>
      <c r="BI170" s="58">
        <f t="shared" si="162"/>
        <v>0</v>
      </c>
    </row>
    <row r="171" spans="1:61" ht="18" customHeight="1" thickTop="1">
      <c r="A171" s="257">
        <v>52</v>
      </c>
      <c r="B171" s="432"/>
      <c r="C171" s="290" t="str">
        <f>IF(B171="","",VLOOKUP(B171,'登録データ（女）'!$A$3:$X$2000,2,FALSE))</f>
        <v/>
      </c>
      <c r="D171" s="290" t="str">
        <f>IF(B171="","",VLOOKUP(B171,'登録データ（女）'!$A$3:$X$2000,3,FALSE))</f>
        <v/>
      </c>
      <c r="E171" s="74" t="str">
        <f>IF(B171="","",VLOOKUP(B171,'登録データ（女）'!$A$3:$X$2000,7,FALSE))</f>
        <v/>
      </c>
      <c r="F171" s="72" t="s">
        <v>121</v>
      </c>
      <c r="G171" s="104"/>
      <c r="H171" s="17"/>
      <c r="I171" s="106"/>
      <c r="J171" s="107" t="str">
        <f t="shared" si="171"/>
        <v/>
      </c>
      <c r="K171" s="106"/>
      <c r="L171" s="107" t="str">
        <f t="shared" si="172"/>
        <v/>
      </c>
      <c r="M171" s="106"/>
      <c r="N171" s="106"/>
      <c r="O171" s="247"/>
      <c r="P171" s="248"/>
      <c r="Q171" s="248"/>
      <c r="R171" s="259"/>
      <c r="S171" s="296"/>
      <c r="V171" s="60"/>
      <c r="W171" s="58">
        <f>IF(B171="",0,IF(VLOOKUP(B171,'登録データ（女）'!$A$3:$AT$2000,28,FALSE)=1,0,1))</f>
        <v>0</v>
      </c>
      <c r="X171" s="58">
        <f>IF(B171="",1,0)</f>
        <v>1</v>
      </c>
      <c r="Y171" s="58">
        <f>IF(C171="",1,0)</f>
        <v>1</v>
      </c>
      <c r="Z171" s="58">
        <f>IF(D171="",1,0)</f>
        <v>1</v>
      </c>
      <c r="AA171" s="58">
        <f>IF(E171="",1,0)</f>
        <v>1</v>
      </c>
      <c r="AB171" s="58">
        <f>IF(E172="",1,0)</f>
        <v>1</v>
      </c>
      <c r="AC171" s="58">
        <f>SUM(X171:AB171)</f>
        <v>5</v>
      </c>
      <c r="AD171" s="58">
        <f t="shared" ca="1" si="157"/>
        <v>0</v>
      </c>
      <c r="AE171" s="58">
        <f t="shared" si="170"/>
        <v>0</v>
      </c>
      <c r="AF171" s="58" t="str">
        <f>IF(G171="","0",VLOOKUP(G171,'登録データ（男）'!$V$4:$W$23,2,FALSE))</f>
        <v>0</v>
      </c>
      <c r="AG171" s="58" t="str">
        <f t="shared" si="158"/>
        <v>00</v>
      </c>
      <c r="AH171" s="58" t="str">
        <f>IF(G171="","0",IF(OR(RIGHT(G171,1)="m",RIGHT(G171,1)="H",RIGHT(G171,1)="W",RIGHT(G171,1)="C",RIGHT(G171,1)=")"),1,2))</f>
        <v>0</v>
      </c>
      <c r="AI171" s="58" t="str">
        <f t="shared" si="159"/>
        <v>000000</v>
      </c>
      <c r="AJ171" s="58" t="str">
        <f t="shared" ca="1" si="169"/>
        <v/>
      </c>
      <c r="AK171" s="58">
        <f t="shared" si="163"/>
        <v>0</v>
      </c>
      <c r="AL171" s="58" t="str">
        <f>IF(G171="","0",VALUE(VLOOKUP(G171,'登録データ（男）'!$V$4:$X$23,3,FALSE)))</f>
        <v>0</v>
      </c>
      <c r="AM171" s="58">
        <f t="shared" si="160"/>
        <v>0</v>
      </c>
      <c r="AN171" s="58">
        <f t="shared" si="164"/>
        <v>0</v>
      </c>
      <c r="AO171" s="58" t="str">
        <f ca="1">IF(OFFSET(B171,-MOD(ROW(B171),3),0)&lt;&gt;"",IF(RIGHT(G171,1)=")",VALUE(VLOOKUP(OFFSET(B171,-MOD(ROW(B171),3),0),'登録データ（女）'!B171,8,FALSE)),"0"),"0")</f>
        <v>0</v>
      </c>
      <c r="AP171" s="58">
        <f t="shared" ca="1" si="161"/>
        <v>0</v>
      </c>
      <c r="AQ171" s="58" t="str">
        <f t="shared" ref="AQ171" si="194">IF(AR171="","",RANK(AR171,$AR$18:$AR$467,1))</f>
        <v/>
      </c>
      <c r="AR171" s="58" t="str">
        <f>IF(R171="","",B171)</f>
        <v/>
      </c>
      <c r="AS171" s="58" t="str">
        <f t="shared" ref="AS171" si="195">IF(AT171="","",RANK(AT171,$AT$18:$AT$467,1))</f>
        <v/>
      </c>
      <c r="AT171" s="58" t="str">
        <f>IF(S171="","",B171)</f>
        <v/>
      </c>
      <c r="AU171" s="58" t="str">
        <f t="shared" ref="AU171" si="196">IF(AV171="","",RANK(AV171,$AV$18:$AV$467,1))</f>
        <v/>
      </c>
      <c r="AV171" s="58" t="str">
        <f>IF(OR(G171="七種競技",G172="七種競技",G173="七種競技"),B171,"")</f>
        <v/>
      </c>
      <c r="AW171" s="58"/>
      <c r="AX171" s="58">
        <f>B171</f>
        <v>0</v>
      </c>
      <c r="BE171" s="58" t="str">
        <f>IF(B171="","",VLOOKUP(B171,'登録データ（女）'!$A$3:$L$402,8))</f>
        <v/>
      </c>
      <c r="BF171" s="58" t="str">
        <f>IF(B171="","",VLOOKUP(B171,'登録データ（女）'!$A$3:$L$402,11))</f>
        <v/>
      </c>
      <c r="BG171" s="58" t="str">
        <f t="shared" si="168"/>
        <v/>
      </c>
      <c r="BI171" s="58">
        <f t="shared" si="162"/>
        <v>0</v>
      </c>
    </row>
    <row r="172" spans="1:61" ht="18.75" customHeight="1">
      <c r="A172" s="250"/>
      <c r="B172" s="433"/>
      <c r="C172" s="291"/>
      <c r="D172" s="291"/>
      <c r="E172" s="169"/>
      <c r="F172" s="58" t="s">
        <v>122</v>
      </c>
      <c r="G172" s="104"/>
      <c r="H172" s="17"/>
      <c r="I172" s="101"/>
      <c r="J172" s="107" t="str">
        <f t="shared" si="171"/>
        <v/>
      </c>
      <c r="K172" s="106"/>
      <c r="L172" s="107" t="str">
        <f t="shared" si="172"/>
        <v/>
      </c>
      <c r="M172" s="101"/>
      <c r="N172" s="101"/>
      <c r="O172" s="275"/>
      <c r="P172" s="276"/>
      <c r="Q172" s="276"/>
      <c r="R172" s="260"/>
      <c r="S172" s="297"/>
      <c r="V172" s="60"/>
      <c r="W172" s="58"/>
      <c r="X172" s="58"/>
      <c r="Y172" s="58"/>
      <c r="Z172" s="58"/>
      <c r="AA172" s="58"/>
      <c r="AB172" s="58"/>
      <c r="AC172" s="58"/>
      <c r="AD172" s="58">
        <f t="shared" ca="1" si="157"/>
        <v>0</v>
      </c>
      <c r="AE172" s="58">
        <f t="shared" si="170"/>
        <v>0</v>
      </c>
      <c r="AF172" s="58" t="str">
        <f>IF(G172="","0",VLOOKUP(G172,'登録データ（男）'!$V$4:$W$23,2,FALSE))</f>
        <v>0</v>
      </c>
      <c r="AG172" s="58" t="str">
        <f t="shared" si="158"/>
        <v>00</v>
      </c>
      <c r="AH172" s="58" t="str">
        <f>IF(G172="","0",IF(OR(RIGHT(G172,1)="m",RIGHT(G172,1)="H",RIGHT(G172,1)="W",RIGHT(G172,1)="C"),1,2))</f>
        <v>0</v>
      </c>
      <c r="AI172" s="58" t="str">
        <f t="shared" si="159"/>
        <v>000000</v>
      </c>
      <c r="AJ172" s="58" t="str">
        <f t="shared" ca="1" si="169"/>
        <v/>
      </c>
      <c r="AK172" s="58">
        <f t="shared" si="163"/>
        <v>0</v>
      </c>
      <c r="AL172" s="58" t="str">
        <f>IF(G172="","0",VALUE(VLOOKUP(G172,'登録データ（男）'!$V$4:$X$23,3,FALSE)))</f>
        <v>0</v>
      </c>
      <c r="AM172" s="58">
        <f t="shared" si="160"/>
        <v>0</v>
      </c>
      <c r="AN172" s="58">
        <f t="shared" si="164"/>
        <v>0</v>
      </c>
      <c r="AO172" s="58" t="str">
        <f ca="1">IF(OFFSET(B172,-MOD(ROW(B172),3),0)&lt;&gt;"",IF(RIGHT(G172,1)=")",VALUE(VLOOKUP(OFFSET(B172,-MOD(ROW(B172),3),0),'登録データ（女）'!B172,8,FALSE)),"0"),"0")</f>
        <v>0</v>
      </c>
      <c r="AP172" s="58">
        <f t="shared" ca="1" si="161"/>
        <v>0</v>
      </c>
      <c r="AQ172" s="58"/>
      <c r="AR172" s="58"/>
      <c r="AS172" s="58"/>
      <c r="AT172" s="58"/>
      <c r="AU172" s="58"/>
      <c r="AV172" s="58"/>
      <c r="AW172" s="58"/>
      <c r="AX172" s="58"/>
      <c r="BE172" s="58" t="str">
        <f>IF(B172="","",VLOOKUP(B172,'登録データ（女）'!$A$3:$L$402,8))</f>
        <v/>
      </c>
      <c r="BF172" s="58" t="str">
        <f>IF(B172="","",VLOOKUP(B172,'登録データ（女）'!$A$3:$L$402,11))</f>
        <v/>
      </c>
      <c r="BG172" s="58" t="str">
        <f t="shared" si="168"/>
        <v/>
      </c>
      <c r="BI172" s="58">
        <f t="shared" si="162"/>
        <v>0</v>
      </c>
    </row>
    <row r="173" spans="1:61" ht="18.75" customHeight="1" thickBot="1">
      <c r="A173" s="258"/>
      <c r="B173" s="434"/>
      <c r="C173" s="292"/>
      <c r="D173" s="292"/>
      <c r="E173" s="82" t="s">
        <v>461</v>
      </c>
      <c r="F173" s="78" t="s">
        <v>123</v>
      </c>
      <c r="G173" s="105"/>
      <c r="H173" s="175"/>
      <c r="I173" s="100"/>
      <c r="J173" s="64" t="str">
        <f t="shared" si="171"/>
        <v/>
      </c>
      <c r="K173" s="100"/>
      <c r="L173" s="64" t="str">
        <f t="shared" si="172"/>
        <v/>
      </c>
      <c r="M173" s="100"/>
      <c r="N173" s="100"/>
      <c r="O173" s="429"/>
      <c r="P173" s="430"/>
      <c r="Q173" s="431"/>
      <c r="R173" s="261"/>
      <c r="S173" s="298"/>
      <c r="V173" s="60"/>
      <c r="W173" s="58"/>
      <c r="X173" s="58"/>
      <c r="Y173" s="58"/>
      <c r="Z173" s="58"/>
      <c r="AA173" s="58"/>
      <c r="AB173" s="58"/>
      <c r="AC173" s="58"/>
      <c r="AD173" s="58">
        <f t="shared" ca="1" si="157"/>
        <v>0</v>
      </c>
      <c r="AE173" s="58">
        <f t="shared" si="170"/>
        <v>0</v>
      </c>
      <c r="AF173" s="58" t="str">
        <f>IF(G173="","0",VLOOKUP(G173,'登録データ（男）'!$V$4:$W$23,2,FALSE))</f>
        <v>0</v>
      </c>
      <c r="AG173" s="58" t="str">
        <f t="shared" si="158"/>
        <v>00</v>
      </c>
      <c r="AH173" s="58" t="str">
        <f>IF(G173="","0",IF(OR(RIGHT(G173,1)="m",RIGHT(G173,1)="H",RIGHT(G173,1)="W",RIGHT(G173,1)="C"),1,2))</f>
        <v>0</v>
      </c>
      <c r="AI173" s="58" t="str">
        <f t="shared" si="159"/>
        <v>000000</v>
      </c>
      <c r="AJ173" s="58" t="str">
        <f t="shared" ca="1" si="169"/>
        <v/>
      </c>
      <c r="AK173" s="58">
        <f t="shared" si="163"/>
        <v>0</v>
      </c>
      <c r="AL173" s="58" t="str">
        <f>IF(G173="","0",VALUE(VLOOKUP(G173,'登録データ（男）'!$V$4:$X$23,3,FALSE)))</f>
        <v>0</v>
      </c>
      <c r="AM173" s="58">
        <f t="shared" si="160"/>
        <v>0</v>
      </c>
      <c r="AN173" s="58">
        <f t="shared" si="164"/>
        <v>0</v>
      </c>
      <c r="AO173" s="58" t="str">
        <f ca="1">IF(OFFSET(B173,-MOD(ROW(B173),3),0)&lt;&gt;"",IF(RIGHT(G173,1)=")",VALUE(VLOOKUP(OFFSET(B173,-MOD(ROW(B173),3),0),'登録データ（女）'!B173,8,FALSE)),"0"),"0")</f>
        <v>0</v>
      </c>
      <c r="AP173" s="58">
        <f t="shared" ca="1" si="161"/>
        <v>0</v>
      </c>
      <c r="AQ173" s="58"/>
      <c r="AR173" s="58"/>
      <c r="AS173" s="58"/>
      <c r="AT173" s="58"/>
      <c r="AU173" s="58"/>
      <c r="AV173" s="58"/>
      <c r="AW173" s="58"/>
      <c r="AX173" s="58"/>
      <c r="BE173" s="58" t="str">
        <f>IF(B173="","",VLOOKUP(B173,'登録データ（女）'!$A$3:$L$402,8))</f>
        <v/>
      </c>
      <c r="BF173" s="58" t="str">
        <f>IF(B173="","",VLOOKUP(B173,'登録データ（女）'!$A$3:$L$402,11))</f>
        <v/>
      </c>
      <c r="BG173" s="58" t="str">
        <f t="shared" si="168"/>
        <v/>
      </c>
      <c r="BI173" s="58">
        <f t="shared" si="162"/>
        <v>0</v>
      </c>
    </row>
    <row r="174" spans="1:61" ht="18.75" customHeight="1" thickTop="1">
      <c r="A174" s="257">
        <v>53</v>
      </c>
      <c r="B174" s="432"/>
      <c r="C174" s="290" t="str">
        <f>IF(B174="","",VLOOKUP(B174,'登録データ（女）'!$A$3:$X$2000,2,FALSE))</f>
        <v/>
      </c>
      <c r="D174" s="290" t="str">
        <f>IF(B174="","",VLOOKUP(B174,'登録データ（女）'!$A$3:$X$2000,3,FALSE))</f>
        <v/>
      </c>
      <c r="E174" s="74" t="str">
        <f>IF(B174="","",VLOOKUP(B174,'登録データ（女）'!$A$3:$X$2000,7,FALSE))</f>
        <v/>
      </c>
      <c r="F174" s="72" t="s">
        <v>121</v>
      </c>
      <c r="G174" s="104"/>
      <c r="H174" s="17"/>
      <c r="I174" s="106"/>
      <c r="J174" s="107" t="str">
        <f t="shared" si="171"/>
        <v/>
      </c>
      <c r="K174" s="106"/>
      <c r="L174" s="107" t="str">
        <f t="shared" si="172"/>
        <v/>
      </c>
      <c r="M174" s="106"/>
      <c r="N174" s="106"/>
      <c r="O174" s="247"/>
      <c r="P174" s="248"/>
      <c r="Q174" s="248"/>
      <c r="R174" s="259"/>
      <c r="S174" s="296"/>
      <c r="V174" s="60"/>
      <c r="W174" s="58">
        <f>IF(B174="",0,IF(VLOOKUP(B174,'登録データ（女）'!$A$3:$AT$2000,28,FALSE)=1,0,1))</f>
        <v>0</v>
      </c>
      <c r="X174" s="58">
        <f>IF(B174="",1,0)</f>
        <v>1</v>
      </c>
      <c r="Y174" s="58">
        <f>IF(C174="",1,0)</f>
        <v>1</v>
      </c>
      <c r="Z174" s="58">
        <f>IF(D174="",1,0)</f>
        <v>1</v>
      </c>
      <c r="AA174" s="58">
        <f>IF(E174="",1,0)</f>
        <v>1</v>
      </c>
      <c r="AB174" s="58">
        <f>IF(E175="",1,0)</f>
        <v>1</v>
      </c>
      <c r="AC174" s="58">
        <f>SUM(X174:AB174)</f>
        <v>5</v>
      </c>
      <c r="AD174" s="58">
        <f t="shared" ca="1" si="157"/>
        <v>0</v>
      </c>
      <c r="AE174" s="58">
        <f t="shared" si="170"/>
        <v>0</v>
      </c>
      <c r="AF174" s="58" t="str">
        <f>IF(G174="","0",VLOOKUP(G174,'登録データ（男）'!$V$4:$W$23,2,FALSE))</f>
        <v>0</v>
      </c>
      <c r="AG174" s="58" t="str">
        <f t="shared" si="158"/>
        <v>00</v>
      </c>
      <c r="AH174" s="58" t="str">
        <f>IF(G174="","0",IF(OR(RIGHT(G174,1)="m",RIGHT(G174,1)="H",RIGHT(G174,1)="W",RIGHT(G174,1)="C",RIGHT(G174,1)=")"),1,2))</f>
        <v>0</v>
      </c>
      <c r="AI174" s="58" t="str">
        <f t="shared" si="159"/>
        <v>000000</v>
      </c>
      <c r="AJ174" s="58" t="str">
        <f t="shared" ca="1" si="169"/>
        <v/>
      </c>
      <c r="AK174" s="58">
        <f t="shared" si="163"/>
        <v>0</v>
      </c>
      <c r="AL174" s="58" t="str">
        <f>IF(G174="","0",VALUE(VLOOKUP(G174,'登録データ（男）'!$V$4:$X$23,3,FALSE)))</f>
        <v>0</v>
      </c>
      <c r="AM174" s="58">
        <f t="shared" si="160"/>
        <v>0</v>
      </c>
      <c r="AN174" s="58">
        <f t="shared" si="164"/>
        <v>0</v>
      </c>
      <c r="AO174" s="58" t="str">
        <f ca="1">IF(OFFSET(B174,-MOD(ROW(B174),3),0)&lt;&gt;"",IF(RIGHT(G174,1)=")",VALUE(VLOOKUP(OFFSET(B174,-MOD(ROW(B174),3),0),'登録データ（女）'!B174,8,FALSE)),"0"),"0")</f>
        <v>0</v>
      </c>
      <c r="AP174" s="58">
        <f t="shared" ca="1" si="161"/>
        <v>0</v>
      </c>
      <c r="AQ174" s="58" t="str">
        <f t="shared" ref="AQ174" si="197">IF(AR174="","",RANK(AR174,$AR$18:$AR$467,1))</f>
        <v/>
      </c>
      <c r="AR174" s="58" t="str">
        <f>IF(R174="","",B174)</f>
        <v/>
      </c>
      <c r="AS174" s="58" t="str">
        <f t="shared" ref="AS174" si="198">IF(AT174="","",RANK(AT174,$AT$18:$AT$467,1))</f>
        <v/>
      </c>
      <c r="AT174" s="58" t="str">
        <f>IF(S174="","",B174)</f>
        <v/>
      </c>
      <c r="AU174" s="58" t="str">
        <f t="shared" ref="AU174" si="199">IF(AV174="","",RANK(AV174,$AV$18:$AV$467,1))</f>
        <v/>
      </c>
      <c r="AV174" s="58" t="str">
        <f>IF(OR(G174="七種競技",G175="七種競技",G176="七種競技"),B174,"")</f>
        <v/>
      </c>
      <c r="AW174" s="58"/>
      <c r="AX174" s="58">
        <f>B174</f>
        <v>0</v>
      </c>
      <c r="BE174" s="58" t="str">
        <f>IF(B174="","",VLOOKUP(B174,'登録データ（女）'!$A$3:$L$402,8))</f>
        <v/>
      </c>
      <c r="BF174" s="58" t="str">
        <f>IF(B174="","",VLOOKUP(B174,'登録データ（女）'!$A$3:$L$402,11))</f>
        <v/>
      </c>
      <c r="BG174" s="58" t="str">
        <f t="shared" si="168"/>
        <v/>
      </c>
      <c r="BI174" s="58">
        <f t="shared" si="162"/>
        <v>0</v>
      </c>
    </row>
    <row r="175" spans="1:61" ht="18.75" customHeight="1">
      <c r="A175" s="250"/>
      <c r="B175" s="433"/>
      <c r="C175" s="291"/>
      <c r="D175" s="291"/>
      <c r="E175" s="169"/>
      <c r="F175" s="58" t="s">
        <v>122</v>
      </c>
      <c r="G175" s="104"/>
      <c r="H175" s="17"/>
      <c r="I175" s="101"/>
      <c r="J175" s="107" t="str">
        <f t="shared" si="171"/>
        <v/>
      </c>
      <c r="K175" s="106"/>
      <c r="L175" s="107" t="str">
        <f t="shared" si="172"/>
        <v/>
      </c>
      <c r="M175" s="101"/>
      <c r="N175" s="101"/>
      <c r="O175" s="275"/>
      <c r="P175" s="276"/>
      <c r="Q175" s="276"/>
      <c r="R175" s="260"/>
      <c r="S175" s="297"/>
      <c r="V175" s="60"/>
      <c r="W175" s="58"/>
      <c r="X175" s="58"/>
      <c r="Y175" s="58"/>
      <c r="Z175" s="58"/>
      <c r="AA175" s="58"/>
      <c r="AB175" s="58"/>
      <c r="AC175" s="58"/>
      <c r="AD175" s="58">
        <f t="shared" ca="1" si="157"/>
        <v>0</v>
      </c>
      <c r="AE175" s="58">
        <f t="shared" si="170"/>
        <v>0</v>
      </c>
      <c r="AF175" s="58" t="str">
        <f>IF(G175="","0",VLOOKUP(G175,'登録データ（男）'!$V$4:$W$23,2,FALSE))</f>
        <v>0</v>
      </c>
      <c r="AG175" s="58" t="str">
        <f t="shared" si="158"/>
        <v>00</v>
      </c>
      <c r="AH175" s="58" t="str">
        <f>IF(G175="","0",IF(OR(RIGHT(G175,1)="m",RIGHT(G175,1)="H",RIGHT(G175,1)="W",RIGHT(G175,1)="C"),1,2))</f>
        <v>0</v>
      </c>
      <c r="AI175" s="58" t="str">
        <f t="shared" si="159"/>
        <v>000000</v>
      </c>
      <c r="AJ175" s="58" t="str">
        <f t="shared" ca="1" si="169"/>
        <v/>
      </c>
      <c r="AK175" s="58">
        <f t="shared" si="163"/>
        <v>0</v>
      </c>
      <c r="AL175" s="58" t="str">
        <f>IF(G175="","0",VALUE(VLOOKUP(G175,'登録データ（男）'!$V$4:$X$23,3,FALSE)))</f>
        <v>0</v>
      </c>
      <c r="AM175" s="58">
        <f t="shared" si="160"/>
        <v>0</v>
      </c>
      <c r="AN175" s="58">
        <f t="shared" si="164"/>
        <v>0</v>
      </c>
      <c r="AO175" s="58" t="str">
        <f ca="1">IF(OFFSET(B175,-MOD(ROW(B175),3),0)&lt;&gt;"",IF(RIGHT(G175,1)=")",VALUE(VLOOKUP(OFFSET(B175,-MOD(ROW(B175),3),0),'登録データ（女）'!B175,8,FALSE)),"0"),"0")</f>
        <v>0</v>
      </c>
      <c r="AP175" s="58">
        <f t="shared" ca="1" si="161"/>
        <v>0</v>
      </c>
      <c r="AQ175" s="58"/>
      <c r="AR175" s="58"/>
      <c r="AS175" s="58"/>
      <c r="AT175" s="58"/>
      <c r="AU175" s="58"/>
      <c r="AV175" s="58"/>
      <c r="AW175" s="58"/>
      <c r="AX175" s="58"/>
      <c r="BE175" s="58" t="str">
        <f>IF(B175="","",VLOOKUP(B175,'登録データ（女）'!$A$3:$L$402,8))</f>
        <v/>
      </c>
      <c r="BF175" s="58" t="str">
        <f>IF(B175="","",VLOOKUP(B175,'登録データ（女）'!$A$3:$L$402,11))</f>
        <v/>
      </c>
      <c r="BG175" s="58" t="str">
        <f t="shared" si="168"/>
        <v/>
      </c>
      <c r="BI175" s="58">
        <f t="shared" si="162"/>
        <v>0</v>
      </c>
    </row>
    <row r="176" spans="1:61" ht="18.75" customHeight="1" thickBot="1">
      <c r="A176" s="258"/>
      <c r="B176" s="434"/>
      <c r="C176" s="292"/>
      <c r="D176" s="292"/>
      <c r="E176" s="82" t="s">
        <v>461</v>
      </c>
      <c r="F176" s="78" t="s">
        <v>123</v>
      </c>
      <c r="G176" s="105"/>
      <c r="H176" s="175"/>
      <c r="I176" s="100"/>
      <c r="J176" s="64" t="str">
        <f t="shared" si="171"/>
        <v/>
      </c>
      <c r="K176" s="100"/>
      <c r="L176" s="64" t="str">
        <f t="shared" si="172"/>
        <v/>
      </c>
      <c r="M176" s="100"/>
      <c r="N176" s="100"/>
      <c r="O176" s="429"/>
      <c r="P176" s="430"/>
      <c r="Q176" s="431"/>
      <c r="R176" s="261"/>
      <c r="S176" s="298"/>
      <c r="V176" s="60"/>
      <c r="W176" s="58"/>
      <c r="X176" s="58"/>
      <c r="Y176" s="58"/>
      <c r="Z176" s="58"/>
      <c r="AA176" s="58"/>
      <c r="AB176" s="58"/>
      <c r="AC176" s="58"/>
      <c r="AD176" s="58">
        <f t="shared" ca="1" si="157"/>
        <v>0</v>
      </c>
      <c r="AE176" s="58">
        <f t="shared" si="170"/>
        <v>0</v>
      </c>
      <c r="AF176" s="58" t="str">
        <f>IF(G176="","0",VLOOKUP(G176,'登録データ（男）'!$V$4:$W$23,2,FALSE))</f>
        <v>0</v>
      </c>
      <c r="AG176" s="58" t="str">
        <f t="shared" si="158"/>
        <v>00</v>
      </c>
      <c r="AH176" s="58" t="str">
        <f>IF(G176="","0",IF(OR(RIGHT(G176,1)="m",RIGHT(G176,1)="H",RIGHT(G176,1)="W",RIGHT(G176,1)="C"),1,2))</f>
        <v>0</v>
      </c>
      <c r="AI176" s="58" t="str">
        <f t="shared" si="159"/>
        <v>000000</v>
      </c>
      <c r="AJ176" s="58" t="str">
        <f t="shared" ca="1" si="169"/>
        <v/>
      </c>
      <c r="AK176" s="58">
        <f t="shared" si="163"/>
        <v>0</v>
      </c>
      <c r="AL176" s="58" t="str">
        <f>IF(G176="","0",VALUE(VLOOKUP(G176,'登録データ（男）'!$V$4:$X$23,3,FALSE)))</f>
        <v>0</v>
      </c>
      <c r="AM176" s="58">
        <f t="shared" si="160"/>
        <v>0</v>
      </c>
      <c r="AN176" s="58">
        <f t="shared" si="164"/>
        <v>0</v>
      </c>
      <c r="AO176" s="58" t="str">
        <f ca="1">IF(OFFSET(B176,-MOD(ROW(B176),3),0)&lt;&gt;"",IF(RIGHT(G176,1)=")",VALUE(VLOOKUP(OFFSET(B176,-MOD(ROW(B176),3),0),'登録データ（女）'!B176,8,FALSE)),"0"),"0")</f>
        <v>0</v>
      </c>
      <c r="AP176" s="58">
        <f t="shared" ca="1" si="161"/>
        <v>0</v>
      </c>
      <c r="AQ176" s="58"/>
      <c r="AR176" s="58"/>
      <c r="AS176" s="58"/>
      <c r="AT176" s="58"/>
      <c r="AU176" s="58"/>
      <c r="AV176" s="58"/>
      <c r="AW176" s="58"/>
      <c r="AX176" s="58"/>
      <c r="BE176" s="58" t="str">
        <f>IF(B176="","",VLOOKUP(B176,'登録データ（女）'!$A$3:$L$402,8))</f>
        <v/>
      </c>
      <c r="BF176" s="58" t="str">
        <f>IF(B176="","",VLOOKUP(B176,'登録データ（女）'!$A$3:$L$402,11))</f>
        <v/>
      </c>
      <c r="BG176" s="58" t="str">
        <f t="shared" si="168"/>
        <v/>
      </c>
      <c r="BI176" s="58">
        <f t="shared" si="162"/>
        <v>0</v>
      </c>
    </row>
    <row r="177" spans="1:61" ht="18.75" customHeight="1" thickTop="1">
      <c r="A177" s="257">
        <v>54</v>
      </c>
      <c r="B177" s="432"/>
      <c r="C177" s="290" t="str">
        <f>IF(B177="","",VLOOKUP(B177,'登録データ（女）'!$A$3:$X$2000,2,FALSE))</f>
        <v/>
      </c>
      <c r="D177" s="290" t="str">
        <f>IF(B177="","",VLOOKUP(B177,'登録データ（女）'!$A$3:$X$2000,3,FALSE))</f>
        <v/>
      </c>
      <c r="E177" s="74" t="str">
        <f>IF(B177="","",VLOOKUP(B177,'登録データ（女）'!$A$3:$X$2000,7,FALSE))</f>
        <v/>
      </c>
      <c r="F177" s="72" t="s">
        <v>121</v>
      </c>
      <c r="G177" s="104"/>
      <c r="H177" s="17"/>
      <c r="I177" s="106"/>
      <c r="J177" s="107" t="str">
        <f t="shared" si="171"/>
        <v/>
      </c>
      <c r="K177" s="106"/>
      <c r="L177" s="107" t="str">
        <f t="shared" si="172"/>
        <v/>
      </c>
      <c r="M177" s="106"/>
      <c r="N177" s="106"/>
      <c r="O177" s="247"/>
      <c r="P177" s="248"/>
      <c r="Q177" s="248"/>
      <c r="R177" s="259"/>
      <c r="S177" s="296"/>
      <c r="V177" s="60"/>
      <c r="W177" s="58">
        <f>IF(B177="",0,IF(VLOOKUP(B177,'登録データ（女）'!$A$3:$AT$2000,28,FALSE)=1,0,1))</f>
        <v>0</v>
      </c>
      <c r="X177" s="58">
        <f>IF(B177="",1,0)</f>
        <v>1</v>
      </c>
      <c r="Y177" s="58">
        <f>IF(C177="",1,0)</f>
        <v>1</v>
      </c>
      <c r="Z177" s="58">
        <f>IF(D177="",1,0)</f>
        <v>1</v>
      </c>
      <c r="AA177" s="58">
        <f>IF(E177="",1,0)</f>
        <v>1</v>
      </c>
      <c r="AB177" s="58">
        <f>IF(E178="",1,0)</f>
        <v>1</v>
      </c>
      <c r="AC177" s="58">
        <f>SUM(X177:AB177)</f>
        <v>5</v>
      </c>
      <c r="AD177" s="58">
        <f t="shared" ca="1" si="157"/>
        <v>0</v>
      </c>
      <c r="AE177" s="58">
        <f t="shared" si="170"/>
        <v>0</v>
      </c>
      <c r="AF177" s="58" t="str">
        <f>IF(G177="","0",VLOOKUP(G177,'登録データ（男）'!$V$4:$W$23,2,FALSE))</f>
        <v>0</v>
      </c>
      <c r="AG177" s="58" t="str">
        <f t="shared" si="158"/>
        <v>00</v>
      </c>
      <c r="AH177" s="58" t="str">
        <f>IF(G177="","0",IF(OR(RIGHT(G177,1)="m",RIGHT(G177,1)="H",RIGHT(G177,1)="W",RIGHT(G177,1)="C",RIGHT(G177,1)=")"),1,2))</f>
        <v>0</v>
      </c>
      <c r="AI177" s="58" t="str">
        <f t="shared" si="159"/>
        <v>000000</v>
      </c>
      <c r="AJ177" s="58" t="str">
        <f t="shared" ca="1" si="169"/>
        <v/>
      </c>
      <c r="AK177" s="58">
        <f t="shared" si="163"/>
        <v>0</v>
      </c>
      <c r="AL177" s="58" t="str">
        <f>IF(G177="","0",VALUE(VLOOKUP(G177,'登録データ（男）'!$V$4:$X$23,3,FALSE)))</f>
        <v>0</v>
      </c>
      <c r="AM177" s="58">
        <f t="shared" si="160"/>
        <v>0</v>
      </c>
      <c r="AN177" s="58">
        <f t="shared" si="164"/>
        <v>0</v>
      </c>
      <c r="AO177" s="58" t="str">
        <f ca="1">IF(OFFSET(B177,-MOD(ROW(B177),3),0)&lt;&gt;"",IF(RIGHT(G177,1)=")",VALUE(VLOOKUP(OFFSET(B177,-MOD(ROW(B177),3),0),'登録データ（女）'!B177,8,FALSE)),"0"),"0")</f>
        <v>0</v>
      </c>
      <c r="AP177" s="58">
        <f t="shared" ca="1" si="161"/>
        <v>0</v>
      </c>
      <c r="AQ177" s="58" t="str">
        <f t="shared" ref="AQ177" si="200">IF(AR177="","",RANK(AR177,$AR$18:$AR$467,1))</f>
        <v/>
      </c>
      <c r="AR177" s="58" t="str">
        <f>IF(R177="","",B177)</f>
        <v/>
      </c>
      <c r="AS177" s="58" t="str">
        <f t="shared" ref="AS177" si="201">IF(AT177="","",RANK(AT177,$AT$18:$AT$467,1))</f>
        <v/>
      </c>
      <c r="AT177" s="58" t="str">
        <f>IF(S177="","",B177)</f>
        <v/>
      </c>
      <c r="AU177" s="58" t="str">
        <f t="shared" ref="AU177" si="202">IF(AV177="","",RANK(AV177,$AV$18:$AV$467,1))</f>
        <v/>
      </c>
      <c r="AV177" s="58" t="str">
        <f>IF(OR(G177="七種競技",G178="七種競技",G179="七種競技"),B177,"")</f>
        <v/>
      </c>
      <c r="AW177" s="58"/>
      <c r="AX177" s="58">
        <f>B177</f>
        <v>0</v>
      </c>
      <c r="BE177" s="58" t="str">
        <f>IF(B177="","",VLOOKUP(B177,'登録データ（女）'!$A$3:$L$402,8))</f>
        <v/>
      </c>
      <c r="BF177" s="58" t="str">
        <f>IF(B177="","",VLOOKUP(B177,'登録データ（女）'!$A$3:$L$402,11))</f>
        <v/>
      </c>
      <c r="BG177" s="58" t="str">
        <f t="shared" si="168"/>
        <v/>
      </c>
      <c r="BI177" s="58">
        <f t="shared" si="162"/>
        <v>0</v>
      </c>
    </row>
    <row r="178" spans="1:61" ht="18.75" customHeight="1">
      <c r="A178" s="250"/>
      <c r="B178" s="433"/>
      <c r="C178" s="291"/>
      <c r="D178" s="291"/>
      <c r="E178" s="169"/>
      <c r="F178" s="58" t="s">
        <v>122</v>
      </c>
      <c r="G178" s="104"/>
      <c r="H178" s="17"/>
      <c r="I178" s="101"/>
      <c r="J178" s="107" t="str">
        <f t="shared" si="171"/>
        <v/>
      </c>
      <c r="K178" s="106"/>
      <c r="L178" s="107" t="str">
        <f t="shared" si="172"/>
        <v/>
      </c>
      <c r="M178" s="101"/>
      <c r="N178" s="101"/>
      <c r="O178" s="275"/>
      <c r="P178" s="276"/>
      <c r="Q178" s="276"/>
      <c r="R178" s="260"/>
      <c r="S178" s="297"/>
      <c r="V178" s="60"/>
      <c r="W178" s="58"/>
      <c r="X178" s="58"/>
      <c r="Y178" s="58"/>
      <c r="Z178" s="58"/>
      <c r="AA178" s="58"/>
      <c r="AB178" s="58"/>
      <c r="AC178" s="58"/>
      <c r="AD178" s="58">
        <f t="shared" ca="1" si="157"/>
        <v>0</v>
      </c>
      <c r="AE178" s="58">
        <f t="shared" si="170"/>
        <v>0</v>
      </c>
      <c r="AF178" s="58" t="str">
        <f>IF(G178="","0",VLOOKUP(G178,'登録データ（男）'!$V$4:$W$23,2,FALSE))</f>
        <v>0</v>
      </c>
      <c r="AG178" s="58" t="str">
        <f t="shared" si="158"/>
        <v>00</v>
      </c>
      <c r="AH178" s="58" t="str">
        <f>IF(G178="","0",IF(OR(RIGHT(G178,1)="m",RIGHT(G178,1)="H",RIGHT(G178,1)="W",RIGHT(G178,1)="C"),1,2))</f>
        <v>0</v>
      </c>
      <c r="AI178" s="58" t="str">
        <f t="shared" si="159"/>
        <v>000000</v>
      </c>
      <c r="AJ178" s="58" t="str">
        <f t="shared" ca="1" si="169"/>
        <v/>
      </c>
      <c r="AK178" s="58">
        <f t="shared" si="163"/>
        <v>0</v>
      </c>
      <c r="AL178" s="58" t="str">
        <f>IF(G178="","0",VALUE(VLOOKUP(G178,'登録データ（男）'!$V$4:$X$23,3,FALSE)))</f>
        <v>0</v>
      </c>
      <c r="AM178" s="58">
        <f t="shared" si="160"/>
        <v>0</v>
      </c>
      <c r="AN178" s="58">
        <f t="shared" si="164"/>
        <v>0</v>
      </c>
      <c r="AO178" s="58" t="str">
        <f ca="1">IF(OFFSET(B178,-MOD(ROW(B178),3),0)&lt;&gt;"",IF(RIGHT(G178,1)=")",VALUE(VLOOKUP(OFFSET(B178,-MOD(ROW(B178),3),0),'登録データ（女）'!B178,8,FALSE)),"0"),"0")</f>
        <v>0</v>
      </c>
      <c r="AP178" s="58">
        <f t="shared" ca="1" si="161"/>
        <v>0</v>
      </c>
      <c r="AQ178" s="58"/>
      <c r="AR178" s="58"/>
      <c r="AS178" s="58"/>
      <c r="AT178" s="58"/>
      <c r="AU178" s="58"/>
      <c r="AV178" s="58"/>
      <c r="AW178" s="58"/>
      <c r="AX178" s="58"/>
      <c r="BE178" s="58" t="str">
        <f>IF(B178="","",VLOOKUP(B178,'登録データ（女）'!$A$3:$L$402,8))</f>
        <v/>
      </c>
      <c r="BF178" s="58" t="str">
        <f>IF(B178="","",VLOOKUP(B178,'登録データ（女）'!$A$3:$L$402,11))</f>
        <v/>
      </c>
      <c r="BG178" s="58" t="str">
        <f t="shared" si="168"/>
        <v/>
      </c>
      <c r="BI178" s="58">
        <f t="shared" si="162"/>
        <v>0</v>
      </c>
    </row>
    <row r="179" spans="1:61" ht="18.75" customHeight="1" thickBot="1">
      <c r="A179" s="258"/>
      <c r="B179" s="434"/>
      <c r="C179" s="292"/>
      <c r="D179" s="292"/>
      <c r="E179" s="82" t="s">
        <v>461</v>
      </c>
      <c r="F179" s="78" t="s">
        <v>123</v>
      </c>
      <c r="G179" s="105"/>
      <c r="H179" s="175"/>
      <c r="I179" s="100"/>
      <c r="J179" s="64" t="str">
        <f t="shared" si="171"/>
        <v/>
      </c>
      <c r="K179" s="100"/>
      <c r="L179" s="64" t="str">
        <f t="shared" si="172"/>
        <v/>
      </c>
      <c r="M179" s="100"/>
      <c r="N179" s="100"/>
      <c r="O179" s="429"/>
      <c r="P179" s="430"/>
      <c r="Q179" s="431"/>
      <c r="R179" s="261"/>
      <c r="S179" s="298"/>
      <c r="V179" s="60"/>
      <c r="W179" s="58"/>
      <c r="X179" s="58"/>
      <c r="Y179" s="58"/>
      <c r="Z179" s="58"/>
      <c r="AA179" s="58"/>
      <c r="AB179" s="58"/>
      <c r="AC179" s="58"/>
      <c r="AD179" s="58">
        <f t="shared" ca="1" si="157"/>
        <v>0</v>
      </c>
      <c r="AE179" s="58">
        <f t="shared" si="170"/>
        <v>0</v>
      </c>
      <c r="AF179" s="58" t="str">
        <f>IF(G179="","0",VLOOKUP(G179,'登録データ（男）'!$V$4:$W$23,2,FALSE))</f>
        <v>0</v>
      </c>
      <c r="AG179" s="58" t="str">
        <f t="shared" si="158"/>
        <v>00</v>
      </c>
      <c r="AH179" s="58" t="str">
        <f>IF(G179="","0",IF(OR(RIGHT(G179,1)="m",RIGHT(G179,1)="H",RIGHT(G179,1)="W",RIGHT(G179,1)="C"),1,2))</f>
        <v>0</v>
      </c>
      <c r="AI179" s="58" t="str">
        <f t="shared" si="159"/>
        <v>000000</v>
      </c>
      <c r="AJ179" s="58" t="str">
        <f t="shared" ca="1" si="169"/>
        <v/>
      </c>
      <c r="AK179" s="58">
        <f t="shared" si="163"/>
        <v>0</v>
      </c>
      <c r="AL179" s="58" t="str">
        <f>IF(G179="","0",VALUE(VLOOKUP(G179,'登録データ（男）'!$V$4:$X$23,3,FALSE)))</f>
        <v>0</v>
      </c>
      <c r="AM179" s="58">
        <f t="shared" si="160"/>
        <v>0</v>
      </c>
      <c r="AN179" s="58">
        <f t="shared" si="164"/>
        <v>0</v>
      </c>
      <c r="AO179" s="58" t="str">
        <f ca="1">IF(OFFSET(B179,-MOD(ROW(B179),3),0)&lt;&gt;"",IF(RIGHT(G179,1)=")",VALUE(VLOOKUP(OFFSET(B179,-MOD(ROW(B179),3),0),'登録データ（女）'!B179,8,FALSE)),"0"),"0")</f>
        <v>0</v>
      </c>
      <c r="AP179" s="58">
        <f t="shared" ca="1" si="161"/>
        <v>0</v>
      </c>
      <c r="AQ179" s="58"/>
      <c r="AR179" s="58"/>
      <c r="AS179" s="58"/>
      <c r="AT179" s="58"/>
      <c r="AU179" s="58"/>
      <c r="AV179" s="58"/>
      <c r="AW179" s="58"/>
      <c r="AX179" s="58"/>
      <c r="BE179" s="58" t="str">
        <f>IF(B179="","",VLOOKUP(B179,'登録データ（女）'!$A$3:$L$402,8))</f>
        <v/>
      </c>
      <c r="BF179" s="58" t="str">
        <f>IF(B179="","",VLOOKUP(B179,'登録データ（女）'!$A$3:$L$402,11))</f>
        <v/>
      </c>
      <c r="BG179" s="58" t="str">
        <f t="shared" si="168"/>
        <v/>
      </c>
      <c r="BI179" s="58">
        <f t="shared" si="162"/>
        <v>0</v>
      </c>
    </row>
    <row r="180" spans="1:61" ht="18.75" customHeight="1" thickTop="1">
      <c r="A180" s="257">
        <v>55</v>
      </c>
      <c r="B180" s="432"/>
      <c r="C180" s="290" t="str">
        <f>IF(B180="","",VLOOKUP(B180,'登録データ（女）'!$A$3:$X$2000,2,FALSE))</f>
        <v/>
      </c>
      <c r="D180" s="290" t="str">
        <f>IF(B180="","",VLOOKUP(B180,'登録データ（女）'!$A$3:$X$2000,3,FALSE))</f>
        <v/>
      </c>
      <c r="E180" s="74" t="str">
        <f>IF(B180="","",VLOOKUP(B180,'登録データ（女）'!$A$3:$X$2000,7,FALSE))</f>
        <v/>
      </c>
      <c r="F180" s="72" t="s">
        <v>121</v>
      </c>
      <c r="G180" s="104"/>
      <c r="H180" s="17"/>
      <c r="I180" s="106"/>
      <c r="J180" s="107" t="str">
        <f t="shared" si="171"/>
        <v/>
      </c>
      <c r="K180" s="106"/>
      <c r="L180" s="107" t="str">
        <f t="shared" si="172"/>
        <v/>
      </c>
      <c r="M180" s="106"/>
      <c r="N180" s="106"/>
      <c r="O180" s="247"/>
      <c r="P180" s="248"/>
      <c r="Q180" s="248"/>
      <c r="R180" s="259"/>
      <c r="S180" s="296"/>
      <c r="V180" s="60"/>
      <c r="W180" s="58">
        <f>IF(B180="",0,IF(VLOOKUP(B180,'登録データ（女）'!$A$3:$AT$2000,28,FALSE)=1,0,1))</f>
        <v>0</v>
      </c>
      <c r="X180" s="58">
        <f>IF(B180="",1,0)</f>
        <v>1</v>
      </c>
      <c r="Y180" s="58">
        <f>IF(C180="",1,0)</f>
        <v>1</v>
      </c>
      <c r="Z180" s="58">
        <f>IF(D180="",1,0)</f>
        <v>1</v>
      </c>
      <c r="AA180" s="58">
        <f>IF(E180="",1,0)</f>
        <v>1</v>
      </c>
      <c r="AB180" s="58">
        <f>IF(E181="",1,0)</f>
        <v>1</v>
      </c>
      <c r="AC180" s="58">
        <f>SUM(X180:AB180)</f>
        <v>5</v>
      </c>
      <c r="AD180" s="58">
        <f t="shared" ca="1" si="157"/>
        <v>0</v>
      </c>
      <c r="AE180" s="58">
        <f t="shared" si="170"/>
        <v>0</v>
      </c>
      <c r="AF180" s="58" t="str">
        <f>IF(G180="","0",VLOOKUP(G180,'登録データ（男）'!$V$4:$W$23,2,FALSE))</f>
        <v>0</v>
      </c>
      <c r="AG180" s="58" t="str">
        <f t="shared" si="158"/>
        <v>00</v>
      </c>
      <c r="AH180" s="58" t="str">
        <f>IF(G180="","0",IF(OR(RIGHT(G180,1)="m",RIGHT(G180,1)="H",RIGHT(G180,1)="W",RIGHT(G180,1)="C",RIGHT(G180,1)=")"),1,2))</f>
        <v>0</v>
      </c>
      <c r="AI180" s="58" t="str">
        <f t="shared" si="159"/>
        <v>000000</v>
      </c>
      <c r="AJ180" s="58" t="str">
        <f t="shared" ca="1" si="169"/>
        <v/>
      </c>
      <c r="AK180" s="58">
        <f t="shared" si="163"/>
        <v>0</v>
      </c>
      <c r="AL180" s="58" t="str">
        <f>IF(G180="","0",VALUE(VLOOKUP(G180,'登録データ（男）'!$V$4:$X$23,3,FALSE)))</f>
        <v>0</v>
      </c>
      <c r="AM180" s="58">
        <f t="shared" si="160"/>
        <v>0</v>
      </c>
      <c r="AN180" s="58">
        <f t="shared" si="164"/>
        <v>0</v>
      </c>
      <c r="AO180" s="58" t="str">
        <f ca="1">IF(OFFSET(B180,-MOD(ROW(B180),3),0)&lt;&gt;"",IF(RIGHT(G180,1)=")",VALUE(VLOOKUP(OFFSET(B180,-MOD(ROW(B180),3),0),'登録データ（女）'!B180,8,FALSE)),"0"),"0")</f>
        <v>0</v>
      </c>
      <c r="AP180" s="58">
        <f t="shared" ca="1" si="161"/>
        <v>0</v>
      </c>
      <c r="AQ180" s="58" t="str">
        <f t="shared" ref="AQ180" si="203">IF(AR180="","",RANK(AR180,$AR$18:$AR$467,1))</f>
        <v/>
      </c>
      <c r="AR180" s="58" t="str">
        <f>IF(R180="","",B180)</f>
        <v/>
      </c>
      <c r="AS180" s="58" t="str">
        <f t="shared" ref="AS180" si="204">IF(AT180="","",RANK(AT180,$AT$18:$AT$467,1))</f>
        <v/>
      </c>
      <c r="AT180" s="58" t="str">
        <f>IF(S180="","",B180)</f>
        <v/>
      </c>
      <c r="AU180" s="58" t="str">
        <f t="shared" ref="AU180" si="205">IF(AV180="","",RANK(AV180,$AV$18:$AV$467,1))</f>
        <v/>
      </c>
      <c r="AV180" s="58" t="str">
        <f>IF(OR(G180="七種競技",G181="七種競技",G182="七種競技"),B180,"")</f>
        <v/>
      </c>
      <c r="AW180" s="58"/>
      <c r="AX180" s="58">
        <f>B180</f>
        <v>0</v>
      </c>
      <c r="BE180" s="58" t="str">
        <f>IF(B180="","",VLOOKUP(B180,'登録データ（女）'!$A$3:$L$402,8))</f>
        <v/>
      </c>
      <c r="BF180" s="58" t="str">
        <f>IF(B180="","",VLOOKUP(B180,'登録データ（女）'!$A$3:$L$402,11))</f>
        <v/>
      </c>
      <c r="BG180" s="58" t="str">
        <f t="shared" si="168"/>
        <v/>
      </c>
      <c r="BI180" s="58">
        <f t="shared" si="162"/>
        <v>0</v>
      </c>
    </row>
    <row r="181" spans="1:61" ht="18.75" customHeight="1">
      <c r="A181" s="250"/>
      <c r="B181" s="433"/>
      <c r="C181" s="291"/>
      <c r="D181" s="291"/>
      <c r="E181" s="169"/>
      <c r="F181" s="58" t="s">
        <v>122</v>
      </c>
      <c r="G181" s="104"/>
      <c r="H181" s="17"/>
      <c r="I181" s="101"/>
      <c r="J181" s="107" t="str">
        <f t="shared" si="171"/>
        <v/>
      </c>
      <c r="K181" s="106"/>
      <c r="L181" s="107" t="str">
        <f t="shared" si="172"/>
        <v/>
      </c>
      <c r="M181" s="101"/>
      <c r="N181" s="101"/>
      <c r="O181" s="275"/>
      <c r="P181" s="276"/>
      <c r="Q181" s="276"/>
      <c r="R181" s="260"/>
      <c r="S181" s="297"/>
      <c r="V181" s="60"/>
      <c r="W181" s="58"/>
      <c r="X181" s="58"/>
      <c r="Y181" s="58"/>
      <c r="Z181" s="58"/>
      <c r="AA181" s="58"/>
      <c r="AB181" s="58"/>
      <c r="AC181" s="58"/>
      <c r="AD181" s="58">
        <f t="shared" ca="1" si="157"/>
        <v>0</v>
      </c>
      <c r="AE181" s="58">
        <f t="shared" si="170"/>
        <v>0</v>
      </c>
      <c r="AF181" s="58" t="str">
        <f>IF(G181="","0",VLOOKUP(G181,'登録データ（男）'!$V$4:$W$23,2,FALSE))</f>
        <v>0</v>
      </c>
      <c r="AG181" s="58" t="str">
        <f t="shared" si="158"/>
        <v>00</v>
      </c>
      <c r="AH181" s="58" t="str">
        <f>IF(G181="","0",IF(OR(RIGHT(G181,1)="m",RIGHT(G181,1)="H",RIGHT(G181,1)="W",RIGHT(G181,1)="C"),1,2))</f>
        <v>0</v>
      </c>
      <c r="AI181" s="58" t="str">
        <f t="shared" si="159"/>
        <v>000000</v>
      </c>
      <c r="AJ181" s="58" t="str">
        <f t="shared" ca="1" si="169"/>
        <v/>
      </c>
      <c r="AK181" s="58">
        <f t="shared" si="163"/>
        <v>0</v>
      </c>
      <c r="AL181" s="58" t="str">
        <f>IF(G181="","0",VALUE(VLOOKUP(G181,'登録データ（男）'!$V$4:$X$23,3,FALSE)))</f>
        <v>0</v>
      </c>
      <c r="AM181" s="58">
        <f t="shared" si="160"/>
        <v>0</v>
      </c>
      <c r="AN181" s="58">
        <f t="shared" si="164"/>
        <v>0</v>
      </c>
      <c r="AO181" s="58" t="str">
        <f ca="1">IF(OFFSET(B181,-MOD(ROW(B181),3),0)&lt;&gt;"",IF(RIGHT(G181,1)=")",VALUE(VLOOKUP(OFFSET(B181,-MOD(ROW(B181),3),0),'登録データ（女）'!B181,8,FALSE)),"0"),"0")</f>
        <v>0</v>
      </c>
      <c r="AP181" s="58">
        <f t="shared" ca="1" si="161"/>
        <v>0</v>
      </c>
      <c r="AQ181" s="58"/>
      <c r="AR181" s="58"/>
      <c r="AS181" s="58"/>
      <c r="AT181" s="58"/>
      <c r="AU181" s="58"/>
      <c r="AV181" s="58"/>
      <c r="AW181" s="58"/>
      <c r="AX181" s="58"/>
      <c r="BE181" s="58" t="str">
        <f>IF(B181="","",VLOOKUP(B181,'登録データ（女）'!$A$3:$L$402,8))</f>
        <v/>
      </c>
      <c r="BF181" s="58" t="str">
        <f>IF(B181="","",VLOOKUP(B181,'登録データ（女）'!$A$3:$L$402,11))</f>
        <v/>
      </c>
      <c r="BG181" s="58" t="str">
        <f t="shared" si="168"/>
        <v/>
      </c>
      <c r="BI181" s="58">
        <f t="shared" si="162"/>
        <v>0</v>
      </c>
    </row>
    <row r="182" spans="1:61" ht="18.75" customHeight="1" thickBot="1">
      <c r="A182" s="258"/>
      <c r="B182" s="434"/>
      <c r="C182" s="292"/>
      <c r="D182" s="292"/>
      <c r="E182" s="82" t="s">
        <v>7355</v>
      </c>
      <c r="F182" s="78" t="s">
        <v>123</v>
      </c>
      <c r="G182" s="105"/>
      <c r="H182" s="175"/>
      <c r="I182" s="100"/>
      <c r="J182" s="64" t="str">
        <f t="shared" si="171"/>
        <v/>
      </c>
      <c r="K182" s="100"/>
      <c r="L182" s="64" t="str">
        <f t="shared" si="172"/>
        <v/>
      </c>
      <c r="M182" s="100"/>
      <c r="N182" s="100"/>
      <c r="O182" s="429"/>
      <c r="P182" s="430"/>
      <c r="Q182" s="431"/>
      <c r="R182" s="261"/>
      <c r="S182" s="298"/>
      <c r="V182" s="60"/>
      <c r="W182" s="58"/>
      <c r="X182" s="58"/>
      <c r="Y182" s="58"/>
      <c r="Z182" s="58"/>
      <c r="AA182" s="58"/>
      <c r="AB182" s="58"/>
      <c r="AC182" s="58"/>
      <c r="AD182" s="58">
        <f t="shared" ca="1" si="157"/>
        <v>0</v>
      </c>
      <c r="AE182" s="58">
        <f t="shared" si="170"/>
        <v>0</v>
      </c>
      <c r="AF182" s="58" t="str">
        <f>IF(G182="","0",VLOOKUP(G182,'登録データ（男）'!$V$4:$W$23,2,FALSE))</f>
        <v>0</v>
      </c>
      <c r="AG182" s="58" t="str">
        <f t="shared" si="158"/>
        <v>00</v>
      </c>
      <c r="AH182" s="58" t="str">
        <f>IF(G182="","0",IF(OR(RIGHT(G182,1)="m",RIGHT(G182,1)="H",RIGHT(G182,1)="W",RIGHT(G182,1)="C"),1,2))</f>
        <v>0</v>
      </c>
      <c r="AI182" s="58" t="str">
        <f t="shared" si="159"/>
        <v>000000</v>
      </c>
      <c r="AJ182" s="58" t="str">
        <f t="shared" ca="1" si="169"/>
        <v/>
      </c>
      <c r="AK182" s="58">
        <f t="shared" si="163"/>
        <v>0</v>
      </c>
      <c r="AL182" s="58" t="str">
        <f>IF(G182="","0",VALUE(VLOOKUP(G182,'登録データ（男）'!$V$4:$X$23,3,FALSE)))</f>
        <v>0</v>
      </c>
      <c r="AM182" s="58">
        <f t="shared" si="160"/>
        <v>0</v>
      </c>
      <c r="AN182" s="58">
        <f t="shared" si="164"/>
        <v>0</v>
      </c>
      <c r="AO182" s="58" t="str">
        <f ca="1">IF(OFFSET(B182,-MOD(ROW(B182),3),0)&lt;&gt;"",IF(RIGHT(G182,1)=")",VALUE(VLOOKUP(OFFSET(B182,-MOD(ROW(B182),3),0),'登録データ（女）'!B182,8,FALSE)),"0"),"0")</f>
        <v>0</v>
      </c>
      <c r="AP182" s="58">
        <f t="shared" ca="1" si="161"/>
        <v>0</v>
      </c>
      <c r="AQ182" s="58"/>
      <c r="AR182" s="58"/>
      <c r="AS182" s="58"/>
      <c r="AT182" s="58"/>
      <c r="AU182" s="58"/>
      <c r="AV182" s="58"/>
      <c r="AW182" s="58"/>
      <c r="AX182" s="58"/>
      <c r="BE182" s="58" t="str">
        <f>IF(B182="","",VLOOKUP(B182,'登録データ（女）'!$A$3:$L$402,8))</f>
        <v/>
      </c>
      <c r="BF182" s="58" t="str">
        <f>IF(B182="","",VLOOKUP(B182,'登録データ（女）'!$A$3:$L$402,11))</f>
        <v/>
      </c>
      <c r="BG182" s="58" t="str">
        <f t="shared" si="168"/>
        <v/>
      </c>
      <c r="BI182" s="58">
        <f t="shared" si="162"/>
        <v>0</v>
      </c>
    </row>
    <row r="183" spans="1:61" ht="18.75" customHeight="1" thickTop="1">
      <c r="A183" s="257">
        <v>56</v>
      </c>
      <c r="B183" s="432"/>
      <c r="C183" s="290" t="str">
        <f>IF(B183="","",VLOOKUP(B183,'登録データ（女）'!$A$3:$X$2000,2,FALSE))</f>
        <v/>
      </c>
      <c r="D183" s="290" t="str">
        <f>IF(B183="","",VLOOKUP(B183,'登録データ（女）'!$A$3:$X$2000,3,FALSE))</f>
        <v/>
      </c>
      <c r="E183" s="74" t="str">
        <f>IF(B183="","",VLOOKUP(B183,'登録データ（女）'!$A$3:$X$2000,7,FALSE))</f>
        <v/>
      </c>
      <c r="F183" s="72" t="s">
        <v>121</v>
      </c>
      <c r="G183" s="104"/>
      <c r="H183" s="17"/>
      <c r="I183" s="106"/>
      <c r="J183" s="107" t="str">
        <f t="shared" si="171"/>
        <v/>
      </c>
      <c r="K183" s="106"/>
      <c r="L183" s="107" t="str">
        <f t="shared" si="172"/>
        <v/>
      </c>
      <c r="M183" s="106"/>
      <c r="N183" s="106"/>
      <c r="O183" s="247"/>
      <c r="P183" s="248"/>
      <c r="Q183" s="248"/>
      <c r="R183" s="259"/>
      <c r="S183" s="296"/>
      <c r="V183" s="60"/>
      <c r="W183" s="58">
        <f>IF(B183="",0,IF(VLOOKUP(B183,'登録データ（女）'!$A$3:$AT$2000,28,FALSE)=1,0,1))</f>
        <v>0</v>
      </c>
      <c r="X183" s="58">
        <f>IF(B183="",1,0)</f>
        <v>1</v>
      </c>
      <c r="Y183" s="58">
        <f>IF(C183="",1,0)</f>
        <v>1</v>
      </c>
      <c r="Z183" s="58">
        <f>IF(D183="",1,0)</f>
        <v>1</v>
      </c>
      <c r="AA183" s="58">
        <f>IF(E183="",1,0)</f>
        <v>1</v>
      </c>
      <c r="AB183" s="58">
        <f>IF(E184="",1,0)</f>
        <v>1</v>
      </c>
      <c r="AC183" s="58">
        <f>SUM(X183:AB183)</f>
        <v>5</v>
      </c>
      <c r="AD183" s="58">
        <f t="shared" ca="1" si="157"/>
        <v>0</v>
      </c>
      <c r="AE183" s="58">
        <f t="shared" si="170"/>
        <v>0</v>
      </c>
      <c r="AF183" s="58" t="str">
        <f>IF(G183="","0",VLOOKUP(G183,'登録データ（男）'!$V$4:$W$23,2,FALSE))</f>
        <v>0</v>
      </c>
      <c r="AG183" s="58" t="str">
        <f t="shared" si="158"/>
        <v>00</v>
      </c>
      <c r="AH183" s="58" t="str">
        <f>IF(G183="","0",IF(OR(RIGHT(G183,1)="m",RIGHT(G183,1)="H",RIGHT(G183,1)="W",RIGHT(G183,1)="C",RIGHT(G183,1)=")"),1,2))</f>
        <v>0</v>
      </c>
      <c r="AI183" s="58" t="str">
        <f t="shared" si="159"/>
        <v>000000</v>
      </c>
      <c r="AJ183" s="58" t="str">
        <f t="shared" ca="1" si="169"/>
        <v/>
      </c>
      <c r="AK183" s="58">
        <f t="shared" si="163"/>
        <v>0</v>
      </c>
      <c r="AL183" s="58" t="str">
        <f>IF(G183="","0",VALUE(VLOOKUP(G183,'登録データ（男）'!$V$4:$X$23,3,FALSE)))</f>
        <v>0</v>
      </c>
      <c r="AM183" s="58">
        <f t="shared" si="160"/>
        <v>0</v>
      </c>
      <c r="AN183" s="58">
        <f t="shared" si="164"/>
        <v>0</v>
      </c>
      <c r="AO183" s="58" t="str">
        <f ca="1">IF(OFFSET(B183,-MOD(ROW(B183),3),0)&lt;&gt;"",IF(RIGHT(G183,1)=")",VALUE(VLOOKUP(OFFSET(B183,-MOD(ROW(B183),3),0),'登録データ（女）'!B183,8,FALSE)),"0"),"0")</f>
        <v>0</v>
      </c>
      <c r="AP183" s="58">
        <f t="shared" ca="1" si="161"/>
        <v>0</v>
      </c>
      <c r="AQ183" s="58" t="str">
        <f t="shared" ref="AQ183" si="206">IF(AR183="","",RANK(AR183,$AR$18:$AR$467,1))</f>
        <v/>
      </c>
      <c r="AR183" s="58" t="str">
        <f>IF(R183="","",B183)</f>
        <v/>
      </c>
      <c r="AS183" s="58" t="str">
        <f t="shared" ref="AS183" si="207">IF(AT183="","",RANK(AT183,$AT$18:$AT$467,1))</f>
        <v/>
      </c>
      <c r="AT183" s="58" t="str">
        <f>IF(S183="","",B183)</f>
        <v/>
      </c>
      <c r="AU183" s="58" t="str">
        <f t="shared" ref="AU183" si="208">IF(AV183="","",RANK(AV183,$AV$18:$AV$467,1))</f>
        <v/>
      </c>
      <c r="AV183" s="58" t="str">
        <f>IF(OR(G183="七種競技",G184="七種競技",G185="七種競技"),B183,"")</f>
        <v/>
      </c>
      <c r="AW183" s="58"/>
      <c r="AX183" s="58">
        <f>B183</f>
        <v>0</v>
      </c>
      <c r="BE183" s="58" t="str">
        <f>IF(B183="","",VLOOKUP(B183,'登録データ（女）'!$A$3:$L$402,8))</f>
        <v/>
      </c>
      <c r="BF183" s="58" t="str">
        <f>IF(B183="","",VLOOKUP(B183,'登録データ（女）'!$A$3:$L$402,11))</f>
        <v/>
      </c>
      <c r="BG183" s="58" t="str">
        <f t="shared" si="168"/>
        <v/>
      </c>
      <c r="BI183" s="58">
        <f t="shared" si="162"/>
        <v>0</v>
      </c>
    </row>
    <row r="184" spans="1:61" ht="18.75" customHeight="1">
      <c r="A184" s="250"/>
      <c r="B184" s="433"/>
      <c r="C184" s="291"/>
      <c r="D184" s="291"/>
      <c r="E184" s="169"/>
      <c r="F184" s="58" t="s">
        <v>122</v>
      </c>
      <c r="G184" s="104"/>
      <c r="H184" s="17"/>
      <c r="I184" s="101"/>
      <c r="J184" s="107" t="str">
        <f t="shared" si="171"/>
        <v/>
      </c>
      <c r="K184" s="106"/>
      <c r="L184" s="107" t="str">
        <f t="shared" si="172"/>
        <v/>
      </c>
      <c r="M184" s="101"/>
      <c r="N184" s="101"/>
      <c r="O184" s="275"/>
      <c r="P184" s="276"/>
      <c r="Q184" s="276"/>
      <c r="R184" s="260"/>
      <c r="S184" s="297"/>
      <c r="V184" s="60"/>
      <c r="W184" s="58"/>
      <c r="X184" s="58"/>
      <c r="Y184" s="58"/>
      <c r="Z184" s="58"/>
      <c r="AA184" s="58"/>
      <c r="AB184" s="58"/>
      <c r="AC184" s="58"/>
      <c r="AD184" s="58">
        <f t="shared" ca="1" si="157"/>
        <v>0</v>
      </c>
      <c r="AE184" s="58">
        <f t="shared" si="170"/>
        <v>0</v>
      </c>
      <c r="AF184" s="58" t="str">
        <f>IF(G184="","0",VLOOKUP(G184,'登録データ（男）'!$V$4:$W$23,2,FALSE))</f>
        <v>0</v>
      </c>
      <c r="AG184" s="58" t="str">
        <f t="shared" si="158"/>
        <v>00</v>
      </c>
      <c r="AH184" s="58" t="str">
        <f>IF(G184="","0",IF(OR(RIGHT(G184,1)="m",RIGHT(G184,1)="H",RIGHT(G184,1)="W",RIGHT(G184,1)="C"),1,2))</f>
        <v>0</v>
      </c>
      <c r="AI184" s="58" t="str">
        <f t="shared" si="159"/>
        <v>000000</v>
      </c>
      <c r="AJ184" s="58" t="str">
        <f t="shared" ca="1" si="169"/>
        <v/>
      </c>
      <c r="AK184" s="58">
        <f t="shared" si="163"/>
        <v>0</v>
      </c>
      <c r="AL184" s="58" t="str">
        <f>IF(G184="","0",VALUE(VLOOKUP(G184,'登録データ（男）'!$V$4:$X$23,3,FALSE)))</f>
        <v>0</v>
      </c>
      <c r="AM184" s="58">
        <f t="shared" si="160"/>
        <v>0</v>
      </c>
      <c r="AN184" s="58">
        <f t="shared" si="164"/>
        <v>0</v>
      </c>
      <c r="AO184" s="58" t="str">
        <f ca="1">IF(OFFSET(B184,-MOD(ROW(B184),3),0)&lt;&gt;"",IF(RIGHT(G184,1)=")",VALUE(VLOOKUP(OFFSET(B184,-MOD(ROW(B184),3),0),'登録データ（女）'!B184,8,FALSE)),"0"),"0")</f>
        <v>0</v>
      </c>
      <c r="AP184" s="58">
        <f t="shared" ca="1" si="161"/>
        <v>0</v>
      </c>
      <c r="AQ184" s="58"/>
      <c r="AR184" s="58"/>
      <c r="AS184" s="58"/>
      <c r="AT184" s="58"/>
      <c r="AU184" s="58"/>
      <c r="AV184" s="58"/>
      <c r="AW184" s="58"/>
      <c r="AX184" s="58"/>
      <c r="BE184" s="58" t="str">
        <f>IF(B184="","",VLOOKUP(B184,'登録データ（女）'!$A$3:$L$402,8))</f>
        <v/>
      </c>
      <c r="BF184" s="58" t="str">
        <f>IF(B184="","",VLOOKUP(B184,'登録データ（女）'!$A$3:$L$402,11))</f>
        <v/>
      </c>
      <c r="BG184" s="58" t="str">
        <f t="shared" si="168"/>
        <v/>
      </c>
      <c r="BI184" s="58">
        <f t="shared" si="162"/>
        <v>0</v>
      </c>
    </row>
    <row r="185" spans="1:61" ht="18.75" customHeight="1" thickBot="1">
      <c r="A185" s="258"/>
      <c r="B185" s="434"/>
      <c r="C185" s="292"/>
      <c r="D185" s="292"/>
      <c r="E185" s="82" t="s">
        <v>461</v>
      </c>
      <c r="F185" s="78" t="s">
        <v>123</v>
      </c>
      <c r="G185" s="105"/>
      <c r="H185" s="175"/>
      <c r="I185" s="100"/>
      <c r="J185" s="64" t="str">
        <f t="shared" si="171"/>
        <v/>
      </c>
      <c r="K185" s="100"/>
      <c r="L185" s="64" t="str">
        <f t="shared" si="172"/>
        <v/>
      </c>
      <c r="M185" s="100"/>
      <c r="N185" s="100"/>
      <c r="O185" s="429"/>
      <c r="P185" s="430"/>
      <c r="Q185" s="431"/>
      <c r="R185" s="261"/>
      <c r="S185" s="298"/>
      <c r="V185" s="60"/>
      <c r="W185" s="58"/>
      <c r="X185" s="58"/>
      <c r="Y185" s="58"/>
      <c r="Z185" s="58"/>
      <c r="AA185" s="58"/>
      <c r="AB185" s="58"/>
      <c r="AC185" s="58"/>
      <c r="AD185" s="58">
        <f t="shared" ca="1" si="157"/>
        <v>0</v>
      </c>
      <c r="AE185" s="58">
        <f t="shared" si="170"/>
        <v>0</v>
      </c>
      <c r="AF185" s="58" t="str">
        <f>IF(G185="","0",VLOOKUP(G185,'登録データ（男）'!$V$4:$W$23,2,FALSE))</f>
        <v>0</v>
      </c>
      <c r="AG185" s="58" t="str">
        <f t="shared" si="158"/>
        <v>00</v>
      </c>
      <c r="AH185" s="58" t="str">
        <f>IF(G185="","0",IF(OR(RIGHT(G185,1)="m",RIGHT(G185,1)="H",RIGHT(G185,1)="W",RIGHT(G185,1)="C"),1,2))</f>
        <v>0</v>
      </c>
      <c r="AI185" s="58" t="str">
        <f t="shared" si="159"/>
        <v>000000</v>
      </c>
      <c r="AJ185" s="58" t="str">
        <f t="shared" ca="1" si="169"/>
        <v/>
      </c>
      <c r="AK185" s="58">
        <f t="shared" si="163"/>
        <v>0</v>
      </c>
      <c r="AL185" s="58" t="str">
        <f>IF(G185="","0",VALUE(VLOOKUP(G185,'登録データ（男）'!$V$4:$X$23,3,FALSE)))</f>
        <v>0</v>
      </c>
      <c r="AM185" s="58">
        <f t="shared" si="160"/>
        <v>0</v>
      </c>
      <c r="AN185" s="58">
        <f t="shared" si="164"/>
        <v>0</v>
      </c>
      <c r="AO185" s="58" t="str">
        <f ca="1">IF(OFFSET(B185,-MOD(ROW(B185),3),0)&lt;&gt;"",IF(RIGHT(G185,1)=")",VALUE(VLOOKUP(OFFSET(B185,-MOD(ROW(B185),3),0),'登録データ（女）'!B185,8,FALSE)),"0"),"0")</f>
        <v>0</v>
      </c>
      <c r="AP185" s="58">
        <f t="shared" ca="1" si="161"/>
        <v>0</v>
      </c>
      <c r="AQ185" s="58"/>
      <c r="AR185" s="58"/>
      <c r="AS185" s="58"/>
      <c r="AT185" s="58"/>
      <c r="AU185" s="58"/>
      <c r="AV185" s="58"/>
      <c r="AW185" s="58"/>
      <c r="AX185" s="58"/>
      <c r="BE185" s="58" t="str">
        <f>IF(B185="","",VLOOKUP(B185,'登録データ（女）'!$A$3:$L$402,8))</f>
        <v/>
      </c>
      <c r="BF185" s="58" t="str">
        <f>IF(B185="","",VLOOKUP(B185,'登録データ（女）'!$A$3:$L$402,11))</f>
        <v/>
      </c>
      <c r="BG185" s="58" t="str">
        <f t="shared" si="168"/>
        <v/>
      </c>
      <c r="BI185" s="58">
        <f t="shared" si="162"/>
        <v>0</v>
      </c>
    </row>
    <row r="186" spans="1:61" ht="18.75" customHeight="1" thickTop="1">
      <c r="A186" s="257">
        <v>57</v>
      </c>
      <c r="B186" s="432"/>
      <c r="C186" s="290" t="str">
        <f>IF(B186="","",VLOOKUP(B186,'登録データ（女）'!$A$3:$X$2000,2,FALSE))</f>
        <v/>
      </c>
      <c r="D186" s="290" t="str">
        <f>IF(B186="","",VLOOKUP(B186,'登録データ（女）'!$A$3:$X$2000,3,FALSE))</f>
        <v/>
      </c>
      <c r="E186" s="74" t="str">
        <f>IF(B186="","",VLOOKUP(B186,'登録データ（女）'!$A$3:$X$2000,7,FALSE))</f>
        <v/>
      </c>
      <c r="F186" s="72" t="s">
        <v>121</v>
      </c>
      <c r="G186" s="104"/>
      <c r="H186" s="17"/>
      <c r="I186" s="106"/>
      <c r="J186" s="107" t="str">
        <f t="shared" si="171"/>
        <v/>
      </c>
      <c r="K186" s="106"/>
      <c r="L186" s="107" t="str">
        <f t="shared" si="172"/>
        <v/>
      </c>
      <c r="M186" s="106"/>
      <c r="N186" s="106"/>
      <c r="O186" s="247"/>
      <c r="P186" s="248"/>
      <c r="Q186" s="248"/>
      <c r="R186" s="259"/>
      <c r="S186" s="296"/>
      <c r="V186" s="60"/>
      <c r="W186" s="58">
        <f>IF(B186="",0,IF(VLOOKUP(B186,'登録データ（女）'!$A$3:$AT$2000,28,FALSE)=1,0,1))</f>
        <v>0</v>
      </c>
      <c r="X186" s="58">
        <f>IF(B186="",1,0)</f>
        <v>1</v>
      </c>
      <c r="Y186" s="58">
        <f>IF(C186="",1,0)</f>
        <v>1</v>
      </c>
      <c r="Z186" s="58">
        <f>IF(D186="",1,0)</f>
        <v>1</v>
      </c>
      <c r="AA186" s="58">
        <f>IF(E186="",1,0)</f>
        <v>1</v>
      </c>
      <c r="AB186" s="58">
        <f>IF(E187="",1,0)</f>
        <v>1</v>
      </c>
      <c r="AC186" s="58">
        <f>SUM(X186:AB186)</f>
        <v>5</v>
      </c>
      <c r="AD186" s="58">
        <f t="shared" ca="1" si="157"/>
        <v>0</v>
      </c>
      <c r="AE186" s="58">
        <f t="shared" si="170"/>
        <v>0</v>
      </c>
      <c r="AF186" s="58" t="str">
        <f>IF(G186="","0",VLOOKUP(G186,'登録データ（男）'!$V$4:$W$23,2,FALSE))</f>
        <v>0</v>
      </c>
      <c r="AG186" s="58" t="str">
        <f t="shared" si="158"/>
        <v>00</v>
      </c>
      <c r="AH186" s="58" t="str">
        <f>IF(G186="","0",IF(OR(RIGHT(G186,1)="m",RIGHT(G186,1)="H",RIGHT(G186,1)="W",RIGHT(G186,1)="C",RIGHT(G186,1)=")"),1,2))</f>
        <v>0</v>
      </c>
      <c r="AI186" s="58" t="str">
        <f t="shared" si="159"/>
        <v>000000</v>
      </c>
      <c r="AJ186" s="58" t="str">
        <f t="shared" ca="1" si="169"/>
        <v/>
      </c>
      <c r="AK186" s="58">
        <f t="shared" si="163"/>
        <v>0</v>
      </c>
      <c r="AL186" s="58" t="str">
        <f>IF(G186="","0",VALUE(VLOOKUP(G186,'登録データ（男）'!$V$4:$X$23,3,FALSE)))</f>
        <v>0</v>
      </c>
      <c r="AM186" s="58">
        <f t="shared" si="160"/>
        <v>0</v>
      </c>
      <c r="AN186" s="58">
        <f t="shared" si="164"/>
        <v>0</v>
      </c>
      <c r="AO186" s="58" t="str">
        <f ca="1">IF(OFFSET(B186,-MOD(ROW(B186),3),0)&lt;&gt;"",IF(RIGHT(G186,1)=")",VALUE(VLOOKUP(OFFSET(B186,-MOD(ROW(B186),3),0),'登録データ（女）'!B186,8,FALSE)),"0"),"0")</f>
        <v>0</v>
      </c>
      <c r="AP186" s="58">
        <f t="shared" ca="1" si="161"/>
        <v>0</v>
      </c>
      <c r="AQ186" s="58" t="str">
        <f t="shared" ref="AQ186" si="209">IF(AR186="","",RANK(AR186,$AR$18:$AR$467,1))</f>
        <v/>
      </c>
      <c r="AR186" s="58" t="str">
        <f>IF(R186="","",B186)</f>
        <v/>
      </c>
      <c r="AS186" s="58" t="str">
        <f t="shared" ref="AS186" si="210">IF(AT186="","",RANK(AT186,$AT$18:$AT$467,1))</f>
        <v/>
      </c>
      <c r="AT186" s="58" t="str">
        <f>IF(S186="","",B186)</f>
        <v/>
      </c>
      <c r="AU186" s="58" t="str">
        <f t="shared" ref="AU186" si="211">IF(AV186="","",RANK(AV186,$AV$18:$AV$467,1))</f>
        <v/>
      </c>
      <c r="AV186" s="58" t="str">
        <f>IF(OR(G186="七種競技",G187="七種競技",G188="七種競技"),B186,"")</f>
        <v/>
      </c>
      <c r="AW186" s="58"/>
      <c r="AX186" s="58">
        <f>B186</f>
        <v>0</v>
      </c>
      <c r="BE186" s="58" t="str">
        <f>IF(B186="","",VLOOKUP(B186,'登録データ（女）'!$A$3:$L$402,8))</f>
        <v/>
      </c>
      <c r="BF186" s="58" t="str">
        <f>IF(B186="","",VLOOKUP(B186,'登録データ（女）'!$A$3:$L$402,11))</f>
        <v/>
      </c>
      <c r="BG186" s="58" t="str">
        <f t="shared" si="168"/>
        <v/>
      </c>
      <c r="BI186" s="58">
        <f t="shared" si="162"/>
        <v>0</v>
      </c>
    </row>
    <row r="187" spans="1:61" ht="18.75" customHeight="1">
      <c r="A187" s="250"/>
      <c r="B187" s="433"/>
      <c r="C187" s="291"/>
      <c r="D187" s="291"/>
      <c r="E187" s="169"/>
      <c r="F187" s="58" t="s">
        <v>122</v>
      </c>
      <c r="G187" s="104"/>
      <c r="H187" s="17"/>
      <c r="I187" s="101"/>
      <c r="J187" s="107" t="str">
        <f t="shared" si="171"/>
        <v/>
      </c>
      <c r="K187" s="106"/>
      <c r="L187" s="107" t="str">
        <f t="shared" si="172"/>
        <v/>
      </c>
      <c r="M187" s="101"/>
      <c r="N187" s="101"/>
      <c r="O187" s="275"/>
      <c r="P187" s="276"/>
      <c r="Q187" s="276"/>
      <c r="R187" s="260"/>
      <c r="S187" s="297"/>
      <c r="V187" s="60"/>
      <c r="W187" s="58"/>
      <c r="X187" s="58"/>
      <c r="Y187" s="58"/>
      <c r="Z187" s="58"/>
      <c r="AA187" s="58"/>
      <c r="AB187" s="58"/>
      <c r="AC187" s="58"/>
      <c r="AD187" s="58">
        <f t="shared" ca="1" si="157"/>
        <v>0</v>
      </c>
      <c r="AE187" s="58">
        <f t="shared" si="170"/>
        <v>0</v>
      </c>
      <c r="AF187" s="58" t="str">
        <f>IF(G187="","0",VLOOKUP(G187,'登録データ（男）'!$V$4:$W$23,2,FALSE))</f>
        <v>0</v>
      </c>
      <c r="AG187" s="58" t="str">
        <f t="shared" si="158"/>
        <v>00</v>
      </c>
      <c r="AH187" s="58" t="str">
        <f>IF(G187="","0",IF(OR(RIGHT(G187,1)="m",RIGHT(G187,1)="H",RIGHT(G187,1)="W",RIGHT(G187,1)="C"),1,2))</f>
        <v>0</v>
      </c>
      <c r="AI187" s="58" t="str">
        <f t="shared" si="159"/>
        <v>000000</v>
      </c>
      <c r="AJ187" s="58" t="str">
        <f t="shared" ca="1" si="169"/>
        <v/>
      </c>
      <c r="AK187" s="58">
        <f t="shared" si="163"/>
        <v>0</v>
      </c>
      <c r="AL187" s="58" t="str">
        <f>IF(G187="","0",VALUE(VLOOKUP(G187,'登録データ（男）'!$V$4:$X$23,3,FALSE)))</f>
        <v>0</v>
      </c>
      <c r="AM187" s="58">
        <f t="shared" si="160"/>
        <v>0</v>
      </c>
      <c r="AN187" s="58">
        <f t="shared" si="164"/>
        <v>0</v>
      </c>
      <c r="AO187" s="58" t="str">
        <f ca="1">IF(OFFSET(B187,-MOD(ROW(B187),3),0)&lt;&gt;"",IF(RIGHT(G187,1)=")",VALUE(VLOOKUP(OFFSET(B187,-MOD(ROW(B187),3),0),'登録データ（女）'!B187,8,FALSE)),"0"),"0")</f>
        <v>0</v>
      </c>
      <c r="AP187" s="58">
        <f t="shared" ca="1" si="161"/>
        <v>0</v>
      </c>
      <c r="AQ187" s="58"/>
      <c r="AR187" s="58"/>
      <c r="AS187" s="58"/>
      <c r="AT187" s="58"/>
      <c r="AU187" s="58"/>
      <c r="AV187" s="58"/>
      <c r="AW187" s="58"/>
      <c r="AX187" s="58"/>
      <c r="BE187" s="58" t="str">
        <f>IF(B187="","",VLOOKUP(B187,'登録データ（女）'!$A$3:$L$402,8))</f>
        <v/>
      </c>
      <c r="BF187" s="58" t="str">
        <f>IF(B187="","",VLOOKUP(B187,'登録データ（女）'!$A$3:$L$402,11))</f>
        <v/>
      </c>
      <c r="BG187" s="58" t="str">
        <f t="shared" si="168"/>
        <v/>
      </c>
      <c r="BI187" s="58">
        <f t="shared" si="162"/>
        <v>0</v>
      </c>
    </row>
    <row r="188" spans="1:61" ht="18.75" customHeight="1" thickBot="1">
      <c r="A188" s="258"/>
      <c r="B188" s="434"/>
      <c r="C188" s="292"/>
      <c r="D188" s="292"/>
      <c r="E188" s="82" t="s">
        <v>461</v>
      </c>
      <c r="F188" s="78" t="s">
        <v>123</v>
      </c>
      <c r="G188" s="105"/>
      <c r="H188" s="175"/>
      <c r="I188" s="100"/>
      <c r="J188" s="64" t="str">
        <f t="shared" si="171"/>
        <v/>
      </c>
      <c r="K188" s="100"/>
      <c r="L188" s="64" t="str">
        <f t="shared" si="172"/>
        <v/>
      </c>
      <c r="M188" s="100"/>
      <c r="N188" s="100"/>
      <c r="O188" s="429"/>
      <c r="P188" s="430"/>
      <c r="Q188" s="431"/>
      <c r="R188" s="261"/>
      <c r="S188" s="298"/>
      <c r="V188" s="60"/>
      <c r="W188" s="58"/>
      <c r="X188" s="58"/>
      <c r="Y188" s="58"/>
      <c r="Z188" s="58"/>
      <c r="AA188" s="58"/>
      <c r="AB188" s="58"/>
      <c r="AC188" s="58"/>
      <c r="AD188" s="58">
        <f t="shared" ca="1" si="157"/>
        <v>0</v>
      </c>
      <c r="AE188" s="58">
        <f t="shared" si="170"/>
        <v>0</v>
      </c>
      <c r="AF188" s="58" t="str">
        <f>IF(G188="","0",VLOOKUP(G188,'登録データ（男）'!$V$4:$W$23,2,FALSE))</f>
        <v>0</v>
      </c>
      <c r="AG188" s="58" t="str">
        <f t="shared" si="158"/>
        <v>00</v>
      </c>
      <c r="AH188" s="58" t="str">
        <f>IF(G188="","0",IF(OR(RIGHT(G188,1)="m",RIGHT(G188,1)="H",RIGHT(G188,1)="W",RIGHT(G188,1)="C"),1,2))</f>
        <v>0</v>
      </c>
      <c r="AI188" s="58" t="str">
        <f t="shared" si="159"/>
        <v>000000</v>
      </c>
      <c r="AJ188" s="58" t="str">
        <f t="shared" ca="1" si="169"/>
        <v/>
      </c>
      <c r="AK188" s="58">
        <f t="shared" si="163"/>
        <v>0</v>
      </c>
      <c r="AL188" s="58" t="str">
        <f>IF(G188="","0",VALUE(VLOOKUP(G188,'登録データ（男）'!$V$4:$X$23,3,FALSE)))</f>
        <v>0</v>
      </c>
      <c r="AM188" s="58">
        <f t="shared" si="160"/>
        <v>0</v>
      </c>
      <c r="AN188" s="58">
        <f t="shared" si="164"/>
        <v>0</v>
      </c>
      <c r="AO188" s="58" t="str">
        <f ca="1">IF(OFFSET(B188,-MOD(ROW(B188),3),0)&lt;&gt;"",IF(RIGHT(G188,1)=")",VALUE(VLOOKUP(OFFSET(B188,-MOD(ROW(B188),3),0),'登録データ（女）'!B188,8,FALSE)),"0"),"0")</f>
        <v>0</v>
      </c>
      <c r="AP188" s="58">
        <f t="shared" ca="1" si="161"/>
        <v>0</v>
      </c>
      <c r="AQ188" s="58"/>
      <c r="AR188" s="58"/>
      <c r="AS188" s="58"/>
      <c r="AT188" s="58"/>
      <c r="AU188" s="58"/>
      <c r="AV188" s="58"/>
      <c r="AW188" s="58"/>
      <c r="AX188" s="58"/>
      <c r="BE188" s="58" t="str">
        <f>IF(B188="","",VLOOKUP(B188,'登録データ（女）'!$A$3:$L$402,8))</f>
        <v/>
      </c>
      <c r="BF188" s="58" t="str">
        <f>IF(B188="","",VLOOKUP(B188,'登録データ（女）'!$A$3:$L$402,11))</f>
        <v/>
      </c>
      <c r="BG188" s="58" t="str">
        <f t="shared" si="168"/>
        <v/>
      </c>
      <c r="BI188" s="58">
        <f t="shared" si="162"/>
        <v>0</v>
      </c>
    </row>
    <row r="189" spans="1:61" ht="18.75" customHeight="1" thickTop="1">
      <c r="A189" s="257">
        <v>58</v>
      </c>
      <c r="B189" s="432"/>
      <c r="C189" s="290" t="str">
        <f>IF(B189="","",VLOOKUP(B189,'登録データ（女）'!$A$3:$X$2000,2,FALSE))</f>
        <v/>
      </c>
      <c r="D189" s="290" t="str">
        <f>IF(B189="","",VLOOKUP(B189,'登録データ（女）'!$A$3:$X$2000,3,FALSE))</f>
        <v/>
      </c>
      <c r="E189" s="74" t="str">
        <f>IF(B189="","",VLOOKUP(B189,'登録データ（女）'!$A$3:$X$2000,7,FALSE))</f>
        <v/>
      </c>
      <c r="F189" s="72" t="s">
        <v>121</v>
      </c>
      <c r="G189" s="104"/>
      <c r="H189" s="17"/>
      <c r="I189" s="106"/>
      <c r="J189" s="107" t="str">
        <f t="shared" si="171"/>
        <v/>
      </c>
      <c r="K189" s="106"/>
      <c r="L189" s="107" t="str">
        <f t="shared" si="172"/>
        <v/>
      </c>
      <c r="M189" s="106"/>
      <c r="N189" s="106"/>
      <c r="O189" s="247"/>
      <c r="P189" s="248"/>
      <c r="Q189" s="248"/>
      <c r="R189" s="259"/>
      <c r="S189" s="296"/>
      <c r="V189" s="60"/>
      <c r="W189" s="58">
        <f>IF(B189="",0,IF(VLOOKUP(B189,'登録データ（女）'!$A$3:$AT$2000,28,FALSE)=1,0,1))</f>
        <v>0</v>
      </c>
      <c r="X189" s="58">
        <f>IF(B189="",1,0)</f>
        <v>1</v>
      </c>
      <c r="Y189" s="58">
        <f>IF(C189="",1,0)</f>
        <v>1</v>
      </c>
      <c r="Z189" s="58">
        <f>IF(D189="",1,0)</f>
        <v>1</v>
      </c>
      <c r="AA189" s="58">
        <f>IF(E189="",1,0)</f>
        <v>1</v>
      </c>
      <c r="AB189" s="58">
        <f>IF(E190="",1,0)</f>
        <v>1</v>
      </c>
      <c r="AC189" s="58">
        <f>SUM(X189:AB189)</f>
        <v>5</v>
      </c>
      <c r="AD189" s="58">
        <f t="shared" ca="1" si="157"/>
        <v>0</v>
      </c>
      <c r="AE189" s="58">
        <f t="shared" si="170"/>
        <v>0</v>
      </c>
      <c r="AF189" s="58" t="str">
        <f>IF(G189="","0",VLOOKUP(G189,'登録データ（男）'!$V$4:$W$23,2,FALSE))</f>
        <v>0</v>
      </c>
      <c r="AG189" s="58" t="str">
        <f t="shared" si="158"/>
        <v>00</v>
      </c>
      <c r="AH189" s="58" t="str">
        <f>IF(G189="","0",IF(OR(RIGHT(G189,1)="m",RIGHT(G189,1)="H",RIGHT(G189,1)="W",RIGHT(G189,1)="C",RIGHT(G189,1)=")"),1,2))</f>
        <v>0</v>
      </c>
      <c r="AI189" s="58" t="str">
        <f t="shared" si="159"/>
        <v>000000</v>
      </c>
      <c r="AJ189" s="58" t="str">
        <f t="shared" ca="1" si="169"/>
        <v/>
      </c>
      <c r="AK189" s="58">
        <f t="shared" si="163"/>
        <v>0</v>
      </c>
      <c r="AL189" s="58" t="str">
        <f>IF(G189="","0",VALUE(VLOOKUP(G189,'登録データ（男）'!$V$4:$X$23,3,FALSE)))</f>
        <v>0</v>
      </c>
      <c r="AM189" s="58">
        <f t="shared" si="160"/>
        <v>0</v>
      </c>
      <c r="AN189" s="58">
        <f t="shared" si="164"/>
        <v>0</v>
      </c>
      <c r="AO189" s="58" t="str">
        <f ca="1">IF(OFFSET(B189,-MOD(ROW(B189),3),0)&lt;&gt;"",IF(RIGHT(G189,1)=")",VALUE(VLOOKUP(OFFSET(B189,-MOD(ROW(B189),3),0),'登録データ（女）'!B189,8,FALSE)),"0"),"0")</f>
        <v>0</v>
      </c>
      <c r="AP189" s="58">
        <f t="shared" ca="1" si="161"/>
        <v>0</v>
      </c>
      <c r="AQ189" s="58" t="str">
        <f t="shared" ref="AQ189" si="212">IF(AR189="","",RANK(AR189,$AR$18:$AR$467,1))</f>
        <v/>
      </c>
      <c r="AR189" s="58" t="str">
        <f>IF(R189="","",B189)</f>
        <v/>
      </c>
      <c r="AS189" s="58" t="str">
        <f t="shared" ref="AS189" si="213">IF(AT189="","",RANK(AT189,$AT$18:$AT$467,1))</f>
        <v/>
      </c>
      <c r="AT189" s="58" t="str">
        <f>IF(S189="","",B189)</f>
        <v/>
      </c>
      <c r="AU189" s="58" t="str">
        <f t="shared" ref="AU189" si="214">IF(AV189="","",RANK(AV189,$AV$18:$AV$467,1))</f>
        <v/>
      </c>
      <c r="AV189" s="58" t="str">
        <f>IF(OR(G189="七種競技",G190="七種競技",G191="七種競技"),B189,"")</f>
        <v/>
      </c>
      <c r="AW189" s="58"/>
      <c r="AX189" s="58">
        <f>B189</f>
        <v>0</v>
      </c>
      <c r="BE189" s="58" t="str">
        <f>IF(B189="","",VLOOKUP(B189,'登録データ（女）'!$A$3:$L$402,8))</f>
        <v/>
      </c>
      <c r="BF189" s="58" t="str">
        <f>IF(B189="","",VLOOKUP(B189,'登録データ（女）'!$A$3:$L$402,11))</f>
        <v/>
      </c>
      <c r="BG189" s="58" t="str">
        <f t="shared" si="168"/>
        <v/>
      </c>
      <c r="BI189" s="58">
        <f t="shared" si="162"/>
        <v>0</v>
      </c>
    </row>
    <row r="190" spans="1:61" ht="18.75" customHeight="1">
      <c r="A190" s="250"/>
      <c r="B190" s="433"/>
      <c r="C190" s="291"/>
      <c r="D190" s="291"/>
      <c r="E190" s="169"/>
      <c r="F190" s="58" t="s">
        <v>122</v>
      </c>
      <c r="G190" s="104"/>
      <c r="H190" s="17"/>
      <c r="I190" s="101"/>
      <c r="J190" s="107" t="str">
        <f t="shared" si="171"/>
        <v/>
      </c>
      <c r="K190" s="106"/>
      <c r="L190" s="107" t="str">
        <f t="shared" si="172"/>
        <v/>
      </c>
      <c r="M190" s="101"/>
      <c r="N190" s="101"/>
      <c r="O190" s="275"/>
      <c r="P190" s="276"/>
      <c r="Q190" s="276"/>
      <c r="R190" s="260"/>
      <c r="S190" s="297"/>
      <c r="V190" s="60"/>
      <c r="W190" s="58"/>
      <c r="X190" s="58"/>
      <c r="Y190" s="58"/>
      <c r="Z190" s="58"/>
      <c r="AA190" s="58"/>
      <c r="AB190" s="58"/>
      <c r="AC190" s="58"/>
      <c r="AD190" s="58">
        <f t="shared" ca="1" si="157"/>
        <v>0</v>
      </c>
      <c r="AE190" s="58">
        <f t="shared" si="170"/>
        <v>0</v>
      </c>
      <c r="AF190" s="58" t="str">
        <f>IF(G190="","0",VLOOKUP(G190,'登録データ（男）'!$V$4:$W$23,2,FALSE))</f>
        <v>0</v>
      </c>
      <c r="AG190" s="58" t="str">
        <f t="shared" si="158"/>
        <v>00</v>
      </c>
      <c r="AH190" s="58" t="str">
        <f>IF(G190="","0",IF(OR(RIGHT(G190,1)="m",RIGHT(G190,1)="H",RIGHT(G190,1)="W",RIGHT(G190,1)="C"),1,2))</f>
        <v>0</v>
      </c>
      <c r="AI190" s="58" t="str">
        <f t="shared" si="159"/>
        <v>000000</v>
      </c>
      <c r="AJ190" s="58" t="str">
        <f t="shared" ca="1" si="169"/>
        <v/>
      </c>
      <c r="AK190" s="58">
        <f t="shared" si="163"/>
        <v>0</v>
      </c>
      <c r="AL190" s="58" t="str">
        <f>IF(G190="","0",VALUE(VLOOKUP(G190,'登録データ（男）'!$V$4:$X$23,3,FALSE)))</f>
        <v>0</v>
      </c>
      <c r="AM190" s="58">
        <f t="shared" si="160"/>
        <v>0</v>
      </c>
      <c r="AN190" s="58">
        <f t="shared" si="164"/>
        <v>0</v>
      </c>
      <c r="AO190" s="58" t="str">
        <f ca="1">IF(OFFSET(B190,-MOD(ROW(B190),3),0)&lt;&gt;"",IF(RIGHT(G190,1)=")",VALUE(VLOOKUP(OFFSET(B190,-MOD(ROW(B190),3),0),'登録データ（女）'!B190,8,FALSE)),"0"),"0")</f>
        <v>0</v>
      </c>
      <c r="AP190" s="58">
        <f t="shared" ca="1" si="161"/>
        <v>0</v>
      </c>
      <c r="AQ190" s="58"/>
      <c r="AR190" s="58"/>
      <c r="AS190" s="58"/>
      <c r="AT190" s="58"/>
      <c r="AU190" s="58"/>
      <c r="AV190" s="58"/>
      <c r="AW190" s="58"/>
      <c r="AX190" s="58"/>
      <c r="BE190" s="58" t="str">
        <f>IF(B190="","",VLOOKUP(B190,'登録データ（女）'!$A$3:$L$402,8))</f>
        <v/>
      </c>
      <c r="BF190" s="58" t="str">
        <f>IF(B190="","",VLOOKUP(B190,'登録データ（女）'!$A$3:$L$402,11))</f>
        <v/>
      </c>
      <c r="BG190" s="58" t="str">
        <f t="shared" si="168"/>
        <v/>
      </c>
      <c r="BI190" s="58">
        <f t="shared" si="162"/>
        <v>0</v>
      </c>
    </row>
    <row r="191" spans="1:61" ht="18.75" customHeight="1" thickBot="1">
      <c r="A191" s="258"/>
      <c r="B191" s="434"/>
      <c r="C191" s="292"/>
      <c r="D191" s="292"/>
      <c r="E191" s="82" t="s">
        <v>461</v>
      </c>
      <c r="F191" s="78" t="s">
        <v>123</v>
      </c>
      <c r="G191" s="105"/>
      <c r="H191" s="175"/>
      <c r="I191" s="100"/>
      <c r="J191" s="64" t="str">
        <f t="shared" si="171"/>
        <v/>
      </c>
      <c r="K191" s="100"/>
      <c r="L191" s="64" t="str">
        <f t="shared" si="172"/>
        <v/>
      </c>
      <c r="M191" s="100"/>
      <c r="N191" s="100"/>
      <c r="O191" s="429"/>
      <c r="P191" s="430"/>
      <c r="Q191" s="431"/>
      <c r="R191" s="261"/>
      <c r="S191" s="298"/>
      <c r="V191" s="60"/>
      <c r="W191" s="58"/>
      <c r="X191" s="58"/>
      <c r="Y191" s="58"/>
      <c r="Z191" s="58"/>
      <c r="AA191" s="58"/>
      <c r="AB191" s="58"/>
      <c r="AC191" s="58"/>
      <c r="AD191" s="58">
        <f t="shared" ca="1" si="157"/>
        <v>0</v>
      </c>
      <c r="AE191" s="58">
        <f t="shared" si="170"/>
        <v>0</v>
      </c>
      <c r="AF191" s="58" t="str">
        <f>IF(G191="","0",VLOOKUP(G191,'登録データ（男）'!$V$4:$W$23,2,FALSE))</f>
        <v>0</v>
      </c>
      <c r="AG191" s="58" t="str">
        <f t="shared" si="158"/>
        <v>00</v>
      </c>
      <c r="AH191" s="58" t="str">
        <f>IF(G191="","0",IF(OR(RIGHT(G191,1)="m",RIGHT(G191,1)="H",RIGHT(G191,1)="W",RIGHT(G191,1)="C"),1,2))</f>
        <v>0</v>
      </c>
      <c r="AI191" s="58" t="str">
        <f t="shared" si="159"/>
        <v>000000</v>
      </c>
      <c r="AJ191" s="58" t="str">
        <f t="shared" ca="1" si="169"/>
        <v/>
      </c>
      <c r="AK191" s="58">
        <f t="shared" si="163"/>
        <v>0</v>
      </c>
      <c r="AL191" s="58" t="str">
        <f>IF(G191="","0",VALUE(VLOOKUP(G191,'登録データ（男）'!$V$4:$X$23,3,FALSE)))</f>
        <v>0</v>
      </c>
      <c r="AM191" s="58">
        <f t="shared" si="160"/>
        <v>0</v>
      </c>
      <c r="AN191" s="58">
        <f t="shared" si="164"/>
        <v>0</v>
      </c>
      <c r="AO191" s="58" t="str">
        <f ca="1">IF(OFFSET(B191,-MOD(ROW(B191),3),0)&lt;&gt;"",IF(RIGHT(G191,1)=")",VALUE(VLOOKUP(OFFSET(B191,-MOD(ROW(B191),3),0),'登録データ（女）'!B191,8,FALSE)),"0"),"0")</f>
        <v>0</v>
      </c>
      <c r="AP191" s="58">
        <f t="shared" ca="1" si="161"/>
        <v>0</v>
      </c>
      <c r="AQ191" s="58"/>
      <c r="AR191" s="58"/>
      <c r="AS191" s="58"/>
      <c r="AT191" s="58"/>
      <c r="AU191" s="58"/>
      <c r="AV191" s="58"/>
      <c r="AW191" s="58"/>
      <c r="AX191" s="58"/>
      <c r="BE191" s="58" t="str">
        <f>IF(B191="","",VLOOKUP(B191,'登録データ（女）'!$A$3:$L$402,8))</f>
        <v/>
      </c>
      <c r="BF191" s="58" t="str">
        <f>IF(B191="","",VLOOKUP(B191,'登録データ（女）'!$A$3:$L$402,11))</f>
        <v/>
      </c>
      <c r="BG191" s="58" t="str">
        <f t="shared" si="168"/>
        <v/>
      </c>
      <c r="BI191" s="58">
        <f t="shared" si="162"/>
        <v>0</v>
      </c>
    </row>
    <row r="192" spans="1:61" ht="18.75" customHeight="1" thickTop="1">
      <c r="A192" s="257">
        <v>59</v>
      </c>
      <c r="B192" s="432"/>
      <c r="C192" s="290" t="str">
        <f>IF(B192="","",VLOOKUP(B192,'登録データ（女）'!$A$3:$X$2000,2,FALSE))</f>
        <v/>
      </c>
      <c r="D192" s="290" t="str">
        <f>IF(B192="","",VLOOKUP(B192,'登録データ（女）'!$A$3:$X$2000,3,FALSE))</f>
        <v/>
      </c>
      <c r="E192" s="74" t="str">
        <f>IF(B192="","",VLOOKUP(B192,'登録データ（女）'!$A$3:$X$2000,7,FALSE))</f>
        <v/>
      </c>
      <c r="F192" s="72" t="s">
        <v>121</v>
      </c>
      <c r="G192" s="104"/>
      <c r="H192" s="17"/>
      <c r="I192" s="106"/>
      <c r="J192" s="107" t="str">
        <f t="shared" si="171"/>
        <v/>
      </c>
      <c r="K192" s="106"/>
      <c r="L192" s="107" t="str">
        <f t="shared" si="172"/>
        <v/>
      </c>
      <c r="M192" s="106"/>
      <c r="N192" s="106"/>
      <c r="O192" s="247"/>
      <c r="P192" s="248"/>
      <c r="Q192" s="248"/>
      <c r="R192" s="259"/>
      <c r="S192" s="296"/>
      <c r="V192" s="60"/>
      <c r="W192" s="58">
        <f>IF(B192="",0,IF(VLOOKUP(B192,'登録データ（女）'!$A$3:$AT$2000,28,FALSE)=1,0,1))</f>
        <v>0</v>
      </c>
      <c r="X192" s="58">
        <f>IF(B192="",1,0)</f>
        <v>1</v>
      </c>
      <c r="Y192" s="58">
        <f>IF(C192="",1,0)</f>
        <v>1</v>
      </c>
      <c r="Z192" s="58">
        <f>IF(D192="",1,0)</f>
        <v>1</v>
      </c>
      <c r="AA192" s="58">
        <f>IF(E192="",1,0)</f>
        <v>1</v>
      </c>
      <c r="AB192" s="58">
        <f>IF(E193="",1,0)</f>
        <v>1</v>
      </c>
      <c r="AC192" s="58">
        <f>SUM(X192:AB192)</f>
        <v>5</v>
      </c>
      <c r="AD192" s="58">
        <f t="shared" ca="1" si="157"/>
        <v>0</v>
      </c>
      <c r="AE192" s="58">
        <f t="shared" si="170"/>
        <v>0</v>
      </c>
      <c r="AF192" s="58" t="str">
        <f>IF(G192="","0",VLOOKUP(G192,'登録データ（男）'!$V$4:$W$23,2,FALSE))</f>
        <v>0</v>
      </c>
      <c r="AG192" s="58" t="str">
        <f t="shared" si="158"/>
        <v>00</v>
      </c>
      <c r="AH192" s="58" t="str">
        <f>IF(G192="","0",IF(OR(RIGHT(G192,1)="m",RIGHT(G192,1)="H",RIGHT(G192,1)="W",RIGHT(G192,1)="C",RIGHT(G192,1)=")"),1,2))</f>
        <v>0</v>
      </c>
      <c r="AI192" s="58" t="str">
        <f t="shared" si="159"/>
        <v>000000</v>
      </c>
      <c r="AJ192" s="58" t="str">
        <f t="shared" ca="1" si="169"/>
        <v/>
      </c>
      <c r="AK192" s="58">
        <f t="shared" si="163"/>
        <v>0</v>
      </c>
      <c r="AL192" s="58" t="str">
        <f>IF(G192="","0",VALUE(VLOOKUP(G192,'登録データ（男）'!$V$4:$X$23,3,FALSE)))</f>
        <v>0</v>
      </c>
      <c r="AM192" s="58">
        <f t="shared" si="160"/>
        <v>0</v>
      </c>
      <c r="AN192" s="58">
        <f t="shared" si="164"/>
        <v>0</v>
      </c>
      <c r="AO192" s="58" t="str">
        <f ca="1">IF(OFFSET(B192,-MOD(ROW(B192),3),0)&lt;&gt;"",IF(RIGHT(G192,1)=")",VALUE(VLOOKUP(OFFSET(B192,-MOD(ROW(B192),3),0),'登録データ（女）'!B192,8,FALSE)),"0"),"0")</f>
        <v>0</v>
      </c>
      <c r="AP192" s="58">
        <f t="shared" ca="1" si="161"/>
        <v>0</v>
      </c>
      <c r="AQ192" s="58" t="str">
        <f t="shared" ref="AQ192" si="215">IF(AR192="","",RANK(AR192,$AR$18:$AR$467,1))</f>
        <v/>
      </c>
      <c r="AR192" s="58" t="str">
        <f>IF(R192="","",B192)</f>
        <v/>
      </c>
      <c r="AS192" s="58" t="str">
        <f t="shared" ref="AS192" si="216">IF(AT192="","",RANK(AT192,$AT$18:$AT$467,1))</f>
        <v/>
      </c>
      <c r="AT192" s="58" t="str">
        <f>IF(S192="","",B192)</f>
        <v/>
      </c>
      <c r="AU192" s="58" t="str">
        <f t="shared" ref="AU192" si="217">IF(AV192="","",RANK(AV192,$AV$18:$AV$467,1))</f>
        <v/>
      </c>
      <c r="AV192" s="58" t="str">
        <f>IF(OR(G192="七種競技",G193="七種競技",G194="七種競技"),B192,"")</f>
        <v/>
      </c>
      <c r="AW192" s="58"/>
      <c r="AX192" s="58">
        <f>B192</f>
        <v>0</v>
      </c>
      <c r="BE192" s="58" t="str">
        <f>IF(B192="","",VLOOKUP(B192,'登録データ（女）'!$A$3:$L$402,8))</f>
        <v/>
      </c>
      <c r="BF192" s="58" t="str">
        <f>IF(B192="","",VLOOKUP(B192,'登録データ（女）'!$A$3:$L$402,11))</f>
        <v/>
      </c>
      <c r="BG192" s="58" t="str">
        <f t="shared" si="168"/>
        <v/>
      </c>
      <c r="BI192" s="58">
        <f t="shared" si="162"/>
        <v>0</v>
      </c>
    </row>
    <row r="193" spans="1:61" ht="18.75" customHeight="1">
      <c r="A193" s="250"/>
      <c r="B193" s="433"/>
      <c r="C193" s="291"/>
      <c r="D193" s="291"/>
      <c r="E193" s="169"/>
      <c r="F193" s="58" t="s">
        <v>122</v>
      </c>
      <c r="G193" s="104"/>
      <c r="H193" s="17"/>
      <c r="I193" s="101"/>
      <c r="J193" s="107" t="str">
        <f t="shared" si="171"/>
        <v/>
      </c>
      <c r="K193" s="106"/>
      <c r="L193" s="107" t="str">
        <f t="shared" si="172"/>
        <v/>
      </c>
      <c r="M193" s="101"/>
      <c r="N193" s="101"/>
      <c r="O193" s="275"/>
      <c r="P193" s="276"/>
      <c r="Q193" s="276"/>
      <c r="R193" s="260"/>
      <c r="S193" s="297"/>
      <c r="V193" s="60"/>
      <c r="W193" s="58"/>
      <c r="X193" s="58"/>
      <c r="Y193" s="58"/>
      <c r="Z193" s="58"/>
      <c r="AA193" s="58"/>
      <c r="AB193" s="58"/>
      <c r="AC193" s="58"/>
      <c r="AD193" s="58">
        <f t="shared" ca="1" si="157"/>
        <v>0</v>
      </c>
      <c r="AE193" s="58">
        <f t="shared" si="170"/>
        <v>0</v>
      </c>
      <c r="AF193" s="58" t="str">
        <f>IF(G193="","0",VLOOKUP(G193,'登録データ（男）'!$V$4:$W$23,2,FALSE))</f>
        <v>0</v>
      </c>
      <c r="AG193" s="58" t="str">
        <f t="shared" si="158"/>
        <v>00</v>
      </c>
      <c r="AH193" s="58" t="str">
        <f>IF(G193="","0",IF(OR(RIGHT(G193,1)="m",RIGHT(G193,1)="H",RIGHT(G193,1)="W",RIGHT(G193,1)="C"),1,2))</f>
        <v>0</v>
      </c>
      <c r="AI193" s="58" t="str">
        <f t="shared" si="159"/>
        <v>000000</v>
      </c>
      <c r="AJ193" s="58" t="str">
        <f t="shared" ca="1" si="169"/>
        <v/>
      </c>
      <c r="AK193" s="58">
        <f t="shared" si="163"/>
        <v>0</v>
      </c>
      <c r="AL193" s="58" t="str">
        <f>IF(G193="","0",VALUE(VLOOKUP(G193,'登録データ（男）'!$V$4:$X$23,3,FALSE)))</f>
        <v>0</v>
      </c>
      <c r="AM193" s="58">
        <f t="shared" si="160"/>
        <v>0</v>
      </c>
      <c r="AN193" s="58">
        <f t="shared" si="164"/>
        <v>0</v>
      </c>
      <c r="AO193" s="58" t="str">
        <f ca="1">IF(OFFSET(B193,-MOD(ROW(B193),3),0)&lt;&gt;"",IF(RIGHT(G193,1)=")",VALUE(VLOOKUP(OFFSET(B193,-MOD(ROW(B193),3),0),'登録データ（女）'!B193,8,FALSE)),"0"),"0")</f>
        <v>0</v>
      </c>
      <c r="AP193" s="58">
        <f t="shared" ca="1" si="161"/>
        <v>0</v>
      </c>
      <c r="AQ193" s="58"/>
      <c r="AR193" s="58"/>
      <c r="AS193" s="58"/>
      <c r="AT193" s="58"/>
      <c r="AU193" s="58"/>
      <c r="AV193" s="58"/>
      <c r="AW193" s="58"/>
      <c r="AX193" s="58"/>
      <c r="BE193" s="58" t="str">
        <f>IF(B193="","",VLOOKUP(B193,'登録データ（女）'!$A$3:$L$402,8))</f>
        <v/>
      </c>
      <c r="BF193" s="58" t="str">
        <f>IF(B193="","",VLOOKUP(B193,'登録データ（女）'!$A$3:$L$402,11))</f>
        <v/>
      </c>
      <c r="BG193" s="58" t="str">
        <f t="shared" si="168"/>
        <v/>
      </c>
      <c r="BI193" s="58">
        <f t="shared" si="162"/>
        <v>0</v>
      </c>
    </row>
    <row r="194" spans="1:61" ht="18.75" customHeight="1" thickBot="1">
      <c r="A194" s="258"/>
      <c r="B194" s="434"/>
      <c r="C194" s="292"/>
      <c r="D194" s="292"/>
      <c r="E194" s="82" t="s">
        <v>461</v>
      </c>
      <c r="F194" s="78" t="s">
        <v>123</v>
      </c>
      <c r="G194" s="105"/>
      <c r="H194" s="175"/>
      <c r="I194" s="100"/>
      <c r="J194" s="64" t="str">
        <f t="shared" si="171"/>
        <v/>
      </c>
      <c r="K194" s="100"/>
      <c r="L194" s="64" t="str">
        <f t="shared" si="172"/>
        <v/>
      </c>
      <c r="M194" s="100"/>
      <c r="N194" s="100"/>
      <c r="O194" s="429"/>
      <c r="P194" s="430"/>
      <c r="Q194" s="431"/>
      <c r="R194" s="261"/>
      <c r="S194" s="298"/>
      <c r="V194" s="60"/>
      <c r="W194" s="58"/>
      <c r="X194" s="58"/>
      <c r="Y194" s="58"/>
      <c r="Z194" s="58"/>
      <c r="AA194" s="58"/>
      <c r="AB194" s="58"/>
      <c r="AC194" s="58"/>
      <c r="AD194" s="58">
        <f t="shared" ca="1" si="157"/>
        <v>0</v>
      </c>
      <c r="AE194" s="58">
        <f t="shared" si="170"/>
        <v>0</v>
      </c>
      <c r="AF194" s="58" t="str">
        <f>IF(G194="","0",VLOOKUP(G194,'登録データ（男）'!$V$4:$W$23,2,FALSE))</f>
        <v>0</v>
      </c>
      <c r="AG194" s="58" t="str">
        <f t="shared" si="158"/>
        <v>00</v>
      </c>
      <c r="AH194" s="58" t="str">
        <f>IF(G194="","0",IF(OR(RIGHT(G194,1)="m",RIGHT(G194,1)="H",RIGHT(G194,1)="W",RIGHT(G194,1)="C"),1,2))</f>
        <v>0</v>
      </c>
      <c r="AI194" s="58" t="str">
        <f t="shared" si="159"/>
        <v>000000</v>
      </c>
      <c r="AJ194" s="58" t="str">
        <f t="shared" ca="1" si="169"/>
        <v/>
      </c>
      <c r="AK194" s="58">
        <f t="shared" si="163"/>
        <v>0</v>
      </c>
      <c r="AL194" s="58" t="str">
        <f>IF(G194="","0",VALUE(VLOOKUP(G194,'登録データ（男）'!$V$4:$X$23,3,FALSE)))</f>
        <v>0</v>
      </c>
      <c r="AM194" s="58">
        <f t="shared" si="160"/>
        <v>0</v>
      </c>
      <c r="AN194" s="58">
        <f t="shared" si="164"/>
        <v>0</v>
      </c>
      <c r="AO194" s="58" t="str">
        <f ca="1">IF(OFFSET(B194,-MOD(ROW(B194),3),0)&lt;&gt;"",IF(RIGHT(G194,1)=")",VALUE(VLOOKUP(OFFSET(B194,-MOD(ROW(B194),3),0),'登録データ（女）'!B194,8,FALSE)),"0"),"0")</f>
        <v>0</v>
      </c>
      <c r="AP194" s="58">
        <f t="shared" ca="1" si="161"/>
        <v>0</v>
      </c>
      <c r="AQ194" s="58"/>
      <c r="AR194" s="58"/>
      <c r="AS194" s="58"/>
      <c r="AT194" s="58"/>
      <c r="AU194" s="58"/>
      <c r="AV194" s="58"/>
      <c r="AW194" s="58"/>
      <c r="AX194" s="58"/>
      <c r="BE194" s="58" t="str">
        <f>IF(B194="","",VLOOKUP(B194,'登録データ（女）'!$A$3:$L$402,8))</f>
        <v/>
      </c>
      <c r="BF194" s="58" t="str">
        <f>IF(B194="","",VLOOKUP(B194,'登録データ（女）'!$A$3:$L$402,11))</f>
        <v/>
      </c>
      <c r="BG194" s="58" t="str">
        <f t="shared" si="168"/>
        <v/>
      </c>
      <c r="BI194" s="58">
        <f t="shared" si="162"/>
        <v>0</v>
      </c>
    </row>
    <row r="195" spans="1:61" ht="18.75" customHeight="1" thickTop="1">
      <c r="A195" s="257">
        <v>60</v>
      </c>
      <c r="B195" s="432"/>
      <c r="C195" s="290" t="str">
        <f>IF(B195="","",VLOOKUP(B195,'登録データ（女）'!$A$3:$X$2000,2,FALSE))</f>
        <v/>
      </c>
      <c r="D195" s="290" t="str">
        <f>IF(B195="","",VLOOKUP(B195,'登録データ（女）'!$A$3:$X$2000,3,FALSE))</f>
        <v/>
      </c>
      <c r="E195" s="74" t="str">
        <f>IF(B195="","",VLOOKUP(B195,'登録データ（女）'!$A$3:$X$2000,7,FALSE))</f>
        <v/>
      </c>
      <c r="F195" s="72" t="s">
        <v>121</v>
      </c>
      <c r="G195" s="104"/>
      <c r="H195" s="17"/>
      <c r="I195" s="106"/>
      <c r="J195" s="107" t="str">
        <f t="shared" si="171"/>
        <v/>
      </c>
      <c r="K195" s="106"/>
      <c r="L195" s="107" t="str">
        <f t="shared" si="172"/>
        <v/>
      </c>
      <c r="M195" s="106"/>
      <c r="N195" s="106"/>
      <c r="O195" s="247"/>
      <c r="P195" s="248"/>
      <c r="Q195" s="248"/>
      <c r="R195" s="259"/>
      <c r="S195" s="296"/>
      <c r="V195" s="60"/>
      <c r="W195" s="58">
        <f>IF(B195="",0,IF(VLOOKUP(B195,'登録データ（女）'!$A$3:$AT$2000,28,FALSE)=1,0,1))</f>
        <v>0</v>
      </c>
      <c r="X195" s="58">
        <f>IF(B195="",1,0)</f>
        <v>1</v>
      </c>
      <c r="Y195" s="58">
        <f>IF(C195="",1,0)</f>
        <v>1</v>
      </c>
      <c r="Z195" s="58">
        <f>IF(D195="",1,0)</f>
        <v>1</v>
      </c>
      <c r="AA195" s="58">
        <f>IF(E195="",1,0)</f>
        <v>1</v>
      </c>
      <c r="AB195" s="58">
        <f>IF(E196="",1,0)</f>
        <v>1</v>
      </c>
      <c r="AC195" s="58">
        <f>SUM(X195:AB195)</f>
        <v>5</v>
      </c>
      <c r="AD195" s="58">
        <f t="shared" ca="1" si="157"/>
        <v>0</v>
      </c>
      <c r="AE195" s="58">
        <f t="shared" si="170"/>
        <v>0</v>
      </c>
      <c r="AF195" s="58" t="str">
        <f>IF(G195="","0",VLOOKUP(G195,'登録データ（男）'!$V$4:$W$23,2,FALSE))</f>
        <v>0</v>
      </c>
      <c r="AG195" s="58" t="str">
        <f t="shared" si="158"/>
        <v>00</v>
      </c>
      <c r="AH195" s="58" t="str">
        <f>IF(G195="","0",IF(OR(RIGHT(G195,1)="m",RIGHT(G195,1)="H",RIGHT(G195,1)="W",RIGHT(G195,1)="C",RIGHT(G195,1)=")"),1,2))</f>
        <v>0</v>
      </c>
      <c r="AI195" s="58" t="str">
        <f t="shared" si="159"/>
        <v>000000</v>
      </c>
      <c r="AJ195" s="58" t="str">
        <f t="shared" ca="1" si="169"/>
        <v/>
      </c>
      <c r="AK195" s="58">
        <f t="shared" si="163"/>
        <v>0</v>
      </c>
      <c r="AL195" s="58" t="str">
        <f>IF(G195="","0",VALUE(VLOOKUP(G195,'登録データ（男）'!$V$4:$X$23,3,FALSE)))</f>
        <v>0</v>
      </c>
      <c r="AM195" s="58">
        <f t="shared" si="160"/>
        <v>0</v>
      </c>
      <c r="AN195" s="58">
        <f t="shared" si="164"/>
        <v>0</v>
      </c>
      <c r="AO195" s="58" t="str">
        <f ca="1">IF(OFFSET(B195,-MOD(ROW(B195),3),0)&lt;&gt;"",IF(RIGHT(G195,1)=")",VALUE(VLOOKUP(OFFSET(B195,-MOD(ROW(B195),3),0),'登録データ（女）'!B195,8,FALSE)),"0"),"0")</f>
        <v>0</v>
      </c>
      <c r="AP195" s="58">
        <f t="shared" ca="1" si="161"/>
        <v>0</v>
      </c>
      <c r="AQ195" s="58" t="str">
        <f t="shared" ref="AQ195" si="218">IF(AR195="","",RANK(AR195,$AR$18:$AR$467,1))</f>
        <v/>
      </c>
      <c r="AR195" s="58" t="str">
        <f>IF(R195="","",B195)</f>
        <v/>
      </c>
      <c r="AS195" s="58" t="str">
        <f t="shared" ref="AS195" si="219">IF(AT195="","",RANK(AT195,$AT$18:$AT$467,1))</f>
        <v/>
      </c>
      <c r="AT195" s="58" t="str">
        <f>IF(S195="","",B195)</f>
        <v/>
      </c>
      <c r="AU195" s="58" t="str">
        <f t="shared" ref="AU195" si="220">IF(AV195="","",RANK(AV195,$AV$18:$AV$467,1))</f>
        <v/>
      </c>
      <c r="AV195" s="58" t="str">
        <f>IF(OR(G195="七種競技",G196="七種競技",G197="七種競技"),B195,"")</f>
        <v/>
      </c>
      <c r="AW195" s="58"/>
      <c r="AX195" s="58">
        <f>B195</f>
        <v>0</v>
      </c>
      <c r="BE195" s="58" t="str">
        <f>IF(B195="","",VLOOKUP(B195,'登録データ（女）'!$A$3:$L$402,8))</f>
        <v/>
      </c>
      <c r="BF195" s="58" t="str">
        <f>IF(B195="","",VLOOKUP(B195,'登録データ（女）'!$A$3:$L$402,11))</f>
        <v/>
      </c>
      <c r="BG195" s="58" t="str">
        <f t="shared" si="168"/>
        <v/>
      </c>
      <c r="BI195" s="58">
        <f t="shared" si="162"/>
        <v>0</v>
      </c>
    </row>
    <row r="196" spans="1:61" ht="18.75" customHeight="1">
      <c r="A196" s="250"/>
      <c r="B196" s="433"/>
      <c r="C196" s="291"/>
      <c r="D196" s="291"/>
      <c r="E196" s="169"/>
      <c r="F196" s="58" t="s">
        <v>122</v>
      </c>
      <c r="G196" s="104"/>
      <c r="H196" s="17"/>
      <c r="I196" s="101"/>
      <c r="J196" s="107" t="str">
        <f t="shared" si="171"/>
        <v/>
      </c>
      <c r="K196" s="106"/>
      <c r="L196" s="107" t="str">
        <f t="shared" si="172"/>
        <v/>
      </c>
      <c r="M196" s="101"/>
      <c r="N196" s="101"/>
      <c r="O196" s="275"/>
      <c r="P196" s="276"/>
      <c r="Q196" s="276"/>
      <c r="R196" s="260"/>
      <c r="S196" s="297"/>
      <c r="V196" s="60"/>
      <c r="W196" s="58"/>
      <c r="X196" s="58"/>
      <c r="Y196" s="58"/>
      <c r="Z196" s="58"/>
      <c r="AA196" s="58"/>
      <c r="AB196" s="58"/>
      <c r="AC196" s="58"/>
      <c r="AD196" s="58">
        <f t="shared" ca="1" si="157"/>
        <v>0</v>
      </c>
      <c r="AE196" s="58">
        <f t="shared" si="170"/>
        <v>0</v>
      </c>
      <c r="AF196" s="58" t="str">
        <f>IF(G196="","0",VLOOKUP(G196,'登録データ（男）'!$V$4:$W$23,2,FALSE))</f>
        <v>0</v>
      </c>
      <c r="AG196" s="58" t="str">
        <f t="shared" si="158"/>
        <v>00</v>
      </c>
      <c r="AH196" s="58" t="str">
        <f>IF(G196="","0",IF(OR(RIGHT(G196,1)="m",RIGHT(G196,1)="H",RIGHT(G196,1)="W",RIGHT(G196,1)="C"),1,2))</f>
        <v>0</v>
      </c>
      <c r="AI196" s="58" t="str">
        <f t="shared" si="159"/>
        <v>000000</v>
      </c>
      <c r="AJ196" s="58" t="str">
        <f t="shared" ca="1" si="169"/>
        <v/>
      </c>
      <c r="AK196" s="58">
        <f t="shared" si="163"/>
        <v>0</v>
      </c>
      <c r="AL196" s="58" t="str">
        <f>IF(G196="","0",VALUE(VLOOKUP(G196,'登録データ（男）'!$V$4:$X$23,3,FALSE)))</f>
        <v>0</v>
      </c>
      <c r="AM196" s="58">
        <f t="shared" si="160"/>
        <v>0</v>
      </c>
      <c r="AN196" s="58">
        <f t="shared" si="164"/>
        <v>0</v>
      </c>
      <c r="AO196" s="58" t="str">
        <f ca="1">IF(OFFSET(B196,-MOD(ROW(B196),3),0)&lt;&gt;"",IF(RIGHT(G196,1)=")",VALUE(VLOOKUP(OFFSET(B196,-MOD(ROW(B196),3),0),'登録データ（女）'!B196,8,FALSE)),"0"),"0")</f>
        <v>0</v>
      </c>
      <c r="AP196" s="58">
        <f t="shared" ca="1" si="161"/>
        <v>0</v>
      </c>
      <c r="AQ196" s="58"/>
      <c r="AR196" s="58"/>
      <c r="AS196" s="58"/>
      <c r="AT196" s="58"/>
      <c r="AU196" s="58"/>
      <c r="AV196" s="58"/>
      <c r="AW196" s="58"/>
      <c r="AX196" s="58"/>
      <c r="BE196" s="58" t="str">
        <f>IF(B196="","",VLOOKUP(B196,'登録データ（女）'!$A$3:$L$402,8))</f>
        <v/>
      </c>
      <c r="BF196" s="58" t="str">
        <f>IF(B196="","",VLOOKUP(B196,'登録データ（女）'!$A$3:$L$402,11))</f>
        <v/>
      </c>
      <c r="BG196" s="58" t="str">
        <f t="shared" si="168"/>
        <v/>
      </c>
      <c r="BI196" s="58">
        <f t="shared" si="162"/>
        <v>0</v>
      </c>
    </row>
    <row r="197" spans="1:61" ht="18.75" customHeight="1" thickBot="1">
      <c r="A197" s="258"/>
      <c r="B197" s="434"/>
      <c r="C197" s="292"/>
      <c r="D197" s="292"/>
      <c r="E197" s="82" t="s">
        <v>461</v>
      </c>
      <c r="F197" s="78" t="s">
        <v>123</v>
      </c>
      <c r="G197" s="105"/>
      <c r="H197" s="175"/>
      <c r="I197" s="100"/>
      <c r="J197" s="64" t="str">
        <f t="shared" si="171"/>
        <v/>
      </c>
      <c r="K197" s="100"/>
      <c r="L197" s="64" t="str">
        <f t="shared" si="172"/>
        <v/>
      </c>
      <c r="M197" s="100"/>
      <c r="N197" s="100"/>
      <c r="O197" s="429"/>
      <c r="P197" s="430"/>
      <c r="Q197" s="431"/>
      <c r="R197" s="261"/>
      <c r="S197" s="298"/>
      <c r="V197" s="60"/>
      <c r="W197" s="58"/>
      <c r="X197" s="58"/>
      <c r="Y197" s="58"/>
      <c r="Z197" s="58"/>
      <c r="AA197" s="58"/>
      <c r="AB197" s="58"/>
      <c r="AC197" s="58"/>
      <c r="AD197" s="58">
        <f t="shared" ca="1" si="157"/>
        <v>0</v>
      </c>
      <c r="AE197" s="58">
        <f t="shared" si="170"/>
        <v>0</v>
      </c>
      <c r="AF197" s="58" t="str">
        <f>IF(G197="","0",VLOOKUP(G197,'登録データ（男）'!$V$4:$W$23,2,FALSE))</f>
        <v>0</v>
      </c>
      <c r="AG197" s="58" t="str">
        <f t="shared" si="158"/>
        <v>00</v>
      </c>
      <c r="AH197" s="58" t="str">
        <f>IF(G197="","0",IF(OR(RIGHT(G197,1)="m",RIGHT(G197,1)="H",RIGHT(G197,1)="W",RIGHT(G197,1)="C"),1,2))</f>
        <v>0</v>
      </c>
      <c r="AI197" s="58" t="str">
        <f t="shared" si="159"/>
        <v>000000</v>
      </c>
      <c r="AJ197" s="58" t="str">
        <f t="shared" ca="1" si="169"/>
        <v/>
      </c>
      <c r="AK197" s="58">
        <f t="shared" si="163"/>
        <v>0</v>
      </c>
      <c r="AL197" s="58" t="str">
        <f>IF(G197="","0",VALUE(VLOOKUP(G197,'登録データ（男）'!$V$4:$X$23,3,FALSE)))</f>
        <v>0</v>
      </c>
      <c r="AM197" s="58">
        <f t="shared" si="160"/>
        <v>0</v>
      </c>
      <c r="AN197" s="58">
        <f t="shared" si="164"/>
        <v>0</v>
      </c>
      <c r="AO197" s="58" t="str">
        <f ca="1">IF(OFFSET(B197,-MOD(ROW(B197),3),0)&lt;&gt;"",IF(RIGHT(G197,1)=")",VALUE(VLOOKUP(OFFSET(B197,-MOD(ROW(B197),3),0),'登録データ（女）'!B197,8,FALSE)),"0"),"0")</f>
        <v>0</v>
      </c>
      <c r="AP197" s="58">
        <f t="shared" ca="1" si="161"/>
        <v>0</v>
      </c>
      <c r="AQ197" s="58"/>
      <c r="AR197" s="58"/>
      <c r="AS197" s="58"/>
      <c r="AT197" s="58"/>
      <c r="AU197" s="58"/>
      <c r="AV197" s="58"/>
      <c r="AW197" s="58"/>
      <c r="AX197" s="58"/>
      <c r="BE197" s="58" t="str">
        <f>IF(B197="","",VLOOKUP(B197,'登録データ（女）'!$A$3:$L$402,8))</f>
        <v/>
      </c>
      <c r="BF197" s="58" t="str">
        <f>IF(B197="","",VLOOKUP(B197,'登録データ（女）'!$A$3:$L$402,11))</f>
        <v/>
      </c>
      <c r="BG197" s="58" t="str">
        <f t="shared" si="168"/>
        <v/>
      </c>
      <c r="BI197" s="58">
        <f t="shared" si="162"/>
        <v>0</v>
      </c>
    </row>
    <row r="198" spans="1:61" ht="18.75" customHeight="1" thickTop="1">
      <c r="A198" s="257">
        <v>61</v>
      </c>
      <c r="B198" s="432"/>
      <c r="C198" s="290" t="str">
        <f>IF(B198="","",VLOOKUP(B198,'登録データ（女）'!$A$3:$X$2000,2,FALSE))</f>
        <v/>
      </c>
      <c r="D198" s="290" t="str">
        <f>IF(B198="","",VLOOKUP(B198,'登録データ（女）'!$A$3:$X$2000,3,FALSE))</f>
        <v/>
      </c>
      <c r="E198" s="74" t="str">
        <f>IF(B198="","",VLOOKUP(B198,'登録データ（女）'!$A$3:$X$2000,7,FALSE))</f>
        <v/>
      </c>
      <c r="F198" s="72" t="s">
        <v>121</v>
      </c>
      <c r="G198" s="104"/>
      <c r="H198" s="17"/>
      <c r="I198" s="106"/>
      <c r="J198" s="107" t="str">
        <f t="shared" si="171"/>
        <v/>
      </c>
      <c r="K198" s="106"/>
      <c r="L198" s="107" t="str">
        <f t="shared" si="172"/>
        <v/>
      </c>
      <c r="M198" s="106"/>
      <c r="N198" s="106"/>
      <c r="O198" s="247"/>
      <c r="P198" s="248"/>
      <c r="Q198" s="248"/>
      <c r="R198" s="259"/>
      <c r="S198" s="296"/>
      <c r="V198" s="60"/>
      <c r="W198" s="58">
        <f>IF(B198="",0,IF(VLOOKUP(B198,'登録データ（女）'!$A$3:$AT$2000,28,FALSE)=1,0,1))</f>
        <v>0</v>
      </c>
      <c r="X198" s="58">
        <f>IF(B198="",1,0)</f>
        <v>1</v>
      </c>
      <c r="Y198" s="58">
        <f>IF(C198="",1,0)</f>
        <v>1</v>
      </c>
      <c r="Z198" s="58">
        <f>IF(D198="",1,0)</f>
        <v>1</v>
      </c>
      <c r="AA198" s="58">
        <f>IF(E198="",1,0)</f>
        <v>1</v>
      </c>
      <c r="AB198" s="58">
        <f>IF(E199="",1,0)</f>
        <v>1</v>
      </c>
      <c r="AC198" s="58">
        <f>SUM(X198:AB198)</f>
        <v>5</v>
      </c>
      <c r="AD198" s="58">
        <f t="shared" ca="1" si="157"/>
        <v>0</v>
      </c>
      <c r="AE198" s="58">
        <f t="shared" si="170"/>
        <v>0</v>
      </c>
      <c r="AF198" s="58" t="str">
        <f>IF(G198="","0",VLOOKUP(G198,'登録データ（男）'!$V$4:$W$23,2,FALSE))</f>
        <v>0</v>
      </c>
      <c r="AG198" s="58" t="str">
        <f t="shared" si="158"/>
        <v>00</v>
      </c>
      <c r="AH198" s="58" t="str">
        <f>IF(G198="","0",IF(OR(RIGHT(G198,1)="m",RIGHT(G198,1)="H",RIGHT(G198,1)="W",RIGHT(G198,1)="C",RIGHT(G198,1)=")"),1,2))</f>
        <v>0</v>
      </c>
      <c r="AI198" s="58" t="str">
        <f t="shared" si="159"/>
        <v>000000</v>
      </c>
      <c r="AJ198" s="58" t="str">
        <f t="shared" ca="1" si="169"/>
        <v/>
      </c>
      <c r="AK198" s="58">
        <f t="shared" si="163"/>
        <v>0</v>
      </c>
      <c r="AL198" s="58" t="str">
        <f>IF(G198="","0",VALUE(VLOOKUP(G198,'登録データ（男）'!$V$4:$X$23,3,FALSE)))</f>
        <v>0</v>
      </c>
      <c r="AM198" s="58">
        <f t="shared" si="160"/>
        <v>0</v>
      </c>
      <c r="AN198" s="58">
        <f t="shared" si="164"/>
        <v>0</v>
      </c>
      <c r="AO198" s="58" t="str">
        <f ca="1">IF(OFFSET(B198,-MOD(ROW(B198),3),0)&lt;&gt;"",IF(RIGHT(G198,1)=")",VALUE(VLOOKUP(OFFSET(B198,-MOD(ROW(B198),3),0),'登録データ（女）'!B198,8,FALSE)),"0"),"0")</f>
        <v>0</v>
      </c>
      <c r="AP198" s="58">
        <f t="shared" ca="1" si="161"/>
        <v>0</v>
      </c>
      <c r="AQ198" s="58" t="str">
        <f t="shared" ref="AQ198" si="221">IF(AR198="","",RANK(AR198,$AR$18:$AR$467,1))</f>
        <v/>
      </c>
      <c r="AR198" s="58" t="str">
        <f>IF(R198="","",B198)</f>
        <v/>
      </c>
      <c r="AS198" s="58" t="str">
        <f t="shared" ref="AS198" si="222">IF(AT198="","",RANK(AT198,$AT$18:$AT$467,1))</f>
        <v/>
      </c>
      <c r="AT198" s="58" t="str">
        <f>IF(S198="","",B198)</f>
        <v/>
      </c>
      <c r="AU198" s="58" t="str">
        <f t="shared" ref="AU198" si="223">IF(AV198="","",RANK(AV198,$AV$18:$AV$467,1))</f>
        <v/>
      </c>
      <c r="AV198" s="58" t="str">
        <f>IF(OR(G198="七種競技",G199="七種競技",G200="七種競技"),B198,"")</f>
        <v/>
      </c>
      <c r="AW198" s="58"/>
      <c r="AX198" s="58">
        <f>B198</f>
        <v>0</v>
      </c>
      <c r="BE198" s="58" t="str">
        <f>IF(B198="","",VLOOKUP(B198,'登録データ（女）'!$A$3:$L$402,8))</f>
        <v/>
      </c>
      <c r="BF198" s="58" t="str">
        <f>IF(B198="","",VLOOKUP(B198,'登録データ（女）'!$A$3:$L$402,11))</f>
        <v/>
      </c>
      <c r="BG198" s="58" t="str">
        <f t="shared" si="168"/>
        <v/>
      </c>
      <c r="BI198" s="58">
        <f t="shared" si="162"/>
        <v>0</v>
      </c>
    </row>
    <row r="199" spans="1:61" ht="18.75" customHeight="1">
      <c r="A199" s="250"/>
      <c r="B199" s="433"/>
      <c r="C199" s="291"/>
      <c r="D199" s="291"/>
      <c r="E199" s="169"/>
      <c r="F199" s="58" t="s">
        <v>122</v>
      </c>
      <c r="G199" s="104"/>
      <c r="H199" s="17"/>
      <c r="I199" s="101"/>
      <c r="J199" s="107" t="str">
        <f t="shared" si="171"/>
        <v/>
      </c>
      <c r="K199" s="106"/>
      <c r="L199" s="107" t="str">
        <f t="shared" si="172"/>
        <v/>
      </c>
      <c r="M199" s="101"/>
      <c r="N199" s="101"/>
      <c r="O199" s="275"/>
      <c r="P199" s="276"/>
      <c r="Q199" s="276"/>
      <c r="R199" s="260"/>
      <c r="S199" s="297"/>
      <c r="V199" s="60"/>
      <c r="W199" s="58"/>
      <c r="X199" s="58"/>
      <c r="Y199" s="58"/>
      <c r="Z199" s="58"/>
      <c r="AA199" s="58"/>
      <c r="AB199" s="58"/>
      <c r="AC199" s="58"/>
      <c r="AD199" s="58">
        <f t="shared" ca="1" si="157"/>
        <v>0</v>
      </c>
      <c r="AE199" s="58">
        <f t="shared" si="170"/>
        <v>0</v>
      </c>
      <c r="AF199" s="58" t="str">
        <f>IF(G199="","0",VLOOKUP(G199,'登録データ（男）'!$V$4:$W$23,2,FALSE))</f>
        <v>0</v>
      </c>
      <c r="AG199" s="58" t="str">
        <f t="shared" si="158"/>
        <v>00</v>
      </c>
      <c r="AH199" s="58" t="str">
        <f>IF(G199="","0",IF(OR(RIGHT(G199,1)="m",RIGHT(G199,1)="H",RIGHT(G199,1)="W",RIGHT(G199,1)="C"),1,2))</f>
        <v>0</v>
      </c>
      <c r="AI199" s="58" t="str">
        <f t="shared" si="159"/>
        <v>000000</v>
      </c>
      <c r="AJ199" s="58" t="str">
        <f t="shared" ca="1" si="169"/>
        <v/>
      </c>
      <c r="AK199" s="58">
        <f t="shared" si="163"/>
        <v>0</v>
      </c>
      <c r="AL199" s="58" t="str">
        <f>IF(G199="","0",VALUE(VLOOKUP(G199,'登録データ（男）'!$V$4:$X$23,3,FALSE)))</f>
        <v>0</v>
      </c>
      <c r="AM199" s="58">
        <f t="shared" si="160"/>
        <v>0</v>
      </c>
      <c r="AN199" s="58">
        <f t="shared" si="164"/>
        <v>0</v>
      </c>
      <c r="AO199" s="58" t="str">
        <f ca="1">IF(OFFSET(B199,-MOD(ROW(B199),3),0)&lt;&gt;"",IF(RIGHT(G199,1)=")",VALUE(VLOOKUP(OFFSET(B199,-MOD(ROW(B199),3),0),'登録データ（女）'!B199,8,FALSE)),"0"),"0")</f>
        <v>0</v>
      </c>
      <c r="AP199" s="58">
        <f t="shared" ca="1" si="161"/>
        <v>0</v>
      </c>
      <c r="AQ199" s="58"/>
      <c r="AR199" s="58"/>
      <c r="AS199" s="58"/>
      <c r="AT199" s="58"/>
      <c r="AU199" s="58"/>
      <c r="AV199" s="58"/>
      <c r="AW199" s="58"/>
      <c r="AX199" s="58"/>
      <c r="BE199" s="58" t="str">
        <f>IF(B199="","",VLOOKUP(B199,'登録データ（女）'!$A$3:$L$402,8))</f>
        <v/>
      </c>
      <c r="BF199" s="58" t="str">
        <f>IF(B199="","",VLOOKUP(B199,'登録データ（女）'!$A$3:$L$402,11))</f>
        <v/>
      </c>
      <c r="BG199" s="58" t="str">
        <f t="shared" si="168"/>
        <v/>
      </c>
      <c r="BI199" s="58">
        <f t="shared" si="162"/>
        <v>0</v>
      </c>
    </row>
    <row r="200" spans="1:61" ht="18.75" customHeight="1" thickBot="1">
      <c r="A200" s="258"/>
      <c r="B200" s="434"/>
      <c r="C200" s="292"/>
      <c r="D200" s="292"/>
      <c r="E200" s="82" t="s">
        <v>461</v>
      </c>
      <c r="F200" s="78" t="s">
        <v>123</v>
      </c>
      <c r="G200" s="105"/>
      <c r="H200" s="175"/>
      <c r="I200" s="100"/>
      <c r="J200" s="64" t="str">
        <f t="shared" si="171"/>
        <v/>
      </c>
      <c r="K200" s="100"/>
      <c r="L200" s="64" t="str">
        <f t="shared" si="172"/>
        <v/>
      </c>
      <c r="M200" s="100"/>
      <c r="N200" s="100"/>
      <c r="O200" s="429"/>
      <c r="P200" s="430"/>
      <c r="Q200" s="431"/>
      <c r="R200" s="261"/>
      <c r="S200" s="298"/>
      <c r="V200" s="60"/>
      <c r="W200" s="58"/>
      <c r="X200" s="58"/>
      <c r="Y200" s="58"/>
      <c r="Z200" s="58"/>
      <c r="AA200" s="58"/>
      <c r="AB200" s="58"/>
      <c r="AC200" s="58"/>
      <c r="AD200" s="58">
        <f t="shared" ca="1" si="157"/>
        <v>0</v>
      </c>
      <c r="AE200" s="58">
        <f t="shared" si="170"/>
        <v>0</v>
      </c>
      <c r="AF200" s="58" t="str">
        <f>IF(G200="","0",VLOOKUP(G200,'登録データ（男）'!$V$4:$W$23,2,FALSE))</f>
        <v>0</v>
      </c>
      <c r="AG200" s="58" t="str">
        <f t="shared" si="158"/>
        <v>00</v>
      </c>
      <c r="AH200" s="58" t="str">
        <f>IF(G200="","0",IF(OR(RIGHT(G200,1)="m",RIGHT(G200,1)="H",RIGHT(G200,1)="W",RIGHT(G200,1)="C"),1,2))</f>
        <v>0</v>
      </c>
      <c r="AI200" s="58" t="str">
        <f t="shared" si="159"/>
        <v>000000</v>
      </c>
      <c r="AJ200" s="58" t="str">
        <f t="shared" ca="1" si="169"/>
        <v/>
      </c>
      <c r="AK200" s="58">
        <f t="shared" si="163"/>
        <v>0</v>
      </c>
      <c r="AL200" s="58" t="str">
        <f>IF(G200="","0",VALUE(VLOOKUP(G200,'登録データ（男）'!$V$4:$X$23,3,FALSE)))</f>
        <v>0</v>
      </c>
      <c r="AM200" s="58">
        <f t="shared" si="160"/>
        <v>0</v>
      </c>
      <c r="AN200" s="58">
        <f t="shared" si="164"/>
        <v>0</v>
      </c>
      <c r="AO200" s="58" t="str">
        <f ca="1">IF(OFFSET(B200,-MOD(ROW(B200),3),0)&lt;&gt;"",IF(RIGHT(G200,1)=")",VALUE(VLOOKUP(OFFSET(B200,-MOD(ROW(B200),3),0),'登録データ（女）'!B200,8,FALSE)),"0"),"0")</f>
        <v>0</v>
      </c>
      <c r="AP200" s="58">
        <f t="shared" ca="1" si="161"/>
        <v>0</v>
      </c>
      <c r="AQ200" s="58"/>
      <c r="AR200" s="58"/>
      <c r="AS200" s="58"/>
      <c r="AT200" s="58"/>
      <c r="AU200" s="58"/>
      <c r="AV200" s="58"/>
      <c r="AW200" s="58"/>
      <c r="AX200" s="58"/>
      <c r="BE200" s="58" t="str">
        <f>IF(B200="","",VLOOKUP(B200,'登録データ（女）'!$A$3:$L$402,8))</f>
        <v/>
      </c>
      <c r="BF200" s="58" t="str">
        <f>IF(B200="","",VLOOKUP(B200,'登録データ（女）'!$A$3:$L$402,11))</f>
        <v/>
      </c>
      <c r="BG200" s="58" t="str">
        <f t="shared" si="168"/>
        <v/>
      </c>
      <c r="BI200" s="58">
        <f t="shared" si="162"/>
        <v>0</v>
      </c>
    </row>
    <row r="201" spans="1:61" ht="18.75" customHeight="1" thickTop="1">
      <c r="A201" s="257">
        <v>62</v>
      </c>
      <c r="B201" s="432"/>
      <c r="C201" s="290" t="str">
        <f>IF(B201="","",VLOOKUP(B201,'登録データ（女）'!$A$3:$X$2000,2,FALSE))</f>
        <v/>
      </c>
      <c r="D201" s="290" t="str">
        <f>IF(B201="","",VLOOKUP(B201,'登録データ（女）'!$A$3:$X$2000,3,FALSE))</f>
        <v/>
      </c>
      <c r="E201" s="74" t="str">
        <f>IF(B201="","",VLOOKUP(B201,'登録データ（女）'!$A$3:$X$2000,7,FALSE))</f>
        <v/>
      </c>
      <c r="F201" s="72" t="s">
        <v>121</v>
      </c>
      <c r="G201" s="104"/>
      <c r="H201" s="17"/>
      <c r="I201" s="106"/>
      <c r="J201" s="107" t="str">
        <f t="shared" si="171"/>
        <v/>
      </c>
      <c r="K201" s="106"/>
      <c r="L201" s="107" t="str">
        <f t="shared" si="172"/>
        <v/>
      </c>
      <c r="M201" s="106"/>
      <c r="N201" s="106"/>
      <c r="O201" s="247"/>
      <c r="P201" s="248"/>
      <c r="Q201" s="248"/>
      <c r="R201" s="259"/>
      <c r="S201" s="296"/>
      <c r="V201" s="60"/>
      <c r="W201" s="58">
        <f>IF(B201="",0,IF(VLOOKUP(B201,'登録データ（女）'!$A$3:$AT$2000,28,FALSE)=1,0,1))</f>
        <v>0</v>
      </c>
      <c r="X201" s="58">
        <f>IF(B201="",1,0)</f>
        <v>1</v>
      </c>
      <c r="Y201" s="58">
        <f>IF(C201="",1,0)</f>
        <v>1</v>
      </c>
      <c r="Z201" s="58">
        <f>IF(D201="",1,0)</f>
        <v>1</v>
      </c>
      <c r="AA201" s="58">
        <f>IF(E201="",1,0)</f>
        <v>1</v>
      </c>
      <c r="AB201" s="58">
        <f>IF(E202="",1,0)</f>
        <v>1</v>
      </c>
      <c r="AC201" s="58">
        <f>SUM(X201:AB201)</f>
        <v>5</v>
      </c>
      <c r="AD201" s="58">
        <f t="shared" ca="1" si="157"/>
        <v>0</v>
      </c>
      <c r="AE201" s="58">
        <f t="shared" si="170"/>
        <v>0</v>
      </c>
      <c r="AF201" s="58" t="str">
        <f>IF(G201="","0",VLOOKUP(G201,'登録データ（男）'!$V$4:$W$23,2,FALSE))</f>
        <v>0</v>
      </c>
      <c r="AG201" s="58" t="str">
        <f t="shared" si="158"/>
        <v>00</v>
      </c>
      <c r="AH201" s="58" t="str">
        <f>IF(G201="","0",IF(OR(RIGHT(G201,1)="m",RIGHT(G201,1)="H",RIGHT(G201,1)="W",RIGHT(G201,1)="C",RIGHT(G201,1)=")"),1,2))</f>
        <v>0</v>
      </c>
      <c r="AI201" s="58" t="str">
        <f t="shared" si="159"/>
        <v>000000</v>
      </c>
      <c r="AJ201" s="58" t="str">
        <f t="shared" ca="1" si="169"/>
        <v/>
      </c>
      <c r="AK201" s="58">
        <f t="shared" si="163"/>
        <v>0</v>
      </c>
      <c r="AL201" s="58" t="str">
        <f>IF(G201="","0",VALUE(VLOOKUP(G201,'登録データ（男）'!$V$4:$X$23,3,FALSE)))</f>
        <v>0</v>
      </c>
      <c r="AM201" s="58">
        <f t="shared" si="160"/>
        <v>0</v>
      </c>
      <c r="AN201" s="58">
        <f t="shared" si="164"/>
        <v>0</v>
      </c>
      <c r="AO201" s="58" t="str">
        <f ca="1">IF(OFFSET(B201,-MOD(ROW(B201),3),0)&lt;&gt;"",IF(RIGHT(G201,1)=")",VALUE(VLOOKUP(OFFSET(B201,-MOD(ROW(B201),3),0),'登録データ（女）'!B201,8,FALSE)),"0"),"0")</f>
        <v>0</v>
      </c>
      <c r="AP201" s="58">
        <f t="shared" ca="1" si="161"/>
        <v>0</v>
      </c>
      <c r="AQ201" s="58" t="str">
        <f t="shared" ref="AQ201" si="224">IF(AR201="","",RANK(AR201,$AR$18:$AR$467,1))</f>
        <v/>
      </c>
      <c r="AR201" s="58" t="str">
        <f>IF(R201="","",B201)</f>
        <v/>
      </c>
      <c r="AS201" s="58" t="str">
        <f t="shared" ref="AS201" si="225">IF(AT201="","",RANK(AT201,$AT$18:$AT$467,1))</f>
        <v/>
      </c>
      <c r="AT201" s="58" t="str">
        <f>IF(S201="","",B201)</f>
        <v/>
      </c>
      <c r="AU201" s="58" t="str">
        <f t="shared" ref="AU201" si="226">IF(AV201="","",RANK(AV201,$AV$18:$AV$467,1))</f>
        <v/>
      </c>
      <c r="AV201" s="58" t="str">
        <f>IF(OR(G201="七種競技",G202="七種競技",G203="七種競技"),B201,"")</f>
        <v/>
      </c>
      <c r="AW201" s="58"/>
      <c r="AX201" s="58">
        <f>B201</f>
        <v>0</v>
      </c>
      <c r="BE201" s="58" t="str">
        <f>IF(B201="","",VLOOKUP(B201,'登録データ（女）'!$A$3:$L$402,8))</f>
        <v/>
      </c>
      <c r="BF201" s="58" t="str">
        <f>IF(B201="","",VLOOKUP(B201,'登録データ（女）'!$A$3:$L$402,11))</f>
        <v/>
      </c>
      <c r="BG201" s="58" t="str">
        <f t="shared" si="168"/>
        <v/>
      </c>
      <c r="BI201" s="58">
        <f t="shared" si="162"/>
        <v>0</v>
      </c>
    </row>
    <row r="202" spans="1:61" ht="18.75" customHeight="1">
      <c r="A202" s="250"/>
      <c r="B202" s="433"/>
      <c r="C202" s="291"/>
      <c r="D202" s="291"/>
      <c r="E202" s="169"/>
      <c r="F202" s="58" t="s">
        <v>122</v>
      </c>
      <c r="G202" s="104"/>
      <c r="H202" s="17"/>
      <c r="I202" s="101"/>
      <c r="J202" s="107" t="str">
        <f t="shared" si="171"/>
        <v/>
      </c>
      <c r="K202" s="106"/>
      <c r="L202" s="107" t="str">
        <f t="shared" si="172"/>
        <v/>
      </c>
      <c r="M202" s="101"/>
      <c r="N202" s="101"/>
      <c r="O202" s="275"/>
      <c r="P202" s="276"/>
      <c r="Q202" s="276"/>
      <c r="R202" s="260"/>
      <c r="S202" s="297"/>
      <c r="V202" s="60"/>
      <c r="W202" s="58"/>
      <c r="X202" s="58"/>
      <c r="Y202" s="58"/>
      <c r="Z202" s="58"/>
      <c r="AA202" s="58"/>
      <c r="AB202" s="58"/>
      <c r="AC202" s="58"/>
      <c r="AD202" s="58">
        <f t="shared" ca="1" si="157"/>
        <v>0</v>
      </c>
      <c r="AE202" s="58">
        <f t="shared" si="170"/>
        <v>0</v>
      </c>
      <c r="AF202" s="58" t="str">
        <f>IF(G202="","0",VLOOKUP(G202,'登録データ（男）'!$V$4:$W$23,2,FALSE))</f>
        <v>0</v>
      </c>
      <c r="AG202" s="58" t="str">
        <f t="shared" si="158"/>
        <v>00</v>
      </c>
      <c r="AH202" s="58" t="str">
        <f>IF(G202="","0",IF(OR(RIGHT(G202,1)="m",RIGHT(G202,1)="H",RIGHT(G202,1)="W",RIGHT(G202,1)="C"),1,2))</f>
        <v>0</v>
      </c>
      <c r="AI202" s="58" t="str">
        <f t="shared" si="159"/>
        <v>000000</v>
      </c>
      <c r="AJ202" s="58" t="str">
        <f t="shared" ca="1" si="169"/>
        <v/>
      </c>
      <c r="AK202" s="58">
        <f t="shared" si="163"/>
        <v>0</v>
      </c>
      <c r="AL202" s="58" t="str">
        <f>IF(G202="","0",VALUE(VLOOKUP(G202,'登録データ（男）'!$V$4:$X$23,3,FALSE)))</f>
        <v>0</v>
      </c>
      <c r="AM202" s="58">
        <f t="shared" si="160"/>
        <v>0</v>
      </c>
      <c r="AN202" s="58">
        <f t="shared" si="164"/>
        <v>0</v>
      </c>
      <c r="AO202" s="58" t="str">
        <f ca="1">IF(OFFSET(B202,-MOD(ROW(B202),3),0)&lt;&gt;"",IF(RIGHT(G202,1)=")",VALUE(VLOOKUP(OFFSET(B202,-MOD(ROW(B202),3),0),'登録データ（女）'!B202,8,FALSE)),"0"),"0")</f>
        <v>0</v>
      </c>
      <c r="AP202" s="58">
        <f t="shared" ca="1" si="161"/>
        <v>0</v>
      </c>
      <c r="AQ202" s="58"/>
      <c r="AR202" s="58"/>
      <c r="AS202" s="58"/>
      <c r="AT202" s="58"/>
      <c r="AU202" s="58"/>
      <c r="AV202" s="58"/>
      <c r="AW202" s="58"/>
      <c r="AX202" s="58"/>
      <c r="BE202" s="58" t="str">
        <f>IF(B202="","",VLOOKUP(B202,'登録データ（女）'!$A$3:$L$402,8))</f>
        <v/>
      </c>
      <c r="BF202" s="58" t="str">
        <f>IF(B202="","",VLOOKUP(B202,'登録データ（女）'!$A$3:$L$402,11))</f>
        <v/>
      </c>
      <c r="BG202" s="58" t="str">
        <f t="shared" si="168"/>
        <v/>
      </c>
      <c r="BI202" s="58">
        <f t="shared" si="162"/>
        <v>0</v>
      </c>
    </row>
    <row r="203" spans="1:61" ht="18.75" customHeight="1" thickBot="1">
      <c r="A203" s="258"/>
      <c r="B203" s="434"/>
      <c r="C203" s="292"/>
      <c r="D203" s="292"/>
      <c r="E203" s="82" t="s">
        <v>461</v>
      </c>
      <c r="F203" s="78" t="s">
        <v>123</v>
      </c>
      <c r="G203" s="105"/>
      <c r="H203" s="175"/>
      <c r="I203" s="100"/>
      <c r="J203" s="64" t="str">
        <f t="shared" si="171"/>
        <v/>
      </c>
      <c r="K203" s="100"/>
      <c r="L203" s="64" t="str">
        <f t="shared" si="172"/>
        <v/>
      </c>
      <c r="M203" s="100"/>
      <c r="N203" s="100"/>
      <c r="O203" s="429"/>
      <c r="P203" s="430"/>
      <c r="Q203" s="431"/>
      <c r="R203" s="261"/>
      <c r="S203" s="298"/>
      <c r="V203" s="60"/>
      <c r="W203" s="58"/>
      <c r="X203" s="58"/>
      <c r="Y203" s="58"/>
      <c r="Z203" s="58"/>
      <c r="AA203" s="58"/>
      <c r="AB203" s="58"/>
      <c r="AC203" s="58"/>
      <c r="AD203" s="58">
        <f t="shared" ca="1" si="157"/>
        <v>0</v>
      </c>
      <c r="AE203" s="58">
        <f t="shared" si="170"/>
        <v>0</v>
      </c>
      <c r="AF203" s="58" t="str">
        <f>IF(G203="","0",VLOOKUP(G203,'登録データ（男）'!$V$4:$W$23,2,FALSE))</f>
        <v>0</v>
      </c>
      <c r="AG203" s="58" t="str">
        <f t="shared" si="158"/>
        <v>00</v>
      </c>
      <c r="AH203" s="58" t="str">
        <f>IF(G203="","0",IF(OR(RIGHT(G203,1)="m",RIGHT(G203,1)="H",RIGHT(G203,1)="W",RIGHT(G203,1)="C"),1,2))</f>
        <v>0</v>
      </c>
      <c r="AI203" s="58" t="str">
        <f t="shared" si="159"/>
        <v>000000</v>
      </c>
      <c r="AJ203" s="58" t="str">
        <f t="shared" ca="1" si="169"/>
        <v/>
      </c>
      <c r="AK203" s="58">
        <f t="shared" si="163"/>
        <v>0</v>
      </c>
      <c r="AL203" s="58" t="str">
        <f>IF(G203="","0",VALUE(VLOOKUP(G203,'登録データ（男）'!$V$4:$X$23,3,FALSE)))</f>
        <v>0</v>
      </c>
      <c r="AM203" s="58">
        <f t="shared" si="160"/>
        <v>0</v>
      </c>
      <c r="AN203" s="58">
        <f t="shared" si="164"/>
        <v>0</v>
      </c>
      <c r="AO203" s="58" t="str">
        <f ca="1">IF(OFFSET(B203,-MOD(ROW(B203),3),0)&lt;&gt;"",IF(RIGHT(G203,1)=")",VALUE(VLOOKUP(OFFSET(B203,-MOD(ROW(B203),3),0),'登録データ（女）'!B203,8,FALSE)),"0"),"0")</f>
        <v>0</v>
      </c>
      <c r="AP203" s="58">
        <f t="shared" ca="1" si="161"/>
        <v>0</v>
      </c>
      <c r="AQ203" s="58"/>
      <c r="AR203" s="58"/>
      <c r="AS203" s="58"/>
      <c r="AT203" s="58"/>
      <c r="AU203" s="58"/>
      <c r="AV203" s="58"/>
      <c r="AW203" s="58"/>
      <c r="AX203" s="58"/>
      <c r="BE203" s="58" t="str">
        <f>IF(B203="","",VLOOKUP(B203,'登録データ（女）'!$A$3:$L$402,8))</f>
        <v/>
      </c>
      <c r="BF203" s="58" t="str">
        <f>IF(B203="","",VLOOKUP(B203,'登録データ（女）'!$A$3:$L$402,11))</f>
        <v/>
      </c>
      <c r="BG203" s="58" t="str">
        <f t="shared" si="168"/>
        <v/>
      </c>
      <c r="BI203" s="58">
        <f t="shared" si="162"/>
        <v>0</v>
      </c>
    </row>
    <row r="204" spans="1:61" ht="18.75" customHeight="1" thickTop="1">
      <c r="A204" s="257">
        <v>63</v>
      </c>
      <c r="B204" s="432"/>
      <c r="C204" s="290" t="str">
        <f>IF(B204="","",VLOOKUP(B204,'登録データ（女）'!$A$3:$X$2000,2,FALSE))</f>
        <v/>
      </c>
      <c r="D204" s="290" t="str">
        <f>IF(B204="","",VLOOKUP(B204,'登録データ（女）'!$A$3:$X$2000,3,FALSE))</f>
        <v/>
      </c>
      <c r="E204" s="74" t="str">
        <f>IF(B204="","",VLOOKUP(B204,'登録データ（女）'!$A$3:$X$2000,7,FALSE))</f>
        <v/>
      </c>
      <c r="F204" s="72" t="s">
        <v>121</v>
      </c>
      <c r="G204" s="104"/>
      <c r="H204" s="17"/>
      <c r="I204" s="106"/>
      <c r="J204" s="107" t="str">
        <f t="shared" si="171"/>
        <v/>
      </c>
      <c r="K204" s="106"/>
      <c r="L204" s="107" t="str">
        <f t="shared" si="172"/>
        <v/>
      </c>
      <c r="M204" s="106"/>
      <c r="N204" s="106"/>
      <c r="O204" s="247"/>
      <c r="P204" s="248"/>
      <c r="Q204" s="248"/>
      <c r="R204" s="259"/>
      <c r="S204" s="296"/>
      <c r="V204" s="60"/>
      <c r="W204" s="58">
        <f>IF(B204="",0,IF(VLOOKUP(B204,'登録データ（女）'!$A$3:$AT$2000,28,FALSE)=1,0,1))</f>
        <v>0</v>
      </c>
      <c r="X204" s="58">
        <f>IF(B204="",1,0)</f>
        <v>1</v>
      </c>
      <c r="Y204" s="58">
        <f>IF(C204="",1,0)</f>
        <v>1</v>
      </c>
      <c r="Z204" s="58">
        <f>IF(D204="",1,0)</f>
        <v>1</v>
      </c>
      <c r="AA204" s="58">
        <f>IF(E204="",1,0)</f>
        <v>1</v>
      </c>
      <c r="AB204" s="58">
        <f>IF(E205="",1,0)</f>
        <v>1</v>
      </c>
      <c r="AC204" s="58">
        <f>SUM(X204:AB204)</f>
        <v>5</v>
      </c>
      <c r="AD204" s="58">
        <f t="shared" ca="1" si="157"/>
        <v>0</v>
      </c>
      <c r="AE204" s="58">
        <f t="shared" si="170"/>
        <v>0</v>
      </c>
      <c r="AF204" s="58" t="str">
        <f>IF(G204="","0",VLOOKUP(G204,'登録データ（男）'!$V$4:$W$23,2,FALSE))</f>
        <v>0</v>
      </c>
      <c r="AG204" s="58" t="str">
        <f t="shared" si="158"/>
        <v>00</v>
      </c>
      <c r="AH204" s="58" t="str">
        <f>IF(G204="","0",IF(OR(RIGHT(G204,1)="m",RIGHT(G204,1)="H",RIGHT(G204,1)="W",RIGHT(G204,1)="C",RIGHT(G204,1)=")"),1,2))</f>
        <v>0</v>
      </c>
      <c r="AI204" s="58" t="str">
        <f t="shared" si="159"/>
        <v>000000</v>
      </c>
      <c r="AJ204" s="58" t="str">
        <f t="shared" ca="1" si="169"/>
        <v/>
      </c>
      <c r="AK204" s="58">
        <f t="shared" si="163"/>
        <v>0</v>
      </c>
      <c r="AL204" s="58" t="str">
        <f>IF(G204="","0",VALUE(VLOOKUP(G204,'登録データ（男）'!$V$4:$X$23,3,FALSE)))</f>
        <v>0</v>
      </c>
      <c r="AM204" s="58">
        <f t="shared" si="160"/>
        <v>0</v>
      </c>
      <c r="AN204" s="58">
        <f t="shared" si="164"/>
        <v>0</v>
      </c>
      <c r="AO204" s="58" t="str">
        <f ca="1">IF(OFFSET(B204,-MOD(ROW(B204),3),0)&lt;&gt;"",IF(RIGHT(G204,1)=")",VALUE(VLOOKUP(OFFSET(B204,-MOD(ROW(B204),3),0),'登録データ（女）'!B204,8,FALSE)),"0"),"0")</f>
        <v>0</v>
      </c>
      <c r="AP204" s="58">
        <f t="shared" ca="1" si="161"/>
        <v>0</v>
      </c>
      <c r="AQ204" s="58" t="str">
        <f t="shared" ref="AQ204" si="227">IF(AR204="","",RANK(AR204,$AR$18:$AR$467,1))</f>
        <v/>
      </c>
      <c r="AR204" s="58" t="str">
        <f>IF(R204="","",B204)</f>
        <v/>
      </c>
      <c r="AS204" s="58" t="str">
        <f t="shared" ref="AS204" si="228">IF(AT204="","",RANK(AT204,$AT$18:$AT$467,1))</f>
        <v/>
      </c>
      <c r="AT204" s="58" t="str">
        <f>IF(S204="","",B204)</f>
        <v/>
      </c>
      <c r="AU204" s="58" t="str">
        <f t="shared" ref="AU204" si="229">IF(AV204="","",RANK(AV204,$AV$18:$AV$467,1))</f>
        <v/>
      </c>
      <c r="AV204" s="58" t="str">
        <f>IF(OR(G204="七種競技",G205="七種競技",G206="七種競技"),B204,"")</f>
        <v/>
      </c>
      <c r="AW204" s="58"/>
      <c r="AX204" s="58">
        <f>B204</f>
        <v>0</v>
      </c>
      <c r="BE204" s="58" t="str">
        <f>IF(B204="","",VLOOKUP(B204,'登録データ（女）'!$A$3:$L$402,8))</f>
        <v/>
      </c>
      <c r="BF204" s="58" t="str">
        <f>IF(B204="","",VLOOKUP(B204,'登録データ（女）'!$A$3:$L$402,11))</f>
        <v/>
      </c>
      <c r="BG204" s="58" t="str">
        <f t="shared" si="168"/>
        <v/>
      </c>
      <c r="BI204" s="58">
        <f t="shared" si="162"/>
        <v>0</v>
      </c>
    </row>
    <row r="205" spans="1:61" ht="18.75" customHeight="1">
      <c r="A205" s="250"/>
      <c r="B205" s="433"/>
      <c r="C205" s="291"/>
      <c r="D205" s="291"/>
      <c r="E205" s="169"/>
      <c r="F205" s="58" t="s">
        <v>122</v>
      </c>
      <c r="G205" s="104"/>
      <c r="H205" s="17"/>
      <c r="I205" s="101"/>
      <c r="J205" s="107" t="str">
        <f t="shared" si="171"/>
        <v/>
      </c>
      <c r="K205" s="106"/>
      <c r="L205" s="107" t="str">
        <f t="shared" si="172"/>
        <v/>
      </c>
      <c r="M205" s="101"/>
      <c r="N205" s="101"/>
      <c r="O205" s="275"/>
      <c r="P205" s="276"/>
      <c r="Q205" s="276"/>
      <c r="R205" s="260"/>
      <c r="S205" s="297"/>
      <c r="V205" s="60"/>
      <c r="W205" s="58"/>
      <c r="X205" s="58"/>
      <c r="Y205" s="58"/>
      <c r="Z205" s="58"/>
      <c r="AA205" s="58"/>
      <c r="AB205" s="58"/>
      <c r="AC205" s="58"/>
      <c r="AD205" s="58">
        <f t="shared" ca="1" si="157"/>
        <v>0</v>
      </c>
      <c r="AE205" s="58">
        <f t="shared" si="170"/>
        <v>0</v>
      </c>
      <c r="AF205" s="58" t="str">
        <f>IF(G205="","0",VLOOKUP(G205,'登録データ（男）'!$V$4:$W$23,2,FALSE))</f>
        <v>0</v>
      </c>
      <c r="AG205" s="58" t="str">
        <f t="shared" si="158"/>
        <v>00</v>
      </c>
      <c r="AH205" s="58" t="str">
        <f>IF(G205="","0",IF(OR(RIGHT(G205,1)="m",RIGHT(G205,1)="H",RIGHT(G205,1)="W",RIGHT(G205,1)="C"),1,2))</f>
        <v>0</v>
      </c>
      <c r="AI205" s="58" t="str">
        <f t="shared" si="159"/>
        <v>000000</v>
      </c>
      <c r="AJ205" s="58" t="str">
        <f t="shared" ca="1" si="169"/>
        <v/>
      </c>
      <c r="AK205" s="58">
        <f t="shared" si="163"/>
        <v>0</v>
      </c>
      <c r="AL205" s="58" t="str">
        <f>IF(G205="","0",VALUE(VLOOKUP(G205,'登録データ（男）'!$V$4:$X$23,3,FALSE)))</f>
        <v>0</v>
      </c>
      <c r="AM205" s="58">
        <f t="shared" si="160"/>
        <v>0</v>
      </c>
      <c r="AN205" s="58">
        <f t="shared" si="164"/>
        <v>0</v>
      </c>
      <c r="AO205" s="58" t="str">
        <f ca="1">IF(OFFSET(B205,-MOD(ROW(B205),3),0)&lt;&gt;"",IF(RIGHT(G205,1)=")",VALUE(VLOOKUP(OFFSET(B205,-MOD(ROW(B205),3),0),'登録データ（女）'!B205,8,FALSE)),"0"),"0")</f>
        <v>0</v>
      </c>
      <c r="AP205" s="58">
        <f t="shared" ca="1" si="161"/>
        <v>0</v>
      </c>
      <c r="AQ205" s="58"/>
      <c r="AR205" s="58"/>
      <c r="AS205" s="58"/>
      <c r="AT205" s="58"/>
      <c r="AU205" s="58"/>
      <c r="AV205" s="58"/>
      <c r="AW205" s="58"/>
      <c r="AX205" s="58"/>
      <c r="BE205" s="58" t="str">
        <f>IF(B205="","",VLOOKUP(B205,'登録データ（女）'!$A$3:$L$402,8))</f>
        <v/>
      </c>
      <c r="BF205" s="58" t="str">
        <f>IF(B205="","",VLOOKUP(B205,'登録データ（女）'!$A$3:$L$402,11))</f>
        <v/>
      </c>
      <c r="BG205" s="58" t="str">
        <f t="shared" si="168"/>
        <v/>
      </c>
      <c r="BI205" s="58">
        <f t="shared" si="162"/>
        <v>0</v>
      </c>
    </row>
    <row r="206" spans="1:61" ht="18.75" customHeight="1" thickBot="1">
      <c r="A206" s="258"/>
      <c r="B206" s="434"/>
      <c r="C206" s="292"/>
      <c r="D206" s="292"/>
      <c r="E206" s="82" t="s">
        <v>461</v>
      </c>
      <c r="F206" s="78" t="s">
        <v>123</v>
      </c>
      <c r="G206" s="105"/>
      <c r="H206" s="175"/>
      <c r="I206" s="100"/>
      <c r="J206" s="64" t="str">
        <f t="shared" si="171"/>
        <v/>
      </c>
      <c r="K206" s="100"/>
      <c r="L206" s="64" t="str">
        <f t="shared" si="172"/>
        <v/>
      </c>
      <c r="M206" s="100"/>
      <c r="N206" s="100"/>
      <c r="O206" s="429"/>
      <c r="P206" s="430"/>
      <c r="Q206" s="431"/>
      <c r="R206" s="261"/>
      <c r="S206" s="298"/>
      <c r="V206" s="60"/>
      <c r="W206" s="58"/>
      <c r="X206" s="58"/>
      <c r="Y206" s="58"/>
      <c r="Z206" s="58"/>
      <c r="AA206" s="58"/>
      <c r="AB206" s="58"/>
      <c r="AC206" s="58"/>
      <c r="AD206" s="58">
        <f t="shared" ca="1" si="157"/>
        <v>0</v>
      </c>
      <c r="AE206" s="58">
        <f t="shared" si="170"/>
        <v>0</v>
      </c>
      <c r="AF206" s="58" t="str">
        <f>IF(G206="","0",VLOOKUP(G206,'登録データ（男）'!$V$4:$W$23,2,FALSE))</f>
        <v>0</v>
      </c>
      <c r="AG206" s="58" t="str">
        <f t="shared" si="158"/>
        <v>00</v>
      </c>
      <c r="AH206" s="58" t="str">
        <f>IF(G206="","0",IF(OR(RIGHT(G206,1)="m",RIGHT(G206,1)="H",RIGHT(G206,1)="W",RIGHT(G206,1)="C"),1,2))</f>
        <v>0</v>
      </c>
      <c r="AI206" s="58" t="str">
        <f t="shared" si="159"/>
        <v>000000</v>
      </c>
      <c r="AJ206" s="58" t="str">
        <f t="shared" ca="1" si="169"/>
        <v/>
      </c>
      <c r="AK206" s="58">
        <f t="shared" si="163"/>
        <v>0</v>
      </c>
      <c r="AL206" s="58" t="str">
        <f>IF(G206="","0",VALUE(VLOOKUP(G206,'登録データ（男）'!$V$4:$X$23,3,FALSE)))</f>
        <v>0</v>
      </c>
      <c r="AM206" s="58">
        <f t="shared" si="160"/>
        <v>0</v>
      </c>
      <c r="AN206" s="58">
        <f t="shared" si="164"/>
        <v>0</v>
      </c>
      <c r="AO206" s="58" t="str">
        <f ca="1">IF(OFFSET(B206,-MOD(ROW(B206),3),0)&lt;&gt;"",IF(RIGHT(G206,1)=")",VALUE(VLOOKUP(OFFSET(B206,-MOD(ROW(B206),3),0),'登録データ（女）'!B206,8,FALSE)),"0"),"0")</f>
        <v>0</v>
      </c>
      <c r="AP206" s="58">
        <f t="shared" ca="1" si="161"/>
        <v>0</v>
      </c>
      <c r="AQ206" s="58"/>
      <c r="AR206" s="58"/>
      <c r="AS206" s="58"/>
      <c r="AT206" s="58"/>
      <c r="AU206" s="58"/>
      <c r="AV206" s="58"/>
      <c r="AW206" s="58"/>
      <c r="AX206" s="58"/>
      <c r="BE206" s="58" t="str">
        <f>IF(B206="","",VLOOKUP(B206,'登録データ（女）'!$A$3:$L$402,8))</f>
        <v/>
      </c>
      <c r="BF206" s="58" t="str">
        <f>IF(B206="","",VLOOKUP(B206,'登録データ（女）'!$A$3:$L$402,11))</f>
        <v/>
      </c>
      <c r="BG206" s="58" t="str">
        <f t="shared" si="168"/>
        <v/>
      </c>
      <c r="BI206" s="58">
        <f t="shared" si="162"/>
        <v>0</v>
      </c>
    </row>
    <row r="207" spans="1:61" ht="18.75" customHeight="1" thickTop="1">
      <c r="A207" s="257">
        <v>64</v>
      </c>
      <c r="B207" s="432"/>
      <c r="C207" s="290" t="str">
        <f>IF(B207="","",VLOOKUP(B207,'登録データ（女）'!$A$3:$X$2000,2,FALSE))</f>
        <v/>
      </c>
      <c r="D207" s="290" t="str">
        <f>IF(B207="","",VLOOKUP(B207,'登録データ（女）'!$A$3:$X$2000,3,FALSE))</f>
        <v/>
      </c>
      <c r="E207" s="74" t="str">
        <f>IF(B207="","",VLOOKUP(B207,'登録データ（女）'!$A$3:$X$2000,7,FALSE))</f>
        <v/>
      </c>
      <c r="F207" s="72" t="s">
        <v>121</v>
      </c>
      <c r="G207" s="104"/>
      <c r="H207" s="17"/>
      <c r="I207" s="106"/>
      <c r="J207" s="107" t="str">
        <f t="shared" si="171"/>
        <v/>
      </c>
      <c r="K207" s="106"/>
      <c r="L207" s="107" t="str">
        <f t="shared" si="172"/>
        <v/>
      </c>
      <c r="M207" s="106"/>
      <c r="N207" s="106"/>
      <c r="O207" s="247"/>
      <c r="P207" s="248"/>
      <c r="Q207" s="248"/>
      <c r="R207" s="259"/>
      <c r="S207" s="296"/>
      <c r="V207" s="60"/>
      <c r="W207" s="58">
        <f>IF(B207="",0,IF(VLOOKUP(B207,'登録データ（女）'!$A$3:$AT$2000,28,FALSE)=1,0,1))</f>
        <v>0</v>
      </c>
      <c r="X207" s="58">
        <f>IF(B207="",1,0)</f>
        <v>1</v>
      </c>
      <c r="Y207" s="58">
        <f>IF(C207="",1,0)</f>
        <v>1</v>
      </c>
      <c r="Z207" s="58">
        <f>IF(D207="",1,0)</f>
        <v>1</v>
      </c>
      <c r="AA207" s="58">
        <f>IF(E207="",1,0)</f>
        <v>1</v>
      </c>
      <c r="AB207" s="58">
        <f>IF(E208="",1,0)</f>
        <v>1</v>
      </c>
      <c r="AC207" s="58">
        <f>SUM(X207:AB207)</f>
        <v>5</v>
      </c>
      <c r="AD207" s="58">
        <f t="shared" ca="1" si="157"/>
        <v>0</v>
      </c>
      <c r="AE207" s="58">
        <f t="shared" si="170"/>
        <v>0</v>
      </c>
      <c r="AF207" s="58" t="str">
        <f>IF(G207="","0",VLOOKUP(G207,'登録データ（男）'!$V$4:$W$23,2,FALSE))</f>
        <v>0</v>
      </c>
      <c r="AG207" s="58" t="str">
        <f t="shared" si="158"/>
        <v>00</v>
      </c>
      <c r="AH207" s="58" t="str">
        <f>IF(G207="","0",IF(OR(RIGHT(G207,1)="m",RIGHT(G207,1)="H",RIGHT(G207,1)="W",RIGHT(G207,1)="C",RIGHT(G207,1)=")"),1,2))</f>
        <v>0</v>
      </c>
      <c r="AI207" s="58" t="str">
        <f t="shared" si="159"/>
        <v>000000</v>
      </c>
      <c r="AJ207" s="58" t="str">
        <f t="shared" ca="1" si="169"/>
        <v/>
      </c>
      <c r="AK207" s="58">
        <f t="shared" si="163"/>
        <v>0</v>
      </c>
      <c r="AL207" s="58" t="str">
        <f>IF(G207="","0",VALUE(VLOOKUP(G207,'登録データ（男）'!$V$4:$X$23,3,FALSE)))</f>
        <v>0</v>
      </c>
      <c r="AM207" s="58">
        <f t="shared" si="160"/>
        <v>0</v>
      </c>
      <c r="AN207" s="58">
        <f t="shared" si="164"/>
        <v>0</v>
      </c>
      <c r="AO207" s="58" t="str">
        <f ca="1">IF(OFFSET(B207,-MOD(ROW(B207),3),0)&lt;&gt;"",IF(RIGHT(G207,1)=")",VALUE(VLOOKUP(OFFSET(B207,-MOD(ROW(B207),3),0),'登録データ（女）'!B207,8,FALSE)),"0"),"0")</f>
        <v>0</v>
      </c>
      <c r="AP207" s="58">
        <f t="shared" ca="1" si="161"/>
        <v>0</v>
      </c>
      <c r="AQ207" s="58" t="str">
        <f t="shared" ref="AQ207" si="230">IF(AR207="","",RANK(AR207,$AR$18:$AR$467,1))</f>
        <v/>
      </c>
      <c r="AR207" s="58" t="str">
        <f>IF(R207="","",B207)</f>
        <v/>
      </c>
      <c r="AS207" s="58" t="str">
        <f t="shared" ref="AS207" si="231">IF(AT207="","",RANK(AT207,$AT$18:$AT$467,1))</f>
        <v/>
      </c>
      <c r="AT207" s="58" t="str">
        <f>IF(S207="","",B207)</f>
        <v/>
      </c>
      <c r="AU207" s="58" t="str">
        <f t="shared" ref="AU207" si="232">IF(AV207="","",RANK(AV207,$AV$18:$AV$467,1))</f>
        <v/>
      </c>
      <c r="AV207" s="58" t="str">
        <f>IF(OR(G207="七種競技",G208="七種競技",G209="七種競技"),B207,"")</f>
        <v/>
      </c>
      <c r="AW207" s="58"/>
      <c r="AX207" s="58">
        <f>B207</f>
        <v>0</v>
      </c>
      <c r="BE207" s="58" t="str">
        <f>IF(B207="","",VLOOKUP(B207,'登録データ（女）'!$A$3:$L$402,8))</f>
        <v/>
      </c>
      <c r="BF207" s="58" t="str">
        <f>IF(B207="","",VLOOKUP(B207,'登録データ（女）'!$A$3:$L$402,11))</f>
        <v/>
      </c>
      <c r="BG207" s="58" t="str">
        <f t="shared" si="168"/>
        <v/>
      </c>
      <c r="BI207" s="58">
        <f t="shared" si="162"/>
        <v>0</v>
      </c>
    </row>
    <row r="208" spans="1:61" ht="18.75" customHeight="1">
      <c r="A208" s="250"/>
      <c r="B208" s="433"/>
      <c r="C208" s="291"/>
      <c r="D208" s="291"/>
      <c r="E208" s="169"/>
      <c r="F208" s="58" t="s">
        <v>122</v>
      </c>
      <c r="G208" s="104"/>
      <c r="H208" s="17"/>
      <c r="I208" s="101"/>
      <c r="J208" s="107" t="str">
        <f t="shared" si="171"/>
        <v/>
      </c>
      <c r="K208" s="106"/>
      <c r="L208" s="107" t="str">
        <f t="shared" si="172"/>
        <v/>
      </c>
      <c r="M208" s="101"/>
      <c r="N208" s="101"/>
      <c r="O208" s="275"/>
      <c r="P208" s="276"/>
      <c r="Q208" s="276"/>
      <c r="R208" s="260"/>
      <c r="S208" s="297"/>
      <c r="V208" s="60"/>
      <c r="W208" s="58"/>
      <c r="X208" s="58"/>
      <c r="Y208" s="58"/>
      <c r="Z208" s="58"/>
      <c r="AA208" s="58"/>
      <c r="AB208" s="58"/>
      <c r="AC208" s="58"/>
      <c r="AD208" s="58">
        <f t="shared" ca="1" si="157"/>
        <v>0</v>
      </c>
      <c r="AE208" s="58">
        <f t="shared" si="170"/>
        <v>0</v>
      </c>
      <c r="AF208" s="58" t="str">
        <f>IF(G208="","0",VLOOKUP(G208,'登録データ（男）'!$V$4:$W$23,2,FALSE))</f>
        <v>0</v>
      </c>
      <c r="AG208" s="58" t="str">
        <f t="shared" si="158"/>
        <v>00</v>
      </c>
      <c r="AH208" s="58" t="str">
        <f>IF(G208="","0",IF(OR(RIGHT(G208,1)="m",RIGHT(G208,1)="H",RIGHT(G208,1)="W",RIGHT(G208,1)="C"),1,2))</f>
        <v>0</v>
      </c>
      <c r="AI208" s="58" t="str">
        <f t="shared" si="159"/>
        <v>000000</v>
      </c>
      <c r="AJ208" s="58" t="str">
        <f t="shared" ca="1" si="169"/>
        <v/>
      </c>
      <c r="AK208" s="58">
        <f t="shared" si="163"/>
        <v>0</v>
      </c>
      <c r="AL208" s="58" t="str">
        <f>IF(G208="","0",VALUE(VLOOKUP(G208,'登録データ（男）'!$V$4:$X$23,3,FALSE)))</f>
        <v>0</v>
      </c>
      <c r="AM208" s="58">
        <f t="shared" si="160"/>
        <v>0</v>
      </c>
      <c r="AN208" s="58">
        <f t="shared" si="164"/>
        <v>0</v>
      </c>
      <c r="AO208" s="58" t="str">
        <f ca="1">IF(OFFSET(B208,-MOD(ROW(B208),3),0)&lt;&gt;"",IF(RIGHT(G208,1)=")",VALUE(VLOOKUP(OFFSET(B208,-MOD(ROW(B208),3),0),'登録データ（女）'!B208,8,FALSE)),"0"),"0")</f>
        <v>0</v>
      </c>
      <c r="AP208" s="58">
        <f t="shared" ca="1" si="161"/>
        <v>0</v>
      </c>
      <c r="AQ208" s="58"/>
      <c r="AR208" s="58"/>
      <c r="AS208" s="58"/>
      <c r="AT208" s="58"/>
      <c r="AU208" s="58"/>
      <c r="AV208" s="58"/>
      <c r="AW208" s="58"/>
      <c r="AX208" s="58"/>
      <c r="BE208" s="58" t="str">
        <f>IF(B208="","",VLOOKUP(B208,'登録データ（女）'!$A$3:$L$402,8))</f>
        <v/>
      </c>
      <c r="BF208" s="58" t="str">
        <f>IF(B208="","",VLOOKUP(B208,'登録データ（女）'!$A$3:$L$402,11))</f>
        <v/>
      </c>
      <c r="BG208" s="58" t="str">
        <f t="shared" si="168"/>
        <v/>
      </c>
      <c r="BI208" s="58">
        <f t="shared" si="162"/>
        <v>0</v>
      </c>
    </row>
    <row r="209" spans="1:61" ht="18.75" customHeight="1" thickBot="1">
      <c r="A209" s="258"/>
      <c r="B209" s="434"/>
      <c r="C209" s="292"/>
      <c r="D209" s="292"/>
      <c r="E209" s="82" t="s">
        <v>461</v>
      </c>
      <c r="F209" s="78" t="s">
        <v>123</v>
      </c>
      <c r="G209" s="105"/>
      <c r="H209" s="175"/>
      <c r="I209" s="100"/>
      <c r="J209" s="64" t="str">
        <f t="shared" si="171"/>
        <v/>
      </c>
      <c r="K209" s="100"/>
      <c r="L209" s="64" t="str">
        <f t="shared" si="172"/>
        <v/>
      </c>
      <c r="M209" s="100"/>
      <c r="N209" s="100"/>
      <c r="O209" s="429"/>
      <c r="P209" s="430"/>
      <c r="Q209" s="431"/>
      <c r="R209" s="261"/>
      <c r="S209" s="298"/>
      <c r="V209" s="60"/>
      <c r="W209" s="58"/>
      <c r="X209" s="58"/>
      <c r="Y209" s="58"/>
      <c r="Z209" s="58"/>
      <c r="AA209" s="58"/>
      <c r="AB209" s="58"/>
      <c r="AC209" s="58"/>
      <c r="AD209" s="58">
        <f t="shared" ca="1" si="157"/>
        <v>0</v>
      </c>
      <c r="AE209" s="58">
        <f t="shared" si="170"/>
        <v>0</v>
      </c>
      <c r="AF209" s="58" t="str">
        <f>IF(G209="","0",VLOOKUP(G209,'登録データ（男）'!$V$4:$W$23,2,FALSE))</f>
        <v>0</v>
      </c>
      <c r="AG209" s="58" t="str">
        <f t="shared" si="158"/>
        <v>00</v>
      </c>
      <c r="AH209" s="58" t="str">
        <f>IF(G209="","0",IF(OR(RIGHT(G209,1)="m",RIGHT(G209,1)="H",RIGHT(G209,1)="W",RIGHT(G209,1)="C"),1,2))</f>
        <v>0</v>
      </c>
      <c r="AI209" s="58" t="str">
        <f t="shared" si="159"/>
        <v>000000</v>
      </c>
      <c r="AJ209" s="58" t="str">
        <f t="shared" ca="1" si="169"/>
        <v/>
      </c>
      <c r="AK209" s="58">
        <f t="shared" si="163"/>
        <v>0</v>
      </c>
      <c r="AL209" s="58" t="str">
        <f>IF(G209="","0",VALUE(VLOOKUP(G209,'登録データ（男）'!$V$4:$X$23,3,FALSE)))</f>
        <v>0</v>
      </c>
      <c r="AM209" s="58">
        <f t="shared" si="160"/>
        <v>0</v>
      </c>
      <c r="AN209" s="58">
        <f t="shared" si="164"/>
        <v>0</v>
      </c>
      <c r="AO209" s="58" t="str">
        <f ca="1">IF(OFFSET(B209,-MOD(ROW(B209),3),0)&lt;&gt;"",IF(RIGHT(G209,1)=")",VALUE(VLOOKUP(OFFSET(B209,-MOD(ROW(B209),3),0),'登録データ（女）'!B209,8,FALSE)),"0"),"0")</f>
        <v>0</v>
      </c>
      <c r="AP209" s="58">
        <f t="shared" ca="1" si="161"/>
        <v>0</v>
      </c>
      <c r="AQ209" s="58"/>
      <c r="AR209" s="58"/>
      <c r="AS209" s="58"/>
      <c r="AT209" s="58"/>
      <c r="AU209" s="58"/>
      <c r="AV209" s="58"/>
      <c r="AW209" s="58"/>
      <c r="AX209" s="58"/>
      <c r="BE209" s="58" t="str">
        <f>IF(B209="","",VLOOKUP(B209,'登録データ（女）'!$A$3:$L$402,8))</f>
        <v/>
      </c>
      <c r="BF209" s="58" t="str">
        <f>IF(B209="","",VLOOKUP(B209,'登録データ（女）'!$A$3:$L$402,11))</f>
        <v/>
      </c>
      <c r="BG209" s="58" t="str">
        <f t="shared" si="168"/>
        <v/>
      </c>
      <c r="BI209" s="58">
        <f t="shared" si="162"/>
        <v>0</v>
      </c>
    </row>
    <row r="210" spans="1:61" ht="18.75" customHeight="1" thickTop="1">
      <c r="A210" s="257">
        <v>65</v>
      </c>
      <c r="B210" s="432"/>
      <c r="C210" s="290" t="str">
        <f>IF(B210="","",VLOOKUP(B210,'登録データ（女）'!$A$3:$X$2000,2,FALSE))</f>
        <v/>
      </c>
      <c r="D210" s="290" t="str">
        <f>IF(B210="","",VLOOKUP(B210,'登録データ（女）'!$A$3:$X$2000,3,FALSE))</f>
        <v/>
      </c>
      <c r="E210" s="74" t="str">
        <f>IF(B210="","",VLOOKUP(B210,'登録データ（女）'!$A$3:$X$2000,7,FALSE))</f>
        <v/>
      </c>
      <c r="F210" s="72" t="s">
        <v>121</v>
      </c>
      <c r="G210" s="104"/>
      <c r="H210" s="17"/>
      <c r="I210" s="106"/>
      <c r="J210" s="107" t="str">
        <f t="shared" si="171"/>
        <v/>
      </c>
      <c r="K210" s="106"/>
      <c r="L210" s="107" t="str">
        <f t="shared" si="172"/>
        <v/>
      </c>
      <c r="M210" s="106"/>
      <c r="N210" s="106"/>
      <c r="O210" s="247"/>
      <c r="P210" s="248"/>
      <c r="Q210" s="248"/>
      <c r="R210" s="259"/>
      <c r="S210" s="296"/>
      <c r="V210" s="60"/>
      <c r="W210" s="58">
        <f>IF(B210="",0,IF(VLOOKUP(B210,'登録データ（女）'!$A$3:$AT$2000,28,FALSE)=1,0,1))</f>
        <v>0</v>
      </c>
      <c r="X210" s="58">
        <f>IF(B210="",1,0)</f>
        <v>1</v>
      </c>
      <c r="Y210" s="58">
        <f>IF(C210="",1,0)</f>
        <v>1</v>
      </c>
      <c r="Z210" s="58">
        <f>IF(D210="",1,0)</f>
        <v>1</v>
      </c>
      <c r="AA210" s="58">
        <f>IF(E210="",1,0)</f>
        <v>1</v>
      </c>
      <c r="AB210" s="58">
        <f>IF(E211="",1,0)</f>
        <v>1</v>
      </c>
      <c r="AC210" s="58">
        <f>SUM(X210:AB210)</f>
        <v>5</v>
      </c>
      <c r="AD210" s="58">
        <f t="shared" ref="AD210:AD273" ca="1" si="233">COUNTIF(OFFSET(G210,-MOD(ROW(G210),3),0,3,1),G210)</f>
        <v>0</v>
      </c>
      <c r="AE210" s="58">
        <f t="shared" si="170"/>
        <v>0</v>
      </c>
      <c r="AF210" s="58" t="str">
        <f>IF(G210="","0",VLOOKUP(G210,'登録データ（男）'!$V$4:$W$23,2,FALSE))</f>
        <v>0</v>
      </c>
      <c r="AG210" s="58" t="str">
        <f t="shared" ref="AG210:AG273" si="234">IF(M210="","00",IF(LEN(M210)=1,M210*10,M210))</f>
        <v>00</v>
      </c>
      <c r="AH210" s="58" t="str">
        <f>IF(G210="","0",IF(OR(RIGHT(G210,1)="m",RIGHT(G210,1)="H",RIGHT(G210,1)="W",RIGHT(G210,1)="C",RIGHT(G210,1)=")"),1,2))</f>
        <v>0</v>
      </c>
      <c r="AI210" s="58" t="str">
        <f t="shared" ref="AI210:AI273" si="235">IF(AH210=2,IF(K210="","0000",CONCATENATE(RIGHT(K210+100,2),RIGHT(AG210+100,2))),IF(K210="","000000",CONCATENATE(RIGHT(I210+100,2),RIGHT(K210+100,2),RIGHT(AG210+100,2))))</f>
        <v>000000</v>
      </c>
      <c r="AJ210" s="58" t="str">
        <f t="shared" ca="1" si="169"/>
        <v/>
      </c>
      <c r="AK210" s="58">
        <f t="shared" si="163"/>
        <v>0</v>
      </c>
      <c r="AL210" s="58" t="str">
        <f>IF(G210="","0",VALUE(VLOOKUP(G210,'登録データ（男）'!$V$4:$X$23,3,FALSE)))</f>
        <v>0</v>
      </c>
      <c r="AM210" s="58">
        <f t="shared" ref="AM210:AM273" si="236">IF(G210="",0,IF(G210="七種競技",0,IF(K210&lt;&gt;"",0,1)))</f>
        <v>0</v>
      </c>
      <c r="AN210" s="58">
        <f t="shared" si="164"/>
        <v>0</v>
      </c>
      <c r="AO210" s="58" t="str">
        <f ca="1">IF(OFFSET(B210,-MOD(ROW(B210),3),0)&lt;&gt;"",IF(RIGHT(G210,1)=")",VALUE(VLOOKUP(OFFSET(B210,-MOD(ROW(B210),3),0),'登録データ（女）'!B210,8,FALSE)),"0"),"0")</f>
        <v>0</v>
      </c>
      <c r="AP210" s="58">
        <f t="shared" ref="AP210:AP273" ca="1" si="237">IF(AO210=0,0,IF(RIGHT(G210,1)&lt;&gt;")",0,IF(VALUE(LEFT(AO210,2))&gt;96,0,1)))</f>
        <v>0</v>
      </c>
      <c r="AQ210" s="58" t="str">
        <f t="shared" ref="AQ210" si="238">IF(AR210="","",RANK(AR210,$AR$18:$AR$467,1))</f>
        <v/>
      </c>
      <c r="AR210" s="58" t="str">
        <f>IF(R210="","",B210)</f>
        <v/>
      </c>
      <c r="AS210" s="58" t="str">
        <f t="shared" ref="AS210" si="239">IF(AT210="","",RANK(AT210,$AT$18:$AT$467,1))</f>
        <v/>
      </c>
      <c r="AT210" s="58" t="str">
        <f>IF(S210="","",B210)</f>
        <v/>
      </c>
      <c r="AU210" s="58" t="str">
        <f t="shared" ref="AU210" si="240">IF(AV210="","",RANK(AV210,$AV$18:$AV$467,1))</f>
        <v/>
      </c>
      <c r="AV210" s="58" t="str">
        <f>IF(OR(G210="七種競技",G211="七種競技",G212="七種競技"),B210,"")</f>
        <v/>
      </c>
      <c r="AW210" s="58"/>
      <c r="AX210" s="58">
        <f>B210</f>
        <v>0</v>
      </c>
      <c r="BE210" s="58" t="str">
        <f>IF(B210="","",VLOOKUP(B210,'登録データ（女）'!$A$3:$L$402,8))</f>
        <v/>
      </c>
      <c r="BF210" s="58" t="str">
        <f>IF(B210="","",VLOOKUP(B210,'登録データ（女）'!$A$3:$L$402,11))</f>
        <v/>
      </c>
      <c r="BG210" s="58" t="str">
        <f t="shared" si="168"/>
        <v/>
      </c>
      <c r="BI210" s="58">
        <f t="shared" ref="BI210:BI273" si="241">IF(H210="",0,1)</f>
        <v>0</v>
      </c>
    </row>
    <row r="211" spans="1:61" ht="18.75" customHeight="1">
      <c r="A211" s="250"/>
      <c r="B211" s="433"/>
      <c r="C211" s="291"/>
      <c r="D211" s="291"/>
      <c r="E211" s="169"/>
      <c r="F211" s="58" t="s">
        <v>122</v>
      </c>
      <c r="G211" s="104"/>
      <c r="H211" s="17"/>
      <c r="I211" s="101"/>
      <c r="J211" s="107" t="str">
        <f t="shared" si="171"/>
        <v/>
      </c>
      <c r="K211" s="106"/>
      <c r="L211" s="107" t="str">
        <f t="shared" si="172"/>
        <v/>
      </c>
      <c r="M211" s="101"/>
      <c r="N211" s="101"/>
      <c r="O211" s="275"/>
      <c r="P211" s="276"/>
      <c r="Q211" s="276"/>
      <c r="R211" s="260"/>
      <c r="S211" s="297"/>
      <c r="V211" s="60"/>
      <c r="W211" s="58"/>
      <c r="X211" s="58"/>
      <c r="Y211" s="58"/>
      <c r="Z211" s="58"/>
      <c r="AA211" s="58"/>
      <c r="AB211" s="58"/>
      <c r="AC211" s="58"/>
      <c r="AD211" s="58">
        <f t="shared" ca="1" si="233"/>
        <v>0</v>
      </c>
      <c r="AE211" s="58">
        <f t="shared" si="170"/>
        <v>0</v>
      </c>
      <c r="AF211" s="58" t="str">
        <f>IF(G211="","0",VLOOKUP(G211,'登録データ（男）'!$V$4:$W$23,2,FALSE))</f>
        <v>0</v>
      </c>
      <c r="AG211" s="58" t="str">
        <f t="shared" si="234"/>
        <v>00</v>
      </c>
      <c r="AH211" s="58" t="str">
        <f>IF(G211="","0",IF(OR(RIGHT(G211,1)="m",RIGHT(G211,1)="H",RIGHT(G211,1)="W",RIGHT(G211,1)="C"),1,2))</f>
        <v>0</v>
      </c>
      <c r="AI211" s="58" t="str">
        <f t="shared" si="235"/>
        <v>000000</v>
      </c>
      <c r="AJ211" s="58" t="str">
        <f t="shared" ca="1" si="169"/>
        <v/>
      </c>
      <c r="AK211" s="58">
        <f t="shared" ref="AK211:AK274" si="242">VALUE(AI211)</f>
        <v>0</v>
      </c>
      <c r="AL211" s="58" t="str">
        <f>IF(G211="","0",VALUE(VLOOKUP(G211,'登録データ（男）'!$V$4:$X$23,3,FALSE)))</f>
        <v>0</v>
      </c>
      <c r="AM211" s="58">
        <f t="shared" si="236"/>
        <v>0</v>
      </c>
      <c r="AN211" s="58">
        <f t="shared" ref="AN211:AN274" si="243">IF(AK211&gt;AL211,1,0)</f>
        <v>0</v>
      </c>
      <c r="AO211" s="58" t="str">
        <f ca="1">IF(OFFSET(B211,-MOD(ROW(B211),3),0)&lt;&gt;"",IF(RIGHT(G211,1)=")",VALUE(VLOOKUP(OFFSET(B211,-MOD(ROW(B211),3),0),'登録データ（女）'!B211,8,FALSE)),"0"),"0")</f>
        <v>0</v>
      </c>
      <c r="AP211" s="58">
        <f t="shared" ca="1" si="237"/>
        <v>0</v>
      </c>
      <c r="AQ211" s="58"/>
      <c r="AR211" s="58"/>
      <c r="AS211" s="58"/>
      <c r="AT211" s="58"/>
      <c r="AU211" s="58"/>
      <c r="AV211" s="58"/>
      <c r="AW211" s="58"/>
      <c r="AX211" s="58"/>
      <c r="BE211" s="58" t="str">
        <f>IF(B211="","",VLOOKUP(B211,'登録データ（女）'!$A$3:$L$402,8))</f>
        <v/>
      </c>
      <c r="BF211" s="58" t="str">
        <f>IF(B211="","",VLOOKUP(B211,'登録データ（女）'!$A$3:$L$402,11))</f>
        <v/>
      </c>
      <c r="BG211" s="58" t="str">
        <f t="shared" ref="BG211:BG274" si="244">CONCATENATE(BE211,BF211)</f>
        <v/>
      </c>
      <c r="BI211" s="58">
        <f t="shared" si="241"/>
        <v>0</v>
      </c>
    </row>
    <row r="212" spans="1:61" ht="18.75" customHeight="1" thickBot="1">
      <c r="A212" s="258"/>
      <c r="B212" s="434"/>
      <c r="C212" s="292"/>
      <c r="D212" s="292"/>
      <c r="E212" s="82" t="s">
        <v>461</v>
      </c>
      <c r="F212" s="78" t="s">
        <v>123</v>
      </c>
      <c r="G212" s="105"/>
      <c r="H212" s="175"/>
      <c r="I212" s="100"/>
      <c r="J212" s="64" t="str">
        <f t="shared" si="171"/>
        <v/>
      </c>
      <c r="K212" s="100"/>
      <c r="L212" s="64" t="str">
        <f t="shared" si="172"/>
        <v/>
      </c>
      <c r="M212" s="100"/>
      <c r="N212" s="100"/>
      <c r="O212" s="429"/>
      <c r="P212" s="430"/>
      <c r="Q212" s="431"/>
      <c r="R212" s="261"/>
      <c r="S212" s="298"/>
      <c r="V212" s="60"/>
      <c r="W212" s="58"/>
      <c r="X212" s="58"/>
      <c r="Y212" s="58"/>
      <c r="Z212" s="58"/>
      <c r="AA212" s="58"/>
      <c r="AB212" s="58"/>
      <c r="AC212" s="58"/>
      <c r="AD212" s="58">
        <f t="shared" ca="1" si="233"/>
        <v>0</v>
      </c>
      <c r="AE212" s="58">
        <f t="shared" si="170"/>
        <v>0</v>
      </c>
      <c r="AF212" s="58" t="str">
        <f>IF(G212="","0",VLOOKUP(G212,'登録データ（男）'!$V$4:$W$23,2,FALSE))</f>
        <v>0</v>
      </c>
      <c r="AG212" s="58" t="str">
        <f t="shared" si="234"/>
        <v>00</v>
      </c>
      <c r="AH212" s="58" t="str">
        <f>IF(G212="","0",IF(OR(RIGHT(G212,1)="m",RIGHT(G212,1)="H",RIGHT(G212,1)="W",RIGHT(G212,1)="C"),1,2))</f>
        <v>0</v>
      </c>
      <c r="AI212" s="58" t="str">
        <f t="shared" si="235"/>
        <v>000000</v>
      </c>
      <c r="AJ212" s="58" t="str">
        <f t="shared" ref="AJ212:AJ275" ca="1" si="245">IF(G212="","",IF(OFFSET(B212,-MOD(ROW(B212),3),0)="","0",CONCATENATE(AF212," ",IF(AH212=1,RIGHT(AI212+10000000,7),RIGHT(AI212+100000,5)))))</f>
        <v/>
      </c>
      <c r="AK212" s="58">
        <f t="shared" si="242"/>
        <v>0</v>
      </c>
      <c r="AL212" s="58" t="str">
        <f>IF(G212="","0",VALUE(VLOOKUP(G212,'登録データ（男）'!$V$4:$X$23,3,FALSE)))</f>
        <v>0</v>
      </c>
      <c r="AM212" s="58">
        <f t="shared" si="236"/>
        <v>0</v>
      </c>
      <c r="AN212" s="58">
        <f t="shared" si="243"/>
        <v>0</v>
      </c>
      <c r="AO212" s="58" t="str">
        <f ca="1">IF(OFFSET(B212,-MOD(ROW(B212),3),0)&lt;&gt;"",IF(RIGHT(G212,1)=")",VALUE(VLOOKUP(OFFSET(B212,-MOD(ROW(B212),3),0),'登録データ（女）'!B212,8,FALSE)),"0"),"0")</f>
        <v>0</v>
      </c>
      <c r="AP212" s="58">
        <f t="shared" ca="1" si="237"/>
        <v>0</v>
      </c>
      <c r="AQ212" s="58"/>
      <c r="AR212" s="58"/>
      <c r="AS212" s="58"/>
      <c r="AT212" s="58"/>
      <c r="AU212" s="58"/>
      <c r="AV212" s="58"/>
      <c r="AW212" s="58"/>
      <c r="AX212" s="58"/>
      <c r="BE212" s="58" t="str">
        <f>IF(B212="","",VLOOKUP(B212,'登録データ（女）'!$A$3:$L$402,8))</f>
        <v/>
      </c>
      <c r="BF212" s="58" t="str">
        <f>IF(B212="","",VLOOKUP(B212,'登録データ（女）'!$A$3:$L$402,11))</f>
        <v/>
      </c>
      <c r="BG212" s="58" t="str">
        <f t="shared" si="244"/>
        <v/>
      </c>
      <c r="BI212" s="58">
        <f t="shared" si="241"/>
        <v>0</v>
      </c>
    </row>
    <row r="213" spans="1:61" ht="18.75" customHeight="1" thickTop="1">
      <c r="A213" s="257">
        <v>66</v>
      </c>
      <c r="B213" s="432"/>
      <c r="C213" s="290" t="str">
        <f>IF(B213="","",VLOOKUP(B213,'登録データ（女）'!$A$3:$X$2000,2,FALSE))</f>
        <v/>
      </c>
      <c r="D213" s="290" t="str">
        <f>IF(B213="","",VLOOKUP(B213,'登録データ（女）'!$A$3:$X$2000,3,FALSE))</f>
        <v/>
      </c>
      <c r="E213" s="74" t="str">
        <f>IF(B213="","",VLOOKUP(B213,'登録データ（女）'!$A$3:$X$2000,7,FALSE))</f>
        <v/>
      </c>
      <c r="F213" s="72" t="s">
        <v>121</v>
      </c>
      <c r="G213" s="104"/>
      <c r="H213" s="17"/>
      <c r="I213" s="106"/>
      <c r="J213" s="107" t="str">
        <f t="shared" si="171"/>
        <v/>
      </c>
      <c r="K213" s="106"/>
      <c r="L213" s="107" t="str">
        <f t="shared" si="172"/>
        <v/>
      </c>
      <c r="M213" s="106"/>
      <c r="N213" s="106"/>
      <c r="O213" s="247"/>
      <c r="P213" s="248"/>
      <c r="Q213" s="248"/>
      <c r="R213" s="259"/>
      <c r="S213" s="296"/>
      <c r="V213" s="60"/>
      <c r="W213" s="58">
        <f>IF(B213="",0,IF(VLOOKUP(B213,'登録データ（女）'!$A$3:$AT$2000,28,FALSE)=1,0,1))</f>
        <v>0</v>
      </c>
      <c r="X213" s="58">
        <f>IF(B213="",1,0)</f>
        <v>1</v>
      </c>
      <c r="Y213" s="58">
        <f>IF(C213="",1,0)</f>
        <v>1</v>
      </c>
      <c r="Z213" s="58">
        <f>IF(D213="",1,0)</f>
        <v>1</v>
      </c>
      <c r="AA213" s="58">
        <f>IF(E213="",1,0)</f>
        <v>1</v>
      </c>
      <c r="AB213" s="58">
        <f>IF(E214="",1,0)</f>
        <v>1</v>
      </c>
      <c r="AC213" s="58">
        <f>SUM(X213:AB213)</f>
        <v>5</v>
      </c>
      <c r="AD213" s="58">
        <f t="shared" ca="1" si="233"/>
        <v>0</v>
      </c>
      <c r="AE213" s="58">
        <f t="shared" ref="AE213:AE276" si="246">IF(OR(RIGHT(G213,1)="m",RIGHT(G213,1)="H",RIGHT(G213,1)="C"),IF(VALUE(K213)&gt;59,1,0),0)</f>
        <v>0</v>
      </c>
      <c r="AF213" s="58" t="str">
        <f>IF(G213="","0",VLOOKUP(G213,'登録データ（男）'!$V$4:$W$23,2,FALSE))</f>
        <v>0</v>
      </c>
      <c r="AG213" s="58" t="str">
        <f t="shared" si="234"/>
        <v>00</v>
      </c>
      <c r="AH213" s="58" t="str">
        <f>IF(G213="","0",IF(OR(RIGHT(G213,1)="m",RIGHT(G213,1)="H",RIGHT(G213,1)="W",RIGHT(G213,1)="C",RIGHT(G213,1)=")"),1,2))</f>
        <v>0</v>
      </c>
      <c r="AI213" s="58" t="str">
        <f t="shared" si="235"/>
        <v>000000</v>
      </c>
      <c r="AJ213" s="58" t="str">
        <f t="shared" ca="1" si="245"/>
        <v/>
      </c>
      <c r="AK213" s="58">
        <f t="shared" si="242"/>
        <v>0</v>
      </c>
      <c r="AL213" s="58" t="str">
        <f>IF(G213="","0",VALUE(VLOOKUP(G213,'登録データ（男）'!$V$4:$X$23,3,FALSE)))</f>
        <v>0</v>
      </c>
      <c r="AM213" s="58">
        <f t="shared" si="236"/>
        <v>0</v>
      </c>
      <c r="AN213" s="58">
        <f t="shared" si="243"/>
        <v>0</v>
      </c>
      <c r="AO213" s="58" t="str">
        <f ca="1">IF(OFFSET(B213,-MOD(ROW(B213),3),0)&lt;&gt;"",IF(RIGHT(G213,1)=")",VALUE(VLOOKUP(OFFSET(B213,-MOD(ROW(B213),3),0),'登録データ（女）'!B213,8,FALSE)),"0"),"0")</f>
        <v>0</v>
      </c>
      <c r="AP213" s="58">
        <f t="shared" ca="1" si="237"/>
        <v>0</v>
      </c>
      <c r="AQ213" s="58" t="str">
        <f t="shared" ref="AQ213" si="247">IF(AR213="","",RANK(AR213,$AR$18:$AR$467,1))</f>
        <v/>
      </c>
      <c r="AR213" s="58" t="str">
        <f>IF(R213="","",B213)</f>
        <v/>
      </c>
      <c r="AS213" s="58" t="str">
        <f t="shared" ref="AS213" si="248">IF(AT213="","",RANK(AT213,$AT$18:$AT$467,1))</f>
        <v/>
      </c>
      <c r="AT213" s="58" t="str">
        <f>IF(S213="","",B213)</f>
        <v/>
      </c>
      <c r="AU213" s="58" t="str">
        <f t="shared" ref="AU213" si="249">IF(AV213="","",RANK(AV213,$AV$18:$AV$467,1))</f>
        <v/>
      </c>
      <c r="AV213" s="58" t="str">
        <f>IF(OR(G213="七種競技",G214="七種競技",G215="七種競技"),B213,"")</f>
        <v/>
      </c>
      <c r="AW213" s="58"/>
      <c r="AX213" s="58">
        <f>B213</f>
        <v>0</v>
      </c>
      <c r="BE213" s="58" t="str">
        <f>IF(B213="","",VLOOKUP(B213,'登録データ（女）'!$A$3:$L$402,8))</f>
        <v/>
      </c>
      <c r="BF213" s="58" t="str">
        <f>IF(B213="","",VLOOKUP(B213,'登録データ（女）'!$A$3:$L$402,11))</f>
        <v/>
      </c>
      <c r="BG213" s="58" t="str">
        <f t="shared" si="244"/>
        <v/>
      </c>
      <c r="BI213" s="58">
        <f t="shared" si="241"/>
        <v>0</v>
      </c>
    </row>
    <row r="214" spans="1:61" ht="18.75" customHeight="1">
      <c r="A214" s="250"/>
      <c r="B214" s="433"/>
      <c r="C214" s="291"/>
      <c r="D214" s="291"/>
      <c r="E214" s="169"/>
      <c r="F214" s="58" t="s">
        <v>122</v>
      </c>
      <c r="G214" s="104"/>
      <c r="H214" s="17"/>
      <c r="I214" s="101"/>
      <c r="J214" s="107" t="str">
        <f t="shared" ref="J214:J277" si="250">IF(G214="","",IF(AH214=2,"","分"))</f>
        <v/>
      </c>
      <c r="K214" s="106"/>
      <c r="L214" s="107" t="str">
        <f t="shared" ref="L214:L277" si="251">IF(OR(G214="",G214="七種競技"),"",IF(AH214=2,"m","秒"))</f>
        <v/>
      </c>
      <c r="M214" s="101"/>
      <c r="N214" s="101"/>
      <c r="O214" s="275"/>
      <c r="P214" s="276"/>
      <c r="Q214" s="276"/>
      <c r="R214" s="260"/>
      <c r="S214" s="297"/>
      <c r="V214" s="60"/>
      <c r="W214" s="58"/>
      <c r="X214" s="58"/>
      <c r="Y214" s="58"/>
      <c r="Z214" s="58"/>
      <c r="AA214" s="58"/>
      <c r="AB214" s="58"/>
      <c r="AC214" s="58"/>
      <c r="AD214" s="58">
        <f t="shared" ca="1" si="233"/>
        <v>0</v>
      </c>
      <c r="AE214" s="58">
        <f t="shared" si="246"/>
        <v>0</v>
      </c>
      <c r="AF214" s="58" t="str">
        <f>IF(G214="","0",VLOOKUP(G214,'登録データ（男）'!$V$4:$W$23,2,FALSE))</f>
        <v>0</v>
      </c>
      <c r="AG214" s="58" t="str">
        <f t="shared" si="234"/>
        <v>00</v>
      </c>
      <c r="AH214" s="58" t="str">
        <f>IF(G214="","0",IF(OR(RIGHT(G214,1)="m",RIGHT(G214,1)="H",RIGHT(G214,1)="W",RIGHT(G214,1)="C"),1,2))</f>
        <v>0</v>
      </c>
      <c r="AI214" s="58" t="str">
        <f t="shared" si="235"/>
        <v>000000</v>
      </c>
      <c r="AJ214" s="58" t="str">
        <f t="shared" ca="1" si="245"/>
        <v/>
      </c>
      <c r="AK214" s="58">
        <f t="shared" si="242"/>
        <v>0</v>
      </c>
      <c r="AL214" s="58" t="str">
        <f>IF(G214="","0",VALUE(VLOOKUP(G214,'登録データ（男）'!$V$4:$X$23,3,FALSE)))</f>
        <v>0</v>
      </c>
      <c r="AM214" s="58">
        <f t="shared" si="236"/>
        <v>0</v>
      </c>
      <c r="AN214" s="58">
        <f t="shared" si="243"/>
        <v>0</v>
      </c>
      <c r="AO214" s="58" t="str">
        <f ca="1">IF(OFFSET(B214,-MOD(ROW(B214),3),0)&lt;&gt;"",IF(RIGHT(G214,1)=")",VALUE(VLOOKUP(OFFSET(B214,-MOD(ROW(B214),3),0),'登録データ（女）'!B214,8,FALSE)),"0"),"0")</f>
        <v>0</v>
      </c>
      <c r="AP214" s="58">
        <f t="shared" ca="1" si="237"/>
        <v>0</v>
      </c>
      <c r="AQ214" s="58"/>
      <c r="AR214" s="58"/>
      <c r="AS214" s="58"/>
      <c r="AT214" s="58"/>
      <c r="AU214" s="58"/>
      <c r="AV214" s="58"/>
      <c r="AW214" s="58"/>
      <c r="AX214" s="58"/>
      <c r="BE214" s="58" t="str">
        <f>IF(B214="","",VLOOKUP(B214,'登録データ（女）'!$A$3:$L$402,8))</f>
        <v/>
      </c>
      <c r="BF214" s="58" t="str">
        <f>IF(B214="","",VLOOKUP(B214,'登録データ（女）'!$A$3:$L$402,11))</f>
        <v/>
      </c>
      <c r="BG214" s="58" t="str">
        <f t="shared" si="244"/>
        <v/>
      </c>
      <c r="BI214" s="58">
        <f t="shared" si="241"/>
        <v>0</v>
      </c>
    </row>
    <row r="215" spans="1:61" ht="18.75" customHeight="1" thickBot="1">
      <c r="A215" s="258"/>
      <c r="B215" s="434"/>
      <c r="C215" s="292"/>
      <c r="D215" s="292"/>
      <c r="E215" s="82" t="s">
        <v>461</v>
      </c>
      <c r="F215" s="78" t="s">
        <v>123</v>
      </c>
      <c r="G215" s="105"/>
      <c r="H215" s="175"/>
      <c r="I215" s="100"/>
      <c r="J215" s="64" t="str">
        <f t="shared" si="250"/>
        <v/>
      </c>
      <c r="K215" s="100"/>
      <c r="L215" s="64" t="str">
        <f t="shared" si="251"/>
        <v/>
      </c>
      <c r="M215" s="100"/>
      <c r="N215" s="100"/>
      <c r="O215" s="429"/>
      <c r="P215" s="430"/>
      <c r="Q215" s="431"/>
      <c r="R215" s="261"/>
      <c r="S215" s="298"/>
      <c r="V215" s="60"/>
      <c r="W215" s="58"/>
      <c r="X215" s="58"/>
      <c r="Y215" s="58"/>
      <c r="Z215" s="58"/>
      <c r="AA215" s="58"/>
      <c r="AB215" s="58"/>
      <c r="AC215" s="58"/>
      <c r="AD215" s="58">
        <f t="shared" ca="1" si="233"/>
        <v>0</v>
      </c>
      <c r="AE215" s="58">
        <f t="shared" si="246"/>
        <v>0</v>
      </c>
      <c r="AF215" s="58" t="str">
        <f>IF(G215="","0",VLOOKUP(G215,'登録データ（男）'!$V$4:$W$23,2,FALSE))</f>
        <v>0</v>
      </c>
      <c r="AG215" s="58" t="str">
        <f t="shared" si="234"/>
        <v>00</v>
      </c>
      <c r="AH215" s="58" t="str">
        <f>IF(G215="","0",IF(OR(RIGHT(G215,1)="m",RIGHT(G215,1)="H",RIGHT(G215,1)="W",RIGHT(G215,1)="C"),1,2))</f>
        <v>0</v>
      </c>
      <c r="AI215" s="58" t="str">
        <f t="shared" si="235"/>
        <v>000000</v>
      </c>
      <c r="AJ215" s="58" t="str">
        <f t="shared" ca="1" si="245"/>
        <v/>
      </c>
      <c r="AK215" s="58">
        <f t="shared" si="242"/>
        <v>0</v>
      </c>
      <c r="AL215" s="58" t="str">
        <f>IF(G215="","0",VALUE(VLOOKUP(G215,'登録データ（男）'!$V$4:$X$23,3,FALSE)))</f>
        <v>0</v>
      </c>
      <c r="AM215" s="58">
        <f t="shared" si="236"/>
        <v>0</v>
      </c>
      <c r="AN215" s="58">
        <f t="shared" si="243"/>
        <v>0</v>
      </c>
      <c r="AO215" s="58" t="str">
        <f ca="1">IF(OFFSET(B215,-MOD(ROW(B215),3),0)&lt;&gt;"",IF(RIGHT(G215,1)=")",VALUE(VLOOKUP(OFFSET(B215,-MOD(ROW(B215),3),0),'登録データ（女）'!B215,8,FALSE)),"0"),"0")</f>
        <v>0</v>
      </c>
      <c r="AP215" s="58">
        <f t="shared" ca="1" si="237"/>
        <v>0</v>
      </c>
      <c r="AQ215" s="58"/>
      <c r="AR215" s="58"/>
      <c r="AS215" s="58"/>
      <c r="AT215" s="58"/>
      <c r="AU215" s="58"/>
      <c r="AV215" s="58"/>
      <c r="AW215" s="58"/>
      <c r="AX215" s="58"/>
      <c r="BE215" s="58" t="str">
        <f>IF(B215="","",VLOOKUP(B215,'登録データ（女）'!$A$3:$L$402,8))</f>
        <v/>
      </c>
      <c r="BF215" s="58" t="str">
        <f>IF(B215="","",VLOOKUP(B215,'登録データ（女）'!$A$3:$L$402,11))</f>
        <v/>
      </c>
      <c r="BG215" s="58" t="str">
        <f t="shared" si="244"/>
        <v/>
      </c>
      <c r="BI215" s="58">
        <f t="shared" si="241"/>
        <v>0</v>
      </c>
    </row>
    <row r="216" spans="1:61" ht="18.75" customHeight="1" thickTop="1">
      <c r="A216" s="257">
        <v>67</v>
      </c>
      <c r="B216" s="432"/>
      <c r="C216" s="290" t="str">
        <f>IF(B216="","",VLOOKUP(B216,'登録データ（女）'!$A$3:$X$2000,2,FALSE))</f>
        <v/>
      </c>
      <c r="D216" s="290" t="str">
        <f>IF(B216="","",VLOOKUP(B216,'登録データ（女）'!$A$3:$X$2000,3,FALSE))</f>
        <v/>
      </c>
      <c r="E216" s="74" t="str">
        <f>IF(B216="","",VLOOKUP(B216,'登録データ（女）'!$A$3:$X$2000,7,FALSE))</f>
        <v/>
      </c>
      <c r="F216" s="72" t="s">
        <v>121</v>
      </c>
      <c r="G216" s="104"/>
      <c r="H216" s="17"/>
      <c r="I216" s="106"/>
      <c r="J216" s="107" t="str">
        <f t="shared" si="250"/>
        <v/>
      </c>
      <c r="K216" s="106"/>
      <c r="L216" s="107" t="str">
        <f t="shared" si="251"/>
        <v/>
      </c>
      <c r="M216" s="106"/>
      <c r="N216" s="106"/>
      <c r="O216" s="247"/>
      <c r="P216" s="248"/>
      <c r="Q216" s="248"/>
      <c r="R216" s="259"/>
      <c r="S216" s="296"/>
      <c r="V216" s="60"/>
      <c r="W216" s="58">
        <f>IF(B216="",0,IF(VLOOKUP(B216,'登録データ（女）'!$A$3:$AT$2000,28,FALSE)=1,0,1))</f>
        <v>0</v>
      </c>
      <c r="X216" s="58">
        <f>IF(B216="",1,0)</f>
        <v>1</v>
      </c>
      <c r="Y216" s="58">
        <f>IF(C216="",1,0)</f>
        <v>1</v>
      </c>
      <c r="Z216" s="58">
        <f>IF(D216="",1,0)</f>
        <v>1</v>
      </c>
      <c r="AA216" s="58">
        <f>IF(E216="",1,0)</f>
        <v>1</v>
      </c>
      <c r="AB216" s="58">
        <f>IF(E217="",1,0)</f>
        <v>1</v>
      </c>
      <c r="AC216" s="58">
        <f>SUM(X216:AB216)</f>
        <v>5</v>
      </c>
      <c r="AD216" s="58">
        <f t="shared" ca="1" si="233"/>
        <v>0</v>
      </c>
      <c r="AE216" s="58">
        <f t="shared" si="246"/>
        <v>0</v>
      </c>
      <c r="AF216" s="58" t="str">
        <f>IF(G216="","0",VLOOKUP(G216,'登録データ（男）'!$V$4:$W$23,2,FALSE))</f>
        <v>0</v>
      </c>
      <c r="AG216" s="58" t="str">
        <f t="shared" si="234"/>
        <v>00</v>
      </c>
      <c r="AH216" s="58" t="str">
        <f>IF(G216="","0",IF(OR(RIGHT(G216,1)="m",RIGHT(G216,1)="H",RIGHT(G216,1)="W",RIGHT(G216,1)="C",RIGHT(G216,1)=")"),1,2))</f>
        <v>0</v>
      </c>
      <c r="AI216" s="58" t="str">
        <f t="shared" si="235"/>
        <v>000000</v>
      </c>
      <c r="AJ216" s="58" t="str">
        <f t="shared" ca="1" si="245"/>
        <v/>
      </c>
      <c r="AK216" s="58">
        <f t="shared" si="242"/>
        <v>0</v>
      </c>
      <c r="AL216" s="58" t="str">
        <f>IF(G216="","0",VALUE(VLOOKUP(G216,'登録データ（男）'!$V$4:$X$23,3,FALSE)))</f>
        <v>0</v>
      </c>
      <c r="AM216" s="58">
        <f t="shared" si="236"/>
        <v>0</v>
      </c>
      <c r="AN216" s="58">
        <f t="shared" si="243"/>
        <v>0</v>
      </c>
      <c r="AO216" s="58" t="str">
        <f ca="1">IF(OFFSET(B216,-MOD(ROW(B216),3),0)&lt;&gt;"",IF(RIGHT(G216,1)=")",VALUE(VLOOKUP(OFFSET(B216,-MOD(ROW(B216),3),0),'登録データ（女）'!B216,8,FALSE)),"0"),"0")</f>
        <v>0</v>
      </c>
      <c r="AP216" s="58">
        <f t="shared" ca="1" si="237"/>
        <v>0</v>
      </c>
      <c r="AQ216" s="58" t="str">
        <f t="shared" ref="AQ216" si="252">IF(AR216="","",RANK(AR216,$AR$18:$AR$467,1))</f>
        <v/>
      </c>
      <c r="AR216" s="58" t="str">
        <f>IF(R216="","",B216)</f>
        <v/>
      </c>
      <c r="AS216" s="58" t="str">
        <f t="shared" ref="AS216" si="253">IF(AT216="","",RANK(AT216,$AT$18:$AT$467,1))</f>
        <v/>
      </c>
      <c r="AT216" s="58" t="str">
        <f>IF(S216="","",B216)</f>
        <v/>
      </c>
      <c r="AU216" s="58" t="str">
        <f t="shared" ref="AU216" si="254">IF(AV216="","",RANK(AV216,$AV$18:$AV$467,1))</f>
        <v/>
      </c>
      <c r="AV216" s="58" t="str">
        <f>IF(OR(G216="七種競技",G217="七種競技",G218="七種競技"),B216,"")</f>
        <v/>
      </c>
      <c r="AW216" s="58"/>
      <c r="AX216" s="58">
        <f>B216</f>
        <v>0</v>
      </c>
      <c r="BE216" s="58" t="str">
        <f>IF(B216="","",VLOOKUP(B216,'登録データ（女）'!$A$3:$L$402,8))</f>
        <v/>
      </c>
      <c r="BF216" s="58" t="str">
        <f>IF(B216="","",VLOOKUP(B216,'登録データ（女）'!$A$3:$L$402,11))</f>
        <v/>
      </c>
      <c r="BG216" s="58" t="str">
        <f t="shared" si="244"/>
        <v/>
      </c>
      <c r="BI216" s="58">
        <f t="shared" si="241"/>
        <v>0</v>
      </c>
    </row>
    <row r="217" spans="1:61" ht="18" customHeight="1">
      <c r="A217" s="250"/>
      <c r="B217" s="433"/>
      <c r="C217" s="291"/>
      <c r="D217" s="291"/>
      <c r="E217" s="169"/>
      <c r="F217" s="58" t="s">
        <v>122</v>
      </c>
      <c r="G217" s="104"/>
      <c r="H217" s="17"/>
      <c r="I217" s="101"/>
      <c r="J217" s="107" t="str">
        <f t="shared" si="250"/>
        <v/>
      </c>
      <c r="K217" s="106"/>
      <c r="L217" s="107" t="str">
        <f t="shared" si="251"/>
        <v/>
      </c>
      <c r="M217" s="101"/>
      <c r="N217" s="101"/>
      <c r="O217" s="275"/>
      <c r="P217" s="276"/>
      <c r="Q217" s="276"/>
      <c r="R217" s="260"/>
      <c r="S217" s="297"/>
      <c r="V217" s="60"/>
      <c r="W217" s="58"/>
      <c r="X217" s="58"/>
      <c r="Y217" s="58"/>
      <c r="Z217" s="58"/>
      <c r="AA217" s="58"/>
      <c r="AB217" s="58"/>
      <c r="AC217" s="58"/>
      <c r="AD217" s="58">
        <f t="shared" ca="1" si="233"/>
        <v>0</v>
      </c>
      <c r="AE217" s="58">
        <f t="shared" si="246"/>
        <v>0</v>
      </c>
      <c r="AF217" s="58" t="str">
        <f>IF(G217="","0",VLOOKUP(G217,'登録データ（男）'!$V$4:$W$23,2,FALSE))</f>
        <v>0</v>
      </c>
      <c r="AG217" s="58" t="str">
        <f t="shared" si="234"/>
        <v>00</v>
      </c>
      <c r="AH217" s="58" t="str">
        <f>IF(G217="","0",IF(OR(RIGHT(G217,1)="m",RIGHT(G217,1)="H",RIGHT(G217,1)="W",RIGHT(G217,1)="C"),1,2))</f>
        <v>0</v>
      </c>
      <c r="AI217" s="58" t="str">
        <f t="shared" si="235"/>
        <v>000000</v>
      </c>
      <c r="AJ217" s="58" t="str">
        <f t="shared" ca="1" si="245"/>
        <v/>
      </c>
      <c r="AK217" s="58">
        <f t="shared" si="242"/>
        <v>0</v>
      </c>
      <c r="AL217" s="58" t="str">
        <f>IF(G217="","0",VALUE(VLOOKUP(G217,'登録データ（男）'!$V$4:$X$23,3,FALSE)))</f>
        <v>0</v>
      </c>
      <c r="AM217" s="58">
        <f t="shared" si="236"/>
        <v>0</v>
      </c>
      <c r="AN217" s="58">
        <f t="shared" si="243"/>
        <v>0</v>
      </c>
      <c r="AO217" s="58" t="str">
        <f ca="1">IF(OFFSET(B217,-MOD(ROW(B217),3),0)&lt;&gt;"",IF(RIGHT(G217,1)=")",VALUE(VLOOKUP(OFFSET(B217,-MOD(ROW(B217),3),0),'登録データ（女）'!B217,8,FALSE)),"0"),"0")</f>
        <v>0</v>
      </c>
      <c r="AP217" s="58">
        <f t="shared" ca="1" si="237"/>
        <v>0</v>
      </c>
      <c r="AQ217" s="58"/>
      <c r="AR217" s="58"/>
      <c r="AS217" s="58"/>
      <c r="AT217" s="58"/>
      <c r="AU217" s="58"/>
      <c r="AV217" s="58"/>
      <c r="AW217" s="58"/>
      <c r="AX217" s="58"/>
      <c r="BE217" s="58" t="str">
        <f>IF(B217="","",VLOOKUP(B217,'登録データ（女）'!$A$3:$L$402,8))</f>
        <v/>
      </c>
      <c r="BF217" s="58" t="str">
        <f>IF(B217="","",VLOOKUP(B217,'登録データ（女）'!$A$3:$L$402,11))</f>
        <v/>
      </c>
      <c r="BG217" s="58" t="str">
        <f t="shared" si="244"/>
        <v/>
      </c>
      <c r="BI217" s="58">
        <f t="shared" si="241"/>
        <v>0</v>
      </c>
    </row>
    <row r="218" spans="1:61" ht="18" customHeight="1" thickBot="1">
      <c r="A218" s="258"/>
      <c r="B218" s="434"/>
      <c r="C218" s="292"/>
      <c r="D218" s="292"/>
      <c r="E218" s="82" t="s">
        <v>461</v>
      </c>
      <c r="F218" s="78" t="s">
        <v>123</v>
      </c>
      <c r="G218" s="105"/>
      <c r="H218" s="175"/>
      <c r="I218" s="100"/>
      <c r="J218" s="64" t="str">
        <f t="shared" si="250"/>
        <v/>
      </c>
      <c r="K218" s="100"/>
      <c r="L218" s="64" t="str">
        <f t="shared" si="251"/>
        <v/>
      </c>
      <c r="M218" s="100"/>
      <c r="N218" s="100"/>
      <c r="O218" s="429"/>
      <c r="P218" s="430"/>
      <c r="Q218" s="431"/>
      <c r="R218" s="261"/>
      <c r="S218" s="298"/>
      <c r="V218" s="60"/>
      <c r="W218" s="58"/>
      <c r="X218" s="58"/>
      <c r="Y218" s="58"/>
      <c r="Z218" s="58"/>
      <c r="AA218" s="58"/>
      <c r="AB218" s="58"/>
      <c r="AC218" s="58"/>
      <c r="AD218" s="58">
        <f t="shared" ca="1" si="233"/>
        <v>0</v>
      </c>
      <c r="AE218" s="58">
        <f t="shared" si="246"/>
        <v>0</v>
      </c>
      <c r="AF218" s="58" t="str">
        <f>IF(G218="","0",VLOOKUP(G218,'登録データ（男）'!$V$4:$W$23,2,FALSE))</f>
        <v>0</v>
      </c>
      <c r="AG218" s="58" t="str">
        <f t="shared" si="234"/>
        <v>00</v>
      </c>
      <c r="AH218" s="58" t="str">
        <f>IF(G218="","0",IF(OR(RIGHT(G218,1)="m",RIGHT(G218,1)="H",RIGHT(G218,1)="W",RIGHT(G218,1)="C"),1,2))</f>
        <v>0</v>
      </c>
      <c r="AI218" s="58" t="str">
        <f t="shared" si="235"/>
        <v>000000</v>
      </c>
      <c r="AJ218" s="58" t="str">
        <f t="shared" ca="1" si="245"/>
        <v/>
      </c>
      <c r="AK218" s="58">
        <f t="shared" si="242"/>
        <v>0</v>
      </c>
      <c r="AL218" s="58" t="str">
        <f>IF(G218="","0",VALUE(VLOOKUP(G218,'登録データ（男）'!$V$4:$X$23,3,FALSE)))</f>
        <v>0</v>
      </c>
      <c r="AM218" s="58">
        <f t="shared" si="236"/>
        <v>0</v>
      </c>
      <c r="AN218" s="58">
        <f t="shared" si="243"/>
        <v>0</v>
      </c>
      <c r="AO218" s="58" t="str">
        <f ca="1">IF(OFFSET(B218,-MOD(ROW(B218),3),0)&lt;&gt;"",IF(RIGHT(G218,1)=")",VALUE(VLOOKUP(OFFSET(B218,-MOD(ROW(B218),3),0),'登録データ（女）'!B218,8,FALSE)),"0"),"0")</f>
        <v>0</v>
      </c>
      <c r="AP218" s="58">
        <f t="shared" ca="1" si="237"/>
        <v>0</v>
      </c>
      <c r="AQ218" s="58"/>
      <c r="AR218" s="58"/>
      <c r="AS218" s="58"/>
      <c r="AT218" s="58"/>
      <c r="AU218" s="58"/>
      <c r="AV218" s="58"/>
      <c r="AW218" s="58"/>
      <c r="AX218" s="58"/>
      <c r="BE218" s="58" t="str">
        <f>IF(B218="","",VLOOKUP(B218,'登録データ（女）'!$A$3:$L$402,8))</f>
        <v/>
      </c>
      <c r="BF218" s="58" t="str">
        <f>IF(B218="","",VLOOKUP(B218,'登録データ（女）'!$A$3:$L$402,11))</f>
        <v/>
      </c>
      <c r="BG218" s="58" t="str">
        <f t="shared" si="244"/>
        <v/>
      </c>
      <c r="BI218" s="58">
        <f t="shared" si="241"/>
        <v>0</v>
      </c>
    </row>
    <row r="219" spans="1:61" ht="18" customHeight="1" thickTop="1">
      <c r="A219" s="257">
        <v>68</v>
      </c>
      <c r="B219" s="432"/>
      <c r="C219" s="290" t="str">
        <f>IF(B219="","",VLOOKUP(B219,'登録データ（女）'!$A$3:$X$2000,2,FALSE))</f>
        <v/>
      </c>
      <c r="D219" s="290" t="str">
        <f>IF(B219="","",VLOOKUP(B219,'登録データ（女）'!$A$3:$X$2000,3,FALSE))</f>
        <v/>
      </c>
      <c r="E219" s="74" t="str">
        <f>IF(B219="","",VLOOKUP(B219,'登録データ（女）'!$A$3:$X$2000,7,FALSE))</f>
        <v/>
      </c>
      <c r="F219" s="72" t="s">
        <v>121</v>
      </c>
      <c r="G219" s="104"/>
      <c r="H219" s="17"/>
      <c r="I219" s="106"/>
      <c r="J219" s="107" t="str">
        <f t="shared" si="250"/>
        <v/>
      </c>
      <c r="K219" s="106"/>
      <c r="L219" s="107" t="str">
        <f t="shared" si="251"/>
        <v/>
      </c>
      <c r="M219" s="106"/>
      <c r="N219" s="106"/>
      <c r="O219" s="247"/>
      <c r="P219" s="248"/>
      <c r="Q219" s="248"/>
      <c r="R219" s="259"/>
      <c r="S219" s="296"/>
      <c r="V219" s="60"/>
      <c r="W219" s="58">
        <f>IF(B219="",0,IF(VLOOKUP(B219,'登録データ（女）'!$A$3:$AT$2000,28,FALSE)=1,0,1))</f>
        <v>0</v>
      </c>
      <c r="X219" s="58">
        <f>IF(B219="",1,0)</f>
        <v>1</v>
      </c>
      <c r="Y219" s="58">
        <f>IF(C219="",1,0)</f>
        <v>1</v>
      </c>
      <c r="Z219" s="58">
        <f>IF(D219="",1,0)</f>
        <v>1</v>
      </c>
      <c r="AA219" s="58">
        <f>IF(E219="",1,0)</f>
        <v>1</v>
      </c>
      <c r="AB219" s="58">
        <f>IF(E220="",1,0)</f>
        <v>1</v>
      </c>
      <c r="AC219" s="58">
        <f>SUM(X219:AB219)</f>
        <v>5</v>
      </c>
      <c r="AD219" s="58">
        <f t="shared" ca="1" si="233"/>
        <v>0</v>
      </c>
      <c r="AE219" s="58">
        <f t="shared" si="246"/>
        <v>0</v>
      </c>
      <c r="AF219" s="58" t="str">
        <f>IF(G219="","0",VLOOKUP(G219,'登録データ（男）'!$V$4:$W$23,2,FALSE))</f>
        <v>0</v>
      </c>
      <c r="AG219" s="58" t="str">
        <f t="shared" si="234"/>
        <v>00</v>
      </c>
      <c r="AH219" s="58" t="str">
        <f>IF(G219="","0",IF(OR(RIGHT(G219,1)="m",RIGHT(G219,1)="H",RIGHT(G219,1)="W",RIGHT(G219,1)="C",RIGHT(G219,1)=")"),1,2))</f>
        <v>0</v>
      </c>
      <c r="AI219" s="58" t="str">
        <f t="shared" si="235"/>
        <v>000000</v>
      </c>
      <c r="AJ219" s="58" t="str">
        <f t="shared" ca="1" si="245"/>
        <v/>
      </c>
      <c r="AK219" s="58">
        <f t="shared" si="242"/>
        <v>0</v>
      </c>
      <c r="AL219" s="58" t="str">
        <f>IF(G219="","0",VALUE(VLOOKUP(G219,'登録データ（男）'!$V$4:$X$23,3,FALSE)))</f>
        <v>0</v>
      </c>
      <c r="AM219" s="58">
        <f t="shared" si="236"/>
        <v>0</v>
      </c>
      <c r="AN219" s="58">
        <f t="shared" si="243"/>
        <v>0</v>
      </c>
      <c r="AO219" s="58" t="str">
        <f ca="1">IF(OFFSET(B219,-MOD(ROW(B219),3),0)&lt;&gt;"",IF(RIGHT(G219,1)=")",VALUE(VLOOKUP(OFFSET(B219,-MOD(ROW(B219),3),0),'登録データ（女）'!B219,8,FALSE)),"0"),"0")</f>
        <v>0</v>
      </c>
      <c r="AP219" s="58">
        <f t="shared" ca="1" si="237"/>
        <v>0</v>
      </c>
      <c r="AQ219" s="58" t="str">
        <f t="shared" ref="AQ219" si="255">IF(AR219="","",RANK(AR219,$AR$18:$AR$467,1))</f>
        <v/>
      </c>
      <c r="AR219" s="58" t="str">
        <f>IF(R219="","",B219)</f>
        <v/>
      </c>
      <c r="AS219" s="58" t="str">
        <f t="shared" ref="AS219" si="256">IF(AT219="","",RANK(AT219,$AT$18:$AT$467,1))</f>
        <v/>
      </c>
      <c r="AT219" s="58" t="str">
        <f>IF(S219="","",B219)</f>
        <v/>
      </c>
      <c r="AU219" s="58" t="str">
        <f t="shared" ref="AU219" si="257">IF(AV219="","",RANK(AV219,$AV$18:$AV$467,1))</f>
        <v/>
      </c>
      <c r="AV219" s="58" t="str">
        <f>IF(OR(G219="七種競技",G220="七種競技",G221="七種競技"),B219,"")</f>
        <v/>
      </c>
      <c r="AW219" s="58"/>
      <c r="AX219" s="58">
        <f>B219</f>
        <v>0</v>
      </c>
      <c r="BE219" s="58" t="str">
        <f>IF(B219="","",VLOOKUP(B219,'登録データ（女）'!$A$3:$L$402,8))</f>
        <v/>
      </c>
      <c r="BF219" s="58" t="str">
        <f>IF(B219="","",VLOOKUP(B219,'登録データ（女）'!$A$3:$L$402,11))</f>
        <v/>
      </c>
      <c r="BG219" s="58" t="str">
        <f t="shared" si="244"/>
        <v/>
      </c>
      <c r="BI219" s="58">
        <f t="shared" si="241"/>
        <v>0</v>
      </c>
    </row>
    <row r="220" spans="1:61" ht="18" customHeight="1">
      <c r="A220" s="250"/>
      <c r="B220" s="433"/>
      <c r="C220" s="291"/>
      <c r="D220" s="291"/>
      <c r="E220" s="169"/>
      <c r="F220" s="58" t="s">
        <v>122</v>
      </c>
      <c r="G220" s="104"/>
      <c r="H220" s="17"/>
      <c r="I220" s="101"/>
      <c r="J220" s="107" t="str">
        <f t="shared" si="250"/>
        <v/>
      </c>
      <c r="K220" s="106"/>
      <c r="L220" s="107" t="str">
        <f t="shared" si="251"/>
        <v/>
      </c>
      <c r="M220" s="101"/>
      <c r="N220" s="101"/>
      <c r="O220" s="275"/>
      <c r="P220" s="276"/>
      <c r="Q220" s="276"/>
      <c r="R220" s="260"/>
      <c r="S220" s="297"/>
      <c r="V220" s="60"/>
      <c r="W220" s="58"/>
      <c r="X220" s="58"/>
      <c r="Y220" s="58"/>
      <c r="Z220" s="58"/>
      <c r="AA220" s="58"/>
      <c r="AB220" s="58"/>
      <c r="AC220" s="58"/>
      <c r="AD220" s="58">
        <f t="shared" ca="1" si="233"/>
        <v>0</v>
      </c>
      <c r="AE220" s="58">
        <f t="shared" si="246"/>
        <v>0</v>
      </c>
      <c r="AF220" s="58" t="str">
        <f>IF(G220="","0",VLOOKUP(G220,'登録データ（男）'!$V$4:$W$23,2,FALSE))</f>
        <v>0</v>
      </c>
      <c r="AG220" s="58" t="str">
        <f t="shared" si="234"/>
        <v>00</v>
      </c>
      <c r="AH220" s="58" t="str">
        <f>IF(G220="","0",IF(OR(RIGHT(G220,1)="m",RIGHT(G220,1)="H",RIGHT(G220,1)="W",RIGHT(G220,1)="C"),1,2))</f>
        <v>0</v>
      </c>
      <c r="AI220" s="58" t="str">
        <f t="shared" si="235"/>
        <v>000000</v>
      </c>
      <c r="AJ220" s="58" t="str">
        <f t="shared" ca="1" si="245"/>
        <v/>
      </c>
      <c r="AK220" s="58">
        <f t="shared" si="242"/>
        <v>0</v>
      </c>
      <c r="AL220" s="58" t="str">
        <f>IF(G220="","0",VALUE(VLOOKUP(G220,'登録データ（男）'!$V$4:$X$23,3,FALSE)))</f>
        <v>0</v>
      </c>
      <c r="AM220" s="58">
        <f t="shared" si="236"/>
        <v>0</v>
      </c>
      <c r="AN220" s="58">
        <f t="shared" si="243"/>
        <v>0</v>
      </c>
      <c r="AO220" s="58" t="str">
        <f ca="1">IF(OFFSET(B220,-MOD(ROW(B220),3),0)&lt;&gt;"",IF(RIGHT(G220,1)=")",VALUE(VLOOKUP(OFFSET(B220,-MOD(ROW(B220),3),0),'登録データ（女）'!B220,8,FALSE)),"0"),"0")</f>
        <v>0</v>
      </c>
      <c r="AP220" s="58">
        <f t="shared" ca="1" si="237"/>
        <v>0</v>
      </c>
      <c r="AQ220" s="58"/>
      <c r="AR220" s="58"/>
      <c r="AS220" s="58"/>
      <c r="AT220" s="58"/>
      <c r="AU220" s="58"/>
      <c r="AV220" s="58"/>
      <c r="AW220" s="58"/>
      <c r="AX220" s="58"/>
      <c r="BE220" s="58" t="str">
        <f>IF(B220="","",VLOOKUP(B220,'登録データ（女）'!$A$3:$L$402,8))</f>
        <v/>
      </c>
      <c r="BF220" s="58" t="str">
        <f>IF(B220="","",VLOOKUP(B220,'登録データ（女）'!$A$3:$L$402,11))</f>
        <v/>
      </c>
      <c r="BG220" s="58" t="str">
        <f t="shared" si="244"/>
        <v/>
      </c>
      <c r="BI220" s="58">
        <f t="shared" si="241"/>
        <v>0</v>
      </c>
    </row>
    <row r="221" spans="1:61" ht="18" customHeight="1" thickBot="1">
      <c r="A221" s="258"/>
      <c r="B221" s="434"/>
      <c r="C221" s="292"/>
      <c r="D221" s="292"/>
      <c r="E221" s="82" t="s">
        <v>461</v>
      </c>
      <c r="F221" s="78" t="s">
        <v>123</v>
      </c>
      <c r="G221" s="105"/>
      <c r="H221" s="175"/>
      <c r="I221" s="100"/>
      <c r="J221" s="64" t="str">
        <f t="shared" si="250"/>
        <v/>
      </c>
      <c r="K221" s="100"/>
      <c r="L221" s="64" t="str">
        <f t="shared" si="251"/>
        <v/>
      </c>
      <c r="M221" s="100"/>
      <c r="N221" s="100"/>
      <c r="O221" s="429"/>
      <c r="P221" s="430"/>
      <c r="Q221" s="431"/>
      <c r="R221" s="261"/>
      <c r="S221" s="298"/>
      <c r="V221" s="60"/>
      <c r="W221" s="58"/>
      <c r="X221" s="58"/>
      <c r="Y221" s="58"/>
      <c r="Z221" s="58"/>
      <c r="AA221" s="58"/>
      <c r="AB221" s="58"/>
      <c r="AC221" s="58"/>
      <c r="AD221" s="58">
        <f t="shared" ca="1" si="233"/>
        <v>0</v>
      </c>
      <c r="AE221" s="58">
        <f t="shared" si="246"/>
        <v>0</v>
      </c>
      <c r="AF221" s="58" t="str">
        <f>IF(G221="","0",VLOOKUP(G221,'登録データ（男）'!$V$4:$W$23,2,FALSE))</f>
        <v>0</v>
      </c>
      <c r="AG221" s="58" t="str">
        <f t="shared" si="234"/>
        <v>00</v>
      </c>
      <c r="AH221" s="58" t="str">
        <f>IF(G221="","0",IF(OR(RIGHT(G221,1)="m",RIGHT(G221,1)="H",RIGHT(G221,1)="W",RIGHT(G221,1)="C"),1,2))</f>
        <v>0</v>
      </c>
      <c r="AI221" s="58" t="str">
        <f t="shared" si="235"/>
        <v>000000</v>
      </c>
      <c r="AJ221" s="58" t="str">
        <f t="shared" ca="1" si="245"/>
        <v/>
      </c>
      <c r="AK221" s="58">
        <f t="shared" si="242"/>
        <v>0</v>
      </c>
      <c r="AL221" s="58" t="str">
        <f>IF(G221="","0",VALUE(VLOOKUP(G221,'登録データ（男）'!$V$4:$X$23,3,FALSE)))</f>
        <v>0</v>
      </c>
      <c r="AM221" s="58">
        <f t="shared" si="236"/>
        <v>0</v>
      </c>
      <c r="AN221" s="58">
        <f t="shared" si="243"/>
        <v>0</v>
      </c>
      <c r="AO221" s="58" t="str">
        <f ca="1">IF(OFFSET(B221,-MOD(ROW(B221),3),0)&lt;&gt;"",IF(RIGHT(G221,1)=")",VALUE(VLOOKUP(OFFSET(B221,-MOD(ROW(B221),3),0),'登録データ（女）'!B221,8,FALSE)),"0"),"0")</f>
        <v>0</v>
      </c>
      <c r="AP221" s="58">
        <f t="shared" ca="1" si="237"/>
        <v>0</v>
      </c>
      <c r="AQ221" s="58"/>
      <c r="AR221" s="58"/>
      <c r="AS221" s="58"/>
      <c r="AT221" s="58"/>
      <c r="AU221" s="58"/>
      <c r="AV221" s="58"/>
      <c r="AW221" s="58"/>
      <c r="AX221" s="58"/>
      <c r="BE221" s="58" t="str">
        <f>IF(B221="","",VLOOKUP(B221,'登録データ（女）'!$A$3:$L$402,8))</f>
        <v/>
      </c>
      <c r="BF221" s="58" t="str">
        <f>IF(B221="","",VLOOKUP(B221,'登録データ（女）'!$A$3:$L$402,11))</f>
        <v/>
      </c>
      <c r="BG221" s="58" t="str">
        <f t="shared" si="244"/>
        <v/>
      </c>
      <c r="BI221" s="58">
        <f t="shared" si="241"/>
        <v>0</v>
      </c>
    </row>
    <row r="222" spans="1:61" ht="18" customHeight="1" thickTop="1">
      <c r="A222" s="257">
        <v>69</v>
      </c>
      <c r="B222" s="432"/>
      <c r="C222" s="290" t="str">
        <f>IF(B222="","",VLOOKUP(B222,'登録データ（女）'!$A$3:$X$2000,2,FALSE))</f>
        <v/>
      </c>
      <c r="D222" s="290" t="str">
        <f>IF(B222="","",VLOOKUP(B222,'登録データ（女）'!$A$3:$X$2000,3,FALSE))</f>
        <v/>
      </c>
      <c r="E222" s="74" t="str">
        <f>IF(B222="","",VLOOKUP(B222,'登録データ（女）'!$A$3:$X$2000,7,FALSE))</f>
        <v/>
      </c>
      <c r="F222" s="72" t="s">
        <v>121</v>
      </c>
      <c r="G222" s="104"/>
      <c r="H222" s="17"/>
      <c r="I222" s="106"/>
      <c r="J222" s="107" t="str">
        <f t="shared" si="250"/>
        <v/>
      </c>
      <c r="K222" s="106"/>
      <c r="L222" s="107" t="str">
        <f t="shared" si="251"/>
        <v/>
      </c>
      <c r="M222" s="106"/>
      <c r="N222" s="106"/>
      <c r="O222" s="247"/>
      <c r="P222" s="248"/>
      <c r="Q222" s="248"/>
      <c r="R222" s="259"/>
      <c r="S222" s="296"/>
      <c r="V222" s="60"/>
      <c r="W222" s="58">
        <f>IF(B222="",0,IF(VLOOKUP(B222,'登録データ（女）'!$A$3:$AT$2000,28,FALSE)=1,0,1))</f>
        <v>0</v>
      </c>
      <c r="X222" s="58">
        <f>IF(B222="",1,0)</f>
        <v>1</v>
      </c>
      <c r="Y222" s="58">
        <f>IF(C222="",1,0)</f>
        <v>1</v>
      </c>
      <c r="Z222" s="58">
        <f>IF(D222="",1,0)</f>
        <v>1</v>
      </c>
      <c r="AA222" s="58">
        <f>IF(E222="",1,0)</f>
        <v>1</v>
      </c>
      <c r="AB222" s="58">
        <f>IF(E223="",1,0)</f>
        <v>1</v>
      </c>
      <c r="AC222" s="58">
        <f>SUM(X222:AB222)</f>
        <v>5</v>
      </c>
      <c r="AD222" s="58">
        <f t="shared" ca="1" si="233"/>
        <v>0</v>
      </c>
      <c r="AE222" s="58">
        <f t="shared" si="246"/>
        <v>0</v>
      </c>
      <c r="AF222" s="58" t="str">
        <f>IF(G222="","0",VLOOKUP(G222,'登録データ（男）'!$V$4:$W$23,2,FALSE))</f>
        <v>0</v>
      </c>
      <c r="AG222" s="58" t="str">
        <f t="shared" si="234"/>
        <v>00</v>
      </c>
      <c r="AH222" s="58" t="str">
        <f>IF(G222="","0",IF(OR(RIGHT(G222,1)="m",RIGHT(G222,1)="H",RIGHT(G222,1)="W",RIGHT(G222,1)="C",RIGHT(G222,1)=")"),1,2))</f>
        <v>0</v>
      </c>
      <c r="AI222" s="58" t="str">
        <f t="shared" si="235"/>
        <v>000000</v>
      </c>
      <c r="AJ222" s="58" t="str">
        <f t="shared" ca="1" si="245"/>
        <v/>
      </c>
      <c r="AK222" s="58">
        <f t="shared" si="242"/>
        <v>0</v>
      </c>
      <c r="AL222" s="58" t="str">
        <f>IF(G222="","0",VALUE(VLOOKUP(G222,'登録データ（男）'!$V$4:$X$23,3,FALSE)))</f>
        <v>0</v>
      </c>
      <c r="AM222" s="58">
        <f t="shared" si="236"/>
        <v>0</v>
      </c>
      <c r="AN222" s="58">
        <f t="shared" si="243"/>
        <v>0</v>
      </c>
      <c r="AO222" s="58" t="str">
        <f ca="1">IF(OFFSET(B222,-MOD(ROW(B222),3),0)&lt;&gt;"",IF(RIGHT(G222,1)=")",VALUE(VLOOKUP(OFFSET(B222,-MOD(ROW(B222),3),0),'登録データ（女）'!B222,8,FALSE)),"0"),"0")</f>
        <v>0</v>
      </c>
      <c r="AP222" s="58">
        <f t="shared" ca="1" si="237"/>
        <v>0</v>
      </c>
      <c r="AQ222" s="58" t="str">
        <f t="shared" ref="AQ222" si="258">IF(AR222="","",RANK(AR222,$AR$18:$AR$467,1))</f>
        <v/>
      </c>
      <c r="AR222" s="58" t="str">
        <f>IF(R222="","",B222)</f>
        <v/>
      </c>
      <c r="AS222" s="58" t="str">
        <f t="shared" ref="AS222" si="259">IF(AT222="","",RANK(AT222,$AT$18:$AT$467,1))</f>
        <v/>
      </c>
      <c r="AT222" s="58" t="str">
        <f>IF(S222="","",B222)</f>
        <v/>
      </c>
      <c r="AU222" s="58" t="str">
        <f t="shared" ref="AU222" si="260">IF(AV222="","",RANK(AV222,$AV$18:$AV$467,1))</f>
        <v/>
      </c>
      <c r="AV222" s="58" t="str">
        <f>IF(OR(G222="七種競技",G223="七種競技",G224="七種競技"),B222,"")</f>
        <v/>
      </c>
      <c r="AW222" s="58"/>
      <c r="AX222" s="58">
        <f>B222</f>
        <v>0</v>
      </c>
      <c r="BE222" s="58" t="str">
        <f>IF(B222="","",VLOOKUP(B222,'登録データ（女）'!$A$3:$L$402,8))</f>
        <v/>
      </c>
      <c r="BF222" s="58" t="str">
        <f>IF(B222="","",VLOOKUP(B222,'登録データ（女）'!$A$3:$L$402,11))</f>
        <v/>
      </c>
      <c r="BG222" s="58" t="str">
        <f t="shared" si="244"/>
        <v/>
      </c>
      <c r="BI222" s="58">
        <f t="shared" si="241"/>
        <v>0</v>
      </c>
    </row>
    <row r="223" spans="1:61" ht="18" customHeight="1">
      <c r="A223" s="250"/>
      <c r="B223" s="433"/>
      <c r="C223" s="291"/>
      <c r="D223" s="291"/>
      <c r="E223" s="169"/>
      <c r="F223" s="58" t="s">
        <v>122</v>
      </c>
      <c r="G223" s="104"/>
      <c r="H223" s="17"/>
      <c r="I223" s="101"/>
      <c r="J223" s="107" t="str">
        <f t="shared" si="250"/>
        <v/>
      </c>
      <c r="K223" s="106"/>
      <c r="L223" s="107" t="str">
        <f t="shared" si="251"/>
        <v/>
      </c>
      <c r="M223" s="101"/>
      <c r="N223" s="101"/>
      <c r="O223" s="275"/>
      <c r="P223" s="276"/>
      <c r="Q223" s="276"/>
      <c r="R223" s="260"/>
      <c r="S223" s="297"/>
      <c r="V223" s="60"/>
      <c r="W223" s="58"/>
      <c r="X223" s="58"/>
      <c r="Y223" s="58"/>
      <c r="Z223" s="58"/>
      <c r="AA223" s="58"/>
      <c r="AB223" s="58"/>
      <c r="AC223" s="58"/>
      <c r="AD223" s="58">
        <f t="shared" ca="1" si="233"/>
        <v>0</v>
      </c>
      <c r="AE223" s="58">
        <f t="shared" si="246"/>
        <v>0</v>
      </c>
      <c r="AF223" s="58" t="str">
        <f>IF(G223="","0",VLOOKUP(G223,'登録データ（男）'!$V$4:$W$23,2,FALSE))</f>
        <v>0</v>
      </c>
      <c r="AG223" s="58" t="str">
        <f t="shared" si="234"/>
        <v>00</v>
      </c>
      <c r="AH223" s="58" t="str">
        <f>IF(G223="","0",IF(OR(RIGHT(G223,1)="m",RIGHT(G223,1)="H",RIGHT(G223,1)="W",RIGHT(G223,1)="C"),1,2))</f>
        <v>0</v>
      </c>
      <c r="AI223" s="58" t="str">
        <f t="shared" si="235"/>
        <v>000000</v>
      </c>
      <c r="AJ223" s="58" t="str">
        <f t="shared" ca="1" si="245"/>
        <v/>
      </c>
      <c r="AK223" s="58">
        <f t="shared" si="242"/>
        <v>0</v>
      </c>
      <c r="AL223" s="58" t="str">
        <f>IF(G223="","0",VALUE(VLOOKUP(G223,'登録データ（男）'!$V$4:$X$23,3,FALSE)))</f>
        <v>0</v>
      </c>
      <c r="AM223" s="58">
        <f t="shared" si="236"/>
        <v>0</v>
      </c>
      <c r="AN223" s="58">
        <f t="shared" si="243"/>
        <v>0</v>
      </c>
      <c r="AO223" s="58" t="str">
        <f ca="1">IF(OFFSET(B223,-MOD(ROW(B223),3),0)&lt;&gt;"",IF(RIGHT(G223,1)=")",VALUE(VLOOKUP(OFFSET(B223,-MOD(ROW(B223),3),0),'登録データ（女）'!B223,8,FALSE)),"0"),"0")</f>
        <v>0</v>
      </c>
      <c r="AP223" s="58">
        <f t="shared" ca="1" si="237"/>
        <v>0</v>
      </c>
      <c r="AQ223" s="58"/>
      <c r="AR223" s="58"/>
      <c r="AS223" s="58"/>
      <c r="AT223" s="58"/>
      <c r="AU223" s="58"/>
      <c r="AV223" s="58"/>
      <c r="AW223" s="58"/>
      <c r="AX223" s="58"/>
      <c r="BE223" s="58" t="str">
        <f>IF(B223="","",VLOOKUP(B223,'登録データ（女）'!$A$3:$L$402,8))</f>
        <v/>
      </c>
      <c r="BF223" s="58" t="str">
        <f>IF(B223="","",VLOOKUP(B223,'登録データ（女）'!$A$3:$L$402,11))</f>
        <v/>
      </c>
      <c r="BG223" s="58" t="str">
        <f t="shared" si="244"/>
        <v/>
      </c>
      <c r="BI223" s="58">
        <f t="shared" si="241"/>
        <v>0</v>
      </c>
    </row>
    <row r="224" spans="1:61" ht="18" customHeight="1" thickBot="1">
      <c r="A224" s="258"/>
      <c r="B224" s="434"/>
      <c r="C224" s="292"/>
      <c r="D224" s="292"/>
      <c r="E224" s="82" t="s">
        <v>461</v>
      </c>
      <c r="F224" s="78" t="s">
        <v>123</v>
      </c>
      <c r="G224" s="105"/>
      <c r="H224" s="175"/>
      <c r="I224" s="100"/>
      <c r="J224" s="64" t="str">
        <f t="shared" si="250"/>
        <v/>
      </c>
      <c r="K224" s="100"/>
      <c r="L224" s="64" t="str">
        <f t="shared" si="251"/>
        <v/>
      </c>
      <c r="M224" s="100"/>
      <c r="N224" s="100"/>
      <c r="O224" s="429"/>
      <c r="P224" s="430"/>
      <c r="Q224" s="431"/>
      <c r="R224" s="261"/>
      <c r="S224" s="298"/>
      <c r="V224" s="60"/>
      <c r="W224" s="58"/>
      <c r="X224" s="58"/>
      <c r="Y224" s="58"/>
      <c r="Z224" s="58"/>
      <c r="AA224" s="58"/>
      <c r="AB224" s="58"/>
      <c r="AC224" s="58"/>
      <c r="AD224" s="58">
        <f t="shared" ca="1" si="233"/>
        <v>0</v>
      </c>
      <c r="AE224" s="58">
        <f t="shared" si="246"/>
        <v>0</v>
      </c>
      <c r="AF224" s="58" t="str">
        <f>IF(G224="","0",VLOOKUP(G224,'登録データ（男）'!$V$4:$W$23,2,FALSE))</f>
        <v>0</v>
      </c>
      <c r="AG224" s="58" t="str">
        <f t="shared" si="234"/>
        <v>00</v>
      </c>
      <c r="AH224" s="58" t="str">
        <f>IF(G224="","0",IF(OR(RIGHT(G224,1)="m",RIGHT(G224,1)="H",RIGHT(G224,1)="W",RIGHT(G224,1)="C"),1,2))</f>
        <v>0</v>
      </c>
      <c r="AI224" s="58" t="str">
        <f t="shared" si="235"/>
        <v>000000</v>
      </c>
      <c r="AJ224" s="58" t="str">
        <f t="shared" ca="1" si="245"/>
        <v/>
      </c>
      <c r="AK224" s="58">
        <f t="shared" si="242"/>
        <v>0</v>
      </c>
      <c r="AL224" s="58" t="str">
        <f>IF(G224="","0",VALUE(VLOOKUP(G224,'登録データ（男）'!$V$4:$X$23,3,FALSE)))</f>
        <v>0</v>
      </c>
      <c r="AM224" s="58">
        <f t="shared" si="236"/>
        <v>0</v>
      </c>
      <c r="AN224" s="58">
        <f t="shared" si="243"/>
        <v>0</v>
      </c>
      <c r="AO224" s="58" t="str">
        <f ca="1">IF(OFFSET(B224,-MOD(ROW(B224),3),0)&lt;&gt;"",IF(RIGHT(G224,1)=")",VALUE(VLOOKUP(OFFSET(B224,-MOD(ROW(B224),3),0),'登録データ（女）'!B224,8,FALSE)),"0"),"0")</f>
        <v>0</v>
      </c>
      <c r="AP224" s="58">
        <f t="shared" ca="1" si="237"/>
        <v>0</v>
      </c>
      <c r="AQ224" s="58"/>
      <c r="AR224" s="58"/>
      <c r="AS224" s="58"/>
      <c r="AT224" s="58"/>
      <c r="AU224" s="58"/>
      <c r="AV224" s="58"/>
      <c r="AW224" s="58"/>
      <c r="AX224" s="58"/>
      <c r="BE224" s="58" t="str">
        <f>IF(B224="","",VLOOKUP(B224,'登録データ（女）'!$A$3:$L$402,8))</f>
        <v/>
      </c>
      <c r="BF224" s="58" t="str">
        <f>IF(B224="","",VLOOKUP(B224,'登録データ（女）'!$A$3:$L$402,11))</f>
        <v/>
      </c>
      <c r="BG224" s="58" t="str">
        <f t="shared" si="244"/>
        <v/>
      </c>
      <c r="BI224" s="58">
        <f t="shared" si="241"/>
        <v>0</v>
      </c>
    </row>
    <row r="225" spans="1:61" ht="18" customHeight="1" thickTop="1">
      <c r="A225" s="257">
        <v>70</v>
      </c>
      <c r="B225" s="432"/>
      <c r="C225" s="290" t="str">
        <f>IF(B225="","",VLOOKUP(B225,'登録データ（女）'!$A$3:$X$2000,2,FALSE))</f>
        <v/>
      </c>
      <c r="D225" s="290" t="str">
        <f>IF(B225="","",VLOOKUP(B225,'登録データ（女）'!$A$3:$X$2000,3,FALSE))</f>
        <v/>
      </c>
      <c r="E225" s="74" t="str">
        <f>IF(B225="","",VLOOKUP(B225,'登録データ（女）'!$A$3:$X$2000,7,FALSE))</f>
        <v/>
      </c>
      <c r="F225" s="72" t="s">
        <v>121</v>
      </c>
      <c r="G225" s="104"/>
      <c r="H225" s="17"/>
      <c r="I225" s="106"/>
      <c r="J225" s="107" t="str">
        <f t="shared" si="250"/>
        <v/>
      </c>
      <c r="K225" s="106"/>
      <c r="L225" s="107" t="str">
        <f t="shared" si="251"/>
        <v/>
      </c>
      <c r="M225" s="106"/>
      <c r="N225" s="106"/>
      <c r="O225" s="247"/>
      <c r="P225" s="248"/>
      <c r="Q225" s="248"/>
      <c r="R225" s="259"/>
      <c r="S225" s="296"/>
      <c r="V225" s="60"/>
      <c r="W225" s="58">
        <f>IF(B225="",0,IF(VLOOKUP(B225,'登録データ（女）'!$A$3:$AT$2000,28,FALSE)=1,0,1))</f>
        <v>0</v>
      </c>
      <c r="X225" s="58">
        <f>IF(B225="",1,0)</f>
        <v>1</v>
      </c>
      <c r="Y225" s="58">
        <f>IF(C225="",1,0)</f>
        <v>1</v>
      </c>
      <c r="Z225" s="58">
        <f>IF(D225="",1,0)</f>
        <v>1</v>
      </c>
      <c r="AA225" s="58">
        <f>IF(E225="",1,0)</f>
        <v>1</v>
      </c>
      <c r="AB225" s="58">
        <f>IF(E226="",1,0)</f>
        <v>1</v>
      </c>
      <c r="AC225" s="58">
        <f>SUM(X225:AB225)</f>
        <v>5</v>
      </c>
      <c r="AD225" s="58">
        <f t="shared" ca="1" si="233"/>
        <v>0</v>
      </c>
      <c r="AE225" s="58">
        <f t="shared" si="246"/>
        <v>0</v>
      </c>
      <c r="AF225" s="58" t="str">
        <f>IF(G225="","0",VLOOKUP(G225,'登録データ（男）'!$V$4:$W$23,2,FALSE))</f>
        <v>0</v>
      </c>
      <c r="AG225" s="58" t="str">
        <f t="shared" si="234"/>
        <v>00</v>
      </c>
      <c r="AH225" s="58" t="str">
        <f>IF(G225="","0",IF(OR(RIGHT(G225,1)="m",RIGHT(G225,1)="H",RIGHT(G225,1)="W",RIGHT(G225,1)="C",RIGHT(G225,1)=")"),1,2))</f>
        <v>0</v>
      </c>
      <c r="AI225" s="58" t="str">
        <f t="shared" si="235"/>
        <v>000000</v>
      </c>
      <c r="AJ225" s="58" t="str">
        <f t="shared" ca="1" si="245"/>
        <v/>
      </c>
      <c r="AK225" s="58">
        <f t="shared" si="242"/>
        <v>0</v>
      </c>
      <c r="AL225" s="58" t="str">
        <f>IF(G225="","0",VALUE(VLOOKUP(G225,'登録データ（男）'!$V$4:$X$23,3,FALSE)))</f>
        <v>0</v>
      </c>
      <c r="AM225" s="58">
        <f t="shared" si="236"/>
        <v>0</v>
      </c>
      <c r="AN225" s="58">
        <f t="shared" si="243"/>
        <v>0</v>
      </c>
      <c r="AO225" s="58" t="str">
        <f ca="1">IF(OFFSET(B225,-MOD(ROW(B225),3),0)&lt;&gt;"",IF(RIGHT(G225,1)=")",VALUE(VLOOKUP(OFFSET(B225,-MOD(ROW(B225),3),0),'登録データ（女）'!B225,8,FALSE)),"0"),"0")</f>
        <v>0</v>
      </c>
      <c r="AP225" s="58">
        <f t="shared" ca="1" si="237"/>
        <v>0</v>
      </c>
      <c r="AQ225" s="58" t="str">
        <f t="shared" ref="AQ225" si="261">IF(AR225="","",RANK(AR225,$AR$18:$AR$467,1))</f>
        <v/>
      </c>
      <c r="AR225" s="58" t="str">
        <f>IF(R225="","",B225)</f>
        <v/>
      </c>
      <c r="AS225" s="58" t="str">
        <f t="shared" ref="AS225" si="262">IF(AT225="","",RANK(AT225,$AT$18:$AT$467,1))</f>
        <v/>
      </c>
      <c r="AT225" s="58" t="str">
        <f>IF(S225="","",B225)</f>
        <v/>
      </c>
      <c r="AU225" s="58" t="str">
        <f t="shared" ref="AU225" si="263">IF(AV225="","",RANK(AV225,$AV$18:$AV$467,1))</f>
        <v/>
      </c>
      <c r="AV225" s="58" t="str">
        <f>IF(OR(G225="七種競技",G226="七種競技",G227="七種競技"),B225,"")</f>
        <v/>
      </c>
      <c r="AW225" s="58"/>
      <c r="AX225" s="58">
        <f>B225</f>
        <v>0</v>
      </c>
      <c r="BE225" s="58" t="str">
        <f>IF(B225="","",VLOOKUP(B225,'登録データ（女）'!$A$3:$L$402,8))</f>
        <v/>
      </c>
      <c r="BF225" s="58" t="str">
        <f>IF(B225="","",VLOOKUP(B225,'登録データ（女）'!$A$3:$L$402,11))</f>
        <v/>
      </c>
      <c r="BG225" s="58" t="str">
        <f t="shared" si="244"/>
        <v/>
      </c>
      <c r="BI225" s="58">
        <f t="shared" si="241"/>
        <v>0</v>
      </c>
    </row>
    <row r="226" spans="1:61" ht="18" customHeight="1">
      <c r="A226" s="250"/>
      <c r="B226" s="433"/>
      <c r="C226" s="291"/>
      <c r="D226" s="291"/>
      <c r="E226" s="169"/>
      <c r="F226" s="58" t="s">
        <v>122</v>
      </c>
      <c r="G226" s="104"/>
      <c r="H226" s="17"/>
      <c r="I226" s="101"/>
      <c r="J226" s="107" t="str">
        <f t="shared" si="250"/>
        <v/>
      </c>
      <c r="K226" s="106"/>
      <c r="L226" s="107" t="str">
        <f t="shared" si="251"/>
        <v/>
      </c>
      <c r="M226" s="101"/>
      <c r="N226" s="101"/>
      <c r="O226" s="275"/>
      <c r="P226" s="276"/>
      <c r="Q226" s="276"/>
      <c r="R226" s="260"/>
      <c r="S226" s="297"/>
      <c r="V226" s="60"/>
      <c r="W226" s="58"/>
      <c r="X226" s="58"/>
      <c r="Y226" s="58"/>
      <c r="Z226" s="58"/>
      <c r="AA226" s="58"/>
      <c r="AB226" s="58"/>
      <c r="AC226" s="58"/>
      <c r="AD226" s="58">
        <f t="shared" ca="1" si="233"/>
        <v>0</v>
      </c>
      <c r="AE226" s="58">
        <f t="shared" si="246"/>
        <v>0</v>
      </c>
      <c r="AF226" s="58" t="str">
        <f>IF(G226="","0",VLOOKUP(G226,'登録データ（男）'!$V$4:$W$23,2,FALSE))</f>
        <v>0</v>
      </c>
      <c r="AG226" s="58" t="str">
        <f t="shared" si="234"/>
        <v>00</v>
      </c>
      <c r="AH226" s="58" t="str">
        <f>IF(G226="","0",IF(OR(RIGHT(G226,1)="m",RIGHT(G226,1)="H",RIGHT(G226,1)="W",RIGHT(G226,1)="C"),1,2))</f>
        <v>0</v>
      </c>
      <c r="AI226" s="58" t="str">
        <f t="shared" si="235"/>
        <v>000000</v>
      </c>
      <c r="AJ226" s="58" t="str">
        <f t="shared" ca="1" si="245"/>
        <v/>
      </c>
      <c r="AK226" s="58">
        <f t="shared" si="242"/>
        <v>0</v>
      </c>
      <c r="AL226" s="58" t="str">
        <f>IF(G226="","0",VALUE(VLOOKUP(G226,'登録データ（男）'!$V$4:$X$23,3,FALSE)))</f>
        <v>0</v>
      </c>
      <c r="AM226" s="58">
        <f t="shared" si="236"/>
        <v>0</v>
      </c>
      <c r="AN226" s="58">
        <f t="shared" si="243"/>
        <v>0</v>
      </c>
      <c r="AO226" s="58" t="str">
        <f ca="1">IF(OFFSET(B226,-MOD(ROW(B226),3),0)&lt;&gt;"",IF(RIGHT(G226,1)=")",VALUE(VLOOKUP(OFFSET(B226,-MOD(ROW(B226),3),0),'登録データ（女）'!B226,8,FALSE)),"0"),"0")</f>
        <v>0</v>
      </c>
      <c r="AP226" s="58">
        <f t="shared" ca="1" si="237"/>
        <v>0</v>
      </c>
      <c r="AQ226" s="58"/>
      <c r="AR226" s="58"/>
      <c r="AS226" s="58"/>
      <c r="AT226" s="58"/>
      <c r="AU226" s="58"/>
      <c r="AV226" s="58"/>
      <c r="AW226" s="58"/>
      <c r="AX226" s="58"/>
      <c r="BE226" s="58" t="str">
        <f>IF(B226="","",VLOOKUP(B226,'登録データ（女）'!$A$3:$L$402,8))</f>
        <v/>
      </c>
      <c r="BF226" s="58" t="str">
        <f>IF(B226="","",VLOOKUP(B226,'登録データ（女）'!$A$3:$L$402,11))</f>
        <v/>
      </c>
      <c r="BG226" s="58" t="str">
        <f t="shared" si="244"/>
        <v/>
      </c>
      <c r="BI226" s="58">
        <f t="shared" si="241"/>
        <v>0</v>
      </c>
    </row>
    <row r="227" spans="1:61" ht="18.75" customHeight="1" thickBot="1">
      <c r="A227" s="258"/>
      <c r="B227" s="434"/>
      <c r="C227" s="292"/>
      <c r="D227" s="292"/>
      <c r="E227" s="82" t="s">
        <v>461</v>
      </c>
      <c r="F227" s="78" t="s">
        <v>123</v>
      </c>
      <c r="G227" s="105"/>
      <c r="H227" s="175"/>
      <c r="I227" s="100"/>
      <c r="J227" s="64" t="str">
        <f t="shared" si="250"/>
        <v/>
      </c>
      <c r="K227" s="100"/>
      <c r="L227" s="64" t="str">
        <f t="shared" si="251"/>
        <v/>
      </c>
      <c r="M227" s="100"/>
      <c r="N227" s="100"/>
      <c r="O227" s="429"/>
      <c r="P227" s="430"/>
      <c r="Q227" s="431"/>
      <c r="R227" s="261"/>
      <c r="S227" s="298"/>
      <c r="V227" s="60"/>
      <c r="W227" s="58"/>
      <c r="X227" s="58"/>
      <c r="Y227" s="58"/>
      <c r="Z227" s="58"/>
      <c r="AA227" s="58"/>
      <c r="AB227" s="58"/>
      <c r="AC227" s="58"/>
      <c r="AD227" s="58">
        <f t="shared" ca="1" si="233"/>
        <v>0</v>
      </c>
      <c r="AE227" s="58">
        <f t="shared" si="246"/>
        <v>0</v>
      </c>
      <c r="AF227" s="58" t="str">
        <f>IF(G227="","0",VLOOKUP(G227,'登録データ（男）'!$V$4:$W$23,2,FALSE))</f>
        <v>0</v>
      </c>
      <c r="AG227" s="58" t="str">
        <f t="shared" si="234"/>
        <v>00</v>
      </c>
      <c r="AH227" s="58" t="str">
        <f>IF(G227="","0",IF(OR(RIGHT(G227,1)="m",RIGHT(G227,1)="H",RIGHT(G227,1)="W",RIGHT(G227,1)="C"),1,2))</f>
        <v>0</v>
      </c>
      <c r="AI227" s="58" t="str">
        <f t="shared" si="235"/>
        <v>000000</v>
      </c>
      <c r="AJ227" s="58" t="str">
        <f t="shared" ca="1" si="245"/>
        <v/>
      </c>
      <c r="AK227" s="58">
        <f t="shared" si="242"/>
        <v>0</v>
      </c>
      <c r="AL227" s="58" t="str">
        <f>IF(G227="","0",VALUE(VLOOKUP(G227,'登録データ（男）'!$V$4:$X$23,3,FALSE)))</f>
        <v>0</v>
      </c>
      <c r="AM227" s="58">
        <f t="shared" si="236"/>
        <v>0</v>
      </c>
      <c r="AN227" s="58">
        <f t="shared" si="243"/>
        <v>0</v>
      </c>
      <c r="AO227" s="58" t="str">
        <f ca="1">IF(OFFSET(B227,-MOD(ROW(B227),3),0)&lt;&gt;"",IF(RIGHT(G227,1)=")",VALUE(VLOOKUP(OFFSET(B227,-MOD(ROW(B227),3),0),'登録データ（女）'!B227,8,FALSE)),"0"),"0")</f>
        <v>0</v>
      </c>
      <c r="AP227" s="58">
        <f t="shared" ca="1" si="237"/>
        <v>0</v>
      </c>
      <c r="AQ227" s="58"/>
      <c r="AR227" s="58"/>
      <c r="AS227" s="58"/>
      <c r="AT227" s="58"/>
      <c r="AU227" s="58"/>
      <c r="AV227" s="58"/>
      <c r="AW227" s="58"/>
      <c r="AX227" s="58"/>
      <c r="BE227" s="58" t="str">
        <f>IF(B227="","",VLOOKUP(B227,'登録データ（女）'!$A$3:$L$402,8))</f>
        <v/>
      </c>
      <c r="BF227" s="58" t="str">
        <f>IF(B227="","",VLOOKUP(B227,'登録データ（女）'!$A$3:$L$402,11))</f>
        <v/>
      </c>
      <c r="BG227" s="58" t="str">
        <f t="shared" si="244"/>
        <v/>
      </c>
      <c r="BI227" s="58">
        <f t="shared" si="241"/>
        <v>0</v>
      </c>
    </row>
    <row r="228" spans="1:61" ht="18.75" customHeight="1" thickTop="1">
      <c r="A228" s="257">
        <v>71</v>
      </c>
      <c r="B228" s="432"/>
      <c r="C228" s="290" t="str">
        <f>IF(B228="","",VLOOKUP(B228,'登録データ（女）'!$A$3:$X$2000,2,FALSE))</f>
        <v/>
      </c>
      <c r="D228" s="290" t="str">
        <f>IF(B228="","",VLOOKUP(B228,'登録データ（女）'!$A$3:$X$2000,3,FALSE))</f>
        <v/>
      </c>
      <c r="E228" s="74" t="str">
        <f>IF(B228="","",VLOOKUP(B228,'登録データ（女）'!$A$3:$X$2000,7,FALSE))</f>
        <v/>
      </c>
      <c r="F228" s="72" t="s">
        <v>121</v>
      </c>
      <c r="G228" s="104"/>
      <c r="H228" s="17"/>
      <c r="I228" s="106"/>
      <c r="J228" s="107" t="str">
        <f t="shared" si="250"/>
        <v/>
      </c>
      <c r="K228" s="106"/>
      <c r="L228" s="107" t="str">
        <f t="shared" si="251"/>
        <v/>
      </c>
      <c r="M228" s="106"/>
      <c r="N228" s="106"/>
      <c r="O228" s="247"/>
      <c r="P228" s="248"/>
      <c r="Q228" s="248"/>
      <c r="R228" s="259"/>
      <c r="S228" s="296"/>
      <c r="V228" s="60"/>
      <c r="W228" s="58">
        <f>IF(B228="",0,IF(VLOOKUP(B228,'登録データ（女）'!$A$3:$AT$2000,28,FALSE)=1,0,1))</f>
        <v>0</v>
      </c>
      <c r="X228" s="58">
        <f>IF(B228="",1,0)</f>
        <v>1</v>
      </c>
      <c r="Y228" s="58">
        <f>IF(C228="",1,0)</f>
        <v>1</v>
      </c>
      <c r="Z228" s="58">
        <f>IF(D228="",1,0)</f>
        <v>1</v>
      </c>
      <c r="AA228" s="58">
        <f>IF(E228="",1,0)</f>
        <v>1</v>
      </c>
      <c r="AB228" s="58">
        <f>IF(E229="",1,0)</f>
        <v>1</v>
      </c>
      <c r="AC228" s="58">
        <f>SUM(X228:AB228)</f>
        <v>5</v>
      </c>
      <c r="AD228" s="58">
        <f t="shared" ca="1" si="233"/>
        <v>0</v>
      </c>
      <c r="AE228" s="58">
        <f t="shared" si="246"/>
        <v>0</v>
      </c>
      <c r="AF228" s="58" t="str">
        <f>IF(G228="","0",VLOOKUP(G228,'登録データ（男）'!$V$4:$W$23,2,FALSE))</f>
        <v>0</v>
      </c>
      <c r="AG228" s="58" t="str">
        <f t="shared" si="234"/>
        <v>00</v>
      </c>
      <c r="AH228" s="58" t="str">
        <f>IF(G228="","0",IF(OR(RIGHT(G228,1)="m",RIGHT(G228,1)="H",RIGHT(G228,1)="W",RIGHT(G228,1)="C",RIGHT(G228,1)=")"),1,2))</f>
        <v>0</v>
      </c>
      <c r="AI228" s="58" t="str">
        <f t="shared" si="235"/>
        <v>000000</v>
      </c>
      <c r="AJ228" s="58" t="str">
        <f t="shared" ca="1" si="245"/>
        <v/>
      </c>
      <c r="AK228" s="58">
        <f t="shared" si="242"/>
        <v>0</v>
      </c>
      <c r="AL228" s="58" t="str">
        <f>IF(G228="","0",VALUE(VLOOKUP(G228,'登録データ（男）'!$V$4:$X$23,3,FALSE)))</f>
        <v>0</v>
      </c>
      <c r="AM228" s="58">
        <f t="shared" si="236"/>
        <v>0</v>
      </c>
      <c r="AN228" s="58">
        <f t="shared" si="243"/>
        <v>0</v>
      </c>
      <c r="AO228" s="58" t="str">
        <f ca="1">IF(OFFSET(B228,-MOD(ROW(B228),3),0)&lt;&gt;"",IF(RIGHT(G228,1)=")",VALUE(VLOOKUP(OFFSET(B228,-MOD(ROW(B228),3),0),'登録データ（女）'!B228,8,FALSE)),"0"),"0")</f>
        <v>0</v>
      </c>
      <c r="AP228" s="58">
        <f t="shared" ca="1" si="237"/>
        <v>0</v>
      </c>
      <c r="AQ228" s="58" t="str">
        <f t="shared" ref="AQ228" si="264">IF(AR228="","",RANK(AR228,$AR$18:$AR$467,1))</f>
        <v/>
      </c>
      <c r="AR228" s="58" t="str">
        <f>IF(R228="","",B228)</f>
        <v/>
      </c>
      <c r="AS228" s="58" t="str">
        <f t="shared" ref="AS228" si="265">IF(AT228="","",RANK(AT228,$AT$18:$AT$467,1))</f>
        <v/>
      </c>
      <c r="AT228" s="58" t="str">
        <f>IF(S228="","",B228)</f>
        <v/>
      </c>
      <c r="AU228" s="58" t="str">
        <f t="shared" ref="AU228" si="266">IF(AV228="","",RANK(AV228,$AV$18:$AV$467,1))</f>
        <v/>
      </c>
      <c r="AV228" s="58" t="str">
        <f>IF(OR(G228="七種競技",G229="七種競技",G230="七種競技"),B228,"")</f>
        <v/>
      </c>
      <c r="AW228" s="58"/>
      <c r="AX228" s="58">
        <f>B228</f>
        <v>0</v>
      </c>
      <c r="BE228" s="58" t="str">
        <f>IF(B228="","",VLOOKUP(B228,'登録データ（女）'!$A$3:$L$402,8))</f>
        <v/>
      </c>
      <c r="BF228" s="58" t="str">
        <f>IF(B228="","",VLOOKUP(B228,'登録データ（女）'!$A$3:$L$402,11))</f>
        <v/>
      </c>
      <c r="BG228" s="58" t="str">
        <f t="shared" si="244"/>
        <v/>
      </c>
      <c r="BI228" s="58">
        <f t="shared" si="241"/>
        <v>0</v>
      </c>
    </row>
    <row r="229" spans="1:61" ht="18.75" customHeight="1">
      <c r="A229" s="250"/>
      <c r="B229" s="433"/>
      <c r="C229" s="291"/>
      <c r="D229" s="291"/>
      <c r="E229" s="169"/>
      <c r="F229" s="58" t="s">
        <v>122</v>
      </c>
      <c r="G229" s="104"/>
      <c r="H229" s="17"/>
      <c r="I229" s="101"/>
      <c r="J229" s="107" t="str">
        <f t="shared" si="250"/>
        <v/>
      </c>
      <c r="K229" s="106"/>
      <c r="L229" s="107" t="str">
        <f t="shared" si="251"/>
        <v/>
      </c>
      <c r="M229" s="101"/>
      <c r="N229" s="101"/>
      <c r="O229" s="275"/>
      <c r="P229" s="276"/>
      <c r="Q229" s="276"/>
      <c r="R229" s="260"/>
      <c r="S229" s="297"/>
      <c r="V229" s="60"/>
      <c r="W229" s="58"/>
      <c r="X229" s="58"/>
      <c r="Y229" s="58"/>
      <c r="Z229" s="58"/>
      <c r="AA229" s="58"/>
      <c r="AB229" s="58"/>
      <c r="AC229" s="58"/>
      <c r="AD229" s="58">
        <f t="shared" ca="1" si="233"/>
        <v>0</v>
      </c>
      <c r="AE229" s="58">
        <f t="shared" si="246"/>
        <v>0</v>
      </c>
      <c r="AF229" s="58" t="str">
        <f>IF(G229="","0",VLOOKUP(G229,'登録データ（男）'!$V$4:$W$23,2,FALSE))</f>
        <v>0</v>
      </c>
      <c r="AG229" s="58" t="str">
        <f t="shared" si="234"/>
        <v>00</v>
      </c>
      <c r="AH229" s="58" t="str">
        <f>IF(G229="","0",IF(OR(RIGHT(G229,1)="m",RIGHT(G229,1)="H",RIGHT(G229,1)="W",RIGHT(G229,1)="C"),1,2))</f>
        <v>0</v>
      </c>
      <c r="AI229" s="58" t="str">
        <f t="shared" si="235"/>
        <v>000000</v>
      </c>
      <c r="AJ229" s="58" t="str">
        <f t="shared" ca="1" si="245"/>
        <v/>
      </c>
      <c r="AK229" s="58">
        <f t="shared" si="242"/>
        <v>0</v>
      </c>
      <c r="AL229" s="58" t="str">
        <f>IF(G229="","0",VALUE(VLOOKUP(G229,'登録データ（男）'!$V$4:$X$23,3,FALSE)))</f>
        <v>0</v>
      </c>
      <c r="AM229" s="58">
        <f t="shared" si="236"/>
        <v>0</v>
      </c>
      <c r="AN229" s="58">
        <f t="shared" si="243"/>
        <v>0</v>
      </c>
      <c r="AO229" s="58" t="str">
        <f ca="1">IF(OFFSET(B229,-MOD(ROW(B229),3),0)&lt;&gt;"",IF(RIGHT(G229,1)=")",VALUE(VLOOKUP(OFFSET(B229,-MOD(ROW(B229),3),0),'登録データ（女）'!B229,8,FALSE)),"0"),"0")</f>
        <v>0</v>
      </c>
      <c r="AP229" s="58">
        <f t="shared" ca="1" si="237"/>
        <v>0</v>
      </c>
      <c r="AQ229" s="58"/>
      <c r="AR229" s="58"/>
      <c r="AS229" s="58"/>
      <c r="AT229" s="58"/>
      <c r="AU229" s="58"/>
      <c r="AV229" s="58"/>
      <c r="AW229" s="58"/>
      <c r="AX229" s="58"/>
      <c r="BE229" s="58" t="str">
        <f>IF(B229="","",VLOOKUP(B229,'登録データ（女）'!$A$3:$L$402,8))</f>
        <v/>
      </c>
      <c r="BF229" s="58" t="str">
        <f>IF(B229="","",VLOOKUP(B229,'登録データ（女）'!$A$3:$L$402,11))</f>
        <v/>
      </c>
      <c r="BG229" s="58" t="str">
        <f t="shared" si="244"/>
        <v/>
      </c>
      <c r="BI229" s="58">
        <f t="shared" si="241"/>
        <v>0</v>
      </c>
    </row>
    <row r="230" spans="1:61" ht="18.75" customHeight="1" thickBot="1">
      <c r="A230" s="258"/>
      <c r="B230" s="434"/>
      <c r="C230" s="292"/>
      <c r="D230" s="292"/>
      <c r="E230" s="82" t="s">
        <v>461</v>
      </c>
      <c r="F230" s="78" t="s">
        <v>123</v>
      </c>
      <c r="G230" s="105"/>
      <c r="H230" s="175"/>
      <c r="I230" s="100"/>
      <c r="J230" s="64" t="str">
        <f t="shared" si="250"/>
        <v/>
      </c>
      <c r="K230" s="100"/>
      <c r="L230" s="64" t="str">
        <f t="shared" si="251"/>
        <v/>
      </c>
      <c r="M230" s="100"/>
      <c r="N230" s="100"/>
      <c r="O230" s="429"/>
      <c r="P230" s="430"/>
      <c r="Q230" s="431"/>
      <c r="R230" s="261"/>
      <c r="S230" s="298"/>
      <c r="V230" s="60"/>
      <c r="W230" s="58"/>
      <c r="X230" s="58"/>
      <c r="Y230" s="58"/>
      <c r="Z230" s="58"/>
      <c r="AA230" s="58"/>
      <c r="AB230" s="58"/>
      <c r="AC230" s="58"/>
      <c r="AD230" s="58">
        <f t="shared" ca="1" si="233"/>
        <v>0</v>
      </c>
      <c r="AE230" s="58">
        <f t="shared" si="246"/>
        <v>0</v>
      </c>
      <c r="AF230" s="58" t="str">
        <f>IF(G230="","0",VLOOKUP(G230,'登録データ（男）'!$V$4:$W$23,2,FALSE))</f>
        <v>0</v>
      </c>
      <c r="AG230" s="58" t="str">
        <f t="shared" si="234"/>
        <v>00</v>
      </c>
      <c r="AH230" s="58" t="str">
        <f>IF(G230="","0",IF(OR(RIGHT(G230,1)="m",RIGHT(G230,1)="H",RIGHT(G230,1)="W",RIGHT(G230,1)="C"),1,2))</f>
        <v>0</v>
      </c>
      <c r="AI230" s="58" t="str">
        <f t="shared" si="235"/>
        <v>000000</v>
      </c>
      <c r="AJ230" s="58" t="str">
        <f t="shared" ca="1" si="245"/>
        <v/>
      </c>
      <c r="AK230" s="58">
        <f t="shared" si="242"/>
        <v>0</v>
      </c>
      <c r="AL230" s="58" t="str">
        <f>IF(G230="","0",VALUE(VLOOKUP(G230,'登録データ（男）'!$V$4:$X$23,3,FALSE)))</f>
        <v>0</v>
      </c>
      <c r="AM230" s="58">
        <f t="shared" si="236"/>
        <v>0</v>
      </c>
      <c r="AN230" s="58">
        <f t="shared" si="243"/>
        <v>0</v>
      </c>
      <c r="AO230" s="58" t="str">
        <f ca="1">IF(OFFSET(B230,-MOD(ROW(B230),3),0)&lt;&gt;"",IF(RIGHT(G230,1)=")",VALUE(VLOOKUP(OFFSET(B230,-MOD(ROW(B230),3),0),'登録データ（女）'!B230,8,FALSE)),"0"),"0")</f>
        <v>0</v>
      </c>
      <c r="AP230" s="58">
        <f t="shared" ca="1" si="237"/>
        <v>0</v>
      </c>
      <c r="AQ230" s="58"/>
      <c r="AR230" s="58"/>
      <c r="AS230" s="58"/>
      <c r="AT230" s="58"/>
      <c r="AU230" s="58"/>
      <c r="AV230" s="58"/>
      <c r="AW230" s="58"/>
      <c r="AX230" s="58"/>
      <c r="BE230" s="58" t="str">
        <f>IF(B230="","",VLOOKUP(B230,'登録データ（女）'!$A$3:$L$402,8))</f>
        <v/>
      </c>
      <c r="BF230" s="58" t="str">
        <f>IF(B230="","",VLOOKUP(B230,'登録データ（女）'!$A$3:$L$402,11))</f>
        <v/>
      </c>
      <c r="BG230" s="58" t="str">
        <f t="shared" si="244"/>
        <v/>
      </c>
      <c r="BI230" s="58">
        <f t="shared" si="241"/>
        <v>0</v>
      </c>
    </row>
    <row r="231" spans="1:61" ht="18" customHeight="1" thickTop="1">
      <c r="A231" s="257">
        <v>72</v>
      </c>
      <c r="B231" s="432"/>
      <c r="C231" s="290" t="str">
        <f>IF(B231="","",VLOOKUP(B231,'登録データ（女）'!$A$3:$X$2000,2,FALSE))</f>
        <v/>
      </c>
      <c r="D231" s="290" t="str">
        <f>IF(B231="","",VLOOKUP(B231,'登録データ（女）'!$A$3:$X$2000,3,FALSE))</f>
        <v/>
      </c>
      <c r="E231" s="74" t="str">
        <f>IF(B231="","",VLOOKUP(B231,'登録データ（女）'!$A$3:$X$2000,7,FALSE))</f>
        <v/>
      </c>
      <c r="F231" s="72" t="s">
        <v>121</v>
      </c>
      <c r="G231" s="104"/>
      <c r="H231" s="17"/>
      <c r="I231" s="106"/>
      <c r="J231" s="107" t="str">
        <f t="shared" si="250"/>
        <v/>
      </c>
      <c r="K231" s="106"/>
      <c r="L231" s="107" t="str">
        <f t="shared" si="251"/>
        <v/>
      </c>
      <c r="M231" s="106"/>
      <c r="N231" s="106"/>
      <c r="O231" s="247"/>
      <c r="P231" s="248"/>
      <c r="Q231" s="248"/>
      <c r="R231" s="259"/>
      <c r="S231" s="296"/>
      <c r="V231" s="60"/>
      <c r="W231" s="58">
        <f>IF(B231="",0,IF(VLOOKUP(B231,'登録データ（女）'!$A$3:$AT$2000,28,FALSE)=1,0,1))</f>
        <v>0</v>
      </c>
      <c r="X231" s="58">
        <f>IF(B231="",1,0)</f>
        <v>1</v>
      </c>
      <c r="Y231" s="58">
        <f>IF(C231="",1,0)</f>
        <v>1</v>
      </c>
      <c r="Z231" s="58">
        <f>IF(D231="",1,0)</f>
        <v>1</v>
      </c>
      <c r="AA231" s="58">
        <f>IF(E231="",1,0)</f>
        <v>1</v>
      </c>
      <c r="AB231" s="58">
        <f>IF(E232="",1,0)</f>
        <v>1</v>
      </c>
      <c r="AC231" s="58">
        <f>SUM(X231:AB231)</f>
        <v>5</v>
      </c>
      <c r="AD231" s="58">
        <f t="shared" ca="1" si="233"/>
        <v>0</v>
      </c>
      <c r="AE231" s="58">
        <f t="shared" si="246"/>
        <v>0</v>
      </c>
      <c r="AF231" s="58" t="str">
        <f>IF(G231="","0",VLOOKUP(G231,'登録データ（男）'!$V$4:$W$23,2,FALSE))</f>
        <v>0</v>
      </c>
      <c r="AG231" s="58" t="str">
        <f t="shared" si="234"/>
        <v>00</v>
      </c>
      <c r="AH231" s="58" t="str">
        <f>IF(G231="","0",IF(OR(RIGHT(G231,1)="m",RIGHT(G231,1)="H",RIGHT(G231,1)="W",RIGHT(G231,1)="C",RIGHT(G231,1)=")"),1,2))</f>
        <v>0</v>
      </c>
      <c r="AI231" s="58" t="str">
        <f t="shared" si="235"/>
        <v>000000</v>
      </c>
      <c r="AJ231" s="58" t="str">
        <f t="shared" ca="1" si="245"/>
        <v/>
      </c>
      <c r="AK231" s="58">
        <f t="shared" si="242"/>
        <v>0</v>
      </c>
      <c r="AL231" s="58" t="str">
        <f>IF(G231="","0",VALUE(VLOOKUP(G231,'登録データ（男）'!$V$4:$X$23,3,FALSE)))</f>
        <v>0</v>
      </c>
      <c r="AM231" s="58">
        <f t="shared" si="236"/>
        <v>0</v>
      </c>
      <c r="AN231" s="58">
        <f t="shared" si="243"/>
        <v>0</v>
      </c>
      <c r="AO231" s="58" t="str">
        <f ca="1">IF(OFFSET(B231,-MOD(ROW(B231),3),0)&lt;&gt;"",IF(RIGHT(G231,1)=")",VALUE(VLOOKUP(OFFSET(B231,-MOD(ROW(B231),3),0),'登録データ（女）'!B231,8,FALSE)),"0"),"0")</f>
        <v>0</v>
      </c>
      <c r="AP231" s="58">
        <f t="shared" ca="1" si="237"/>
        <v>0</v>
      </c>
      <c r="AQ231" s="58" t="str">
        <f t="shared" ref="AQ231" si="267">IF(AR231="","",RANK(AR231,$AR$18:$AR$467,1))</f>
        <v/>
      </c>
      <c r="AR231" s="58" t="str">
        <f>IF(R231="","",B231)</f>
        <v/>
      </c>
      <c r="AS231" s="58" t="str">
        <f t="shared" ref="AS231" si="268">IF(AT231="","",RANK(AT231,$AT$18:$AT$467,1))</f>
        <v/>
      </c>
      <c r="AT231" s="58" t="str">
        <f>IF(S231="","",B231)</f>
        <v/>
      </c>
      <c r="AU231" s="58" t="str">
        <f t="shared" ref="AU231" si="269">IF(AV231="","",RANK(AV231,$AV$18:$AV$467,1))</f>
        <v/>
      </c>
      <c r="AV231" s="58" t="str">
        <f>IF(OR(G231="七種競技",G232="七種競技",G233="七種競技"),B231,"")</f>
        <v/>
      </c>
      <c r="AW231" s="58"/>
      <c r="AX231" s="58">
        <f>B231</f>
        <v>0</v>
      </c>
      <c r="BE231" s="58" t="str">
        <f>IF(B231="","",VLOOKUP(B231,'登録データ（女）'!$A$3:$L$402,8))</f>
        <v/>
      </c>
      <c r="BF231" s="58" t="str">
        <f>IF(B231="","",VLOOKUP(B231,'登録データ（女）'!$A$3:$L$402,11))</f>
        <v/>
      </c>
      <c r="BG231" s="58" t="str">
        <f t="shared" si="244"/>
        <v/>
      </c>
      <c r="BI231" s="58">
        <f t="shared" si="241"/>
        <v>0</v>
      </c>
    </row>
    <row r="232" spans="1:61" ht="18" customHeight="1">
      <c r="A232" s="250"/>
      <c r="B232" s="433"/>
      <c r="C232" s="291"/>
      <c r="D232" s="291"/>
      <c r="E232" s="169"/>
      <c r="F232" s="58" t="s">
        <v>122</v>
      </c>
      <c r="G232" s="104"/>
      <c r="H232" s="17"/>
      <c r="I232" s="101"/>
      <c r="J232" s="107" t="str">
        <f t="shared" si="250"/>
        <v/>
      </c>
      <c r="K232" s="106"/>
      <c r="L232" s="107" t="str">
        <f t="shared" si="251"/>
        <v/>
      </c>
      <c r="M232" s="101"/>
      <c r="N232" s="101"/>
      <c r="O232" s="275"/>
      <c r="P232" s="276"/>
      <c r="Q232" s="276"/>
      <c r="R232" s="260"/>
      <c r="S232" s="297"/>
      <c r="V232" s="60"/>
      <c r="W232" s="58"/>
      <c r="X232" s="58"/>
      <c r="Y232" s="58"/>
      <c r="Z232" s="58"/>
      <c r="AA232" s="58"/>
      <c r="AB232" s="58"/>
      <c r="AC232" s="58"/>
      <c r="AD232" s="58">
        <f t="shared" ca="1" si="233"/>
        <v>0</v>
      </c>
      <c r="AE232" s="58">
        <f t="shared" si="246"/>
        <v>0</v>
      </c>
      <c r="AF232" s="58" t="str">
        <f>IF(G232="","0",VLOOKUP(G232,'登録データ（男）'!$V$4:$W$23,2,FALSE))</f>
        <v>0</v>
      </c>
      <c r="AG232" s="58" t="str">
        <f t="shared" si="234"/>
        <v>00</v>
      </c>
      <c r="AH232" s="58" t="str">
        <f>IF(G232="","0",IF(OR(RIGHT(G232,1)="m",RIGHT(G232,1)="H",RIGHT(G232,1)="W",RIGHT(G232,1)="C"),1,2))</f>
        <v>0</v>
      </c>
      <c r="AI232" s="58" t="str">
        <f t="shared" si="235"/>
        <v>000000</v>
      </c>
      <c r="AJ232" s="58" t="str">
        <f t="shared" ca="1" si="245"/>
        <v/>
      </c>
      <c r="AK232" s="58">
        <f t="shared" si="242"/>
        <v>0</v>
      </c>
      <c r="AL232" s="58" t="str">
        <f>IF(G232="","0",VALUE(VLOOKUP(G232,'登録データ（男）'!$V$4:$X$23,3,FALSE)))</f>
        <v>0</v>
      </c>
      <c r="AM232" s="58">
        <f t="shared" si="236"/>
        <v>0</v>
      </c>
      <c r="AN232" s="58">
        <f t="shared" si="243"/>
        <v>0</v>
      </c>
      <c r="AO232" s="58" t="str">
        <f ca="1">IF(OFFSET(B232,-MOD(ROW(B232),3),0)&lt;&gt;"",IF(RIGHT(G232,1)=")",VALUE(VLOOKUP(OFFSET(B232,-MOD(ROW(B232),3),0),'登録データ（女）'!B232,8,FALSE)),"0"),"0")</f>
        <v>0</v>
      </c>
      <c r="AP232" s="58">
        <f t="shared" ca="1" si="237"/>
        <v>0</v>
      </c>
      <c r="AQ232" s="58"/>
      <c r="AR232" s="58"/>
      <c r="AS232" s="58"/>
      <c r="AT232" s="58"/>
      <c r="AU232" s="58"/>
      <c r="AV232" s="58"/>
      <c r="AW232" s="58"/>
      <c r="AX232" s="58"/>
      <c r="BE232" s="58" t="str">
        <f>IF(B232="","",VLOOKUP(B232,'登録データ（女）'!$A$3:$L$402,8))</f>
        <v/>
      </c>
      <c r="BF232" s="58" t="str">
        <f>IF(B232="","",VLOOKUP(B232,'登録データ（女）'!$A$3:$L$402,11))</f>
        <v/>
      </c>
      <c r="BG232" s="58" t="str">
        <f t="shared" si="244"/>
        <v/>
      </c>
      <c r="BI232" s="58">
        <f t="shared" si="241"/>
        <v>0</v>
      </c>
    </row>
    <row r="233" spans="1:61" ht="18" customHeight="1" thickBot="1">
      <c r="A233" s="258"/>
      <c r="B233" s="434"/>
      <c r="C233" s="292"/>
      <c r="D233" s="292"/>
      <c r="E233" s="82" t="s">
        <v>461</v>
      </c>
      <c r="F233" s="78" t="s">
        <v>123</v>
      </c>
      <c r="G233" s="105"/>
      <c r="H233" s="175"/>
      <c r="I233" s="100"/>
      <c r="J233" s="64" t="str">
        <f t="shared" si="250"/>
        <v/>
      </c>
      <c r="K233" s="100"/>
      <c r="L233" s="64" t="str">
        <f t="shared" si="251"/>
        <v/>
      </c>
      <c r="M233" s="100"/>
      <c r="N233" s="100"/>
      <c r="O233" s="429"/>
      <c r="P233" s="430"/>
      <c r="Q233" s="431"/>
      <c r="R233" s="261"/>
      <c r="S233" s="298"/>
      <c r="V233" s="60"/>
      <c r="W233" s="58"/>
      <c r="X233" s="58"/>
      <c r="Y233" s="58"/>
      <c r="Z233" s="58"/>
      <c r="AA233" s="58"/>
      <c r="AB233" s="58"/>
      <c r="AC233" s="58"/>
      <c r="AD233" s="58">
        <f t="shared" ca="1" si="233"/>
        <v>0</v>
      </c>
      <c r="AE233" s="58">
        <f t="shared" si="246"/>
        <v>0</v>
      </c>
      <c r="AF233" s="58" t="str">
        <f>IF(G233="","0",VLOOKUP(G233,'登録データ（男）'!$V$4:$W$23,2,FALSE))</f>
        <v>0</v>
      </c>
      <c r="AG233" s="58" t="str">
        <f t="shared" si="234"/>
        <v>00</v>
      </c>
      <c r="AH233" s="58" t="str">
        <f>IF(G233="","0",IF(OR(RIGHT(G233,1)="m",RIGHT(G233,1)="H",RIGHT(G233,1)="W",RIGHT(G233,1)="C"),1,2))</f>
        <v>0</v>
      </c>
      <c r="AI233" s="58" t="str">
        <f t="shared" si="235"/>
        <v>000000</v>
      </c>
      <c r="AJ233" s="58" t="str">
        <f t="shared" ca="1" si="245"/>
        <v/>
      </c>
      <c r="AK233" s="58">
        <f t="shared" si="242"/>
        <v>0</v>
      </c>
      <c r="AL233" s="58" t="str">
        <f>IF(G233="","0",VALUE(VLOOKUP(G233,'登録データ（男）'!$V$4:$X$23,3,FALSE)))</f>
        <v>0</v>
      </c>
      <c r="AM233" s="58">
        <f t="shared" si="236"/>
        <v>0</v>
      </c>
      <c r="AN233" s="58">
        <f t="shared" si="243"/>
        <v>0</v>
      </c>
      <c r="AO233" s="58" t="str">
        <f ca="1">IF(OFFSET(B233,-MOD(ROW(B233),3),0)&lt;&gt;"",IF(RIGHT(G233,1)=")",VALUE(VLOOKUP(OFFSET(B233,-MOD(ROW(B233),3),0),'登録データ（女）'!B233,8,FALSE)),"0"),"0")</f>
        <v>0</v>
      </c>
      <c r="AP233" s="58">
        <f t="shared" ca="1" si="237"/>
        <v>0</v>
      </c>
      <c r="AQ233" s="58"/>
      <c r="AR233" s="58"/>
      <c r="AS233" s="58"/>
      <c r="AT233" s="58"/>
      <c r="AU233" s="58"/>
      <c r="AV233" s="58"/>
      <c r="AW233" s="58"/>
      <c r="AX233" s="58"/>
      <c r="BE233" s="58" t="str">
        <f>IF(B233="","",VLOOKUP(B233,'登録データ（女）'!$A$3:$L$402,8))</f>
        <v/>
      </c>
      <c r="BF233" s="58" t="str">
        <f>IF(B233="","",VLOOKUP(B233,'登録データ（女）'!$A$3:$L$402,11))</f>
        <v/>
      </c>
      <c r="BG233" s="58" t="str">
        <f t="shared" si="244"/>
        <v/>
      </c>
      <c r="BI233" s="58">
        <f t="shared" si="241"/>
        <v>0</v>
      </c>
    </row>
    <row r="234" spans="1:61" ht="18" customHeight="1" thickTop="1">
      <c r="A234" s="257">
        <v>73</v>
      </c>
      <c r="B234" s="432"/>
      <c r="C234" s="290" t="str">
        <f>IF(B234="","",VLOOKUP(B234,'登録データ（女）'!$A$3:$X$2000,2,FALSE))</f>
        <v/>
      </c>
      <c r="D234" s="290" t="str">
        <f>IF(B234="","",VLOOKUP(B234,'登録データ（女）'!$A$3:$X$2000,3,FALSE))</f>
        <v/>
      </c>
      <c r="E234" s="74" t="str">
        <f>IF(B234="","",VLOOKUP(B234,'登録データ（女）'!$A$3:$X$2000,7,FALSE))</f>
        <v/>
      </c>
      <c r="F234" s="72" t="s">
        <v>121</v>
      </c>
      <c r="G234" s="104"/>
      <c r="H234" s="17"/>
      <c r="I234" s="106"/>
      <c r="J234" s="107" t="str">
        <f t="shared" si="250"/>
        <v/>
      </c>
      <c r="K234" s="106"/>
      <c r="L234" s="107" t="str">
        <f t="shared" si="251"/>
        <v/>
      </c>
      <c r="M234" s="106"/>
      <c r="N234" s="106"/>
      <c r="O234" s="247"/>
      <c r="P234" s="248"/>
      <c r="Q234" s="248"/>
      <c r="R234" s="259"/>
      <c r="S234" s="296"/>
      <c r="V234" s="60"/>
      <c r="W234" s="58">
        <f>IF(B234="",0,IF(VLOOKUP(B234,'登録データ（女）'!$A$3:$AT$2000,28,FALSE)=1,0,1))</f>
        <v>0</v>
      </c>
      <c r="X234" s="58">
        <f>IF(B234="",1,0)</f>
        <v>1</v>
      </c>
      <c r="Y234" s="58">
        <f>IF(C234="",1,0)</f>
        <v>1</v>
      </c>
      <c r="Z234" s="58">
        <f>IF(D234="",1,0)</f>
        <v>1</v>
      </c>
      <c r="AA234" s="58">
        <f>IF(E234="",1,0)</f>
        <v>1</v>
      </c>
      <c r="AB234" s="58">
        <f>IF(E235="",1,0)</f>
        <v>1</v>
      </c>
      <c r="AC234" s="58">
        <f>SUM(X234:AB234)</f>
        <v>5</v>
      </c>
      <c r="AD234" s="58">
        <f t="shared" ca="1" si="233"/>
        <v>0</v>
      </c>
      <c r="AE234" s="58">
        <f t="shared" si="246"/>
        <v>0</v>
      </c>
      <c r="AF234" s="58" t="str">
        <f>IF(G234="","0",VLOOKUP(G234,'登録データ（男）'!$V$4:$W$23,2,FALSE))</f>
        <v>0</v>
      </c>
      <c r="AG234" s="58" t="str">
        <f t="shared" si="234"/>
        <v>00</v>
      </c>
      <c r="AH234" s="58" t="str">
        <f>IF(G234="","0",IF(OR(RIGHT(G234,1)="m",RIGHT(G234,1)="H",RIGHT(G234,1)="W",RIGHT(G234,1)="C",RIGHT(G234,1)=")"),1,2))</f>
        <v>0</v>
      </c>
      <c r="AI234" s="58" t="str">
        <f t="shared" si="235"/>
        <v>000000</v>
      </c>
      <c r="AJ234" s="58" t="str">
        <f t="shared" ca="1" si="245"/>
        <v/>
      </c>
      <c r="AK234" s="58">
        <f t="shared" si="242"/>
        <v>0</v>
      </c>
      <c r="AL234" s="58" t="str">
        <f>IF(G234="","0",VALUE(VLOOKUP(G234,'登録データ（男）'!$V$4:$X$23,3,FALSE)))</f>
        <v>0</v>
      </c>
      <c r="AM234" s="58">
        <f t="shared" si="236"/>
        <v>0</v>
      </c>
      <c r="AN234" s="58">
        <f t="shared" si="243"/>
        <v>0</v>
      </c>
      <c r="AO234" s="58" t="str">
        <f ca="1">IF(OFFSET(B234,-MOD(ROW(B234),3),0)&lt;&gt;"",IF(RIGHT(G234,1)=")",VALUE(VLOOKUP(OFFSET(B234,-MOD(ROW(B234),3),0),'登録データ（女）'!B234,8,FALSE)),"0"),"0")</f>
        <v>0</v>
      </c>
      <c r="AP234" s="58">
        <f t="shared" ca="1" si="237"/>
        <v>0</v>
      </c>
      <c r="AQ234" s="58" t="str">
        <f t="shared" ref="AQ234" si="270">IF(AR234="","",RANK(AR234,$AR$18:$AR$467,1))</f>
        <v/>
      </c>
      <c r="AR234" s="58" t="str">
        <f>IF(R234="","",B234)</f>
        <v/>
      </c>
      <c r="AS234" s="58" t="str">
        <f t="shared" ref="AS234" si="271">IF(AT234="","",RANK(AT234,$AT$18:$AT$467,1))</f>
        <v/>
      </c>
      <c r="AT234" s="58" t="str">
        <f>IF(S234="","",B234)</f>
        <v/>
      </c>
      <c r="AU234" s="58" t="str">
        <f t="shared" ref="AU234" si="272">IF(AV234="","",RANK(AV234,$AV$18:$AV$467,1))</f>
        <v/>
      </c>
      <c r="AV234" s="58" t="str">
        <f>IF(OR(G234="七種競技",G235="七種競技",G236="七種競技"),B234,"")</f>
        <v/>
      </c>
      <c r="AW234" s="58"/>
      <c r="AX234" s="58">
        <f>B234</f>
        <v>0</v>
      </c>
      <c r="BE234" s="58" t="str">
        <f>IF(B234="","",VLOOKUP(B234,'登録データ（女）'!$A$3:$L$402,8))</f>
        <v/>
      </c>
      <c r="BF234" s="58" t="str">
        <f>IF(B234="","",VLOOKUP(B234,'登録データ（女）'!$A$3:$L$402,11))</f>
        <v/>
      </c>
      <c r="BG234" s="58" t="str">
        <f t="shared" si="244"/>
        <v/>
      </c>
      <c r="BI234" s="58">
        <f t="shared" si="241"/>
        <v>0</v>
      </c>
    </row>
    <row r="235" spans="1:61" ht="18" customHeight="1">
      <c r="A235" s="250"/>
      <c r="B235" s="433"/>
      <c r="C235" s="291"/>
      <c r="D235" s="291"/>
      <c r="E235" s="169"/>
      <c r="F235" s="58" t="s">
        <v>122</v>
      </c>
      <c r="G235" s="104"/>
      <c r="H235" s="17"/>
      <c r="I235" s="101"/>
      <c r="J235" s="107" t="str">
        <f t="shared" si="250"/>
        <v/>
      </c>
      <c r="K235" s="106"/>
      <c r="L235" s="107" t="str">
        <f t="shared" si="251"/>
        <v/>
      </c>
      <c r="M235" s="101"/>
      <c r="N235" s="101"/>
      <c r="O235" s="275"/>
      <c r="P235" s="276"/>
      <c r="Q235" s="276"/>
      <c r="R235" s="260"/>
      <c r="S235" s="297"/>
      <c r="V235" s="60"/>
      <c r="W235" s="58"/>
      <c r="X235" s="58"/>
      <c r="Y235" s="58"/>
      <c r="Z235" s="58"/>
      <c r="AA235" s="58"/>
      <c r="AB235" s="58"/>
      <c r="AC235" s="58"/>
      <c r="AD235" s="58">
        <f t="shared" ca="1" si="233"/>
        <v>0</v>
      </c>
      <c r="AE235" s="58">
        <f t="shared" si="246"/>
        <v>0</v>
      </c>
      <c r="AF235" s="58" t="str">
        <f>IF(G235="","0",VLOOKUP(G235,'登録データ（男）'!$V$4:$W$23,2,FALSE))</f>
        <v>0</v>
      </c>
      <c r="AG235" s="58" t="str">
        <f t="shared" si="234"/>
        <v>00</v>
      </c>
      <c r="AH235" s="58" t="str">
        <f>IF(G235="","0",IF(OR(RIGHT(G235,1)="m",RIGHT(G235,1)="H",RIGHT(G235,1)="W",RIGHT(G235,1)="C"),1,2))</f>
        <v>0</v>
      </c>
      <c r="AI235" s="58" t="str">
        <f t="shared" si="235"/>
        <v>000000</v>
      </c>
      <c r="AJ235" s="58" t="str">
        <f t="shared" ca="1" si="245"/>
        <v/>
      </c>
      <c r="AK235" s="58">
        <f t="shared" si="242"/>
        <v>0</v>
      </c>
      <c r="AL235" s="58" t="str">
        <f>IF(G235="","0",VALUE(VLOOKUP(G235,'登録データ（男）'!$V$4:$X$23,3,FALSE)))</f>
        <v>0</v>
      </c>
      <c r="AM235" s="58">
        <f t="shared" si="236"/>
        <v>0</v>
      </c>
      <c r="AN235" s="58">
        <f t="shared" si="243"/>
        <v>0</v>
      </c>
      <c r="AO235" s="58" t="str">
        <f ca="1">IF(OFFSET(B235,-MOD(ROW(B235),3),0)&lt;&gt;"",IF(RIGHT(G235,1)=")",VALUE(VLOOKUP(OFFSET(B235,-MOD(ROW(B235),3),0),'登録データ（女）'!B235,8,FALSE)),"0"),"0")</f>
        <v>0</v>
      </c>
      <c r="AP235" s="58">
        <f t="shared" ca="1" si="237"/>
        <v>0</v>
      </c>
      <c r="AQ235" s="58"/>
      <c r="AR235" s="58"/>
      <c r="AS235" s="58"/>
      <c r="AT235" s="58"/>
      <c r="AU235" s="58"/>
      <c r="AV235" s="58"/>
      <c r="AW235" s="58"/>
      <c r="AX235" s="58"/>
      <c r="BE235" s="58" t="str">
        <f>IF(B235="","",VLOOKUP(B235,'登録データ（女）'!$A$3:$L$402,8))</f>
        <v/>
      </c>
      <c r="BF235" s="58" t="str">
        <f>IF(B235="","",VLOOKUP(B235,'登録データ（女）'!$A$3:$L$402,11))</f>
        <v/>
      </c>
      <c r="BG235" s="58" t="str">
        <f t="shared" si="244"/>
        <v/>
      </c>
      <c r="BI235" s="58">
        <f t="shared" si="241"/>
        <v>0</v>
      </c>
    </row>
    <row r="236" spans="1:61" ht="18" customHeight="1" thickBot="1">
      <c r="A236" s="258"/>
      <c r="B236" s="434"/>
      <c r="C236" s="292"/>
      <c r="D236" s="292"/>
      <c r="E236" s="82" t="s">
        <v>461</v>
      </c>
      <c r="F236" s="78" t="s">
        <v>123</v>
      </c>
      <c r="G236" s="105"/>
      <c r="H236" s="175"/>
      <c r="I236" s="100"/>
      <c r="J236" s="64" t="str">
        <f t="shared" si="250"/>
        <v/>
      </c>
      <c r="K236" s="100"/>
      <c r="L236" s="64" t="str">
        <f t="shared" si="251"/>
        <v/>
      </c>
      <c r="M236" s="100"/>
      <c r="N236" s="100"/>
      <c r="O236" s="429"/>
      <c r="P236" s="430"/>
      <c r="Q236" s="431"/>
      <c r="R236" s="261"/>
      <c r="S236" s="298"/>
      <c r="V236" s="60"/>
      <c r="W236" s="58"/>
      <c r="X236" s="58"/>
      <c r="Y236" s="58"/>
      <c r="Z236" s="58"/>
      <c r="AA236" s="58"/>
      <c r="AB236" s="58"/>
      <c r="AC236" s="58"/>
      <c r="AD236" s="58">
        <f t="shared" ca="1" si="233"/>
        <v>0</v>
      </c>
      <c r="AE236" s="58">
        <f t="shared" si="246"/>
        <v>0</v>
      </c>
      <c r="AF236" s="58" t="str">
        <f>IF(G236="","0",VLOOKUP(G236,'登録データ（男）'!$V$4:$W$23,2,FALSE))</f>
        <v>0</v>
      </c>
      <c r="AG236" s="58" t="str">
        <f t="shared" si="234"/>
        <v>00</v>
      </c>
      <c r="AH236" s="58" t="str">
        <f>IF(G236="","0",IF(OR(RIGHT(G236,1)="m",RIGHT(G236,1)="H",RIGHT(G236,1)="W",RIGHT(G236,1)="C"),1,2))</f>
        <v>0</v>
      </c>
      <c r="AI236" s="58" t="str">
        <f t="shared" si="235"/>
        <v>000000</v>
      </c>
      <c r="AJ236" s="58" t="str">
        <f t="shared" ca="1" si="245"/>
        <v/>
      </c>
      <c r="AK236" s="58">
        <f t="shared" si="242"/>
        <v>0</v>
      </c>
      <c r="AL236" s="58" t="str">
        <f>IF(G236="","0",VALUE(VLOOKUP(G236,'登録データ（男）'!$V$4:$X$23,3,FALSE)))</f>
        <v>0</v>
      </c>
      <c r="AM236" s="58">
        <f t="shared" si="236"/>
        <v>0</v>
      </c>
      <c r="AN236" s="58">
        <f t="shared" si="243"/>
        <v>0</v>
      </c>
      <c r="AO236" s="58" t="str">
        <f ca="1">IF(OFFSET(B236,-MOD(ROW(B236),3),0)&lt;&gt;"",IF(RIGHT(G236,1)=")",VALUE(VLOOKUP(OFFSET(B236,-MOD(ROW(B236),3),0),'登録データ（女）'!B236,8,FALSE)),"0"),"0")</f>
        <v>0</v>
      </c>
      <c r="AP236" s="58">
        <f t="shared" ca="1" si="237"/>
        <v>0</v>
      </c>
      <c r="AQ236" s="58"/>
      <c r="AR236" s="58"/>
      <c r="AS236" s="58"/>
      <c r="AT236" s="58"/>
      <c r="AU236" s="58"/>
      <c r="AV236" s="58"/>
      <c r="AW236" s="58"/>
      <c r="AX236" s="58"/>
      <c r="BE236" s="58" t="str">
        <f>IF(B236="","",VLOOKUP(B236,'登録データ（女）'!$A$3:$L$402,8))</f>
        <v/>
      </c>
      <c r="BF236" s="58" t="str">
        <f>IF(B236="","",VLOOKUP(B236,'登録データ（女）'!$A$3:$L$402,11))</f>
        <v/>
      </c>
      <c r="BG236" s="58" t="str">
        <f t="shared" si="244"/>
        <v/>
      </c>
      <c r="BI236" s="58">
        <f t="shared" si="241"/>
        <v>0</v>
      </c>
    </row>
    <row r="237" spans="1:61" ht="18.75" customHeight="1" thickTop="1">
      <c r="A237" s="257">
        <v>74</v>
      </c>
      <c r="B237" s="432"/>
      <c r="C237" s="290" t="str">
        <f>IF(B237="","",VLOOKUP(B237,'登録データ（女）'!$A$3:$X$2000,2,FALSE))</f>
        <v/>
      </c>
      <c r="D237" s="290" t="str">
        <f>IF(B237="","",VLOOKUP(B237,'登録データ（女）'!$A$3:$X$2000,3,FALSE))</f>
        <v/>
      </c>
      <c r="E237" s="74" t="str">
        <f>IF(B237="","",VLOOKUP(B237,'登録データ（女）'!$A$3:$X$2000,7,FALSE))</f>
        <v/>
      </c>
      <c r="F237" s="72" t="s">
        <v>121</v>
      </c>
      <c r="G237" s="104"/>
      <c r="H237" s="17"/>
      <c r="I237" s="106"/>
      <c r="J237" s="107" t="str">
        <f t="shared" si="250"/>
        <v/>
      </c>
      <c r="K237" s="106"/>
      <c r="L237" s="107" t="str">
        <f t="shared" si="251"/>
        <v/>
      </c>
      <c r="M237" s="106"/>
      <c r="N237" s="106"/>
      <c r="O237" s="247"/>
      <c r="P237" s="248"/>
      <c r="Q237" s="248"/>
      <c r="R237" s="259"/>
      <c r="S237" s="296"/>
      <c r="V237" s="60"/>
      <c r="W237" s="58">
        <f>IF(B237="",0,IF(VLOOKUP(B237,'登録データ（女）'!$A$3:$AT$2000,28,FALSE)=1,0,1))</f>
        <v>0</v>
      </c>
      <c r="X237" s="58">
        <f>IF(B237="",1,0)</f>
        <v>1</v>
      </c>
      <c r="Y237" s="58">
        <f>IF(C237="",1,0)</f>
        <v>1</v>
      </c>
      <c r="Z237" s="58">
        <f>IF(D237="",1,0)</f>
        <v>1</v>
      </c>
      <c r="AA237" s="58">
        <f>IF(E237="",1,0)</f>
        <v>1</v>
      </c>
      <c r="AB237" s="58">
        <f>IF(E238="",1,0)</f>
        <v>1</v>
      </c>
      <c r="AC237" s="58">
        <f>SUM(X237:AB237)</f>
        <v>5</v>
      </c>
      <c r="AD237" s="58">
        <f t="shared" ca="1" si="233"/>
        <v>0</v>
      </c>
      <c r="AE237" s="58">
        <f t="shared" si="246"/>
        <v>0</v>
      </c>
      <c r="AF237" s="58" t="str">
        <f>IF(G237="","0",VLOOKUP(G237,'登録データ（男）'!$V$4:$W$23,2,FALSE))</f>
        <v>0</v>
      </c>
      <c r="AG237" s="58" t="str">
        <f t="shared" si="234"/>
        <v>00</v>
      </c>
      <c r="AH237" s="58" t="str">
        <f>IF(G237="","0",IF(OR(RIGHT(G237,1)="m",RIGHT(G237,1)="H",RIGHT(G237,1)="W",RIGHT(G237,1)="C",RIGHT(G237,1)=")"),1,2))</f>
        <v>0</v>
      </c>
      <c r="AI237" s="58" t="str">
        <f t="shared" si="235"/>
        <v>000000</v>
      </c>
      <c r="AJ237" s="58" t="str">
        <f t="shared" ca="1" si="245"/>
        <v/>
      </c>
      <c r="AK237" s="58">
        <f t="shared" si="242"/>
        <v>0</v>
      </c>
      <c r="AL237" s="58" t="str">
        <f>IF(G237="","0",VALUE(VLOOKUP(G237,'登録データ（男）'!$V$4:$X$23,3,FALSE)))</f>
        <v>0</v>
      </c>
      <c r="AM237" s="58">
        <f t="shared" si="236"/>
        <v>0</v>
      </c>
      <c r="AN237" s="58">
        <f t="shared" si="243"/>
        <v>0</v>
      </c>
      <c r="AO237" s="58" t="str">
        <f ca="1">IF(OFFSET(B237,-MOD(ROW(B237),3),0)&lt;&gt;"",IF(RIGHT(G237,1)=")",VALUE(VLOOKUP(OFFSET(B237,-MOD(ROW(B237),3),0),'登録データ（女）'!B237,8,FALSE)),"0"),"0")</f>
        <v>0</v>
      </c>
      <c r="AP237" s="58">
        <f t="shared" ca="1" si="237"/>
        <v>0</v>
      </c>
      <c r="AQ237" s="58" t="str">
        <f t="shared" ref="AQ237" si="273">IF(AR237="","",RANK(AR237,$AR$18:$AR$467,1))</f>
        <v/>
      </c>
      <c r="AR237" s="58" t="str">
        <f>IF(R237="","",B237)</f>
        <v/>
      </c>
      <c r="AS237" s="58" t="str">
        <f t="shared" ref="AS237" si="274">IF(AT237="","",RANK(AT237,$AT$18:$AT$467,1))</f>
        <v/>
      </c>
      <c r="AT237" s="58" t="str">
        <f>IF(S237="","",B237)</f>
        <v/>
      </c>
      <c r="AU237" s="58" t="str">
        <f t="shared" ref="AU237" si="275">IF(AV237="","",RANK(AV237,$AV$18:$AV$467,1))</f>
        <v/>
      </c>
      <c r="AV237" s="58" t="str">
        <f>IF(OR(G237="七種競技",G238="七種競技",G239="七種競技"),B237,"")</f>
        <v/>
      </c>
      <c r="AW237" s="58"/>
      <c r="AX237" s="58">
        <f>B237</f>
        <v>0</v>
      </c>
      <c r="BE237" s="58" t="str">
        <f>IF(B237="","",VLOOKUP(B237,'登録データ（女）'!$A$3:$L$402,8))</f>
        <v/>
      </c>
      <c r="BF237" s="58" t="str">
        <f>IF(B237="","",VLOOKUP(B237,'登録データ（女）'!$A$3:$L$402,11))</f>
        <v/>
      </c>
      <c r="BG237" s="58" t="str">
        <f t="shared" si="244"/>
        <v/>
      </c>
      <c r="BI237" s="58">
        <f t="shared" si="241"/>
        <v>0</v>
      </c>
    </row>
    <row r="238" spans="1:61" ht="18.75" customHeight="1">
      <c r="A238" s="250"/>
      <c r="B238" s="433"/>
      <c r="C238" s="291"/>
      <c r="D238" s="291"/>
      <c r="E238" s="169"/>
      <c r="F238" s="58" t="s">
        <v>122</v>
      </c>
      <c r="G238" s="104"/>
      <c r="H238" s="17"/>
      <c r="I238" s="101"/>
      <c r="J238" s="107" t="str">
        <f t="shared" si="250"/>
        <v/>
      </c>
      <c r="K238" s="106"/>
      <c r="L238" s="107" t="str">
        <f t="shared" si="251"/>
        <v/>
      </c>
      <c r="M238" s="101"/>
      <c r="N238" s="101"/>
      <c r="O238" s="275"/>
      <c r="P238" s="276"/>
      <c r="Q238" s="276"/>
      <c r="R238" s="260"/>
      <c r="S238" s="297"/>
      <c r="V238" s="60"/>
      <c r="W238" s="58"/>
      <c r="X238" s="58"/>
      <c r="Y238" s="58"/>
      <c r="Z238" s="58"/>
      <c r="AA238" s="58"/>
      <c r="AB238" s="58"/>
      <c r="AC238" s="58"/>
      <c r="AD238" s="58">
        <f t="shared" ca="1" si="233"/>
        <v>0</v>
      </c>
      <c r="AE238" s="58">
        <f t="shared" si="246"/>
        <v>0</v>
      </c>
      <c r="AF238" s="58" t="str">
        <f>IF(G238="","0",VLOOKUP(G238,'登録データ（男）'!$V$4:$W$23,2,FALSE))</f>
        <v>0</v>
      </c>
      <c r="AG238" s="58" t="str">
        <f t="shared" si="234"/>
        <v>00</v>
      </c>
      <c r="AH238" s="58" t="str">
        <f>IF(G238="","0",IF(OR(RIGHT(G238,1)="m",RIGHT(G238,1)="H",RIGHT(G238,1)="W",RIGHT(G238,1)="C"),1,2))</f>
        <v>0</v>
      </c>
      <c r="AI238" s="58" t="str">
        <f t="shared" si="235"/>
        <v>000000</v>
      </c>
      <c r="AJ238" s="58" t="str">
        <f t="shared" ca="1" si="245"/>
        <v/>
      </c>
      <c r="AK238" s="58">
        <f t="shared" si="242"/>
        <v>0</v>
      </c>
      <c r="AL238" s="58" t="str">
        <f>IF(G238="","0",VALUE(VLOOKUP(G238,'登録データ（男）'!$V$4:$X$23,3,FALSE)))</f>
        <v>0</v>
      </c>
      <c r="AM238" s="58">
        <f t="shared" si="236"/>
        <v>0</v>
      </c>
      <c r="AN238" s="58">
        <f t="shared" si="243"/>
        <v>0</v>
      </c>
      <c r="AO238" s="58" t="str">
        <f ca="1">IF(OFFSET(B238,-MOD(ROW(B238),3),0)&lt;&gt;"",IF(RIGHT(G238,1)=")",VALUE(VLOOKUP(OFFSET(B238,-MOD(ROW(B238),3),0),'登録データ（女）'!B238,8,FALSE)),"0"),"0")</f>
        <v>0</v>
      </c>
      <c r="AP238" s="58">
        <f t="shared" ca="1" si="237"/>
        <v>0</v>
      </c>
      <c r="AQ238" s="58"/>
      <c r="AR238" s="58"/>
      <c r="AS238" s="58"/>
      <c r="AT238" s="58"/>
      <c r="AU238" s="58"/>
      <c r="AV238" s="58"/>
      <c r="AW238" s="58"/>
      <c r="AX238" s="58"/>
      <c r="BE238" s="58" t="str">
        <f>IF(B238="","",VLOOKUP(B238,'登録データ（女）'!$A$3:$L$402,8))</f>
        <v/>
      </c>
      <c r="BF238" s="58" t="str">
        <f>IF(B238="","",VLOOKUP(B238,'登録データ（女）'!$A$3:$L$402,11))</f>
        <v/>
      </c>
      <c r="BG238" s="58" t="str">
        <f t="shared" si="244"/>
        <v/>
      </c>
      <c r="BI238" s="58">
        <f t="shared" si="241"/>
        <v>0</v>
      </c>
    </row>
    <row r="239" spans="1:61" ht="18.75" customHeight="1" thickBot="1">
      <c r="A239" s="258"/>
      <c r="B239" s="434"/>
      <c r="C239" s="292"/>
      <c r="D239" s="292"/>
      <c r="E239" s="82" t="s">
        <v>461</v>
      </c>
      <c r="F239" s="78" t="s">
        <v>123</v>
      </c>
      <c r="G239" s="105"/>
      <c r="H239" s="175"/>
      <c r="I239" s="100"/>
      <c r="J239" s="64" t="str">
        <f t="shared" si="250"/>
        <v/>
      </c>
      <c r="K239" s="100"/>
      <c r="L239" s="64" t="str">
        <f t="shared" si="251"/>
        <v/>
      </c>
      <c r="M239" s="100"/>
      <c r="N239" s="100"/>
      <c r="O239" s="429"/>
      <c r="P239" s="430"/>
      <c r="Q239" s="431"/>
      <c r="R239" s="261"/>
      <c r="S239" s="298"/>
      <c r="V239" s="60"/>
      <c r="W239" s="58"/>
      <c r="X239" s="58"/>
      <c r="Y239" s="58"/>
      <c r="Z239" s="58"/>
      <c r="AA239" s="58"/>
      <c r="AB239" s="58"/>
      <c r="AC239" s="58"/>
      <c r="AD239" s="58">
        <f t="shared" ca="1" si="233"/>
        <v>0</v>
      </c>
      <c r="AE239" s="58">
        <f t="shared" si="246"/>
        <v>0</v>
      </c>
      <c r="AF239" s="58" t="str">
        <f>IF(G239="","0",VLOOKUP(G239,'登録データ（男）'!$V$4:$W$23,2,FALSE))</f>
        <v>0</v>
      </c>
      <c r="AG239" s="58" t="str">
        <f t="shared" si="234"/>
        <v>00</v>
      </c>
      <c r="AH239" s="58" t="str">
        <f>IF(G239="","0",IF(OR(RIGHT(G239,1)="m",RIGHT(G239,1)="H",RIGHT(G239,1)="W",RIGHT(G239,1)="C"),1,2))</f>
        <v>0</v>
      </c>
      <c r="AI239" s="58" t="str">
        <f t="shared" si="235"/>
        <v>000000</v>
      </c>
      <c r="AJ239" s="58" t="str">
        <f t="shared" ca="1" si="245"/>
        <v/>
      </c>
      <c r="AK239" s="58">
        <f t="shared" si="242"/>
        <v>0</v>
      </c>
      <c r="AL239" s="58" t="str">
        <f>IF(G239="","0",VALUE(VLOOKUP(G239,'登録データ（男）'!$V$4:$X$23,3,FALSE)))</f>
        <v>0</v>
      </c>
      <c r="AM239" s="58">
        <f t="shared" si="236"/>
        <v>0</v>
      </c>
      <c r="AN239" s="58">
        <f t="shared" si="243"/>
        <v>0</v>
      </c>
      <c r="AO239" s="58" t="str">
        <f ca="1">IF(OFFSET(B239,-MOD(ROW(B239),3),0)&lt;&gt;"",IF(RIGHT(G239,1)=")",VALUE(VLOOKUP(OFFSET(B239,-MOD(ROW(B239),3),0),'登録データ（女）'!B239,8,FALSE)),"0"),"0")</f>
        <v>0</v>
      </c>
      <c r="AP239" s="58">
        <f t="shared" ca="1" si="237"/>
        <v>0</v>
      </c>
      <c r="AQ239" s="58"/>
      <c r="AR239" s="58"/>
      <c r="AS239" s="58"/>
      <c r="AT239" s="58"/>
      <c r="AU239" s="58"/>
      <c r="AV239" s="58"/>
      <c r="AW239" s="58"/>
      <c r="AX239" s="58"/>
      <c r="BE239" s="58" t="str">
        <f>IF(B239="","",VLOOKUP(B239,'登録データ（女）'!$A$3:$L$402,8))</f>
        <v/>
      </c>
      <c r="BF239" s="58" t="str">
        <f>IF(B239="","",VLOOKUP(B239,'登録データ（女）'!$A$3:$L$402,11))</f>
        <v/>
      </c>
      <c r="BG239" s="58" t="str">
        <f t="shared" si="244"/>
        <v/>
      </c>
      <c r="BI239" s="58">
        <f t="shared" si="241"/>
        <v>0</v>
      </c>
    </row>
    <row r="240" spans="1:61" ht="18" customHeight="1" thickTop="1">
      <c r="A240" s="257">
        <v>75</v>
      </c>
      <c r="B240" s="432"/>
      <c r="C240" s="290" t="str">
        <f>IF(B240="","",VLOOKUP(B240,'登録データ（女）'!$A$3:$X$2000,2,FALSE))</f>
        <v/>
      </c>
      <c r="D240" s="290" t="str">
        <f>IF(B240="","",VLOOKUP(B240,'登録データ（女）'!$A$3:$X$2000,3,FALSE))</f>
        <v/>
      </c>
      <c r="E240" s="74" t="str">
        <f>IF(B240="","",VLOOKUP(B240,'登録データ（女）'!$A$3:$X$2000,7,FALSE))</f>
        <v/>
      </c>
      <c r="F240" s="72" t="s">
        <v>121</v>
      </c>
      <c r="G240" s="104"/>
      <c r="H240" s="17"/>
      <c r="I240" s="106"/>
      <c r="J240" s="107" t="str">
        <f t="shared" si="250"/>
        <v/>
      </c>
      <c r="K240" s="106"/>
      <c r="L240" s="107" t="str">
        <f t="shared" si="251"/>
        <v/>
      </c>
      <c r="M240" s="106"/>
      <c r="N240" s="106"/>
      <c r="O240" s="247"/>
      <c r="P240" s="248"/>
      <c r="Q240" s="248"/>
      <c r="R240" s="259"/>
      <c r="S240" s="296"/>
      <c r="V240" s="60"/>
      <c r="W240" s="58">
        <f>IF(B240="",0,IF(VLOOKUP(B240,'登録データ（女）'!$A$3:$AT$2000,28,FALSE)=1,0,1))</f>
        <v>0</v>
      </c>
      <c r="X240" s="58">
        <f>IF(B240="",1,0)</f>
        <v>1</v>
      </c>
      <c r="Y240" s="58">
        <f>IF(C240="",1,0)</f>
        <v>1</v>
      </c>
      <c r="Z240" s="58">
        <f>IF(D240="",1,0)</f>
        <v>1</v>
      </c>
      <c r="AA240" s="58">
        <f>IF(E240="",1,0)</f>
        <v>1</v>
      </c>
      <c r="AB240" s="58">
        <f>IF(E241="",1,0)</f>
        <v>1</v>
      </c>
      <c r="AC240" s="58">
        <f>SUM(X240:AB240)</f>
        <v>5</v>
      </c>
      <c r="AD240" s="58">
        <f t="shared" ca="1" si="233"/>
        <v>0</v>
      </c>
      <c r="AE240" s="58">
        <f t="shared" si="246"/>
        <v>0</v>
      </c>
      <c r="AF240" s="58" t="str">
        <f>IF(G240="","0",VLOOKUP(G240,'登録データ（男）'!$V$4:$W$23,2,FALSE))</f>
        <v>0</v>
      </c>
      <c r="AG240" s="58" t="str">
        <f t="shared" si="234"/>
        <v>00</v>
      </c>
      <c r="AH240" s="58" t="str">
        <f>IF(G240="","0",IF(OR(RIGHT(G240,1)="m",RIGHT(G240,1)="H",RIGHT(G240,1)="W",RIGHT(G240,1)="C",RIGHT(G240,1)=")"),1,2))</f>
        <v>0</v>
      </c>
      <c r="AI240" s="58" t="str">
        <f t="shared" si="235"/>
        <v>000000</v>
      </c>
      <c r="AJ240" s="58" t="str">
        <f t="shared" ca="1" si="245"/>
        <v/>
      </c>
      <c r="AK240" s="58">
        <f t="shared" si="242"/>
        <v>0</v>
      </c>
      <c r="AL240" s="58" t="str">
        <f>IF(G240="","0",VALUE(VLOOKUP(G240,'登録データ（男）'!$V$4:$X$23,3,FALSE)))</f>
        <v>0</v>
      </c>
      <c r="AM240" s="58">
        <f t="shared" si="236"/>
        <v>0</v>
      </c>
      <c r="AN240" s="58">
        <f t="shared" si="243"/>
        <v>0</v>
      </c>
      <c r="AO240" s="58" t="str">
        <f ca="1">IF(OFFSET(B240,-MOD(ROW(B240),3),0)&lt;&gt;"",IF(RIGHT(G240,1)=")",VALUE(VLOOKUP(OFFSET(B240,-MOD(ROW(B240),3),0),'登録データ（女）'!B240,8,FALSE)),"0"),"0")</f>
        <v>0</v>
      </c>
      <c r="AP240" s="58">
        <f t="shared" ca="1" si="237"/>
        <v>0</v>
      </c>
      <c r="AQ240" s="58" t="str">
        <f t="shared" ref="AQ240" si="276">IF(AR240="","",RANK(AR240,$AR$18:$AR$467,1))</f>
        <v/>
      </c>
      <c r="AR240" s="58" t="str">
        <f>IF(R240="","",B240)</f>
        <v/>
      </c>
      <c r="AS240" s="58" t="str">
        <f t="shared" ref="AS240" si="277">IF(AT240="","",RANK(AT240,$AT$18:$AT$467,1))</f>
        <v/>
      </c>
      <c r="AT240" s="58" t="str">
        <f>IF(S240="","",B240)</f>
        <v/>
      </c>
      <c r="AU240" s="58" t="str">
        <f t="shared" ref="AU240" si="278">IF(AV240="","",RANK(AV240,$AV$18:$AV$467,1))</f>
        <v/>
      </c>
      <c r="AV240" s="58" t="str">
        <f>IF(OR(G240="七種競技",G241="七種競技",G242="七種競技"),B240,"")</f>
        <v/>
      </c>
      <c r="AW240" s="58"/>
      <c r="AX240" s="58">
        <f>B240</f>
        <v>0</v>
      </c>
      <c r="BE240" s="58" t="str">
        <f>IF(B240="","",VLOOKUP(B240,'登録データ（女）'!$A$3:$L$402,8))</f>
        <v/>
      </c>
      <c r="BF240" s="58" t="str">
        <f>IF(B240="","",VLOOKUP(B240,'登録データ（女）'!$A$3:$L$402,11))</f>
        <v/>
      </c>
      <c r="BG240" s="58" t="str">
        <f t="shared" si="244"/>
        <v/>
      </c>
      <c r="BI240" s="58">
        <f t="shared" si="241"/>
        <v>0</v>
      </c>
    </row>
    <row r="241" spans="1:61" ht="18" customHeight="1">
      <c r="A241" s="250"/>
      <c r="B241" s="433"/>
      <c r="C241" s="291"/>
      <c r="D241" s="291"/>
      <c r="E241" s="169"/>
      <c r="F241" s="58" t="s">
        <v>122</v>
      </c>
      <c r="G241" s="104"/>
      <c r="H241" s="17"/>
      <c r="I241" s="101"/>
      <c r="J241" s="107" t="str">
        <f t="shared" si="250"/>
        <v/>
      </c>
      <c r="K241" s="106"/>
      <c r="L241" s="107" t="str">
        <f t="shared" si="251"/>
        <v/>
      </c>
      <c r="M241" s="101"/>
      <c r="N241" s="101"/>
      <c r="O241" s="275"/>
      <c r="P241" s="276"/>
      <c r="Q241" s="276"/>
      <c r="R241" s="260"/>
      <c r="S241" s="297"/>
      <c r="V241" s="60"/>
      <c r="W241" s="58"/>
      <c r="X241" s="58"/>
      <c r="Y241" s="58"/>
      <c r="Z241" s="58"/>
      <c r="AA241" s="58"/>
      <c r="AB241" s="58"/>
      <c r="AC241" s="58"/>
      <c r="AD241" s="58">
        <f t="shared" ca="1" si="233"/>
        <v>0</v>
      </c>
      <c r="AE241" s="58">
        <f t="shared" si="246"/>
        <v>0</v>
      </c>
      <c r="AF241" s="58" t="str">
        <f>IF(G241="","0",VLOOKUP(G241,'登録データ（男）'!$V$4:$W$23,2,FALSE))</f>
        <v>0</v>
      </c>
      <c r="AG241" s="58" t="str">
        <f t="shared" si="234"/>
        <v>00</v>
      </c>
      <c r="AH241" s="58" t="str">
        <f>IF(G241="","0",IF(OR(RIGHT(G241,1)="m",RIGHT(G241,1)="H",RIGHT(G241,1)="W",RIGHT(G241,1)="C"),1,2))</f>
        <v>0</v>
      </c>
      <c r="AI241" s="58" t="str">
        <f t="shared" si="235"/>
        <v>000000</v>
      </c>
      <c r="AJ241" s="58" t="str">
        <f t="shared" ca="1" si="245"/>
        <v/>
      </c>
      <c r="AK241" s="58">
        <f t="shared" si="242"/>
        <v>0</v>
      </c>
      <c r="AL241" s="58" t="str">
        <f>IF(G241="","0",VALUE(VLOOKUP(G241,'登録データ（男）'!$V$4:$X$23,3,FALSE)))</f>
        <v>0</v>
      </c>
      <c r="AM241" s="58">
        <f t="shared" si="236"/>
        <v>0</v>
      </c>
      <c r="AN241" s="58">
        <f t="shared" si="243"/>
        <v>0</v>
      </c>
      <c r="AO241" s="58" t="str">
        <f ca="1">IF(OFFSET(B241,-MOD(ROW(B241),3),0)&lt;&gt;"",IF(RIGHT(G241,1)=")",VALUE(VLOOKUP(OFFSET(B241,-MOD(ROW(B241),3),0),'登録データ（女）'!B241,8,FALSE)),"0"),"0")</f>
        <v>0</v>
      </c>
      <c r="AP241" s="58">
        <f t="shared" ca="1" si="237"/>
        <v>0</v>
      </c>
      <c r="AQ241" s="58"/>
      <c r="AR241" s="58"/>
      <c r="AS241" s="58"/>
      <c r="AT241" s="58"/>
      <c r="AU241" s="58"/>
      <c r="AV241" s="58"/>
      <c r="AW241" s="58"/>
      <c r="AX241" s="58"/>
      <c r="BE241" s="58" t="str">
        <f>IF(B241="","",VLOOKUP(B241,'登録データ（女）'!$A$3:$L$402,8))</f>
        <v/>
      </c>
      <c r="BF241" s="58" t="str">
        <f>IF(B241="","",VLOOKUP(B241,'登録データ（女）'!$A$3:$L$402,11))</f>
        <v/>
      </c>
      <c r="BG241" s="58" t="str">
        <f t="shared" si="244"/>
        <v/>
      </c>
      <c r="BI241" s="58">
        <f t="shared" si="241"/>
        <v>0</v>
      </c>
    </row>
    <row r="242" spans="1:61" ht="18" customHeight="1" thickBot="1">
      <c r="A242" s="258"/>
      <c r="B242" s="434"/>
      <c r="C242" s="292"/>
      <c r="D242" s="292"/>
      <c r="E242" s="82" t="s">
        <v>461</v>
      </c>
      <c r="F242" s="78" t="s">
        <v>123</v>
      </c>
      <c r="G242" s="105"/>
      <c r="H242" s="175"/>
      <c r="I242" s="100"/>
      <c r="J242" s="64" t="str">
        <f t="shared" si="250"/>
        <v/>
      </c>
      <c r="K242" s="100"/>
      <c r="L242" s="64" t="str">
        <f t="shared" si="251"/>
        <v/>
      </c>
      <c r="M242" s="100"/>
      <c r="N242" s="100"/>
      <c r="O242" s="429"/>
      <c r="P242" s="430"/>
      <c r="Q242" s="431"/>
      <c r="R242" s="261"/>
      <c r="S242" s="298"/>
      <c r="V242" s="60"/>
      <c r="W242" s="58"/>
      <c r="X242" s="58"/>
      <c r="Y242" s="58"/>
      <c r="Z242" s="58"/>
      <c r="AA242" s="58"/>
      <c r="AB242" s="58"/>
      <c r="AC242" s="58"/>
      <c r="AD242" s="58">
        <f t="shared" ca="1" si="233"/>
        <v>0</v>
      </c>
      <c r="AE242" s="58">
        <f t="shared" si="246"/>
        <v>0</v>
      </c>
      <c r="AF242" s="58" t="str">
        <f>IF(G242="","0",VLOOKUP(G242,'登録データ（男）'!$V$4:$W$23,2,FALSE))</f>
        <v>0</v>
      </c>
      <c r="AG242" s="58" t="str">
        <f t="shared" si="234"/>
        <v>00</v>
      </c>
      <c r="AH242" s="58" t="str">
        <f>IF(G242="","0",IF(OR(RIGHT(G242,1)="m",RIGHT(G242,1)="H",RIGHT(G242,1)="W",RIGHT(G242,1)="C"),1,2))</f>
        <v>0</v>
      </c>
      <c r="AI242" s="58" t="str">
        <f t="shared" si="235"/>
        <v>000000</v>
      </c>
      <c r="AJ242" s="58" t="str">
        <f t="shared" ca="1" si="245"/>
        <v/>
      </c>
      <c r="AK242" s="58">
        <f t="shared" si="242"/>
        <v>0</v>
      </c>
      <c r="AL242" s="58" t="str">
        <f>IF(G242="","0",VALUE(VLOOKUP(G242,'登録データ（男）'!$V$4:$X$23,3,FALSE)))</f>
        <v>0</v>
      </c>
      <c r="AM242" s="58">
        <f t="shared" si="236"/>
        <v>0</v>
      </c>
      <c r="AN242" s="58">
        <f t="shared" si="243"/>
        <v>0</v>
      </c>
      <c r="AO242" s="58" t="str">
        <f ca="1">IF(OFFSET(B242,-MOD(ROW(B242),3),0)&lt;&gt;"",IF(RIGHT(G242,1)=")",VALUE(VLOOKUP(OFFSET(B242,-MOD(ROW(B242),3),0),'登録データ（女）'!B242,8,FALSE)),"0"),"0")</f>
        <v>0</v>
      </c>
      <c r="AP242" s="58">
        <f t="shared" ca="1" si="237"/>
        <v>0</v>
      </c>
      <c r="AQ242" s="58"/>
      <c r="AR242" s="58"/>
      <c r="AS242" s="58"/>
      <c r="AT242" s="58"/>
      <c r="AU242" s="58"/>
      <c r="AV242" s="58"/>
      <c r="AW242" s="58"/>
      <c r="AX242" s="58"/>
      <c r="BE242" s="58" t="str">
        <f>IF(B242="","",VLOOKUP(B242,'登録データ（女）'!$A$3:$L$402,8))</f>
        <v/>
      </c>
      <c r="BF242" s="58" t="str">
        <f>IF(B242="","",VLOOKUP(B242,'登録データ（女）'!$A$3:$L$402,11))</f>
        <v/>
      </c>
      <c r="BG242" s="58" t="str">
        <f t="shared" si="244"/>
        <v/>
      </c>
      <c r="BI242" s="58">
        <f t="shared" si="241"/>
        <v>0</v>
      </c>
    </row>
    <row r="243" spans="1:61" ht="18" customHeight="1" thickTop="1">
      <c r="A243" s="257">
        <v>76</v>
      </c>
      <c r="B243" s="432"/>
      <c r="C243" s="290" t="str">
        <f>IF(B243="","",VLOOKUP(B243,'登録データ（女）'!$A$3:$X$2000,2,FALSE))</f>
        <v/>
      </c>
      <c r="D243" s="290" t="str">
        <f>IF(B243="","",VLOOKUP(B243,'登録データ（女）'!$A$3:$X$2000,3,FALSE))</f>
        <v/>
      </c>
      <c r="E243" s="74" t="str">
        <f>IF(B243="","",VLOOKUP(B243,'登録データ（女）'!$A$3:$X$2000,7,FALSE))</f>
        <v/>
      </c>
      <c r="F243" s="72" t="s">
        <v>121</v>
      </c>
      <c r="G243" s="104"/>
      <c r="H243" s="17"/>
      <c r="I243" s="106"/>
      <c r="J243" s="107" t="str">
        <f t="shared" si="250"/>
        <v/>
      </c>
      <c r="K243" s="106"/>
      <c r="L243" s="107" t="str">
        <f t="shared" si="251"/>
        <v/>
      </c>
      <c r="M243" s="106"/>
      <c r="N243" s="106"/>
      <c r="O243" s="247"/>
      <c r="P243" s="248"/>
      <c r="Q243" s="248"/>
      <c r="R243" s="259"/>
      <c r="S243" s="296"/>
      <c r="V243" s="60"/>
      <c r="W243" s="58">
        <f>IF(B243="",0,IF(VLOOKUP(B243,'登録データ（女）'!$A$3:$AT$2000,28,FALSE)=1,0,1))</f>
        <v>0</v>
      </c>
      <c r="X243" s="58">
        <f>IF(B243="",1,0)</f>
        <v>1</v>
      </c>
      <c r="Y243" s="58">
        <f>IF(C243="",1,0)</f>
        <v>1</v>
      </c>
      <c r="Z243" s="58">
        <f>IF(D243="",1,0)</f>
        <v>1</v>
      </c>
      <c r="AA243" s="58">
        <f>IF(E243="",1,0)</f>
        <v>1</v>
      </c>
      <c r="AB243" s="58">
        <f>IF(E244="",1,0)</f>
        <v>1</v>
      </c>
      <c r="AC243" s="58">
        <f>SUM(X243:AB243)</f>
        <v>5</v>
      </c>
      <c r="AD243" s="58">
        <f t="shared" ca="1" si="233"/>
        <v>0</v>
      </c>
      <c r="AE243" s="58">
        <f t="shared" si="246"/>
        <v>0</v>
      </c>
      <c r="AF243" s="58" t="str">
        <f>IF(G243="","0",VLOOKUP(G243,'登録データ（男）'!$V$4:$W$23,2,FALSE))</f>
        <v>0</v>
      </c>
      <c r="AG243" s="58" t="str">
        <f t="shared" si="234"/>
        <v>00</v>
      </c>
      <c r="AH243" s="58" t="str">
        <f>IF(G243="","0",IF(OR(RIGHT(G243,1)="m",RIGHT(G243,1)="H",RIGHT(G243,1)="W",RIGHT(G243,1)="C",RIGHT(G243,1)=")"),1,2))</f>
        <v>0</v>
      </c>
      <c r="AI243" s="58" t="str">
        <f t="shared" si="235"/>
        <v>000000</v>
      </c>
      <c r="AJ243" s="58" t="str">
        <f t="shared" ca="1" si="245"/>
        <v/>
      </c>
      <c r="AK243" s="58">
        <f t="shared" si="242"/>
        <v>0</v>
      </c>
      <c r="AL243" s="58" t="str">
        <f>IF(G243="","0",VALUE(VLOOKUP(G243,'登録データ（男）'!$V$4:$X$23,3,FALSE)))</f>
        <v>0</v>
      </c>
      <c r="AM243" s="58">
        <f t="shared" si="236"/>
        <v>0</v>
      </c>
      <c r="AN243" s="58">
        <f t="shared" si="243"/>
        <v>0</v>
      </c>
      <c r="AO243" s="58" t="str">
        <f ca="1">IF(OFFSET(B243,-MOD(ROW(B243),3),0)&lt;&gt;"",IF(RIGHT(G243,1)=")",VALUE(VLOOKUP(OFFSET(B243,-MOD(ROW(B243),3),0),'登録データ（女）'!B243,8,FALSE)),"0"),"0")</f>
        <v>0</v>
      </c>
      <c r="AP243" s="58">
        <f t="shared" ca="1" si="237"/>
        <v>0</v>
      </c>
      <c r="AQ243" s="58" t="str">
        <f t="shared" ref="AQ243" si="279">IF(AR243="","",RANK(AR243,$AR$18:$AR$467,1))</f>
        <v/>
      </c>
      <c r="AR243" s="58" t="str">
        <f>IF(R243="","",B243)</f>
        <v/>
      </c>
      <c r="AS243" s="58" t="str">
        <f t="shared" ref="AS243" si="280">IF(AT243="","",RANK(AT243,$AT$18:$AT$467,1))</f>
        <v/>
      </c>
      <c r="AT243" s="58" t="str">
        <f>IF(S243="","",B243)</f>
        <v/>
      </c>
      <c r="AU243" s="58" t="str">
        <f t="shared" ref="AU243" si="281">IF(AV243="","",RANK(AV243,$AV$18:$AV$467,1))</f>
        <v/>
      </c>
      <c r="AV243" s="58" t="str">
        <f>IF(OR(G243="七種競技",G244="七種競技",G245="七種競技"),B243,"")</f>
        <v/>
      </c>
      <c r="AW243" s="58"/>
      <c r="AX243" s="58">
        <f>B243</f>
        <v>0</v>
      </c>
      <c r="BE243" s="58" t="str">
        <f>IF(B243="","",VLOOKUP(B243,'登録データ（女）'!$A$3:$L$402,8))</f>
        <v/>
      </c>
      <c r="BF243" s="58" t="str">
        <f>IF(B243="","",VLOOKUP(B243,'登録データ（女）'!$A$3:$L$402,11))</f>
        <v/>
      </c>
      <c r="BG243" s="58" t="str">
        <f t="shared" si="244"/>
        <v/>
      </c>
      <c r="BI243" s="58">
        <f t="shared" si="241"/>
        <v>0</v>
      </c>
    </row>
    <row r="244" spans="1:61" ht="18" customHeight="1">
      <c r="A244" s="250"/>
      <c r="B244" s="433"/>
      <c r="C244" s="291"/>
      <c r="D244" s="291"/>
      <c r="E244" s="169"/>
      <c r="F244" s="58" t="s">
        <v>122</v>
      </c>
      <c r="G244" s="104"/>
      <c r="H244" s="17"/>
      <c r="I244" s="101"/>
      <c r="J244" s="107" t="str">
        <f t="shared" si="250"/>
        <v/>
      </c>
      <c r="K244" s="106"/>
      <c r="L244" s="107" t="str">
        <f t="shared" si="251"/>
        <v/>
      </c>
      <c r="M244" s="101"/>
      <c r="N244" s="101"/>
      <c r="O244" s="275"/>
      <c r="P244" s="276"/>
      <c r="Q244" s="276"/>
      <c r="R244" s="260"/>
      <c r="S244" s="297"/>
      <c r="V244" s="60"/>
      <c r="W244" s="58"/>
      <c r="X244" s="58"/>
      <c r="Y244" s="58"/>
      <c r="Z244" s="58"/>
      <c r="AA244" s="58"/>
      <c r="AB244" s="58"/>
      <c r="AC244" s="58"/>
      <c r="AD244" s="58">
        <f t="shared" ca="1" si="233"/>
        <v>0</v>
      </c>
      <c r="AE244" s="58">
        <f t="shared" si="246"/>
        <v>0</v>
      </c>
      <c r="AF244" s="58" t="str">
        <f>IF(G244="","0",VLOOKUP(G244,'登録データ（男）'!$V$4:$W$23,2,FALSE))</f>
        <v>0</v>
      </c>
      <c r="AG244" s="58" t="str">
        <f t="shared" si="234"/>
        <v>00</v>
      </c>
      <c r="AH244" s="58" t="str">
        <f>IF(G244="","0",IF(OR(RIGHT(G244,1)="m",RIGHT(G244,1)="H",RIGHT(G244,1)="W",RIGHT(G244,1)="C"),1,2))</f>
        <v>0</v>
      </c>
      <c r="AI244" s="58" t="str">
        <f t="shared" si="235"/>
        <v>000000</v>
      </c>
      <c r="AJ244" s="58" t="str">
        <f t="shared" ca="1" si="245"/>
        <v/>
      </c>
      <c r="AK244" s="58">
        <f t="shared" si="242"/>
        <v>0</v>
      </c>
      <c r="AL244" s="58" t="str">
        <f>IF(G244="","0",VALUE(VLOOKUP(G244,'登録データ（男）'!$V$4:$X$23,3,FALSE)))</f>
        <v>0</v>
      </c>
      <c r="AM244" s="58">
        <f t="shared" si="236"/>
        <v>0</v>
      </c>
      <c r="AN244" s="58">
        <f t="shared" si="243"/>
        <v>0</v>
      </c>
      <c r="AO244" s="58" t="str">
        <f ca="1">IF(OFFSET(B244,-MOD(ROW(B244),3),0)&lt;&gt;"",IF(RIGHT(G244,1)=")",VALUE(VLOOKUP(OFFSET(B244,-MOD(ROW(B244),3),0),'登録データ（女）'!B244,8,FALSE)),"0"),"0")</f>
        <v>0</v>
      </c>
      <c r="AP244" s="58">
        <f t="shared" ca="1" si="237"/>
        <v>0</v>
      </c>
      <c r="AQ244" s="58"/>
      <c r="AR244" s="58"/>
      <c r="AS244" s="58"/>
      <c r="AT244" s="58"/>
      <c r="AU244" s="58"/>
      <c r="AV244" s="58"/>
      <c r="AW244" s="58"/>
      <c r="AX244" s="58"/>
      <c r="BE244" s="58" t="str">
        <f>IF(B244="","",VLOOKUP(B244,'登録データ（女）'!$A$3:$L$402,8))</f>
        <v/>
      </c>
      <c r="BF244" s="58" t="str">
        <f>IF(B244="","",VLOOKUP(B244,'登録データ（女）'!$A$3:$L$402,11))</f>
        <v/>
      </c>
      <c r="BG244" s="58" t="str">
        <f t="shared" si="244"/>
        <v/>
      </c>
      <c r="BI244" s="58">
        <f t="shared" si="241"/>
        <v>0</v>
      </c>
    </row>
    <row r="245" spans="1:61" ht="18" customHeight="1" thickBot="1">
      <c r="A245" s="258"/>
      <c r="B245" s="434"/>
      <c r="C245" s="292"/>
      <c r="D245" s="292"/>
      <c r="E245" s="82" t="s">
        <v>461</v>
      </c>
      <c r="F245" s="78" t="s">
        <v>123</v>
      </c>
      <c r="G245" s="105"/>
      <c r="H245" s="175"/>
      <c r="I245" s="100"/>
      <c r="J245" s="64" t="str">
        <f t="shared" si="250"/>
        <v/>
      </c>
      <c r="K245" s="100"/>
      <c r="L245" s="64" t="str">
        <f t="shared" si="251"/>
        <v/>
      </c>
      <c r="M245" s="100"/>
      <c r="N245" s="100"/>
      <c r="O245" s="429"/>
      <c r="P245" s="430"/>
      <c r="Q245" s="431"/>
      <c r="R245" s="261"/>
      <c r="S245" s="298"/>
      <c r="V245" s="60"/>
      <c r="W245" s="58"/>
      <c r="X245" s="58"/>
      <c r="Y245" s="58"/>
      <c r="Z245" s="58"/>
      <c r="AA245" s="58"/>
      <c r="AB245" s="58"/>
      <c r="AC245" s="58"/>
      <c r="AD245" s="58">
        <f t="shared" ca="1" si="233"/>
        <v>0</v>
      </c>
      <c r="AE245" s="58">
        <f t="shared" si="246"/>
        <v>0</v>
      </c>
      <c r="AF245" s="58" t="str">
        <f>IF(G245="","0",VLOOKUP(G245,'登録データ（男）'!$V$4:$W$23,2,FALSE))</f>
        <v>0</v>
      </c>
      <c r="AG245" s="58" t="str">
        <f t="shared" si="234"/>
        <v>00</v>
      </c>
      <c r="AH245" s="58" t="str">
        <f>IF(G245="","0",IF(OR(RIGHT(G245,1)="m",RIGHT(G245,1)="H",RIGHT(G245,1)="W",RIGHT(G245,1)="C"),1,2))</f>
        <v>0</v>
      </c>
      <c r="AI245" s="58" t="str">
        <f t="shared" si="235"/>
        <v>000000</v>
      </c>
      <c r="AJ245" s="58" t="str">
        <f t="shared" ca="1" si="245"/>
        <v/>
      </c>
      <c r="AK245" s="58">
        <f t="shared" si="242"/>
        <v>0</v>
      </c>
      <c r="AL245" s="58" t="str">
        <f>IF(G245="","0",VALUE(VLOOKUP(G245,'登録データ（男）'!$V$4:$X$23,3,FALSE)))</f>
        <v>0</v>
      </c>
      <c r="AM245" s="58">
        <f t="shared" si="236"/>
        <v>0</v>
      </c>
      <c r="AN245" s="58">
        <f t="shared" si="243"/>
        <v>0</v>
      </c>
      <c r="AO245" s="58" t="str">
        <f ca="1">IF(OFFSET(B245,-MOD(ROW(B245),3),0)&lt;&gt;"",IF(RIGHT(G245,1)=")",VALUE(VLOOKUP(OFFSET(B245,-MOD(ROW(B245),3),0),'登録データ（女）'!B245,8,FALSE)),"0"),"0")</f>
        <v>0</v>
      </c>
      <c r="AP245" s="58">
        <f t="shared" ca="1" si="237"/>
        <v>0</v>
      </c>
      <c r="AQ245" s="58"/>
      <c r="AR245" s="58"/>
      <c r="AS245" s="58"/>
      <c r="AT245" s="58"/>
      <c r="AU245" s="58"/>
      <c r="AV245" s="58"/>
      <c r="AW245" s="58"/>
      <c r="AX245" s="58"/>
      <c r="BE245" s="58" t="str">
        <f>IF(B245="","",VLOOKUP(B245,'登録データ（女）'!$A$3:$L$402,8))</f>
        <v/>
      </c>
      <c r="BF245" s="58" t="str">
        <f>IF(B245="","",VLOOKUP(B245,'登録データ（女）'!$A$3:$L$402,11))</f>
        <v/>
      </c>
      <c r="BG245" s="58" t="str">
        <f t="shared" si="244"/>
        <v/>
      </c>
      <c r="BI245" s="58">
        <f t="shared" si="241"/>
        <v>0</v>
      </c>
    </row>
    <row r="246" spans="1:61" ht="18" customHeight="1" thickTop="1">
      <c r="A246" s="257">
        <v>77</v>
      </c>
      <c r="B246" s="432"/>
      <c r="C246" s="290" t="str">
        <f>IF(B246="","",VLOOKUP(B246,'登録データ（女）'!$A$3:$X$2000,2,FALSE))</f>
        <v/>
      </c>
      <c r="D246" s="290" t="str">
        <f>IF(B246="","",VLOOKUP(B246,'登録データ（女）'!$A$3:$X$2000,3,FALSE))</f>
        <v/>
      </c>
      <c r="E246" s="74" t="str">
        <f>IF(B246="","",VLOOKUP(B246,'登録データ（女）'!$A$3:$X$2000,7,FALSE))</f>
        <v/>
      </c>
      <c r="F246" s="72" t="s">
        <v>121</v>
      </c>
      <c r="G246" s="104"/>
      <c r="H246" s="17"/>
      <c r="I246" s="106"/>
      <c r="J246" s="107" t="str">
        <f t="shared" si="250"/>
        <v/>
      </c>
      <c r="K246" s="106"/>
      <c r="L246" s="107" t="str">
        <f t="shared" si="251"/>
        <v/>
      </c>
      <c r="M246" s="106"/>
      <c r="N246" s="106"/>
      <c r="O246" s="247"/>
      <c r="P246" s="248"/>
      <c r="Q246" s="248"/>
      <c r="R246" s="259"/>
      <c r="S246" s="296"/>
      <c r="V246" s="60"/>
      <c r="W246" s="58">
        <f>IF(B246="",0,IF(VLOOKUP(B246,'登録データ（女）'!$A$3:$AT$2000,28,FALSE)=1,0,1))</f>
        <v>0</v>
      </c>
      <c r="X246" s="58">
        <f>IF(B246="",1,0)</f>
        <v>1</v>
      </c>
      <c r="Y246" s="58">
        <f>IF(C246="",1,0)</f>
        <v>1</v>
      </c>
      <c r="Z246" s="58">
        <f>IF(D246="",1,0)</f>
        <v>1</v>
      </c>
      <c r="AA246" s="58">
        <f>IF(E246="",1,0)</f>
        <v>1</v>
      </c>
      <c r="AB246" s="58">
        <f>IF(E247="",1,0)</f>
        <v>1</v>
      </c>
      <c r="AC246" s="58">
        <f>SUM(X246:AB246)</f>
        <v>5</v>
      </c>
      <c r="AD246" s="58">
        <f t="shared" ca="1" si="233"/>
        <v>0</v>
      </c>
      <c r="AE246" s="58">
        <f t="shared" si="246"/>
        <v>0</v>
      </c>
      <c r="AF246" s="58" t="str">
        <f>IF(G246="","0",VLOOKUP(G246,'登録データ（男）'!$V$4:$W$23,2,FALSE))</f>
        <v>0</v>
      </c>
      <c r="AG246" s="58" t="str">
        <f t="shared" si="234"/>
        <v>00</v>
      </c>
      <c r="AH246" s="58" t="str">
        <f>IF(G246="","0",IF(OR(RIGHT(G246,1)="m",RIGHT(G246,1)="H",RIGHT(G246,1)="W",RIGHT(G246,1)="C",RIGHT(G246,1)=")"),1,2))</f>
        <v>0</v>
      </c>
      <c r="AI246" s="58" t="str">
        <f t="shared" si="235"/>
        <v>000000</v>
      </c>
      <c r="AJ246" s="58" t="str">
        <f t="shared" ca="1" si="245"/>
        <v/>
      </c>
      <c r="AK246" s="58">
        <f t="shared" si="242"/>
        <v>0</v>
      </c>
      <c r="AL246" s="58" t="str">
        <f>IF(G246="","0",VALUE(VLOOKUP(G246,'登録データ（男）'!$V$4:$X$23,3,FALSE)))</f>
        <v>0</v>
      </c>
      <c r="AM246" s="58">
        <f t="shared" si="236"/>
        <v>0</v>
      </c>
      <c r="AN246" s="58">
        <f t="shared" si="243"/>
        <v>0</v>
      </c>
      <c r="AO246" s="58" t="str">
        <f ca="1">IF(OFFSET(B246,-MOD(ROW(B246),3),0)&lt;&gt;"",IF(RIGHT(G246,1)=")",VALUE(VLOOKUP(OFFSET(B246,-MOD(ROW(B246),3),0),'登録データ（女）'!B246,8,FALSE)),"0"),"0")</f>
        <v>0</v>
      </c>
      <c r="AP246" s="58">
        <f t="shared" ca="1" si="237"/>
        <v>0</v>
      </c>
      <c r="AQ246" s="58" t="str">
        <f t="shared" ref="AQ246" si="282">IF(AR246="","",RANK(AR246,$AR$18:$AR$467,1))</f>
        <v/>
      </c>
      <c r="AR246" s="58" t="str">
        <f>IF(R246="","",B246)</f>
        <v/>
      </c>
      <c r="AS246" s="58" t="str">
        <f t="shared" ref="AS246" si="283">IF(AT246="","",RANK(AT246,$AT$18:$AT$467,1))</f>
        <v/>
      </c>
      <c r="AT246" s="58" t="str">
        <f>IF(S246="","",B246)</f>
        <v/>
      </c>
      <c r="AU246" s="58" t="str">
        <f t="shared" ref="AU246" si="284">IF(AV246="","",RANK(AV246,$AV$18:$AV$467,1))</f>
        <v/>
      </c>
      <c r="AV246" s="58" t="str">
        <f>IF(OR(G246="七種競技",G247="七種競技",G248="七種競技"),B246,"")</f>
        <v/>
      </c>
      <c r="AW246" s="58"/>
      <c r="AX246" s="58">
        <f>B246</f>
        <v>0</v>
      </c>
      <c r="BE246" s="58" t="str">
        <f>IF(B246="","",VLOOKUP(B246,'登録データ（女）'!$A$3:$L$402,8))</f>
        <v/>
      </c>
      <c r="BF246" s="58" t="str">
        <f>IF(B246="","",VLOOKUP(B246,'登録データ（女）'!$A$3:$L$402,11))</f>
        <v/>
      </c>
      <c r="BG246" s="58" t="str">
        <f t="shared" si="244"/>
        <v/>
      </c>
      <c r="BI246" s="58">
        <f t="shared" si="241"/>
        <v>0</v>
      </c>
    </row>
    <row r="247" spans="1:61" ht="18" customHeight="1">
      <c r="A247" s="250"/>
      <c r="B247" s="433"/>
      <c r="C247" s="291"/>
      <c r="D247" s="291"/>
      <c r="E247" s="169"/>
      <c r="F247" s="58" t="s">
        <v>122</v>
      </c>
      <c r="G247" s="104"/>
      <c r="H247" s="17"/>
      <c r="I247" s="101"/>
      <c r="J247" s="107" t="str">
        <f t="shared" si="250"/>
        <v/>
      </c>
      <c r="K247" s="106"/>
      <c r="L247" s="107" t="str">
        <f t="shared" si="251"/>
        <v/>
      </c>
      <c r="M247" s="101"/>
      <c r="N247" s="101"/>
      <c r="O247" s="275"/>
      <c r="P247" s="276"/>
      <c r="Q247" s="276"/>
      <c r="R247" s="260"/>
      <c r="S247" s="297"/>
      <c r="V247" s="60"/>
      <c r="W247" s="58"/>
      <c r="X247" s="58"/>
      <c r="Y247" s="58"/>
      <c r="Z247" s="58"/>
      <c r="AA247" s="58"/>
      <c r="AB247" s="58"/>
      <c r="AC247" s="58"/>
      <c r="AD247" s="58">
        <f t="shared" ca="1" si="233"/>
        <v>0</v>
      </c>
      <c r="AE247" s="58">
        <f t="shared" si="246"/>
        <v>0</v>
      </c>
      <c r="AF247" s="58" t="str">
        <f>IF(G247="","0",VLOOKUP(G247,'登録データ（男）'!$V$4:$W$23,2,FALSE))</f>
        <v>0</v>
      </c>
      <c r="AG247" s="58" t="str">
        <f t="shared" si="234"/>
        <v>00</v>
      </c>
      <c r="AH247" s="58" t="str">
        <f>IF(G247="","0",IF(OR(RIGHT(G247,1)="m",RIGHT(G247,1)="H",RIGHT(G247,1)="W",RIGHT(G247,1)="C"),1,2))</f>
        <v>0</v>
      </c>
      <c r="AI247" s="58" t="str">
        <f t="shared" si="235"/>
        <v>000000</v>
      </c>
      <c r="AJ247" s="58" t="str">
        <f t="shared" ca="1" si="245"/>
        <v/>
      </c>
      <c r="AK247" s="58">
        <f t="shared" si="242"/>
        <v>0</v>
      </c>
      <c r="AL247" s="58" t="str">
        <f>IF(G247="","0",VALUE(VLOOKUP(G247,'登録データ（男）'!$V$4:$X$23,3,FALSE)))</f>
        <v>0</v>
      </c>
      <c r="AM247" s="58">
        <f t="shared" si="236"/>
        <v>0</v>
      </c>
      <c r="AN247" s="58">
        <f t="shared" si="243"/>
        <v>0</v>
      </c>
      <c r="AO247" s="58" t="str">
        <f ca="1">IF(OFFSET(B247,-MOD(ROW(B247),3),0)&lt;&gt;"",IF(RIGHT(G247,1)=")",VALUE(VLOOKUP(OFFSET(B247,-MOD(ROW(B247),3),0),'登録データ（女）'!B247,8,FALSE)),"0"),"0")</f>
        <v>0</v>
      </c>
      <c r="AP247" s="58">
        <f t="shared" ca="1" si="237"/>
        <v>0</v>
      </c>
      <c r="AQ247" s="58"/>
      <c r="AR247" s="58"/>
      <c r="AS247" s="58"/>
      <c r="AT247" s="58"/>
      <c r="AU247" s="58"/>
      <c r="AV247" s="58"/>
      <c r="AW247" s="58"/>
      <c r="AX247" s="58"/>
      <c r="BE247" s="58" t="str">
        <f>IF(B247="","",VLOOKUP(B247,'登録データ（女）'!$A$3:$L$402,8))</f>
        <v/>
      </c>
      <c r="BF247" s="58" t="str">
        <f>IF(B247="","",VLOOKUP(B247,'登録データ（女）'!$A$3:$L$402,11))</f>
        <v/>
      </c>
      <c r="BG247" s="58" t="str">
        <f t="shared" si="244"/>
        <v/>
      </c>
      <c r="BI247" s="58">
        <f t="shared" si="241"/>
        <v>0</v>
      </c>
    </row>
    <row r="248" spans="1:61" ht="18" customHeight="1" thickBot="1">
      <c r="A248" s="258"/>
      <c r="B248" s="434"/>
      <c r="C248" s="292"/>
      <c r="D248" s="292"/>
      <c r="E248" s="82" t="s">
        <v>461</v>
      </c>
      <c r="F248" s="78" t="s">
        <v>123</v>
      </c>
      <c r="G248" s="105"/>
      <c r="H248" s="175"/>
      <c r="I248" s="100"/>
      <c r="J248" s="64" t="str">
        <f t="shared" si="250"/>
        <v/>
      </c>
      <c r="K248" s="100"/>
      <c r="L248" s="64" t="str">
        <f t="shared" si="251"/>
        <v/>
      </c>
      <c r="M248" s="100"/>
      <c r="N248" s="100"/>
      <c r="O248" s="429"/>
      <c r="P248" s="430"/>
      <c r="Q248" s="431"/>
      <c r="R248" s="261"/>
      <c r="S248" s="298"/>
      <c r="V248" s="60"/>
      <c r="W248" s="58"/>
      <c r="X248" s="58"/>
      <c r="Y248" s="58"/>
      <c r="Z248" s="58"/>
      <c r="AA248" s="58"/>
      <c r="AB248" s="58"/>
      <c r="AC248" s="58"/>
      <c r="AD248" s="58">
        <f t="shared" ca="1" si="233"/>
        <v>0</v>
      </c>
      <c r="AE248" s="58">
        <f t="shared" si="246"/>
        <v>0</v>
      </c>
      <c r="AF248" s="58" t="str">
        <f>IF(G248="","0",VLOOKUP(G248,'登録データ（男）'!$V$4:$W$23,2,FALSE))</f>
        <v>0</v>
      </c>
      <c r="AG248" s="58" t="str">
        <f t="shared" si="234"/>
        <v>00</v>
      </c>
      <c r="AH248" s="58" t="str">
        <f>IF(G248="","0",IF(OR(RIGHT(G248,1)="m",RIGHT(G248,1)="H",RIGHT(G248,1)="W",RIGHT(G248,1)="C"),1,2))</f>
        <v>0</v>
      </c>
      <c r="AI248" s="58" t="str">
        <f t="shared" si="235"/>
        <v>000000</v>
      </c>
      <c r="AJ248" s="58" t="str">
        <f t="shared" ca="1" si="245"/>
        <v/>
      </c>
      <c r="AK248" s="58">
        <f t="shared" si="242"/>
        <v>0</v>
      </c>
      <c r="AL248" s="58" t="str">
        <f>IF(G248="","0",VALUE(VLOOKUP(G248,'登録データ（男）'!$V$4:$X$23,3,FALSE)))</f>
        <v>0</v>
      </c>
      <c r="AM248" s="58">
        <f t="shared" si="236"/>
        <v>0</v>
      </c>
      <c r="AN248" s="58">
        <f t="shared" si="243"/>
        <v>0</v>
      </c>
      <c r="AO248" s="58" t="str">
        <f ca="1">IF(OFFSET(B248,-MOD(ROW(B248),3),0)&lt;&gt;"",IF(RIGHT(G248,1)=")",VALUE(VLOOKUP(OFFSET(B248,-MOD(ROW(B248),3),0),'登録データ（女）'!B248,8,FALSE)),"0"),"0")</f>
        <v>0</v>
      </c>
      <c r="AP248" s="58">
        <f t="shared" ca="1" si="237"/>
        <v>0</v>
      </c>
      <c r="AQ248" s="58"/>
      <c r="AR248" s="58"/>
      <c r="AS248" s="58"/>
      <c r="AT248" s="58"/>
      <c r="AU248" s="58"/>
      <c r="AV248" s="58"/>
      <c r="AW248" s="58"/>
      <c r="AX248" s="58"/>
      <c r="BE248" s="58" t="str">
        <f>IF(B248="","",VLOOKUP(B248,'登録データ（女）'!$A$3:$L$402,8))</f>
        <v/>
      </c>
      <c r="BF248" s="58" t="str">
        <f>IF(B248="","",VLOOKUP(B248,'登録データ（女）'!$A$3:$L$402,11))</f>
        <v/>
      </c>
      <c r="BG248" s="58" t="str">
        <f t="shared" si="244"/>
        <v/>
      </c>
      <c r="BI248" s="58">
        <f t="shared" si="241"/>
        <v>0</v>
      </c>
    </row>
    <row r="249" spans="1:61" ht="18" customHeight="1" thickTop="1">
      <c r="A249" s="257">
        <v>78</v>
      </c>
      <c r="B249" s="432"/>
      <c r="C249" s="290" t="str">
        <f>IF(B249="","",VLOOKUP(B249,'登録データ（女）'!$A$3:$X$2000,2,FALSE))</f>
        <v/>
      </c>
      <c r="D249" s="290" t="str">
        <f>IF(B249="","",VLOOKUP(B249,'登録データ（女）'!$A$3:$X$2000,3,FALSE))</f>
        <v/>
      </c>
      <c r="E249" s="74" t="str">
        <f>IF(B249="","",VLOOKUP(B249,'登録データ（女）'!$A$3:$X$2000,7,FALSE))</f>
        <v/>
      </c>
      <c r="F249" s="72" t="s">
        <v>121</v>
      </c>
      <c r="G249" s="104"/>
      <c r="H249" s="17"/>
      <c r="I249" s="106"/>
      <c r="J249" s="107" t="str">
        <f t="shared" si="250"/>
        <v/>
      </c>
      <c r="K249" s="106"/>
      <c r="L249" s="107" t="str">
        <f t="shared" si="251"/>
        <v/>
      </c>
      <c r="M249" s="106"/>
      <c r="N249" s="106"/>
      <c r="O249" s="247"/>
      <c r="P249" s="248"/>
      <c r="Q249" s="248"/>
      <c r="R249" s="259"/>
      <c r="S249" s="296"/>
      <c r="V249" s="60"/>
      <c r="W249" s="58">
        <f>IF(B249="",0,IF(VLOOKUP(B249,'登録データ（女）'!$A$3:$AT$2000,28,FALSE)=1,0,1))</f>
        <v>0</v>
      </c>
      <c r="X249" s="58">
        <f>IF(B249="",1,0)</f>
        <v>1</v>
      </c>
      <c r="Y249" s="58">
        <f>IF(C249="",1,0)</f>
        <v>1</v>
      </c>
      <c r="Z249" s="58">
        <f>IF(D249="",1,0)</f>
        <v>1</v>
      </c>
      <c r="AA249" s="58">
        <f>IF(E249="",1,0)</f>
        <v>1</v>
      </c>
      <c r="AB249" s="58">
        <f>IF(E250="",1,0)</f>
        <v>1</v>
      </c>
      <c r="AC249" s="58">
        <f>SUM(X249:AB249)</f>
        <v>5</v>
      </c>
      <c r="AD249" s="58">
        <f t="shared" ca="1" si="233"/>
        <v>0</v>
      </c>
      <c r="AE249" s="58">
        <f t="shared" si="246"/>
        <v>0</v>
      </c>
      <c r="AF249" s="58" t="str">
        <f>IF(G249="","0",VLOOKUP(G249,'登録データ（男）'!$V$4:$W$23,2,FALSE))</f>
        <v>0</v>
      </c>
      <c r="AG249" s="58" t="str">
        <f t="shared" si="234"/>
        <v>00</v>
      </c>
      <c r="AH249" s="58" t="str">
        <f>IF(G249="","0",IF(OR(RIGHT(G249,1)="m",RIGHT(G249,1)="H",RIGHT(G249,1)="W",RIGHT(G249,1)="C",RIGHT(G249,1)=")"),1,2))</f>
        <v>0</v>
      </c>
      <c r="AI249" s="58" t="str">
        <f t="shared" si="235"/>
        <v>000000</v>
      </c>
      <c r="AJ249" s="58" t="str">
        <f t="shared" ca="1" si="245"/>
        <v/>
      </c>
      <c r="AK249" s="58">
        <f t="shared" si="242"/>
        <v>0</v>
      </c>
      <c r="AL249" s="58" t="str">
        <f>IF(G249="","0",VALUE(VLOOKUP(G249,'登録データ（男）'!$V$4:$X$23,3,FALSE)))</f>
        <v>0</v>
      </c>
      <c r="AM249" s="58">
        <f t="shared" si="236"/>
        <v>0</v>
      </c>
      <c r="AN249" s="58">
        <f t="shared" si="243"/>
        <v>0</v>
      </c>
      <c r="AO249" s="58" t="str">
        <f ca="1">IF(OFFSET(B249,-MOD(ROW(B249),3),0)&lt;&gt;"",IF(RIGHT(G249,1)=")",VALUE(VLOOKUP(OFFSET(B249,-MOD(ROW(B249),3),0),'登録データ（女）'!B249,8,FALSE)),"0"),"0")</f>
        <v>0</v>
      </c>
      <c r="AP249" s="58">
        <f t="shared" ca="1" si="237"/>
        <v>0</v>
      </c>
      <c r="AQ249" s="58" t="str">
        <f t="shared" ref="AQ249" si="285">IF(AR249="","",RANK(AR249,$AR$18:$AR$467,1))</f>
        <v/>
      </c>
      <c r="AR249" s="58" t="str">
        <f>IF(R249="","",B249)</f>
        <v/>
      </c>
      <c r="AS249" s="58" t="str">
        <f t="shared" ref="AS249" si="286">IF(AT249="","",RANK(AT249,$AT$18:$AT$467,1))</f>
        <v/>
      </c>
      <c r="AT249" s="58" t="str">
        <f>IF(S249="","",B249)</f>
        <v/>
      </c>
      <c r="AU249" s="58" t="str">
        <f t="shared" ref="AU249" si="287">IF(AV249="","",RANK(AV249,$AV$18:$AV$467,1))</f>
        <v/>
      </c>
      <c r="AV249" s="58" t="str">
        <f>IF(OR(G249="七種競技",G250="七種競技",G251="七種競技"),B249,"")</f>
        <v/>
      </c>
      <c r="AW249" s="58"/>
      <c r="AX249" s="58">
        <f>B249</f>
        <v>0</v>
      </c>
      <c r="BE249" s="58" t="str">
        <f>IF(B249="","",VLOOKUP(B249,'登録データ（女）'!$A$3:$L$402,8))</f>
        <v/>
      </c>
      <c r="BF249" s="58" t="str">
        <f>IF(B249="","",VLOOKUP(B249,'登録データ（女）'!$A$3:$L$402,11))</f>
        <v/>
      </c>
      <c r="BG249" s="58" t="str">
        <f t="shared" si="244"/>
        <v/>
      </c>
      <c r="BI249" s="58">
        <f t="shared" si="241"/>
        <v>0</v>
      </c>
    </row>
    <row r="250" spans="1:61" ht="18.75" customHeight="1">
      <c r="A250" s="250"/>
      <c r="B250" s="433"/>
      <c r="C250" s="291"/>
      <c r="D250" s="291"/>
      <c r="E250" s="169"/>
      <c r="F250" s="58" t="s">
        <v>122</v>
      </c>
      <c r="G250" s="104"/>
      <c r="H250" s="17"/>
      <c r="I250" s="101"/>
      <c r="J250" s="107" t="str">
        <f t="shared" si="250"/>
        <v/>
      </c>
      <c r="K250" s="106"/>
      <c r="L250" s="107" t="str">
        <f t="shared" si="251"/>
        <v/>
      </c>
      <c r="M250" s="101"/>
      <c r="N250" s="101"/>
      <c r="O250" s="275"/>
      <c r="P250" s="276"/>
      <c r="Q250" s="276"/>
      <c r="R250" s="260"/>
      <c r="S250" s="297"/>
      <c r="V250" s="60"/>
      <c r="W250" s="58"/>
      <c r="X250" s="58"/>
      <c r="Y250" s="58"/>
      <c r="Z250" s="58"/>
      <c r="AA250" s="58"/>
      <c r="AB250" s="58"/>
      <c r="AC250" s="58"/>
      <c r="AD250" s="58">
        <f t="shared" ca="1" si="233"/>
        <v>0</v>
      </c>
      <c r="AE250" s="58">
        <f t="shared" si="246"/>
        <v>0</v>
      </c>
      <c r="AF250" s="58" t="str">
        <f>IF(G250="","0",VLOOKUP(G250,'登録データ（男）'!$V$4:$W$23,2,FALSE))</f>
        <v>0</v>
      </c>
      <c r="AG250" s="58" t="str">
        <f t="shared" si="234"/>
        <v>00</v>
      </c>
      <c r="AH250" s="58" t="str">
        <f>IF(G250="","0",IF(OR(RIGHT(G250,1)="m",RIGHT(G250,1)="H",RIGHT(G250,1)="W",RIGHT(G250,1)="C"),1,2))</f>
        <v>0</v>
      </c>
      <c r="AI250" s="58" t="str">
        <f t="shared" si="235"/>
        <v>000000</v>
      </c>
      <c r="AJ250" s="58" t="str">
        <f t="shared" ca="1" si="245"/>
        <v/>
      </c>
      <c r="AK250" s="58">
        <f t="shared" si="242"/>
        <v>0</v>
      </c>
      <c r="AL250" s="58" t="str">
        <f>IF(G250="","0",VALUE(VLOOKUP(G250,'登録データ（男）'!$V$4:$X$23,3,FALSE)))</f>
        <v>0</v>
      </c>
      <c r="AM250" s="58">
        <f t="shared" si="236"/>
        <v>0</v>
      </c>
      <c r="AN250" s="58">
        <f t="shared" si="243"/>
        <v>0</v>
      </c>
      <c r="AO250" s="58" t="str">
        <f ca="1">IF(OFFSET(B250,-MOD(ROW(B250),3),0)&lt;&gt;"",IF(RIGHT(G250,1)=")",VALUE(VLOOKUP(OFFSET(B250,-MOD(ROW(B250),3),0),'登録データ（女）'!B250,8,FALSE)),"0"),"0")</f>
        <v>0</v>
      </c>
      <c r="AP250" s="58">
        <f t="shared" ca="1" si="237"/>
        <v>0</v>
      </c>
      <c r="AQ250" s="58"/>
      <c r="AR250" s="58"/>
      <c r="AS250" s="58"/>
      <c r="AT250" s="58"/>
      <c r="AU250" s="58"/>
      <c r="AV250" s="58"/>
      <c r="AW250" s="58"/>
      <c r="AX250" s="58"/>
      <c r="BE250" s="58" t="str">
        <f>IF(B250="","",VLOOKUP(B250,'登録データ（女）'!$A$3:$L$402,8))</f>
        <v/>
      </c>
      <c r="BF250" s="58" t="str">
        <f>IF(B250="","",VLOOKUP(B250,'登録データ（女）'!$A$3:$L$402,11))</f>
        <v/>
      </c>
      <c r="BG250" s="58" t="str">
        <f t="shared" si="244"/>
        <v/>
      </c>
      <c r="BI250" s="58">
        <f t="shared" si="241"/>
        <v>0</v>
      </c>
    </row>
    <row r="251" spans="1:61" ht="18.75" customHeight="1" thickBot="1">
      <c r="A251" s="258"/>
      <c r="B251" s="434"/>
      <c r="C251" s="292"/>
      <c r="D251" s="292"/>
      <c r="E251" s="82" t="s">
        <v>461</v>
      </c>
      <c r="F251" s="78" t="s">
        <v>123</v>
      </c>
      <c r="G251" s="105"/>
      <c r="H251" s="175"/>
      <c r="I251" s="100"/>
      <c r="J251" s="64" t="str">
        <f t="shared" si="250"/>
        <v/>
      </c>
      <c r="K251" s="100"/>
      <c r="L251" s="64" t="str">
        <f t="shared" si="251"/>
        <v/>
      </c>
      <c r="M251" s="100"/>
      <c r="N251" s="100"/>
      <c r="O251" s="429"/>
      <c r="P251" s="430"/>
      <c r="Q251" s="431"/>
      <c r="R251" s="261"/>
      <c r="S251" s="298"/>
      <c r="V251" s="60"/>
      <c r="W251" s="58"/>
      <c r="X251" s="58"/>
      <c r="Y251" s="58"/>
      <c r="Z251" s="58"/>
      <c r="AA251" s="58"/>
      <c r="AB251" s="58"/>
      <c r="AC251" s="58"/>
      <c r="AD251" s="58">
        <f t="shared" ca="1" si="233"/>
        <v>0</v>
      </c>
      <c r="AE251" s="58">
        <f t="shared" si="246"/>
        <v>0</v>
      </c>
      <c r="AF251" s="58" t="str">
        <f>IF(G251="","0",VLOOKUP(G251,'登録データ（男）'!$V$4:$W$23,2,FALSE))</f>
        <v>0</v>
      </c>
      <c r="AG251" s="58" t="str">
        <f t="shared" si="234"/>
        <v>00</v>
      </c>
      <c r="AH251" s="58" t="str">
        <f>IF(G251="","0",IF(OR(RIGHT(G251,1)="m",RIGHT(G251,1)="H",RIGHT(G251,1)="W",RIGHT(G251,1)="C"),1,2))</f>
        <v>0</v>
      </c>
      <c r="AI251" s="58" t="str">
        <f t="shared" si="235"/>
        <v>000000</v>
      </c>
      <c r="AJ251" s="58" t="str">
        <f t="shared" ca="1" si="245"/>
        <v/>
      </c>
      <c r="AK251" s="58">
        <f t="shared" si="242"/>
        <v>0</v>
      </c>
      <c r="AL251" s="58" t="str">
        <f>IF(G251="","0",VALUE(VLOOKUP(G251,'登録データ（男）'!$V$4:$X$23,3,FALSE)))</f>
        <v>0</v>
      </c>
      <c r="AM251" s="58">
        <f t="shared" si="236"/>
        <v>0</v>
      </c>
      <c r="AN251" s="58">
        <f t="shared" si="243"/>
        <v>0</v>
      </c>
      <c r="AO251" s="58" t="str">
        <f ca="1">IF(OFFSET(B251,-MOD(ROW(B251),3),0)&lt;&gt;"",IF(RIGHT(G251,1)=")",VALUE(VLOOKUP(OFFSET(B251,-MOD(ROW(B251),3),0),'登録データ（女）'!B251,8,FALSE)),"0"),"0")</f>
        <v>0</v>
      </c>
      <c r="AP251" s="58">
        <f t="shared" ca="1" si="237"/>
        <v>0</v>
      </c>
      <c r="AQ251" s="58"/>
      <c r="AR251" s="58"/>
      <c r="AS251" s="58"/>
      <c r="AT251" s="58"/>
      <c r="AU251" s="58"/>
      <c r="AV251" s="58"/>
      <c r="AW251" s="58"/>
      <c r="AX251" s="58"/>
      <c r="BE251" s="58" t="str">
        <f>IF(B251="","",VLOOKUP(B251,'登録データ（女）'!$A$3:$L$402,8))</f>
        <v/>
      </c>
      <c r="BF251" s="58" t="str">
        <f>IF(B251="","",VLOOKUP(B251,'登録データ（女）'!$A$3:$L$402,11))</f>
        <v/>
      </c>
      <c r="BG251" s="58" t="str">
        <f t="shared" si="244"/>
        <v/>
      </c>
      <c r="BI251" s="58">
        <f t="shared" si="241"/>
        <v>0</v>
      </c>
    </row>
    <row r="252" spans="1:61" ht="18" customHeight="1" thickTop="1">
      <c r="A252" s="257">
        <v>79</v>
      </c>
      <c r="B252" s="432"/>
      <c r="C252" s="290" t="str">
        <f>IF(B252="","",VLOOKUP(B252,'登録データ（女）'!$A$3:$X$2000,2,FALSE))</f>
        <v/>
      </c>
      <c r="D252" s="290" t="str">
        <f>IF(B252="","",VLOOKUP(B252,'登録データ（女）'!$A$3:$X$2000,3,FALSE))</f>
        <v/>
      </c>
      <c r="E252" s="74" t="str">
        <f>IF(B252="","",VLOOKUP(B252,'登録データ（女）'!$A$3:$X$2000,7,FALSE))</f>
        <v/>
      </c>
      <c r="F252" s="72" t="s">
        <v>121</v>
      </c>
      <c r="G252" s="104"/>
      <c r="H252" s="17"/>
      <c r="I252" s="106"/>
      <c r="J252" s="107" t="str">
        <f t="shared" si="250"/>
        <v/>
      </c>
      <c r="K252" s="106"/>
      <c r="L252" s="107" t="str">
        <f t="shared" si="251"/>
        <v/>
      </c>
      <c r="M252" s="106"/>
      <c r="N252" s="106"/>
      <c r="O252" s="247"/>
      <c r="P252" s="248"/>
      <c r="Q252" s="248"/>
      <c r="R252" s="259"/>
      <c r="S252" s="296"/>
      <c r="V252" s="60"/>
      <c r="W252" s="58">
        <f>IF(B252="",0,IF(VLOOKUP(B252,'登録データ（女）'!$A$3:$AT$2000,28,FALSE)=1,0,1))</f>
        <v>0</v>
      </c>
      <c r="X252" s="58">
        <f>IF(B252="",1,0)</f>
        <v>1</v>
      </c>
      <c r="Y252" s="58">
        <f>IF(C252="",1,0)</f>
        <v>1</v>
      </c>
      <c r="Z252" s="58">
        <f>IF(D252="",1,0)</f>
        <v>1</v>
      </c>
      <c r="AA252" s="58">
        <f>IF(E252="",1,0)</f>
        <v>1</v>
      </c>
      <c r="AB252" s="58">
        <f>IF(E253="",1,0)</f>
        <v>1</v>
      </c>
      <c r="AC252" s="58">
        <f>SUM(X252:AB252)</f>
        <v>5</v>
      </c>
      <c r="AD252" s="58">
        <f t="shared" ca="1" si="233"/>
        <v>0</v>
      </c>
      <c r="AE252" s="58">
        <f t="shared" si="246"/>
        <v>0</v>
      </c>
      <c r="AF252" s="58" t="str">
        <f>IF(G252="","0",VLOOKUP(G252,'登録データ（男）'!$V$4:$W$23,2,FALSE))</f>
        <v>0</v>
      </c>
      <c r="AG252" s="58" t="str">
        <f t="shared" si="234"/>
        <v>00</v>
      </c>
      <c r="AH252" s="58" t="str">
        <f>IF(G252="","0",IF(OR(RIGHT(G252,1)="m",RIGHT(G252,1)="H",RIGHT(G252,1)="W",RIGHT(G252,1)="C",RIGHT(G252,1)=")"),1,2))</f>
        <v>0</v>
      </c>
      <c r="AI252" s="58" t="str">
        <f t="shared" si="235"/>
        <v>000000</v>
      </c>
      <c r="AJ252" s="58" t="str">
        <f t="shared" ca="1" si="245"/>
        <v/>
      </c>
      <c r="AK252" s="58">
        <f t="shared" si="242"/>
        <v>0</v>
      </c>
      <c r="AL252" s="58" t="str">
        <f>IF(G252="","0",VALUE(VLOOKUP(G252,'登録データ（男）'!$V$4:$X$23,3,FALSE)))</f>
        <v>0</v>
      </c>
      <c r="AM252" s="58">
        <f t="shared" si="236"/>
        <v>0</v>
      </c>
      <c r="AN252" s="58">
        <f t="shared" si="243"/>
        <v>0</v>
      </c>
      <c r="AO252" s="58" t="str">
        <f ca="1">IF(OFFSET(B252,-MOD(ROW(B252),3),0)&lt;&gt;"",IF(RIGHT(G252,1)=")",VALUE(VLOOKUP(OFFSET(B252,-MOD(ROW(B252),3),0),'登録データ（女）'!B252,8,FALSE)),"0"),"0")</f>
        <v>0</v>
      </c>
      <c r="AP252" s="58">
        <f t="shared" ca="1" si="237"/>
        <v>0</v>
      </c>
      <c r="AQ252" s="58" t="str">
        <f t="shared" ref="AQ252" si="288">IF(AR252="","",RANK(AR252,$AR$18:$AR$467,1))</f>
        <v/>
      </c>
      <c r="AR252" s="58" t="str">
        <f>IF(R252="","",B252)</f>
        <v/>
      </c>
      <c r="AS252" s="58" t="str">
        <f t="shared" ref="AS252" si="289">IF(AT252="","",RANK(AT252,$AT$18:$AT$467,1))</f>
        <v/>
      </c>
      <c r="AT252" s="58" t="str">
        <f>IF(S252="","",B252)</f>
        <v/>
      </c>
      <c r="AU252" s="58" t="str">
        <f t="shared" ref="AU252" si="290">IF(AV252="","",RANK(AV252,$AV$18:$AV$467,1))</f>
        <v/>
      </c>
      <c r="AV252" s="58" t="str">
        <f>IF(OR(G252="七種競技",G253="七種競技",G254="七種競技"),B252,"")</f>
        <v/>
      </c>
      <c r="AW252" s="58"/>
      <c r="AX252" s="58">
        <f>B252</f>
        <v>0</v>
      </c>
      <c r="BE252" s="58" t="str">
        <f>IF(B252="","",VLOOKUP(B252,'登録データ（女）'!$A$3:$L$402,8))</f>
        <v/>
      </c>
      <c r="BF252" s="58" t="str">
        <f>IF(B252="","",VLOOKUP(B252,'登録データ（女）'!$A$3:$L$402,11))</f>
        <v/>
      </c>
      <c r="BG252" s="58" t="str">
        <f t="shared" si="244"/>
        <v/>
      </c>
      <c r="BI252" s="58">
        <f t="shared" si="241"/>
        <v>0</v>
      </c>
    </row>
    <row r="253" spans="1:61" ht="18.75" customHeight="1">
      <c r="A253" s="250"/>
      <c r="B253" s="433"/>
      <c r="C253" s="291"/>
      <c r="D253" s="291"/>
      <c r="E253" s="169"/>
      <c r="F253" s="58" t="s">
        <v>122</v>
      </c>
      <c r="G253" s="104"/>
      <c r="H253" s="17"/>
      <c r="I253" s="101"/>
      <c r="J253" s="107" t="str">
        <f t="shared" si="250"/>
        <v/>
      </c>
      <c r="K253" s="106"/>
      <c r="L253" s="107" t="str">
        <f t="shared" si="251"/>
        <v/>
      </c>
      <c r="M253" s="101"/>
      <c r="N253" s="101"/>
      <c r="O253" s="275"/>
      <c r="P253" s="276"/>
      <c r="Q253" s="276"/>
      <c r="R253" s="260"/>
      <c r="S253" s="297"/>
      <c r="V253" s="60"/>
      <c r="W253" s="58"/>
      <c r="X253" s="58"/>
      <c r="Y253" s="58"/>
      <c r="Z253" s="58"/>
      <c r="AA253" s="58"/>
      <c r="AB253" s="58"/>
      <c r="AC253" s="58"/>
      <c r="AD253" s="58">
        <f t="shared" ca="1" si="233"/>
        <v>0</v>
      </c>
      <c r="AE253" s="58">
        <f t="shared" si="246"/>
        <v>0</v>
      </c>
      <c r="AF253" s="58" t="str">
        <f>IF(G253="","0",VLOOKUP(G253,'登録データ（男）'!$V$4:$W$23,2,FALSE))</f>
        <v>0</v>
      </c>
      <c r="AG253" s="58" t="str">
        <f t="shared" si="234"/>
        <v>00</v>
      </c>
      <c r="AH253" s="58" t="str">
        <f>IF(G253="","0",IF(OR(RIGHT(G253,1)="m",RIGHT(G253,1)="H",RIGHT(G253,1)="W",RIGHT(G253,1)="C"),1,2))</f>
        <v>0</v>
      </c>
      <c r="AI253" s="58" t="str">
        <f t="shared" si="235"/>
        <v>000000</v>
      </c>
      <c r="AJ253" s="58" t="str">
        <f t="shared" ca="1" si="245"/>
        <v/>
      </c>
      <c r="AK253" s="58">
        <f t="shared" si="242"/>
        <v>0</v>
      </c>
      <c r="AL253" s="58" t="str">
        <f>IF(G253="","0",VALUE(VLOOKUP(G253,'登録データ（男）'!$V$4:$X$23,3,FALSE)))</f>
        <v>0</v>
      </c>
      <c r="AM253" s="58">
        <f t="shared" si="236"/>
        <v>0</v>
      </c>
      <c r="AN253" s="58">
        <f t="shared" si="243"/>
        <v>0</v>
      </c>
      <c r="AO253" s="58" t="str">
        <f ca="1">IF(OFFSET(B253,-MOD(ROW(B253),3),0)&lt;&gt;"",IF(RIGHT(G253,1)=")",VALUE(VLOOKUP(OFFSET(B253,-MOD(ROW(B253),3),0),'登録データ（女）'!B253,8,FALSE)),"0"),"0")</f>
        <v>0</v>
      </c>
      <c r="AP253" s="58">
        <f t="shared" ca="1" si="237"/>
        <v>0</v>
      </c>
      <c r="AQ253" s="58"/>
      <c r="AR253" s="58"/>
      <c r="AS253" s="58"/>
      <c r="AT253" s="58"/>
      <c r="AU253" s="58"/>
      <c r="AV253" s="58"/>
      <c r="AW253" s="58"/>
      <c r="AX253" s="58"/>
      <c r="BE253" s="58" t="str">
        <f>IF(B253="","",VLOOKUP(B253,'登録データ（女）'!$A$3:$L$402,8))</f>
        <v/>
      </c>
      <c r="BF253" s="58" t="str">
        <f>IF(B253="","",VLOOKUP(B253,'登録データ（女）'!$A$3:$L$402,11))</f>
        <v/>
      </c>
      <c r="BG253" s="58" t="str">
        <f t="shared" si="244"/>
        <v/>
      </c>
      <c r="BI253" s="58">
        <f t="shared" si="241"/>
        <v>0</v>
      </c>
    </row>
    <row r="254" spans="1:61" ht="18.75" customHeight="1" thickBot="1">
      <c r="A254" s="258"/>
      <c r="B254" s="434"/>
      <c r="C254" s="292"/>
      <c r="D254" s="292"/>
      <c r="E254" s="82" t="s">
        <v>461</v>
      </c>
      <c r="F254" s="78" t="s">
        <v>123</v>
      </c>
      <c r="G254" s="105"/>
      <c r="H254" s="175"/>
      <c r="I254" s="100"/>
      <c r="J254" s="64" t="str">
        <f t="shared" si="250"/>
        <v/>
      </c>
      <c r="K254" s="100"/>
      <c r="L254" s="64" t="str">
        <f t="shared" si="251"/>
        <v/>
      </c>
      <c r="M254" s="100"/>
      <c r="N254" s="100"/>
      <c r="O254" s="429"/>
      <c r="P254" s="430"/>
      <c r="Q254" s="431"/>
      <c r="R254" s="261"/>
      <c r="S254" s="298"/>
      <c r="V254" s="60"/>
      <c r="W254" s="58"/>
      <c r="X254" s="58"/>
      <c r="Y254" s="58"/>
      <c r="Z254" s="58"/>
      <c r="AA254" s="58"/>
      <c r="AB254" s="58"/>
      <c r="AC254" s="58"/>
      <c r="AD254" s="58">
        <f t="shared" ca="1" si="233"/>
        <v>0</v>
      </c>
      <c r="AE254" s="58">
        <f t="shared" si="246"/>
        <v>0</v>
      </c>
      <c r="AF254" s="58" t="str">
        <f>IF(G254="","0",VLOOKUP(G254,'登録データ（男）'!$V$4:$W$23,2,FALSE))</f>
        <v>0</v>
      </c>
      <c r="AG254" s="58" t="str">
        <f t="shared" si="234"/>
        <v>00</v>
      </c>
      <c r="AH254" s="58" t="str">
        <f>IF(G254="","0",IF(OR(RIGHT(G254,1)="m",RIGHT(G254,1)="H",RIGHT(G254,1)="W",RIGHT(G254,1)="C"),1,2))</f>
        <v>0</v>
      </c>
      <c r="AI254" s="58" t="str">
        <f t="shared" si="235"/>
        <v>000000</v>
      </c>
      <c r="AJ254" s="58" t="str">
        <f t="shared" ca="1" si="245"/>
        <v/>
      </c>
      <c r="AK254" s="58">
        <f t="shared" si="242"/>
        <v>0</v>
      </c>
      <c r="AL254" s="58" t="str">
        <f>IF(G254="","0",VALUE(VLOOKUP(G254,'登録データ（男）'!$V$4:$X$23,3,FALSE)))</f>
        <v>0</v>
      </c>
      <c r="AM254" s="58">
        <f t="shared" si="236"/>
        <v>0</v>
      </c>
      <c r="AN254" s="58">
        <f t="shared" si="243"/>
        <v>0</v>
      </c>
      <c r="AO254" s="58" t="str">
        <f ca="1">IF(OFFSET(B254,-MOD(ROW(B254),3),0)&lt;&gt;"",IF(RIGHT(G254,1)=")",VALUE(VLOOKUP(OFFSET(B254,-MOD(ROW(B254),3),0),'登録データ（女）'!B254,8,FALSE)),"0"),"0")</f>
        <v>0</v>
      </c>
      <c r="AP254" s="58">
        <f t="shared" ca="1" si="237"/>
        <v>0</v>
      </c>
      <c r="AQ254" s="58"/>
      <c r="AR254" s="58"/>
      <c r="AS254" s="58"/>
      <c r="AT254" s="58"/>
      <c r="AU254" s="58"/>
      <c r="AV254" s="58"/>
      <c r="AW254" s="58"/>
      <c r="AX254" s="58"/>
      <c r="BE254" s="58" t="str">
        <f>IF(B254="","",VLOOKUP(B254,'登録データ（女）'!$A$3:$L$402,8))</f>
        <v/>
      </c>
      <c r="BF254" s="58" t="str">
        <f>IF(B254="","",VLOOKUP(B254,'登録データ（女）'!$A$3:$L$402,11))</f>
        <v/>
      </c>
      <c r="BG254" s="58" t="str">
        <f t="shared" si="244"/>
        <v/>
      </c>
      <c r="BI254" s="58">
        <f t="shared" si="241"/>
        <v>0</v>
      </c>
    </row>
    <row r="255" spans="1:61" ht="18" customHeight="1" thickTop="1">
      <c r="A255" s="257">
        <v>80</v>
      </c>
      <c r="B255" s="432"/>
      <c r="C255" s="290" t="str">
        <f>IF(B255="","",VLOOKUP(B255,'登録データ（女）'!$A$3:$X$2000,2,FALSE))</f>
        <v/>
      </c>
      <c r="D255" s="290" t="str">
        <f>IF(B255="","",VLOOKUP(B255,'登録データ（女）'!$A$3:$X$2000,3,FALSE))</f>
        <v/>
      </c>
      <c r="E255" s="74" t="str">
        <f>IF(B255="","",VLOOKUP(B255,'登録データ（女）'!$A$3:$X$2000,7,FALSE))</f>
        <v/>
      </c>
      <c r="F255" s="72" t="s">
        <v>121</v>
      </c>
      <c r="G255" s="104"/>
      <c r="H255" s="17"/>
      <c r="I255" s="106"/>
      <c r="J255" s="107" t="str">
        <f t="shared" si="250"/>
        <v/>
      </c>
      <c r="K255" s="106"/>
      <c r="L255" s="107" t="str">
        <f t="shared" si="251"/>
        <v/>
      </c>
      <c r="M255" s="106"/>
      <c r="N255" s="106"/>
      <c r="O255" s="247"/>
      <c r="P255" s="248"/>
      <c r="Q255" s="248"/>
      <c r="R255" s="259"/>
      <c r="S255" s="296"/>
      <c r="V255" s="60"/>
      <c r="W255" s="58">
        <f>IF(B255="",0,IF(VLOOKUP(B255,'登録データ（女）'!$A$3:$AT$2000,28,FALSE)=1,0,1))</f>
        <v>0</v>
      </c>
      <c r="X255" s="58">
        <f>IF(B255="",1,0)</f>
        <v>1</v>
      </c>
      <c r="Y255" s="58">
        <f>IF(C255="",1,0)</f>
        <v>1</v>
      </c>
      <c r="Z255" s="58">
        <f>IF(D255="",1,0)</f>
        <v>1</v>
      </c>
      <c r="AA255" s="58">
        <f>IF(E255="",1,0)</f>
        <v>1</v>
      </c>
      <c r="AB255" s="58">
        <f>IF(E256="",1,0)</f>
        <v>1</v>
      </c>
      <c r="AC255" s="58">
        <f>SUM(X255:AB255)</f>
        <v>5</v>
      </c>
      <c r="AD255" s="58">
        <f t="shared" ca="1" si="233"/>
        <v>0</v>
      </c>
      <c r="AE255" s="58">
        <f t="shared" si="246"/>
        <v>0</v>
      </c>
      <c r="AF255" s="58" t="str">
        <f>IF(G255="","0",VLOOKUP(G255,'登録データ（男）'!$V$4:$W$23,2,FALSE))</f>
        <v>0</v>
      </c>
      <c r="AG255" s="58" t="str">
        <f t="shared" si="234"/>
        <v>00</v>
      </c>
      <c r="AH255" s="58" t="str">
        <f>IF(G255="","0",IF(OR(RIGHT(G255,1)="m",RIGHT(G255,1)="H",RIGHT(G255,1)="W",RIGHT(G255,1)="C",RIGHT(G255,1)=")"),1,2))</f>
        <v>0</v>
      </c>
      <c r="AI255" s="58" t="str">
        <f t="shared" si="235"/>
        <v>000000</v>
      </c>
      <c r="AJ255" s="58" t="str">
        <f t="shared" ca="1" si="245"/>
        <v/>
      </c>
      <c r="AK255" s="58">
        <f t="shared" si="242"/>
        <v>0</v>
      </c>
      <c r="AL255" s="58" t="str">
        <f>IF(G255="","0",VALUE(VLOOKUP(G255,'登録データ（男）'!$V$4:$X$23,3,FALSE)))</f>
        <v>0</v>
      </c>
      <c r="AM255" s="58">
        <f t="shared" si="236"/>
        <v>0</v>
      </c>
      <c r="AN255" s="58">
        <f t="shared" si="243"/>
        <v>0</v>
      </c>
      <c r="AO255" s="58" t="str">
        <f ca="1">IF(OFFSET(B255,-MOD(ROW(B255),3),0)&lt;&gt;"",IF(RIGHT(G255,1)=")",VALUE(VLOOKUP(OFFSET(B255,-MOD(ROW(B255),3),0),'登録データ（女）'!B255,8,FALSE)),"0"),"0")</f>
        <v>0</v>
      </c>
      <c r="AP255" s="58">
        <f t="shared" ca="1" si="237"/>
        <v>0</v>
      </c>
      <c r="AQ255" s="58" t="str">
        <f t="shared" ref="AQ255" si="291">IF(AR255="","",RANK(AR255,$AR$18:$AR$467,1))</f>
        <v/>
      </c>
      <c r="AR255" s="58" t="str">
        <f>IF(R255="","",B255)</f>
        <v/>
      </c>
      <c r="AS255" s="58" t="str">
        <f t="shared" ref="AS255" si="292">IF(AT255="","",RANK(AT255,$AT$18:$AT$467,1))</f>
        <v/>
      </c>
      <c r="AT255" s="58" t="str">
        <f>IF(S255="","",B255)</f>
        <v/>
      </c>
      <c r="AU255" s="58" t="str">
        <f t="shared" ref="AU255" si="293">IF(AV255="","",RANK(AV255,$AV$18:$AV$467,1))</f>
        <v/>
      </c>
      <c r="AV255" s="58" t="str">
        <f>IF(OR(G255="七種競技",G256="七種競技",G257="七種競技"),B255,"")</f>
        <v/>
      </c>
      <c r="AW255" s="58"/>
      <c r="AX255" s="58">
        <f>B255</f>
        <v>0</v>
      </c>
      <c r="BE255" s="58" t="str">
        <f>IF(B255="","",VLOOKUP(B255,'登録データ（女）'!$A$3:$L$402,8))</f>
        <v/>
      </c>
      <c r="BF255" s="58" t="str">
        <f>IF(B255="","",VLOOKUP(B255,'登録データ（女）'!$A$3:$L$402,11))</f>
        <v/>
      </c>
      <c r="BG255" s="58" t="str">
        <f t="shared" si="244"/>
        <v/>
      </c>
      <c r="BI255" s="58">
        <f t="shared" si="241"/>
        <v>0</v>
      </c>
    </row>
    <row r="256" spans="1:61" ht="18" customHeight="1">
      <c r="A256" s="250"/>
      <c r="B256" s="433"/>
      <c r="C256" s="291"/>
      <c r="D256" s="291"/>
      <c r="E256" s="169"/>
      <c r="F256" s="58" t="s">
        <v>122</v>
      </c>
      <c r="G256" s="104"/>
      <c r="H256" s="17"/>
      <c r="I256" s="101"/>
      <c r="J256" s="107" t="str">
        <f t="shared" si="250"/>
        <v/>
      </c>
      <c r="K256" s="106"/>
      <c r="L256" s="107" t="str">
        <f t="shared" si="251"/>
        <v/>
      </c>
      <c r="M256" s="101"/>
      <c r="N256" s="101"/>
      <c r="O256" s="275"/>
      <c r="P256" s="276"/>
      <c r="Q256" s="276"/>
      <c r="R256" s="260"/>
      <c r="S256" s="297"/>
      <c r="V256" s="60"/>
      <c r="W256" s="58"/>
      <c r="X256" s="58"/>
      <c r="Y256" s="58"/>
      <c r="Z256" s="58"/>
      <c r="AA256" s="58"/>
      <c r="AB256" s="58"/>
      <c r="AC256" s="58"/>
      <c r="AD256" s="58">
        <f t="shared" ca="1" si="233"/>
        <v>0</v>
      </c>
      <c r="AE256" s="58">
        <f t="shared" si="246"/>
        <v>0</v>
      </c>
      <c r="AF256" s="58" t="str">
        <f>IF(G256="","0",VLOOKUP(G256,'登録データ（男）'!$V$4:$W$23,2,FALSE))</f>
        <v>0</v>
      </c>
      <c r="AG256" s="58" t="str">
        <f t="shared" si="234"/>
        <v>00</v>
      </c>
      <c r="AH256" s="58" t="str">
        <f>IF(G256="","0",IF(OR(RIGHT(G256,1)="m",RIGHT(G256,1)="H",RIGHT(G256,1)="W",RIGHT(G256,1)="C"),1,2))</f>
        <v>0</v>
      </c>
      <c r="AI256" s="58" t="str">
        <f t="shared" si="235"/>
        <v>000000</v>
      </c>
      <c r="AJ256" s="58" t="str">
        <f t="shared" ca="1" si="245"/>
        <v/>
      </c>
      <c r="AK256" s="58">
        <f t="shared" si="242"/>
        <v>0</v>
      </c>
      <c r="AL256" s="58" t="str">
        <f>IF(G256="","0",VALUE(VLOOKUP(G256,'登録データ（男）'!$V$4:$X$23,3,FALSE)))</f>
        <v>0</v>
      </c>
      <c r="AM256" s="58">
        <f t="shared" si="236"/>
        <v>0</v>
      </c>
      <c r="AN256" s="58">
        <f t="shared" si="243"/>
        <v>0</v>
      </c>
      <c r="AO256" s="58" t="str">
        <f ca="1">IF(OFFSET(B256,-MOD(ROW(B256),3),0)&lt;&gt;"",IF(RIGHT(G256,1)=")",VALUE(VLOOKUP(OFFSET(B256,-MOD(ROW(B256),3),0),'登録データ（女）'!B256,8,FALSE)),"0"),"0")</f>
        <v>0</v>
      </c>
      <c r="AP256" s="58">
        <f t="shared" ca="1" si="237"/>
        <v>0</v>
      </c>
      <c r="AQ256" s="58"/>
      <c r="AR256" s="58"/>
      <c r="AS256" s="58"/>
      <c r="AT256" s="58"/>
      <c r="AU256" s="58"/>
      <c r="AV256" s="58"/>
      <c r="AW256" s="58"/>
      <c r="AX256" s="58"/>
      <c r="BE256" s="58" t="str">
        <f>IF(B256="","",VLOOKUP(B256,'登録データ（女）'!$A$3:$L$402,8))</f>
        <v/>
      </c>
      <c r="BF256" s="58" t="str">
        <f>IF(B256="","",VLOOKUP(B256,'登録データ（女）'!$A$3:$L$402,11))</f>
        <v/>
      </c>
      <c r="BG256" s="58" t="str">
        <f t="shared" si="244"/>
        <v/>
      </c>
      <c r="BI256" s="58">
        <f t="shared" si="241"/>
        <v>0</v>
      </c>
    </row>
    <row r="257" spans="1:61" ht="18.75" customHeight="1" thickBot="1">
      <c r="A257" s="258"/>
      <c r="B257" s="434"/>
      <c r="C257" s="292"/>
      <c r="D257" s="292"/>
      <c r="E257" s="82" t="s">
        <v>461</v>
      </c>
      <c r="F257" s="78" t="s">
        <v>123</v>
      </c>
      <c r="G257" s="105"/>
      <c r="H257" s="175"/>
      <c r="I257" s="100"/>
      <c r="J257" s="64" t="str">
        <f t="shared" si="250"/>
        <v/>
      </c>
      <c r="K257" s="100"/>
      <c r="L257" s="64" t="str">
        <f t="shared" si="251"/>
        <v/>
      </c>
      <c r="M257" s="100"/>
      <c r="N257" s="100"/>
      <c r="O257" s="429"/>
      <c r="P257" s="430"/>
      <c r="Q257" s="431"/>
      <c r="R257" s="261"/>
      <c r="S257" s="298"/>
      <c r="V257" s="60"/>
      <c r="W257" s="58"/>
      <c r="X257" s="58"/>
      <c r="Y257" s="58"/>
      <c r="Z257" s="58"/>
      <c r="AA257" s="58"/>
      <c r="AB257" s="58"/>
      <c r="AC257" s="58"/>
      <c r="AD257" s="58">
        <f t="shared" ca="1" si="233"/>
        <v>0</v>
      </c>
      <c r="AE257" s="58">
        <f t="shared" si="246"/>
        <v>0</v>
      </c>
      <c r="AF257" s="58" t="str">
        <f>IF(G257="","0",VLOOKUP(G257,'登録データ（男）'!$V$4:$W$23,2,FALSE))</f>
        <v>0</v>
      </c>
      <c r="AG257" s="58" t="str">
        <f t="shared" si="234"/>
        <v>00</v>
      </c>
      <c r="AH257" s="58" t="str">
        <f>IF(G257="","0",IF(OR(RIGHT(G257,1)="m",RIGHT(G257,1)="H",RIGHT(G257,1)="W",RIGHT(G257,1)="C"),1,2))</f>
        <v>0</v>
      </c>
      <c r="AI257" s="58" t="str">
        <f t="shared" si="235"/>
        <v>000000</v>
      </c>
      <c r="AJ257" s="58" t="str">
        <f t="shared" ca="1" si="245"/>
        <v/>
      </c>
      <c r="AK257" s="58">
        <f t="shared" si="242"/>
        <v>0</v>
      </c>
      <c r="AL257" s="58" t="str">
        <f>IF(G257="","0",VALUE(VLOOKUP(G257,'登録データ（男）'!$V$4:$X$23,3,FALSE)))</f>
        <v>0</v>
      </c>
      <c r="AM257" s="58">
        <f t="shared" si="236"/>
        <v>0</v>
      </c>
      <c r="AN257" s="58">
        <f t="shared" si="243"/>
        <v>0</v>
      </c>
      <c r="AO257" s="58" t="str">
        <f ca="1">IF(OFFSET(B257,-MOD(ROW(B257),3),0)&lt;&gt;"",IF(RIGHT(G257,1)=")",VALUE(VLOOKUP(OFFSET(B257,-MOD(ROW(B257),3),0),'登録データ（女）'!B257,8,FALSE)),"0"),"0")</f>
        <v>0</v>
      </c>
      <c r="AP257" s="58">
        <f t="shared" ca="1" si="237"/>
        <v>0</v>
      </c>
      <c r="AQ257" s="58"/>
      <c r="AR257" s="58"/>
      <c r="AS257" s="58"/>
      <c r="AT257" s="58"/>
      <c r="AU257" s="58"/>
      <c r="AV257" s="58"/>
      <c r="AW257" s="58"/>
      <c r="AX257" s="58"/>
      <c r="BE257" s="58" t="str">
        <f>IF(B257="","",VLOOKUP(B257,'登録データ（女）'!$A$3:$L$402,8))</f>
        <v/>
      </c>
      <c r="BF257" s="58" t="str">
        <f>IF(B257="","",VLOOKUP(B257,'登録データ（女）'!$A$3:$L$402,11))</f>
        <v/>
      </c>
      <c r="BG257" s="58" t="str">
        <f t="shared" si="244"/>
        <v/>
      </c>
      <c r="BI257" s="58">
        <f t="shared" si="241"/>
        <v>0</v>
      </c>
    </row>
    <row r="258" spans="1:61" ht="18" customHeight="1" thickTop="1">
      <c r="A258" s="257">
        <v>81</v>
      </c>
      <c r="B258" s="432"/>
      <c r="C258" s="290" t="str">
        <f>IF(B258="","",VLOOKUP(B258,'登録データ（女）'!$A$3:$X$2000,2,FALSE))</f>
        <v/>
      </c>
      <c r="D258" s="290" t="str">
        <f>IF(B258="","",VLOOKUP(B258,'登録データ（女）'!$A$3:$X$2000,3,FALSE))</f>
        <v/>
      </c>
      <c r="E258" s="74" t="str">
        <f>IF(B258="","",VLOOKUP(B258,'登録データ（女）'!$A$3:$X$2000,7,FALSE))</f>
        <v/>
      </c>
      <c r="F258" s="72" t="s">
        <v>121</v>
      </c>
      <c r="G258" s="104"/>
      <c r="H258" s="17"/>
      <c r="I258" s="106"/>
      <c r="J258" s="107" t="str">
        <f t="shared" si="250"/>
        <v/>
      </c>
      <c r="K258" s="106"/>
      <c r="L258" s="107" t="str">
        <f t="shared" si="251"/>
        <v/>
      </c>
      <c r="M258" s="106"/>
      <c r="N258" s="106"/>
      <c r="O258" s="247"/>
      <c r="P258" s="248"/>
      <c r="Q258" s="248"/>
      <c r="R258" s="259"/>
      <c r="S258" s="296"/>
      <c r="V258" s="60"/>
      <c r="W258" s="58">
        <f>IF(B258="",0,IF(VLOOKUP(B258,'登録データ（女）'!$A$3:$AT$2000,28,FALSE)=1,0,1))</f>
        <v>0</v>
      </c>
      <c r="X258" s="58">
        <f>IF(B258="",1,0)</f>
        <v>1</v>
      </c>
      <c r="Y258" s="58">
        <f>IF(C258="",1,0)</f>
        <v>1</v>
      </c>
      <c r="Z258" s="58">
        <f>IF(D258="",1,0)</f>
        <v>1</v>
      </c>
      <c r="AA258" s="58">
        <f>IF(E258="",1,0)</f>
        <v>1</v>
      </c>
      <c r="AB258" s="58">
        <f>IF(E259="",1,0)</f>
        <v>1</v>
      </c>
      <c r="AC258" s="58">
        <f>SUM(X258:AB258)</f>
        <v>5</v>
      </c>
      <c r="AD258" s="58">
        <f t="shared" ca="1" si="233"/>
        <v>0</v>
      </c>
      <c r="AE258" s="58">
        <f t="shared" si="246"/>
        <v>0</v>
      </c>
      <c r="AF258" s="58" t="str">
        <f>IF(G258="","0",VLOOKUP(G258,'登録データ（男）'!$V$4:$W$23,2,FALSE))</f>
        <v>0</v>
      </c>
      <c r="AG258" s="58" t="str">
        <f t="shared" si="234"/>
        <v>00</v>
      </c>
      <c r="AH258" s="58" t="str">
        <f>IF(G258="","0",IF(OR(RIGHT(G258,1)="m",RIGHT(G258,1)="H",RIGHT(G258,1)="W",RIGHT(G258,1)="C",RIGHT(G258,1)=")"),1,2))</f>
        <v>0</v>
      </c>
      <c r="AI258" s="58" t="str">
        <f t="shared" si="235"/>
        <v>000000</v>
      </c>
      <c r="AJ258" s="58" t="str">
        <f t="shared" ca="1" si="245"/>
        <v/>
      </c>
      <c r="AK258" s="58">
        <f t="shared" si="242"/>
        <v>0</v>
      </c>
      <c r="AL258" s="58" t="str">
        <f>IF(G258="","0",VALUE(VLOOKUP(G258,'登録データ（男）'!$V$4:$X$23,3,FALSE)))</f>
        <v>0</v>
      </c>
      <c r="AM258" s="58">
        <f t="shared" si="236"/>
        <v>0</v>
      </c>
      <c r="AN258" s="58">
        <f t="shared" si="243"/>
        <v>0</v>
      </c>
      <c r="AO258" s="58" t="str">
        <f ca="1">IF(OFFSET(B258,-MOD(ROW(B258),3),0)&lt;&gt;"",IF(RIGHT(G258,1)=")",VALUE(VLOOKUP(OFFSET(B258,-MOD(ROW(B258),3),0),'登録データ（女）'!B258,8,FALSE)),"0"),"0")</f>
        <v>0</v>
      </c>
      <c r="AP258" s="58">
        <f t="shared" ca="1" si="237"/>
        <v>0</v>
      </c>
      <c r="AQ258" s="58" t="str">
        <f t="shared" ref="AQ258" si="294">IF(AR258="","",RANK(AR258,$AR$18:$AR$467,1))</f>
        <v/>
      </c>
      <c r="AR258" s="58" t="str">
        <f>IF(R258="","",B258)</f>
        <v/>
      </c>
      <c r="AS258" s="58" t="str">
        <f t="shared" ref="AS258" si="295">IF(AT258="","",RANK(AT258,$AT$18:$AT$467,1))</f>
        <v/>
      </c>
      <c r="AT258" s="58" t="str">
        <f>IF(S258="","",B258)</f>
        <v/>
      </c>
      <c r="AU258" s="58" t="str">
        <f t="shared" ref="AU258" si="296">IF(AV258="","",RANK(AV258,$AV$18:$AV$467,1))</f>
        <v/>
      </c>
      <c r="AV258" s="58" t="str">
        <f>IF(OR(G258="七種競技",G259="七種競技",G260="七種競技"),B258,"")</f>
        <v/>
      </c>
      <c r="AW258" s="58"/>
      <c r="AX258" s="58">
        <f>B258</f>
        <v>0</v>
      </c>
      <c r="BE258" s="58" t="str">
        <f>IF(B258="","",VLOOKUP(B258,'登録データ（女）'!$A$3:$L$402,8))</f>
        <v/>
      </c>
      <c r="BF258" s="58" t="str">
        <f>IF(B258="","",VLOOKUP(B258,'登録データ（女）'!$A$3:$L$402,11))</f>
        <v/>
      </c>
      <c r="BG258" s="58" t="str">
        <f t="shared" si="244"/>
        <v/>
      </c>
      <c r="BI258" s="58">
        <f t="shared" si="241"/>
        <v>0</v>
      </c>
    </row>
    <row r="259" spans="1:61" ht="18.75" customHeight="1">
      <c r="A259" s="250"/>
      <c r="B259" s="433"/>
      <c r="C259" s="291"/>
      <c r="D259" s="291"/>
      <c r="E259" s="169"/>
      <c r="F259" s="58" t="s">
        <v>122</v>
      </c>
      <c r="G259" s="104"/>
      <c r="H259" s="17"/>
      <c r="I259" s="101"/>
      <c r="J259" s="107" t="str">
        <f t="shared" si="250"/>
        <v/>
      </c>
      <c r="K259" s="106"/>
      <c r="L259" s="107" t="str">
        <f t="shared" si="251"/>
        <v/>
      </c>
      <c r="M259" s="101"/>
      <c r="N259" s="101"/>
      <c r="O259" s="275"/>
      <c r="P259" s="276"/>
      <c r="Q259" s="276"/>
      <c r="R259" s="260"/>
      <c r="S259" s="297"/>
      <c r="V259" s="60"/>
      <c r="W259" s="58"/>
      <c r="X259" s="58"/>
      <c r="Y259" s="58"/>
      <c r="Z259" s="58"/>
      <c r="AA259" s="58"/>
      <c r="AB259" s="58"/>
      <c r="AC259" s="58"/>
      <c r="AD259" s="58">
        <f t="shared" ca="1" si="233"/>
        <v>0</v>
      </c>
      <c r="AE259" s="58">
        <f t="shared" si="246"/>
        <v>0</v>
      </c>
      <c r="AF259" s="58" t="str">
        <f>IF(G259="","0",VLOOKUP(G259,'登録データ（男）'!$V$4:$W$23,2,FALSE))</f>
        <v>0</v>
      </c>
      <c r="AG259" s="58" t="str">
        <f t="shared" si="234"/>
        <v>00</v>
      </c>
      <c r="AH259" s="58" t="str">
        <f>IF(G259="","0",IF(OR(RIGHT(G259,1)="m",RIGHT(G259,1)="H",RIGHT(G259,1)="W",RIGHT(G259,1)="C"),1,2))</f>
        <v>0</v>
      </c>
      <c r="AI259" s="58" t="str">
        <f t="shared" si="235"/>
        <v>000000</v>
      </c>
      <c r="AJ259" s="58" t="str">
        <f t="shared" ca="1" si="245"/>
        <v/>
      </c>
      <c r="AK259" s="58">
        <f t="shared" si="242"/>
        <v>0</v>
      </c>
      <c r="AL259" s="58" t="str">
        <f>IF(G259="","0",VALUE(VLOOKUP(G259,'登録データ（男）'!$V$4:$X$23,3,FALSE)))</f>
        <v>0</v>
      </c>
      <c r="AM259" s="58">
        <f t="shared" si="236"/>
        <v>0</v>
      </c>
      <c r="AN259" s="58">
        <f t="shared" si="243"/>
        <v>0</v>
      </c>
      <c r="AO259" s="58" t="str">
        <f ca="1">IF(OFFSET(B259,-MOD(ROW(B259),3),0)&lt;&gt;"",IF(RIGHT(G259,1)=")",VALUE(VLOOKUP(OFFSET(B259,-MOD(ROW(B259),3),0),'登録データ（女）'!B259,8,FALSE)),"0"),"0")</f>
        <v>0</v>
      </c>
      <c r="AP259" s="58">
        <f t="shared" ca="1" si="237"/>
        <v>0</v>
      </c>
      <c r="AQ259" s="58"/>
      <c r="AR259" s="58"/>
      <c r="AS259" s="58"/>
      <c r="AT259" s="58"/>
      <c r="AU259" s="58"/>
      <c r="AV259" s="58"/>
      <c r="AW259" s="58"/>
      <c r="AX259" s="58"/>
      <c r="BE259" s="58" t="str">
        <f>IF(B259="","",VLOOKUP(B259,'登録データ（女）'!$A$3:$L$402,8))</f>
        <v/>
      </c>
      <c r="BF259" s="58" t="str">
        <f>IF(B259="","",VLOOKUP(B259,'登録データ（女）'!$A$3:$L$402,11))</f>
        <v/>
      </c>
      <c r="BG259" s="58" t="str">
        <f t="shared" si="244"/>
        <v/>
      </c>
      <c r="BI259" s="58">
        <f t="shared" si="241"/>
        <v>0</v>
      </c>
    </row>
    <row r="260" spans="1:61" ht="18.75" customHeight="1" thickBot="1">
      <c r="A260" s="258"/>
      <c r="B260" s="434"/>
      <c r="C260" s="292"/>
      <c r="D260" s="292"/>
      <c r="E260" s="82" t="s">
        <v>461</v>
      </c>
      <c r="F260" s="78" t="s">
        <v>123</v>
      </c>
      <c r="G260" s="105"/>
      <c r="H260" s="175"/>
      <c r="I260" s="100"/>
      <c r="J260" s="64" t="str">
        <f t="shared" si="250"/>
        <v/>
      </c>
      <c r="K260" s="100"/>
      <c r="L260" s="64" t="str">
        <f t="shared" si="251"/>
        <v/>
      </c>
      <c r="M260" s="100"/>
      <c r="N260" s="100"/>
      <c r="O260" s="429"/>
      <c r="P260" s="430"/>
      <c r="Q260" s="431"/>
      <c r="R260" s="261"/>
      <c r="S260" s="298"/>
      <c r="V260" s="60"/>
      <c r="W260" s="58"/>
      <c r="X260" s="58"/>
      <c r="Y260" s="58"/>
      <c r="Z260" s="58"/>
      <c r="AA260" s="58"/>
      <c r="AB260" s="58"/>
      <c r="AC260" s="58"/>
      <c r="AD260" s="58">
        <f t="shared" ca="1" si="233"/>
        <v>0</v>
      </c>
      <c r="AE260" s="58">
        <f t="shared" si="246"/>
        <v>0</v>
      </c>
      <c r="AF260" s="58" t="str">
        <f>IF(G260="","0",VLOOKUP(G260,'登録データ（男）'!$V$4:$W$23,2,FALSE))</f>
        <v>0</v>
      </c>
      <c r="AG260" s="58" t="str">
        <f t="shared" si="234"/>
        <v>00</v>
      </c>
      <c r="AH260" s="58" t="str">
        <f>IF(G260="","0",IF(OR(RIGHT(G260,1)="m",RIGHT(G260,1)="H",RIGHT(G260,1)="W",RIGHT(G260,1)="C"),1,2))</f>
        <v>0</v>
      </c>
      <c r="AI260" s="58" t="str">
        <f t="shared" si="235"/>
        <v>000000</v>
      </c>
      <c r="AJ260" s="58" t="str">
        <f t="shared" ca="1" si="245"/>
        <v/>
      </c>
      <c r="AK260" s="58">
        <f t="shared" si="242"/>
        <v>0</v>
      </c>
      <c r="AL260" s="58" t="str">
        <f>IF(G260="","0",VALUE(VLOOKUP(G260,'登録データ（男）'!$V$4:$X$23,3,FALSE)))</f>
        <v>0</v>
      </c>
      <c r="AM260" s="58">
        <f t="shared" si="236"/>
        <v>0</v>
      </c>
      <c r="AN260" s="58">
        <f t="shared" si="243"/>
        <v>0</v>
      </c>
      <c r="AO260" s="58" t="str">
        <f ca="1">IF(OFFSET(B260,-MOD(ROW(B260),3),0)&lt;&gt;"",IF(RIGHT(G260,1)=")",VALUE(VLOOKUP(OFFSET(B260,-MOD(ROW(B260),3),0),'登録データ（女）'!B260,8,FALSE)),"0"),"0")</f>
        <v>0</v>
      </c>
      <c r="AP260" s="58">
        <f t="shared" ca="1" si="237"/>
        <v>0</v>
      </c>
      <c r="AQ260" s="58"/>
      <c r="AR260" s="58"/>
      <c r="AS260" s="58"/>
      <c r="AT260" s="58"/>
      <c r="AU260" s="58"/>
      <c r="AV260" s="58"/>
      <c r="AW260" s="58"/>
      <c r="AX260" s="58"/>
      <c r="BE260" s="58" t="str">
        <f>IF(B260="","",VLOOKUP(B260,'登録データ（女）'!$A$3:$L$402,8))</f>
        <v/>
      </c>
      <c r="BF260" s="58" t="str">
        <f>IF(B260="","",VLOOKUP(B260,'登録データ（女）'!$A$3:$L$402,11))</f>
        <v/>
      </c>
      <c r="BG260" s="58" t="str">
        <f t="shared" si="244"/>
        <v/>
      </c>
      <c r="BI260" s="58">
        <f t="shared" si="241"/>
        <v>0</v>
      </c>
    </row>
    <row r="261" spans="1:61" ht="18.75" customHeight="1" thickTop="1">
      <c r="A261" s="257">
        <v>82</v>
      </c>
      <c r="B261" s="432"/>
      <c r="C261" s="290" t="str">
        <f>IF(B261="","",VLOOKUP(B261,'登録データ（女）'!$A$3:$X$2000,2,FALSE))</f>
        <v/>
      </c>
      <c r="D261" s="290" t="str">
        <f>IF(B261="","",VLOOKUP(B261,'登録データ（女）'!$A$3:$X$2000,3,FALSE))</f>
        <v/>
      </c>
      <c r="E261" s="74" t="str">
        <f>IF(B261="","",VLOOKUP(B261,'登録データ（女）'!$A$3:$X$2000,7,FALSE))</f>
        <v/>
      </c>
      <c r="F261" s="72" t="s">
        <v>121</v>
      </c>
      <c r="G261" s="104"/>
      <c r="H261" s="17"/>
      <c r="I261" s="106"/>
      <c r="J261" s="107" t="str">
        <f t="shared" si="250"/>
        <v/>
      </c>
      <c r="K261" s="106"/>
      <c r="L261" s="107" t="str">
        <f t="shared" si="251"/>
        <v/>
      </c>
      <c r="M261" s="106"/>
      <c r="N261" s="106"/>
      <c r="O261" s="247"/>
      <c r="P261" s="248"/>
      <c r="Q261" s="248"/>
      <c r="R261" s="259"/>
      <c r="S261" s="296"/>
      <c r="V261" s="60"/>
      <c r="W261" s="58">
        <f>IF(B261="",0,IF(VLOOKUP(B261,'登録データ（女）'!$A$3:$AT$2000,28,FALSE)=1,0,1))</f>
        <v>0</v>
      </c>
      <c r="X261" s="58">
        <f>IF(B261="",1,0)</f>
        <v>1</v>
      </c>
      <c r="Y261" s="58">
        <f>IF(C261="",1,0)</f>
        <v>1</v>
      </c>
      <c r="Z261" s="58">
        <f>IF(D261="",1,0)</f>
        <v>1</v>
      </c>
      <c r="AA261" s="58">
        <f>IF(E261="",1,0)</f>
        <v>1</v>
      </c>
      <c r="AB261" s="58">
        <f>IF(E262="",1,0)</f>
        <v>1</v>
      </c>
      <c r="AC261" s="58">
        <f>SUM(X261:AB261)</f>
        <v>5</v>
      </c>
      <c r="AD261" s="58">
        <f t="shared" ca="1" si="233"/>
        <v>0</v>
      </c>
      <c r="AE261" s="58">
        <f t="shared" si="246"/>
        <v>0</v>
      </c>
      <c r="AF261" s="58" t="str">
        <f>IF(G261="","0",VLOOKUP(G261,'登録データ（男）'!$V$4:$W$23,2,FALSE))</f>
        <v>0</v>
      </c>
      <c r="AG261" s="58" t="str">
        <f t="shared" si="234"/>
        <v>00</v>
      </c>
      <c r="AH261" s="58" t="str">
        <f>IF(G261="","0",IF(OR(RIGHT(G261,1)="m",RIGHT(G261,1)="H",RIGHT(G261,1)="W",RIGHT(G261,1)="C",RIGHT(G261,1)=")"),1,2))</f>
        <v>0</v>
      </c>
      <c r="AI261" s="58" t="str">
        <f t="shared" si="235"/>
        <v>000000</v>
      </c>
      <c r="AJ261" s="58" t="str">
        <f t="shared" ca="1" si="245"/>
        <v/>
      </c>
      <c r="AK261" s="58">
        <f t="shared" si="242"/>
        <v>0</v>
      </c>
      <c r="AL261" s="58" t="str">
        <f>IF(G261="","0",VALUE(VLOOKUP(G261,'登録データ（男）'!$V$4:$X$23,3,FALSE)))</f>
        <v>0</v>
      </c>
      <c r="AM261" s="58">
        <f t="shared" si="236"/>
        <v>0</v>
      </c>
      <c r="AN261" s="58">
        <f t="shared" si="243"/>
        <v>0</v>
      </c>
      <c r="AO261" s="58" t="str">
        <f ca="1">IF(OFFSET(B261,-MOD(ROW(B261),3),0)&lt;&gt;"",IF(RIGHT(G261,1)=")",VALUE(VLOOKUP(OFFSET(B261,-MOD(ROW(B261),3),0),'登録データ（女）'!B261,8,FALSE)),"0"),"0")</f>
        <v>0</v>
      </c>
      <c r="AP261" s="58">
        <f t="shared" ca="1" si="237"/>
        <v>0</v>
      </c>
      <c r="AQ261" s="58" t="str">
        <f t="shared" ref="AQ261" si="297">IF(AR261="","",RANK(AR261,$AR$18:$AR$467,1))</f>
        <v/>
      </c>
      <c r="AR261" s="58" t="str">
        <f>IF(R261="","",B261)</f>
        <v/>
      </c>
      <c r="AS261" s="58" t="str">
        <f t="shared" ref="AS261" si="298">IF(AT261="","",RANK(AT261,$AT$18:$AT$467,1))</f>
        <v/>
      </c>
      <c r="AT261" s="58" t="str">
        <f>IF(S261="","",B261)</f>
        <v/>
      </c>
      <c r="AU261" s="58" t="str">
        <f t="shared" ref="AU261" si="299">IF(AV261="","",RANK(AV261,$AV$18:$AV$467,1))</f>
        <v/>
      </c>
      <c r="AV261" s="58" t="str">
        <f>IF(OR(G261="七種競技",G262="七種競技",G263="七種競技"),B261,"")</f>
        <v/>
      </c>
      <c r="AW261" s="58"/>
      <c r="AX261" s="58">
        <f>B261</f>
        <v>0</v>
      </c>
      <c r="BE261" s="58" t="str">
        <f>IF(B261="","",VLOOKUP(B261,'登録データ（女）'!$A$3:$L$402,8))</f>
        <v/>
      </c>
      <c r="BF261" s="58" t="str">
        <f>IF(B261="","",VLOOKUP(B261,'登録データ（女）'!$A$3:$L$402,11))</f>
        <v/>
      </c>
      <c r="BG261" s="58" t="str">
        <f t="shared" si="244"/>
        <v/>
      </c>
      <c r="BI261" s="58">
        <f t="shared" si="241"/>
        <v>0</v>
      </c>
    </row>
    <row r="262" spans="1:61" ht="18.75" customHeight="1">
      <c r="A262" s="250"/>
      <c r="B262" s="433"/>
      <c r="C262" s="291"/>
      <c r="D262" s="291"/>
      <c r="E262" s="169"/>
      <c r="F262" s="58" t="s">
        <v>122</v>
      </c>
      <c r="G262" s="104"/>
      <c r="H262" s="17"/>
      <c r="I262" s="101"/>
      <c r="J262" s="107" t="str">
        <f t="shared" si="250"/>
        <v/>
      </c>
      <c r="K262" s="106"/>
      <c r="L262" s="107" t="str">
        <f t="shared" si="251"/>
        <v/>
      </c>
      <c r="M262" s="101"/>
      <c r="N262" s="101"/>
      <c r="O262" s="275"/>
      <c r="P262" s="276"/>
      <c r="Q262" s="276"/>
      <c r="R262" s="260"/>
      <c r="S262" s="297"/>
      <c r="V262" s="60"/>
      <c r="W262" s="58"/>
      <c r="X262" s="58"/>
      <c r="Y262" s="58"/>
      <c r="Z262" s="58"/>
      <c r="AA262" s="58"/>
      <c r="AB262" s="58"/>
      <c r="AC262" s="58"/>
      <c r="AD262" s="58">
        <f t="shared" ca="1" si="233"/>
        <v>0</v>
      </c>
      <c r="AE262" s="58">
        <f t="shared" si="246"/>
        <v>0</v>
      </c>
      <c r="AF262" s="58" t="str">
        <f>IF(G262="","0",VLOOKUP(G262,'登録データ（男）'!$V$4:$W$23,2,FALSE))</f>
        <v>0</v>
      </c>
      <c r="AG262" s="58" t="str">
        <f t="shared" si="234"/>
        <v>00</v>
      </c>
      <c r="AH262" s="58" t="str">
        <f>IF(G262="","0",IF(OR(RIGHT(G262,1)="m",RIGHT(G262,1)="H",RIGHT(G262,1)="W",RIGHT(G262,1)="C"),1,2))</f>
        <v>0</v>
      </c>
      <c r="AI262" s="58" t="str">
        <f t="shared" si="235"/>
        <v>000000</v>
      </c>
      <c r="AJ262" s="58" t="str">
        <f t="shared" ca="1" si="245"/>
        <v/>
      </c>
      <c r="AK262" s="58">
        <f t="shared" si="242"/>
        <v>0</v>
      </c>
      <c r="AL262" s="58" t="str">
        <f>IF(G262="","0",VALUE(VLOOKUP(G262,'登録データ（男）'!$V$4:$X$23,3,FALSE)))</f>
        <v>0</v>
      </c>
      <c r="AM262" s="58">
        <f t="shared" si="236"/>
        <v>0</v>
      </c>
      <c r="AN262" s="58">
        <f t="shared" si="243"/>
        <v>0</v>
      </c>
      <c r="AO262" s="58" t="str">
        <f ca="1">IF(OFFSET(B262,-MOD(ROW(B262),3),0)&lt;&gt;"",IF(RIGHT(G262,1)=")",VALUE(VLOOKUP(OFFSET(B262,-MOD(ROW(B262),3),0),'登録データ（女）'!B262,8,FALSE)),"0"),"0")</f>
        <v>0</v>
      </c>
      <c r="AP262" s="58">
        <f t="shared" ca="1" si="237"/>
        <v>0</v>
      </c>
      <c r="AQ262" s="58"/>
      <c r="AR262" s="58"/>
      <c r="AS262" s="58"/>
      <c r="AT262" s="58"/>
      <c r="AU262" s="58"/>
      <c r="AV262" s="58"/>
      <c r="AW262" s="58"/>
      <c r="AX262" s="58"/>
      <c r="BE262" s="58" t="str">
        <f>IF(B262="","",VLOOKUP(B262,'登録データ（女）'!$A$3:$L$402,8))</f>
        <v/>
      </c>
      <c r="BF262" s="58" t="str">
        <f>IF(B262="","",VLOOKUP(B262,'登録データ（女）'!$A$3:$L$402,11))</f>
        <v/>
      </c>
      <c r="BG262" s="58" t="str">
        <f t="shared" si="244"/>
        <v/>
      </c>
      <c r="BI262" s="58">
        <f t="shared" si="241"/>
        <v>0</v>
      </c>
    </row>
    <row r="263" spans="1:61" ht="18.75" customHeight="1" thickBot="1">
      <c r="A263" s="258"/>
      <c r="B263" s="434"/>
      <c r="C263" s="292"/>
      <c r="D263" s="292"/>
      <c r="E263" s="82" t="s">
        <v>461</v>
      </c>
      <c r="F263" s="78" t="s">
        <v>123</v>
      </c>
      <c r="G263" s="105"/>
      <c r="H263" s="175"/>
      <c r="I263" s="100"/>
      <c r="J263" s="64" t="str">
        <f t="shared" si="250"/>
        <v/>
      </c>
      <c r="K263" s="100"/>
      <c r="L263" s="64" t="str">
        <f t="shared" si="251"/>
        <v/>
      </c>
      <c r="M263" s="100"/>
      <c r="N263" s="100"/>
      <c r="O263" s="429"/>
      <c r="P263" s="430"/>
      <c r="Q263" s="431"/>
      <c r="R263" s="261"/>
      <c r="S263" s="298"/>
      <c r="V263" s="60"/>
      <c r="W263" s="58"/>
      <c r="X263" s="58"/>
      <c r="Y263" s="58"/>
      <c r="Z263" s="58"/>
      <c r="AA263" s="58"/>
      <c r="AB263" s="58"/>
      <c r="AC263" s="58"/>
      <c r="AD263" s="58">
        <f t="shared" ca="1" si="233"/>
        <v>0</v>
      </c>
      <c r="AE263" s="58">
        <f t="shared" si="246"/>
        <v>0</v>
      </c>
      <c r="AF263" s="58" t="str">
        <f>IF(G263="","0",VLOOKUP(G263,'登録データ（男）'!$V$4:$W$23,2,FALSE))</f>
        <v>0</v>
      </c>
      <c r="AG263" s="58" t="str">
        <f t="shared" si="234"/>
        <v>00</v>
      </c>
      <c r="AH263" s="58" t="str">
        <f>IF(G263="","0",IF(OR(RIGHT(G263,1)="m",RIGHT(G263,1)="H",RIGHT(G263,1)="W",RIGHT(G263,1)="C"),1,2))</f>
        <v>0</v>
      </c>
      <c r="AI263" s="58" t="str">
        <f t="shared" si="235"/>
        <v>000000</v>
      </c>
      <c r="AJ263" s="58" t="str">
        <f t="shared" ca="1" si="245"/>
        <v/>
      </c>
      <c r="AK263" s="58">
        <f t="shared" si="242"/>
        <v>0</v>
      </c>
      <c r="AL263" s="58" t="str">
        <f>IF(G263="","0",VALUE(VLOOKUP(G263,'登録データ（男）'!$V$4:$X$23,3,FALSE)))</f>
        <v>0</v>
      </c>
      <c r="AM263" s="58">
        <f t="shared" si="236"/>
        <v>0</v>
      </c>
      <c r="AN263" s="58">
        <f t="shared" si="243"/>
        <v>0</v>
      </c>
      <c r="AO263" s="58" t="str">
        <f ca="1">IF(OFFSET(B263,-MOD(ROW(B263),3),0)&lt;&gt;"",IF(RIGHT(G263,1)=")",VALUE(VLOOKUP(OFFSET(B263,-MOD(ROW(B263),3),0),'登録データ（女）'!B263,8,FALSE)),"0"),"0")</f>
        <v>0</v>
      </c>
      <c r="AP263" s="58">
        <f t="shared" ca="1" si="237"/>
        <v>0</v>
      </c>
      <c r="AQ263" s="58"/>
      <c r="AR263" s="58"/>
      <c r="AS263" s="58"/>
      <c r="AT263" s="58"/>
      <c r="AU263" s="58"/>
      <c r="AV263" s="58"/>
      <c r="AW263" s="58"/>
      <c r="AX263" s="58"/>
      <c r="BE263" s="58" t="str">
        <f>IF(B263="","",VLOOKUP(B263,'登録データ（女）'!$A$3:$L$402,8))</f>
        <v/>
      </c>
      <c r="BF263" s="58" t="str">
        <f>IF(B263="","",VLOOKUP(B263,'登録データ（女）'!$A$3:$L$402,11))</f>
        <v/>
      </c>
      <c r="BG263" s="58" t="str">
        <f t="shared" si="244"/>
        <v/>
      </c>
      <c r="BI263" s="58">
        <f t="shared" si="241"/>
        <v>0</v>
      </c>
    </row>
    <row r="264" spans="1:61" ht="18.75" customHeight="1" thickTop="1">
      <c r="A264" s="257">
        <v>83</v>
      </c>
      <c r="B264" s="432"/>
      <c r="C264" s="290" t="str">
        <f>IF(B264="","",VLOOKUP(B264,'登録データ（女）'!$A$3:$X$2000,2,FALSE))</f>
        <v/>
      </c>
      <c r="D264" s="290" t="str">
        <f>IF(B264="","",VLOOKUP(B264,'登録データ（女）'!$A$3:$X$2000,3,FALSE))</f>
        <v/>
      </c>
      <c r="E264" s="74" t="str">
        <f>IF(B264="","",VLOOKUP(B264,'登録データ（女）'!$A$3:$X$2000,7,FALSE))</f>
        <v/>
      </c>
      <c r="F264" s="72" t="s">
        <v>121</v>
      </c>
      <c r="G264" s="104"/>
      <c r="H264" s="17"/>
      <c r="I264" s="106"/>
      <c r="J264" s="107" t="str">
        <f t="shared" si="250"/>
        <v/>
      </c>
      <c r="K264" s="106"/>
      <c r="L264" s="107" t="str">
        <f t="shared" si="251"/>
        <v/>
      </c>
      <c r="M264" s="106"/>
      <c r="N264" s="106"/>
      <c r="O264" s="247"/>
      <c r="P264" s="248"/>
      <c r="Q264" s="248"/>
      <c r="R264" s="259"/>
      <c r="S264" s="296"/>
      <c r="V264" s="60"/>
      <c r="W264" s="58">
        <f>IF(B264="",0,IF(VLOOKUP(B264,'登録データ（女）'!$A$3:$AT$2000,28,FALSE)=1,0,1))</f>
        <v>0</v>
      </c>
      <c r="X264" s="58">
        <f>IF(B264="",1,0)</f>
        <v>1</v>
      </c>
      <c r="Y264" s="58">
        <f>IF(C264="",1,0)</f>
        <v>1</v>
      </c>
      <c r="Z264" s="58">
        <f>IF(D264="",1,0)</f>
        <v>1</v>
      </c>
      <c r="AA264" s="58">
        <f>IF(E264="",1,0)</f>
        <v>1</v>
      </c>
      <c r="AB264" s="58">
        <f>IF(E265="",1,0)</f>
        <v>1</v>
      </c>
      <c r="AC264" s="58">
        <f>SUM(X264:AB264)</f>
        <v>5</v>
      </c>
      <c r="AD264" s="58">
        <f t="shared" ca="1" si="233"/>
        <v>0</v>
      </c>
      <c r="AE264" s="58">
        <f t="shared" si="246"/>
        <v>0</v>
      </c>
      <c r="AF264" s="58" t="str">
        <f>IF(G264="","0",VLOOKUP(G264,'登録データ（男）'!$V$4:$W$23,2,FALSE))</f>
        <v>0</v>
      </c>
      <c r="AG264" s="58" t="str">
        <f t="shared" si="234"/>
        <v>00</v>
      </c>
      <c r="AH264" s="58" t="str">
        <f>IF(G264="","0",IF(OR(RIGHT(G264,1)="m",RIGHT(G264,1)="H",RIGHT(G264,1)="W",RIGHT(G264,1)="C",RIGHT(G264,1)=")"),1,2))</f>
        <v>0</v>
      </c>
      <c r="AI264" s="58" t="str">
        <f t="shared" si="235"/>
        <v>000000</v>
      </c>
      <c r="AJ264" s="58" t="str">
        <f t="shared" ca="1" si="245"/>
        <v/>
      </c>
      <c r="AK264" s="58">
        <f t="shared" si="242"/>
        <v>0</v>
      </c>
      <c r="AL264" s="58" t="str">
        <f>IF(G264="","0",VALUE(VLOOKUP(G264,'登録データ（男）'!$V$4:$X$23,3,FALSE)))</f>
        <v>0</v>
      </c>
      <c r="AM264" s="58">
        <f t="shared" si="236"/>
        <v>0</v>
      </c>
      <c r="AN264" s="58">
        <f t="shared" si="243"/>
        <v>0</v>
      </c>
      <c r="AO264" s="58" t="str">
        <f ca="1">IF(OFFSET(B264,-MOD(ROW(B264),3),0)&lt;&gt;"",IF(RIGHT(G264,1)=")",VALUE(VLOOKUP(OFFSET(B264,-MOD(ROW(B264),3),0),'登録データ（女）'!B264,8,FALSE)),"0"),"0")</f>
        <v>0</v>
      </c>
      <c r="AP264" s="58">
        <f t="shared" ca="1" si="237"/>
        <v>0</v>
      </c>
      <c r="AQ264" s="58" t="str">
        <f t="shared" ref="AQ264" si="300">IF(AR264="","",RANK(AR264,$AR$18:$AR$467,1))</f>
        <v/>
      </c>
      <c r="AR264" s="58" t="str">
        <f>IF(R264="","",B264)</f>
        <v/>
      </c>
      <c r="AS264" s="58" t="str">
        <f t="shared" ref="AS264" si="301">IF(AT264="","",RANK(AT264,$AT$18:$AT$467,1))</f>
        <v/>
      </c>
      <c r="AT264" s="58" t="str">
        <f>IF(S264="","",B264)</f>
        <v/>
      </c>
      <c r="AU264" s="58" t="str">
        <f t="shared" ref="AU264" si="302">IF(AV264="","",RANK(AV264,$AV$18:$AV$467,1))</f>
        <v/>
      </c>
      <c r="AV264" s="58" t="str">
        <f>IF(OR(G264="七種競技",G265="七種競技",G266="七種競技"),B264,"")</f>
        <v/>
      </c>
      <c r="AW264" s="58"/>
      <c r="AX264" s="58">
        <f>B264</f>
        <v>0</v>
      </c>
      <c r="BE264" s="58" t="str">
        <f>IF(B264="","",VLOOKUP(B264,'登録データ（女）'!$A$3:$L$402,8))</f>
        <v/>
      </c>
      <c r="BF264" s="58" t="str">
        <f>IF(B264="","",VLOOKUP(B264,'登録データ（女）'!$A$3:$L$402,11))</f>
        <v/>
      </c>
      <c r="BG264" s="58" t="str">
        <f t="shared" si="244"/>
        <v/>
      </c>
      <c r="BI264" s="58">
        <f t="shared" si="241"/>
        <v>0</v>
      </c>
    </row>
    <row r="265" spans="1:61" ht="18.75" customHeight="1">
      <c r="A265" s="250"/>
      <c r="B265" s="433"/>
      <c r="C265" s="291"/>
      <c r="D265" s="291"/>
      <c r="E265" s="169"/>
      <c r="F265" s="58" t="s">
        <v>122</v>
      </c>
      <c r="G265" s="104"/>
      <c r="H265" s="17"/>
      <c r="I265" s="101"/>
      <c r="J265" s="107" t="str">
        <f t="shared" si="250"/>
        <v/>
      </c>
      <c r="K265" s="106"/>
      <c r="L265" s="107" t="str">
        <f t="shared" si="251"/>
        <v/>
      </c>
      <c r="M265" s="101"/>
      <c r="N265" s="101"/>
      <c r="O265" s="275"/>
      <c r="P265" s="276"/>
      <c r="Q265" s="276"/>
      <c r="R265" s="260"/>
      <c r="S265" s="297"/>
      <c r="V265" s="60"/>
      <c r="W265" s="58"/>
      <c r="X265" s="58"/>
      <c r="Y265" s="58"/>
      <c r="Z265" s="58"/>
      <c r="AA265" s="58"/>
      <c r="AB265" s="58"/>
      <c r="AC265" s="58"/>
      <c r="AD265" s="58">
        <f t="shared" ca="1" si="233"/>
        <v>0</v>
      </c>
      <c r="AE265" s="58">
        <f t="shared" si="246"/>
        <v>0</v>
      </c>
      <c r="AF265" s="58" t="str">
        <f>IF(G265="","0",VLOOKUP(G265,'登録データ（男）'!$V$4:$W$23,2,FALSE))</f>
        <v>0</v>
      </c>
      <c r="AG265" s="58" t="str">
        <f t="shared" si="234"/>
        <v>00</v>
      </c>
      <c r="AH265" s="58" t="str">
        <f>IF(G265="","0",IF(OR(RIGHT(G265,1)="m",RIGHT(G265,1)="H",RIGHT(G265,1)="W",RIGHT(G265,1)="C"),1,2))</f>
        <v>0</v>
      </c>
      <c r="AI265" s="58" t="str">
        <f t="shared" si="235"/>
        <v>000000</v>
      </c>
      <c r="AJ265" s="58" t="str">
        <f t="shared" ca="1" si="245"/>
        <v/>
      </c>
      <c r="AK265" s="58">
        <f t="shared" si="242"/>
        <v>0</v>
      </c>
      <c r="AL265" s="58" t="str">
        <f>IF(G265="","0",VALUE(VLOOKUP(G265,'登録データ（男）'!$V$4:$X$23,3,FALSE)))</f>
        <v>0</v>
      </c>
      <c r="AM265" s="58">
        <f t="shared" si="236"/>
        <v>0</v>
      </c>
      <c r="AN265" s="58">
        <f t="shared" si="243"/>
        <v>0</v>
      </c>
      <c r="AO265" s="58" t="str">
        <f ca="1">IF(OFFSET(B265,-MOD(ROW(B265),3),0)&lt;&gt;"",IF(RIGHT(G265,1)=")",VALUE(VLOOKUP(OFFSET(B265,-MOD(ROW(B265),3),0),'登録データ（女）'!B265,8,FALSE)),"0"),"0")</f>
        <v>0</v>
      </c>
      <c r="AP265" s="58">
        <f t="shared" ca="1" si="237"/>
        <v>0</v>
      </c>
      <c r="AQ265" s="58"/>
      <c r="AR265" s="58"/>
      <c r="AS265" s="58"/>
      <c r="AT265" s="58"/>
      <c r="AU265" s="58"/>
      <c r="AV265" s="58"/>
      <c r="AW265" s="58"/>
      <c r="AX265" s="58"/>
      <c r="BE265" s="58" t="str">
        <f>IF(B265="","",VLOOKUP(B265,'登録データ（女）'!$A$3:$L$402,8))</f>
        <v/>
      </c>
      <c r="BF265" s="58" t="str">
        <f>IF(B265="","",VLOOKUP(B265,'登録データ（女）'!$A$3:$L$402,11))</f>
        <v/>
      </c>
      <c r="BG265" s="58" t="str">
        <f t="shared" si="244"/>
        <v/>
      </c>
      <c r="BI265" s="58">
        <f t="shared" si="241"/>
        <v>0</v>
      </c>
    </row>
    <row r="266" spans="1:61" ht="18.75" customHeight="1" thickBot="1">
      <c r="A266" s="258"/>
      <c r="B266" s="434"/>
      <c r="C266" s="292"/>
      <c r="D266" s="292"/>
      <c r="E266" s="82" t="s">
        <v>461</v>
      </c>
      <c r="F266" s="78" t="s">
        <v>123</v>
      </c>
      <c r="G266" s="105"/>
      <c r="H266" s="175"/>
      <c r="I266" s="100"/>
      <c r="J266" s="64" t="str">
        <f t="shared" si="250"/>
        <v/>
      </c>
      <c r="K266" s="100"/>
      <c r="L266" s="64" t="str">
        <f t="shared" si="251"/>
        <v/>
      </c>
      <c r="M266" s="100"/>
      <c r="N266" s="100"/>
      <c r="O266" s="429"/>
      <c r="P266" s="430"/>
      <c r="Q266" s="431"/>
      <c r="R266" s="261"/>
      <c r="S266" s="298"/>
      <c r="V266" s="60"/>
      <c r="W266" s="58"/>
      <c r="X266" s="58"/>
      <c r="Y266" s="58"/>
      <c r="Z266" s="58"/>
      <c r="AA266" s="58"/>
      <c r="AB266" s="58"/>
      <c r="AC266" s="58"/>
      <c r="AD266" s="58">
        <f t="shared" ca="1" si="233"/>
        <v>0</v>
      </c>
      <c r="AE266" s="58">
        <f t="shared" si="246"/>
        <v>0</v>
      </c>
      <c r="AF266" s="58" t="str">
        <f>IF(G266="","0",VLOOKUP(G266,'登録データ（男）'!$V$4:$W$23,2,FALSE))</f>
        <v>0</v>
      </c>
      <c r="AG266" s="58" t="str">
        <f t="shared" si="234"/>
        <v>00</v>
      </c>
      <c r="AH266" s="58" t="str">
        <f>IF(G266="","0",IF(OR(RIGHT(G266,1)="m",RIGHT(G266,1)="H",RIGHT(G266,1)="W",RIGHT(G266,1)="C"),1,2))</f>
        <v>0</v>
      </c>
      <c r="AI266" s="58" t="str">
        <f t="shared" si="235"/>
        <v>000000</v>
      </c>
      <c r="AJ266" s="58" t="str">
        <f t="shared" ca="1" si="245"/>
        <v/>
      </c>
      <c r="AK266" s="58">
        <f t="shared" si="242"/>
        <v>0</v>
      </c>
      <c r="AL266" s="58" t="str">
        <f>IF(G266="","0",VALUE(VLOOKUP(G266,'登録データ（男）'!$V$4:$X$23,3,FALSE)))</f>
        <v>0</v>
      </c>
      <c r="AM266" s="58">
        <f t="shared" si="236"/>
        <v>0</v>
      </c>
      <c r="AN266" s="58">
        <f t="shared" si="243"/>
        <v>0</v>
      </c>
      <c r="AO266" s="58" t="str">
        <f ca="1">IF(OFFSET(B266,-MOD(ROW(B266),3),0)&lt;&gt;"",IF(RIGHT(G266,1)=")",VALUE(VLOOKUP(OFFSET(B266,-MOD(ROW(B266),3),0),'登録データ（女）'!B266,8,FALSE)),"0"),"0")</f>
        <v>0</v>
      </c>
      <c r="AP266" s="58">
        <f t="shared" ca="1" si="237"/>
        <v>0</v>
      </c>
      <c r="AQ266" s="58"/>
      <c r="AR266" s="58"/>
      <c r="AS266" s="58"/>
      <c r="AT266" s="58"/>
      <c r="AU266" s="58"/>
      <c r="AV266" s="58"/>
      <c r="AW266" s="58"/>
      <c r="AX266" s="58"/>
      <c r="BE266" s="58" t="str">
        <f>IF(B266="","",VLOOKUP(B266,'登録データ（女）'!$A$3:$L$402,8))</f>
        <v/>
      </c>
      <c r="BF266" s="58" t="str">
        <f>IF(B266="","",VLOOKUP(B266,'登録データ（女）'!$A$3:$L$402,11))</f>
        <v/>
      </c>
      <c r="BG266" s="58" t="str">
        <f t="shared" si="244"/>
        <v/>
      </c>
      <c r="BI266" s="58">
        <f t="shared" si="241"/>
        <v>0</v>
      </c>
    </row>
    <row r="267" spans="1:61" ht="18.75" customHeight="1" thickTop="1">
      <c r="A267" s="257">
        <v>84</v>
      </c>
      <c r="B267" s="432"/>
      <c r="C267" s="290" t="str">
        <f>IF(B267="","",VLOOKUP(B267,'登録データ（女）'!$A$3:$X$2000,2,FALSE))</f>
        <v/>
      </c>
      <c r="D267" s="290" t="str">
        <f>IF(B267="","",VLOOKUP(B267,'登録データ（女）'!$A$3:$X$2000,3,FALSE))</f>
        <v/>
      </c>
      <c r="E267" s="74" t="str">
        <f>IF(B267="","",VLOOKUP(B267,'登録データ（女）'!$A$3:$X$2000,7,FALSE))</f>
        <v/>
      </c>
      <c r="F267" s="72" t="s">
        <v>121</v>
      </c>
      <c r="G267" s="104"/>
      <c r="H267" s="17"/>
      <c r="I267" s="106"/>
      <c r="J267" s="107" t="str">
        <f t="shared" si="250"/>
        <v/>
      </c>
      <c r="K267" s="106"/>
      <c r="L267" s="107" t="str">
        <f t="shared" si="251"/>
        <v/>
      </c>
      <c r="M267" s="106"/>
      <c r="N267" s="106"/>
      <c r="O267" s="247"/>
      <c r="P267" s="248"/>
      <c r="Q267" s="248"/>
      <c r="R267" s="259"/>
      <c r="S267" s="296"/>
      <c r="V267" s="60"/>
      <c r="W267" s="58">
        <f>IF(B267="",0,IF(VLOOKUP(B267,'登録データ（女）'!$A$3:$AT$2000,28,FALSE)=1,0,1))</f>
        <v>0</v>
      </c>
      <c r="X267" s="58">
        <f>IF(B267="",1,0)</f>
        <v>1</v>
      </c>
      <c r="Y267" s="58">
        <f>IF(C267="",1,0)</f>
        <v>1</v>
      </c>
      <c r="Z267" s="58">
        <f>IF(D267="",1,0)</f>
        <v>1</v>
      </c>
      <c r="AA267" s="58">
        <f>IF(E267="",1,0)</f>
        <v>1</v>
      </c>
      <c r="AB267" s="58">
        <f>IF(E268="",1,0)</f>
        <v>1</v>
      </c>
      <c r="AC267" s="58">
        <f>SUM(X267:AB267)</f>
        <v>5</v>
      </c>
      <c r="AD267" s="58">
        <f t="shared" ca="1" si="233"/>
        <v>0</v>
      </c>
      <c r="AE267" s="58">
        <f t="shared" si="246"/>
        <v>0</v>
      </c>
      <c r="AF267" s="58" t="str">
        <f>IF(G267="","0",VLOOKUP(G267,'登録データ（男）'!$V$4:$W$23,2,FALSE))</f>
        <v>0</v>
      </c>
      <c r="AG267" s="58" t="str">
        <f t="shared" si="234"/>
        <v>00</v>
      </c>
      <c r="AH267" s="58" t="str">
        <f>IF(G267="","0",IF(OR(RIGHT(G267,1)="m",RIGHT(G267,1)="H",RIGHT(G267,1)="W",RIGHT(G267,1)="C",RIGHT(G267,1)=")"),1,2))</f>
        <v>0</v>
      </c>
      <c r="AI267" s="58" t="str">
        <f t="shared" si="235"/>
        <v>000000</v>
      </c>
      <c r="AJ267" s="58" t="str">
        <f t="shared" ca="1" si="245"/>
        <v/>
      </c>
      <c r="AK267" s="58">
        <f t="shared" si="242"/>
        <v>0</v>
      </c>
      <c r="AL267" s="58" t="str">
        <f>IF(G267="","0",VALUE(VLOOKUP(G267,'登録データ（男）'!$V$4:$X$23,3,FALSE)))</f>
        <v>0</v>
      </c>
      <c r="AM267" s="58">
        <f t="shared" si="236"/>
        <v>0</v>
      </c>
      <c r="AN267" s="58">
        <f t="shared" si="243"/>
        <v>0</v>
      </c>
      <c r="AO267" s="58" t="str">
        <f ca="1">IF(OFFSET(B267,-MOD(ROW(B267),3),0)&lt;&gt;"",IF(RIGHT(G267,1)=")",VALUE(VLOOKUP(OFFSET(B267,-MOD(ROW(B267),3),0),'登録データ（女）'!B267,8,FALSE)),"0"),"0")</f>
        <v>0</v>
      </c>
      <c r="AP267" s="58">
        <f t="shared" ca="1" si="237"/>
        <v>0</v>
      </c>
      <c r="AQ267" s="58" t="str">
        <f t="shared" ref="AQ267" si="303">IF(AR267="","",RANK(AR267,$AR$18:$AR$467,1))</f>
        <v/>
      </c>
      <c r="AR267" s="58" t="str">
        <f>IF(R267="","",B267)</f>
        <v/>
      </c>
      <c r="AS267" s="58" t="str">
        <f t="shared" ref="AS267" si="304">IF(AT267="","",RANK(AT267,$AT$18:$AT$467,1))</f>
        <v/>
      </c>
      <c r="AT267" s="58" t="str">
        <f>IF(S267="","",B267)</f>
        <v/>
      </c>
      <c r="AU267" s="58" t="str">
        <f t="shared" ref="AU267" si="305">IF(AV267="","",RANK(AV267,$AV$18:$AV$467,1))</f>
        <v/>
      </c>
      <c r="AV267" s="58" t="str">
        <f>IF(OR(G267="七種競技",G268="七種競技",G269="七種競技"),B267,"")</f>
        <v/>
      </c>
      <c r="AW267" s="58"/>
      <c r="AX267" s="58">
        <f>B267</f>
        <v>0</v>
      </c>
      <c r="BE267" s="58" t="str">
        <f>IF(B267="","",VLOOKUP(B267,'登録データ（女）'!$A$3:$L$402,8))</f>
        <v/>
      </c>
      <c r="BF267" s="58" t="str">
        <f>IF(B267="","",VLOOKUP(B267,'登録データ（女）'!$A$3:$L$402,11))</f>
        <v/>
      </c>
      <c r="BG267" s="58" t="str">
        <f t="shared" si="244"/>
        <v/>
      </c>
      <c r="BI267" s="58">
        <f t="shared" si="241"/>
        <v>0</v>
      </c>
    </row>
    <row r="268" spans="1:61" ht="18.75" customHeight="1">
      <c r="A268" s="250"/>
      <c r="B268" s="433"/>
      <c r="C268" s="291"/>
      <c r="D268" s="291"/>
      <c r="E268" s="169"/>
      <c r="F268" s="58" t="s">
        <v>122</v>
      </c>
      <c r="G268" s="104"/>
      <c r="H268" s="17"/>
      <c r="I268" s="101"/>
      <c r="J268" s="107" t="str">
        <f t="shared" si="250"/>
        <v/>
      </c>
      <c r="K268" s="106"/>
      <c r="L268" s="107" t="str">
        <f t="shared" si="251"/>
        <v/>
      </c>
      <c r="M268" s="101"/>
      <c r="N268" s="101"/>
      <c r="O268" s="275"/>
      <c r="P268" s="276"/>
      <c r="Q268" s="276"/>
      <c r="R268" s="260"/>
      <c r="S268" s="297"/>
      <c r="V268" s="60"/>
      <c r="W268" s="58"/>
      <c r="X268" s="58"/>
      <c r="Y268" s="58"/>
      <c r="Z268" s="58"/>
      <c r="AA268" s="58"/>
      <c r="AB268" s="58"/>
      <c r="AC268" s="58"/>
      <c r="AD268" s="58">
        <f t="shared" ca="1" si="233"/>
        <v>0</v>
      </c>
      <c r="AE268" s="58">
        <f t="shared" si="246"/>
        <v>0</v>
      </c>
      <c r="AF268" s="58" t="str">
        <f>IF(G268="","0",VLOOKUP(G268,'登録データ（男）'!$V$4:$W$23,2,FALSE))</f>
        <v>0</v>
      </c>
      <c r="AG268" s="58" t="str">
        <f t="shared" si="234"/>
        <v>00</v>
      </c>
      <c r="AH268" s="58" t="str">
        <f>IF(G268="","0",IF(OR(RIGHT(G268,1)="m",RIGHT(G268,1)="H",RIGHT(G268,1)="W",RIGHT(G268,1)="C"),1,2))</f>
        <v>0</v>
      </c>
      <c r="AI268" s="58" t="str">
        <f t="shared" si="235"/>
        <v>000000</v>
      </c>
      <c r="AJ268" s="58" t="str">
        <f t="shared" ca="1" si="245"/>
        <v/>
      </c>
      <c r="AK268" s="58">
        <f t="shared" si="242"/>
        <v>0</v>
      </c>
      <c r="AL268" s="58" t="str">
        <f>IF(G268="","0",VALUE(VLOOKUP(G268,'登録データ（男）'!$V$4:$X$23,3,FALSE)))</f>
        <v>0</v>
      </c>
      <c r="AM268" s="58">
        <f t="shared" si="236"/>
        <v>0</v>
      </c>
      <c r="AN268" s="58">
        <f t="shared" si="243"/>
        <v>0</v>
      </c>
      <c r="AO268" s="58" t="str">
        <f ca="1">IF(OFFSET(B268,-MOD(ROW(B268),3),0)&lt;&gt;"",IF(RIGHT(G268,1)=")",VALUE(VLOOKUP(OFFSET(B268,-MOD(ROW(B268),3),0),'登録データ（女）'!B268,8,FALSE)),"0"),"0")</f>
        <v>0</v>
      </c>
      <c r="AP268" s="58">
        <f t="shared" ca="1" si="237"/>
        <v>0</v>
      </c>
      <c r="AQ268" s="58"/>
      <c r="AR268" s="58"/>
      <c r="AS268" s="58"/>
      <c r="AT268" s="58"/>
      <c r="AU268" s="58"/>
      <c r="AV268" s="58"/>
      <c r="AW268" s="58"/>
      <c r="AX268" s="58"/>
      <c r="BE268" s="58" t="str">
        <f>IF(B268="","",VLOOKUP(B268,'登録データ（女）'!$A$3:$L$402,8))</f>
        <v/>
      </c>
      <c r="BF268" s="58" t="str">
        <f>IF(B268="","",VLOOKUP(B268,'登録データ（女）'!$A$3:$L$402,11))</f>
        <v/>
      </c>
      <c r="BG268" s="58" t="str">
        <f t="shared" si="244"/>
        <v/>
      </c>
      <c r="BI268" s="58">
        <f t="shared" si="241"/>
        <v>0</v>
      </c>
    </row>
    <row r="269" spans="1:61" ht="18.75" customHeight="1" thickBot="1">
      <c r="A269" s="258"/>
      <c r="B269" s="434"/>
      <c r="C269" s="292"/>
      <c r="D269" s="292"/>
      <c r="E269" s="82" t="s">
        <v>461</v>
      </c>
      <c r="F269" s="78" t="s">
        <v>123</v>
      </c>
      <c r="G269" s="105"/>
      <c r="H269" s="175"/>
      <c r="I269" s="100"/>
      <c r="J269" s="64" t="str">
        <f t="shared" si="250"/>
        <v/>
      </c>
      <c r="K269" s="100"/>
      <c r="L269" s="64" t="str">
        <f t="shared" si="251"/>
        <v/>
      </c>
      <c r="M269" s="100"/>
      <c r="N269" s="100"/>
      <c r="O269" s="429"/>
      <c r="P269" s="430"/>
      <c r="Q269" s="431"/>
      <c r="R269" s="261"/>
      <c r="S269" s="298"/>
      <c r="V269" s="60"/>
      <c r="W269" s="58"/>
      <c r="X269" s="58"/>
      <c r="Y269" s="58"/>
      <c r="Z269" s="58"/>
      <c r="AA269" s="58"/>
      <c r="AB269" s="58"/>
      <c r="AC269" s="58"/>
      <c r="AD269" s="58">
        <f t="shared" ca="1" si="233"/>
        <v>0</v>
      </c>
      <c r="AE269" s="58">
        <f t="shared" si="246"/>
        <v>0</v>
      </c>
      <c r="AF269" s="58" t="str">
        <f>IF(G269="","0",VLOOKUP(G269,'登録データ（男）'!$V$4:$W$23,2,FALSE))</f>
        <v>0</v>
      </c>
      <c r="AG269" s="58" t="str">
        <f t="shared" si="234"/>
        <v>00</v>
      </c>
      <c r="AH269" s="58" t="str">
        <f>IF(G269="","0",IF(OR(RIGHT(G269,1)="m",RIGHT(G269,1)="H",RIGHT(G269,1)="W",RIGHT(G269,1)="C"),1,2))</f>
        <v>0</v>
      </c>
      <c r="AI269" s="58" t="str">
        <f t="shared" si="235"/>
        <v>000000</v>
      </c>
      <c r="AJ269" s="58" t="str">
        <f t="shared" ca="1" si="245"/>
        <v/>
      </c>
      <c r="AK269" s="58">
        <f t="shared" si="242"/>
        <v>0</v>
      </c>
      <c r="AL269" s="58" t="str">
        <f>IF(G269="","0",VALUE(VLOOKUP(G269,'登録データ（男）'!$V$4:$X$23,3,FALSE)))</f>
        <v>0</v>
      </c>
      <c r="AM269" s="58">
        <f t="shared" si="236"/>
        <v>0</v>
      </c>
      <c r="AN269" s="58">
        <f t="shared" si="243"/>
        <v>0</v>
      </c>
      <c r="AO269" s="58" t="str">
        <f ca="1">IF(OFFSET(B269,-MOD(ROW(B269),3),0)&lt;&gt;"",IF(RIGHT(G269,1)=")",VALUE(VLOOKUP(OFFSET(B269,-MOD(ROW(B269),3),0),'登録データ（女）'!B269,8,FALSE)),"0"),"0")</f>
        <v>0</v>
      </c>
      <c r="AP269" s="58">
        <f t="shared" ca="1" si="237"/>
        <v>0</v>
      </c>
      <c r="AQ269" s="58"/>
      <c r="AR269" s="58"/>
      <c r="AS269" s="58"/>
      <c r="AT269" s="58"/>
      <c r="AU269" s="58"/>
      <c r="AV269" s="58"/>
      <c r="AW269" s="58"/>
      <c r="AX269" s="58"/>
      <c r="BE269" s="58" t="str">
        <f>IF(B269="","",VLOOKUP(B269,'登録データ（女）'!$A$3:$L$402,8))</f>
        <v/>
      </c>
      <c r="BF269" s="58" t="str">
        <f>IF(B269="","",VLOOKUP(B269,'登録データ（女）'!$A$3:$L$402,11))</f>
        <v/>
      </c>
      <c r="BG269" s="58" t="str">
        <f t="shared" si="244"/>
        <v/>
      </c>
      <c r="BI269" s="58">
        <f t="shared" si="241"/>
        <v>0</v>
      </c>
    </row>
    <row r="270" spans="1:61" ht="18.75" customHeight="1" thickTop="1">
      <c r="A270" s="257">
        <v>85</v>
      </c>
      <c r="B270" s="432"/>
      <c r="C270" s="290" t="str">
        <f>IF(B270="","",VLOOKUP(B270,'登録データ（女）'!$A$3:$X$2000,2,FALSE))</f>
        <v/>
      </c>
      <c r="D270" s="290" t="str">
        <f>IF(B270="","",VLOOKUP(B270,'登録データ（女）'!$A$3:$X$2000,3,FALSE))</f>
        <v/>
      </c>
      <c r="E270" s="74" t="str">
        <f>IF(B270="","",VLOOKUP(B270,'登録データ（女）'!$A$3:$X$2000,7,FALSE))</f>
        <v/>
      </c>
      <c r="F270" s="72" t="s">
        <v>121</v>
      </c>
      <c r="G270" s="104"/>
      <c r="H270" s="17"/>
      <c r="I270" s="106"/>
      <c r="J270" s="107" t="str">
        <f t="shared" si="250"/>
        <v/>
      </c>
      <c r="K270" s="106"/>
      <c r="L270" s="107" t="str">
        <f t="shared" si="251"/>
        <v/>
      </c>
      <c r="M270" s="106"/>
      <c r="N270" s="106"/>
      <c r="O270" s="247"/>
      <c r="P270" s="248"/>
      <c r="Q270" s="248"/>
      <c r="R270" s="259"/>
      <c r="S270" s="296"/>
      <c r="V270" s="60"/>
      <c r="W270" s="58">
        <f>IF(B270="",0,IF(VLOOKUP(B270,'登録データ（女）'!$A$3:$AT$2000,28,FALSE)=1,0,1))</f>
        <v>0</v>
      </c>
      <c r="X270" s="58">
        <f>IF(B270="",1,0)</f>
        <v>1</v>
      </c>
      <c r="Y270" s="58">
        <f>IF(C270="",1,0)</f>
        <v>1</v>
      </c>
      <c r="Z270" s="58">
        <f>IF(D270="",1,0)</f>
        <v>1</v>
      </c>
      <c r="AA270" s="58">
        <f>IF(E270="",1,0)</f>
        <v>1</v>
      </c>
      <c r="AB270" s="58">
        <f>IF(E271="",1,0)</f>
        <v>1</v>
      </c>
      <c r="AC270" s="58">
        <f>SUM(X270:AB270)</f>
        <v>5</v>
      </c>
      <c r="AD270" s="58">
        <f t="shared" ca="1" si="233"/>
        <v>0</v>
      </c>
      <c r="AE270" s="58">
        <f t="shared" si="246"/>
        <v>0</v>
      </c>
      <c r="AF270" s="58" t="str">
        <f>IF(G270="","0",VLOOKUP(G270,'登録データ（男）'!$V$4:$W$23,2,FALSE))</f>
        <v>0</v>
      </c>
      <c r="AG270" s="58" t="str">
        <f t="shared" si="234"/>
        <v>00</v>
      </c>
      <c r="AH270" s="58" t="str">
        <f>IF(G270="","0",IF(OR(RIGHT(G270,1)="m",RIGHT(G270,1)="H",RIGHT(G270,1)="W",RIGHT(G270,1)="C",RIGHT(G270,1)=")"),1,2))</f>
        <v>0</v>
      </c>
      <c r="AI270" s="58" t="str">
        <f t="shared" si="235"/>
        <v>000000</v>
      </c>
      <c r="AJ270" s="58" t="str">
        <f t="shared" ca="1" si="245"/>
        <v/>
      </c>
      <c r="AK270" s="58">
        <f t="shared" si="242"/>
        <v>0</v>
      </c>
      <c r="AL270" s="58" t="str">
        <f>IF(G270="","0",VALUE(VLOOKUP(G270,'登録データ（男）'!$V$4:$X$23,3,FALSE)))</f>
        <v>0</v>
      </c>
      <c r="AM270" s="58">
        <f t="shared" si="236"/>
        <v>0</v>
      </c>
      <c r="AN270" s="58">
        <f t="shared" si="243"/>
        <v>0</v>
      </c>
      <c r="AO270" s="58" t="str">
        <f ca="1">IF(OFFSET(B270,-MOD(ROW(B270),3),0)&lt;&gt;"",IF(RIGHT(G270,1)=")",VALUE(VLOOKUP(OFFSET(B270,-MOD(ROW(B270),3),0),'登録データ（女）'!B270,8,FALSE)),"0"),"0")</f>
        <v>0</v>
      </c>
      <c r="AP270" s="58">
        <f t="shared" ca="1" si="237"/>
        <v>0</v>
      </c>
      <c r="AQ270" s="58" t="str">
        <f t="shared" ref="AQ270" si="306">IF(AR270="","",RANK(AR270,$AR$18:$AR$467,1))</f>
        <v/>
      </c>
      <c r="AR270" s="58" t="str">
        <f>IF(R270="","",B270)</f>
        <v/>
      </c>
      <c r="AS270" s="58" t="str">
        <f t="shared" ref="AS270" si="307">IF(AT270="","",RANK(AT270,$AT$18:$AT$467,1))</f>
        <v/>
      </c>
      <c r="AT270" s="58" t="str">
        <f>IF(S270="","",B270)</f>
        <v/>
      </c>
      <c r="AU270" s="58" t="str">
        <f t="shared" ref="AU270" si="308">IF(AV270="","",RANK(AV270,$AV$18:$AV$467,1))</f>
        <v/>
      </c>
      <c r="AV270" s="58" t="str">
        <f>IF(OR(G270="七種競技",G271="七種競技",G272="七種競技"),B270,"")</f>
        <v/>
      </c>
      <c r="AW270" s="58"/>
      <c r="AX270" s="58">
        <f>B270</f>
        <v>0</v>
      </c>
      <c r="BE270" s="58" t="str">
        <f>IF(B270="","",VLOOKUP(B270,'登録データ（女）'!$A$3:$L$402,8))</f>
        <v/>
      </c>
      <c r="BF270" s="58" t="str">
        <f>IF(B270="","",VLOOKUP(B270,'登録データ（女）'!$A$3:$L$402,11))</f>
        <v/>
      </c>
      <c r="BG270" s="58" t="str">
        <f t="shared" si="244"/>
        <v/>
      </c>
      <c r="BI270" s="58">
        <f t="shared" si="241"/>
        <v>0</v>
      </c>
    </row>
    <row r="271" spans="1:61" ht="18.75" customHeight="1">
      <c r="A271" s="250"/>
      <c r="B271" s="433"/>
      <c r="C271" s="291"/>
      <c r="D271" s="291"/>
      <c r="E271" s="169"/>
      <c r="F271" s="58" t="s">
        <v>122</v>
      </c>
      <c r="G271" s="104"/>
      <c r="H271" s="17"/>
      <c r="I271" s="101"/>
      <c r="J271" s="107" t="str">
        <f t="shared" si="250"/>
        <v/>
      </c>
      <c r="K271" s="106"/>
      <c r="L271" s="107" t="str">
        <f t="shared" si="251"/>
        <v/>
      </c>
      <c r="M271" s="101"/>
      <c r="N271" s="101"/>
      <c r="O271" s="275"/>
      <c r="P271" s="276"/>
      <c r="Q271" s="276"/>
      <c r="R271" s="260"/>
      <c r="S271" s="297"/>
      <c r="V271" s="60"/>
      <c r="W271" s="58"/>
      <c r="X271" s="58"/>
      <c r="Y271" s="58"/>
      <c r="Z271" s="58"/>
      <c r="AA271" s="58"/>
      <c r="AB271" s="58"/>
      <c r="AC271" s="58"/>
      <c r="AD271" s="58">
        <f t="shared" ca="1" si="233"/>
        <v>0</v>
      </c>
      <c r="AE271" s="58">
        <f t="shared" si="246"/>
        <v>0</v>
      </c>
      <c r="AF271" s="58" t="str">
        <f>IF(G271="","0",VLOOKUP(G271,'登録データ（男）'!$V$4:$W$23,2,FALSE))</f>
        <v>0</v>
      </c>
      <c r="AG271" s="58" t="str">
        <f t="shared" si="234"/>
        <v>00</v>
      </c>
      <c r="AH271" s="58" t="str">
        <f>IF(G271="","0",IF(OR(RIGHT(G271,1)="m",RIGHT(G271,1)="H",RIGHT(G271,1)="W",RIGHT(G271,1)="C"),1,2))</f>
        <v>0</v>
      </c>
      <c r="AI271" s="58" t="str">
        <f t="shared" si="235"/>
        <v>000000</v>
      </c>
      <c r="AJ271" s="58" t="str">
        <f t="shared" ca="1" si="245"/>
        <v/>
      </c>
      <c r="AK271" s="58">
        <f t="shared" si="242"/>
        <v>0</v>
      </c>
      <c r="AL271" s="58" t="str">
        <f>IF(G271="","0",VALUE(VLOOKUP(G271,'登録データ（男）'!$V$4:$X$23,3,FALSE)))</f>
        <v>0</v>
      </c>
      <c r="AM271" s="58">
        <f t="shared" si="236"/>
        <v>0</v>
      </c>
      <c r="AN271" s="58">
        <f t="shared" si="243"/>
        <v>0</v>
      </c>
      <c r="AO271" s="58" t="str">
        <f ca="1">IF(OFFSET(B271,-MOD(ROW(B271),3),0)&lt;&gt;"",IF(RIGHT(G271,1)=")",VALUE(VLOOKUP(OFFSET(B271,-MOD(ROW(B271),3),0),'登録データ（女）'!B271,8,FALSE)),"0"),"0")</f>
        <v>0</v>
      </c>
      <c r="AP271" s="58">
        <f t="shared" ca="1" si="237"/>
        <v>0</v>
      </c>
      <c r="AQ271" s="58"/>
      <c r="AR271" s="58"/>
      <c r="AS271" s="58"/>
      <c r="AT271" s="58"/>
      <c r="AU271" s="58"/>
      <c r="AV271" s="58"/>
      <c r="AW271" s="58"/>
      <c r="AX271" s="58"/>
      <c r="BE271" s="58" t="str">
        <f>IF(B271="","",VLOOKUP(B271,'登録データ（女）'!$A$3:$L$402,8))</f>
        <v/>
      </c>
      <c r="BF271" s="58" t="str">
        <f>IF(B271="","",VLOOKUP(B271,'登録データ（女）'!$A$3:$L$402,11))</f>
        <v/>
      </c>
      <c r="BG271" s="58" t="str">
        <f t="shared" si="244"/>
        <v/>
      </c>
      <c r="BI271" s="58">
        <f t="shared" si="241"/>
        <v>0</v>
      </c>
    </row>
    <row r="272" spans="1:61" ht="18.75" customHeight="1" thickBot="1">
      <c r="A272" s="258"/>
      <c r="B272" s="434"/>
      <c r="C272" s="292"/>
      <c r="D272" s="292"/>
      <c r="E272" s="82" t="s">
        <v>461</v>
      </c>
      <c r="F272" s="78" t="s">
        <v>123</v>
      </c>
      <c r="G272" s="105"/>
      <c r="H272" s="175"/>
      <c r="I272" s="100"/>
      <c r="J272" s="64" t="str">
        <f t="shared" si="250"/>
        <v/>
      </c>
      <c r="K272" s="100"/>
      <c r="L272" s="64" t="str">
        <f t="shared" si="251"/>
        <v/>
      </c>
      <c r="M272" s="100"/>
      <c r="N272" s="100"/>
      <c r="O272" s="429"/>
      <c r="P272" s="430"/>
      <c r="Q272" s="431"/>
      <c r="R272" s="261"/>
      <c r="S272" s="298"/>
      <c r="V272" s="60"/>
      <c r="W272" s="58"/>
      <c r="X272" s="58"/>
      <c r="Y272" s="58"/>
      <c r="Z272" s="58"/>
      <c r="AA272" s="58"/>
      <c r="AB272" s="58"/>
      <c r="AC272" s="58"/>
      <c r="AD272" s="58">
        <f t="shared" ca="1" si="233"/>
        <v>0</v>
      </c>
      <c r="AE272" s="58">
        <f t="shared" si="246"/>
        <v>0</v>
      </c>
      <c r="AF272" s="58" t="str">
        <f>IF(G272="","0",VLOOKUP(G272,'登録データ（男）'!$V$4:$W$23,2,FALSE))</f>
        <v>0</v>
      </c>
      <c r="AG272" s="58" t="str">
        <f t="shared" si="234"/>
        <v>00</v>
      </c>
      <c r="AH272" s="58" t="str">
        <f>IF(G272="","0",IF(OR(RIGHT(G272,1)="m",RIGHT(G272,1)="H",RIGHT(G272,1)="W",RIGHT(G272,1)="C"),1,2))</f>
        <v>0</v>
      </c>
      <c r="AI272" s="58" t="str">
        <f t="shared" si="235"/>
        <v>000000</v>
      </c>
      <c r="AJ272" s="58" t="str">
        <f t="shared" ca="1" si="245"/>
        <v/>
      </c>
      <c r="AK272" s="58">
        <f t="shared" si="242"/>
        <v>0</v>
      </c>
      <c r="AL272" s="58" t="str">
        <f>IF(G272="","0",VALUE(VLOOKUP(G272,'登録データ（男）'!$V$4:$X$23,3,FALSE)))</f>
        <v>0</v>
      </c>
      <c r="AM272" s="58">
        <f t="shared" si="236"/>
        <v>0</v>
      </c>
      <c r="AN272" s="58">
        <f t="shared" si="243"/>
        <v>0</v>
      </c>
      <c r="AO272" s="58" t="str">
        <f ca="1">IF(OFFSET(B272,-MOD(ROW(B272),3),0)&lt;&gt;"",IF(RIGHT(G272,1)=")",VALUE(VLOOKUP(OFFSET(B272,-MOD(ROW(B272),3),0),'登録データ（女）'!B272,8,FALSE)),"0"),"0")</f>
        <v>0</v>
      </c>
      <c r="AP272" s="58">
        <f t="shared" ca="1" si="237"/>
        <v>0</v>
      </c>
      <c r="AQ272" s="58"/>
      <c r="AR272" s="58"/>
      <c r="AS272" s="58"/>
      <c r="AT272" s="58"/>
      <c r="AU272" s="58"/>
      <c r="AV272" s="58"/>
      <c r="AW272" s="58"/>
      <c r="AX272" s="58"/>
      <c r="BE272" s="58" t="str">
        <f>IF(B272="","",VLOOKUP(B272,'登録データ（女）'!$A$3:$L$402,8))</f>
        <v/>
      </c>
      <c r="BF272" s="58" t="str">
        <f>IF(B272="","",VLOOKUP(B272,'登録データ（女）'!$A$3:$L$402,11))</f>
        <v/>
      </c>
      <c r="BG272" s="58" t="str">
        <f t="shared" si="244"/>
        <v/>
      </c>
      <c r="BI272" s="58">
        <f t="shared" si="241"/>
        <v>0</v>
      </c>
    </row>
    <row r="273" spans="1:61" ht="18.75" customHeight="1" thickTop="1">
      <c r="A273" s="257">
        <v>86</v>
      </c>
      <c r="B273" s="432"/>
      <c r="C273" s="290" t="str">
        <f>IF(B273="","",VLOOKUP(B273,'登録データ（女）'!$A$3:$X$2000,2,FALSE))</f>
        <v/>
      </c>
      <c r="D273" s="290" t="str">
        <f>IF(B273="","",VLOOKUP(B273,'登録データ（女）'!$A$3:$X$2000,3,FALSE))</f>
        <v/>
      </c>
      <c r="E273" s="74" t="str">
        <f>IF(B273="","",VLOOKUP(B273,'登録データ（女）'!$A$3:$X$2000,7,FALSE))</f>
        <v/>
      </c>
      <c r="F273" s="72" t="s">
        <v>121</v>
      </c>
      <c r="G273" s="104"/>
      <c r="H273" s="17"/>
      <c r="I273" s="106"/>
      <c r="J273" s="107" t="str">
        <f t="shared" si="250"/>
        <v/>
      </c>
      <c r="K273" s="106"/>
      <c r="L273" s="107" t="str">
        <f t="shared" si="251"/>
        <v/>
      </c>
      <c r="M273" s="106"/>
      <c r="N273" s="106"/>
      <c r="O273" s="247"/>
      <c r="P273" s="248"/>
      <c r="Q273" s="248"/>
      <c r="R273" s="259"/>
      <c r="S273" s="296"/>
      <c r="V273" s="60"/>
      <c r="W273" s="58">
        <f>IF(B273="",0,IF(VLOOKUP(B273,'登録データ（女）'!$A$3:$AT$2000,28,FALSE)=1,0,1))</f>
        <v>0</v>
      </c>
      <c r="X273" s="58">
        <f>IF(B273="",1,0)</f>
        <v>1</v>
      </c>
      <c r="Y273" s="58">
        <f>IF(C273="",1,0)</f>
        <v>1</v>
      </c>
      <c r="Z273" s="58">
        <f>IF(D273="",1,0)</f>
        <v>1</v>
      </c>
      <c r="AA273" s="58">
        <f>IF(E273="",1,0)</f>
        <v>1</v>
      </c>
      <c r="AB273" s="58">
        <f>IF(E274="",1,0)</f>
        <v>1</v>
      </c>
      <c r="AC273" s="58">
        <f>SUM(X273:AB273)</f>
        <v>5</v>
      </c>
      <c r="AD273" s="58">
        <f t="shared" ca="1" si="233"/>
        <v>0</v>
      </c>
      <c r="AE273" s="58">
        <f t="shared" si="246"/>
        <v>0</v>
      </c>
      <c r="AF273" s="58" t="str">
        <f>IF(G273="","0",VLOOKUP(G273,'登録データ（男）'!$V$4:$W$23,2,FALSE))</f>
        <v>0</v>
      </c>
      <c r="AG273" s="58" t="str">
        <f t="shared" si="234"/>
        <v>00</v>
      </c>
      <c r="AH273" s="58" t="str">
        <f>IF(G273="","0",IF(OR(RIGHT(G273,1)="m",RIGHT(G273,1)="H",RIGHT(G273,1)="W",RIGHT(G273,1)="C",RIGHT(G273,1)=")"),1,2))</f>
        <v>0</v>
      </c>
      <c r="AI273" s="58" t="str">
        <f t="shared" si="235"/>
        <v>000000</v>
      </c>
      <c r="AJ273" s="58" t="str">
        <f t="shared" ca="1" si="245"/>
        <v/>
      </c>
      <c r="AK273" s="58">
        <f t="shared" si="242"/>
        <v>0</v>
      </c>
      <c r="AL273" s="58" t="str">
        <f>IF(G273="","0",VALUE(VLOOKUP(G273,'登録データ（男）'!$V$4:$X$23,3,FALSE)))</f>
        <v>0</v>
      </c>
      <c r="AM273" s="58">
        <f t="shared" si="236"/>
        <v>0</v>
      </c>
      <c r="AN273" s="58">
        <f t="shared" si="243"/>
        <v>0</v>
      </c>
      <c r="AO273" s="58" t="str">
        <f ca="1">IF(OFFSET(B273,-MOD(ROW(B273),3),0)&lt;&gt;"",IF(RIGHT(G273,1)=")",VALUE(VLOOKUP(OFFSET(B273,-MOD(ROW(B273),3),0),'登録データ（女）'!B273,8,FALSE)),"0"),"0")</f>
        <v>0</v>
      </c>
      <c r="AP273" s="58">
        <f t="shared" ca="1" si="237"/>
        <v>0</v>
      </c>
      <c r="AQ273" s="58" t="str">
        <f t="shared" ref="AQ273" si="309">IF(AR273="","",RANK(AR273,$AR$18:$AR$467,1))</f>
        <v/>
      </c>
      <c r="AR273" s="58" t="str">
        <f>IF(R273="","",B273)</f>
        <v/>
      </c>
      <c r="AS273" s="58" t="str">
        <f t="shared" ref="AS273" si="310">IF(AT273="","",RANK(AT273,$AT$18:$AT$467,1))</f>
        <v/>
      </c>
      <c r="AT273" s="58" t="str">
        <f>IF(S273="","",B273)</f>
        <v/>
      </c>
      <c r="AU273" s="58" t="str">
        <f t="shared" ref="AU273" si="311">IF(AV273="","",RANK(AV273,$AV$18:$AV$467,1))</f>
        <v/>
      </c>
      <c r="AV273" s="58" t="str">
        <f>IF(OR(G273="七種競技",G274="七種競技",G275="七種競技"),B273,"")</f>
        <v/>
      </c>
      <c r="AW273" s="58"/>
      <c r="AX273" s="58">
        <f>B273</f>
        <v>0</v>
      </c>
      <c r="BE273" s="58" t="str">
        <f>IF(B273="","",VLOOKUP(B273,'登録データ（女）'!$A$3:$L$402,8))</f>
        <v/>
      </c>
      <c r="BF273" s="58" t="str">
        <f>IF(B273="","",VLOOKUP(B273,'登録データ（女）'!$A$3:$L$402,11))</f>
        <v/>
      </c>
      <c r="BG273" s="58" t="str">
        <f t="shared" si="244"/>
        <v/>
      </c>
      <c r="BI273" s="58">
        <f t="shared" si="241"/>
        <v>0</v>
      </c>
    </row>
    <row r="274" spans="1:61" ht="18.75" customHeight="1">
      <c r="A274" s="250"/>
      <c r="B274" s="433"/>
      <c r="C274" s="291"/>
      <c r="D274" s="291"/>
      <c r="E274" s="169"/>
      <c r="F274" s="58" t="s">
        <v>122</v>
      </c>
      <c r="G274" s="104"/>
      <c r="H274" s="17"/>
      <c r="I274" s="101"/>
      <c r="J274" s="107" t="str">
        <f t="shared" si="250"/>
        <v/>
      </c>
      <c r="K274" s="106"/>
      <c r="L274" s="107" t="str">
        <f t="shared" si="251"/>
        <v/>
      </c>
      <c r="M274" s="101"/>
      <c r="N274" s="101"/>
      <c r="O274" s="275"/>
      <c r="P274" s="276"/>
      <c r="Q274" s="276"/>
      <c r="R274" s="260"/>
      <c r="S274" s="297"/>
      <c r="V274" s="60"/>
      <c r="W274" s="58"/>
      <c r="X274" s="58"/>
      <c r="Y274" s="58"/>
      <c r="Z274" s="58"/>
      <c r="AA274" s="58"/>
      <c r="AB274" s="58"/>
      <c r="AC274" s="58"/>
      <c r="AD274" s="58">
        <f t="shared" ref="AD274:AD337" ca="1" si="312">COUNTIF(OFFSET(G274,-MOD(ROW(G274),3),0,3,1),G274)</f>
        <v>0</v>
      </c>
      <c r="AE274" s="58">
        <f t="shared" si="246"/>
        <v>0</v>
      </c>
      <c r="AF274" s="58" t="str">
        <f>IF(G274="","0",VLOOKUP(G274,'登録データ（男）'!$V$4:$W$23,2,FALSE))</f>
        <v>0</v>
      </c>
      <c r="AG274" s="58" t="str">
        <f t="shared" ref="AG274:AG337" si="313">IF(M274="","00",IF(LEN(M274)=1,M274*10,M274))</f>
        <v>00</v>
      </c>
      <c r="AH274" s="58" t="str">
        <f>IF(G274="","0",IF(OR(RIGHT(G274,1)="m",RIGHT(G274,1)="H",RIGHT(G274,1)="W",RIGHT(G274,1)="C"),1,2))</f>
        <v>0</v>
      </c>
      <c r="AI274" s="58" t="str">
        <f t="shared" ref="AI274:AI337" si="314">IF(AH274=2,IF(K274="","0000",CONCATENATE(RIGHT(K274+100,2),RIGHT(AG274+100,2))),IF(K274="","000000",CONCATENATE(RIGHT(I274+100,2),RIGHT(K274+100,2),RIGHT(AG274+100,2))))</f>
        <v>000000</v>
      </c>
      <c r="AJ274" s="58" t="str">
        <f t="shared" ca="1" si="245"/>
        <v/>
      </c>
      <c r="AK274" s="58">
        <f t="shared" si="242"/>
        <v>0</v>
      </c>
      <c r="AL274" s="58" t="str">
        <f>IF(G274="","0",VALUE(VLOOKUP(G274,'登録データ（男）'!$V$4:$X$23,3,FALSE)))</f>
        <v>0</v>
      </c>
      <c r="AM274" s="58">
        <f t="shared" ref="AM274:AM337" si="315">IF(G274="",0,IF(G274="七種競技",0,IF(K274&lt;&gt;"",0,1)))</f>
        <v>0</v>
      </c>
      <c r="AN274" s="58">
        <f t="shared" si="243"/>
        <v>0</v>
      </c>
      <c r="AO274" s="58" t="str">
        <f ca="1">IF(OFFSET(B274,-MOD(ROW(B274),3),0)&lt;&gt;"",IF(RIGHT(G274,1)=")",VALUE(VLOOKUP(OFFSET(B274,-MOD(ROW(B274),3),0),'登録データ（女）'!B274,8,FALSE)),"0"),"0")</f>
        <v>0</v>
      </c>
      <c r="AP274" s="58">
        <f t="shared" ref="AP274:AP337" ca="1" si="316">IF(AO274=0,0,IF(RIGHT(G274,1)&lt;&gt;")",0,IF(VALUE(LEFT(AO274,2))&gt;96,0,1)))</f>
        <v>0</v>
      </c>
      <c r="AQ274" s="58"/>
      <c r="AR274" s="58"/>
      <c r="AS274" s="58"/>
      <c r="AT274" s="58"/>
      <c r="AU274" s="58"/>
      <c r="AV274" s="58"/>
      <c r="AW274" s="58"/>
      <c r="AX274" s="58"/>
      <c r="BE274" s="58" t="str">
        <f>IF(B274="","",VLOOKUP(B274,'登録データ（女）'!$A$3:$L$402,8))</f>
        <v/>
      </c>
      <c r="BF274" s="58" t="str">
        <f>IF(B274="","",VLOOKUP(B274,'登録データ（女）'!$A$3:$L$402,11))</f>
        <v/>
      </c>
      <c r="BG274" s="58" t="str">
        <f t="shared" si="244"/>
        <v/>
      </c>
      <c r="BI274" s="58">
        <f t="shared" ref="BI274:BI337" si="317">IF(H274="",0,1)</f>
        <v>0</v>
      </c>
    </row>
    <row r="275" spans="1:61" ht="18.75" customHeight="1" thickBot="1">
      <c r="A275" s="258"/>
      <c r="B275" s="434"/>
      <c r="C275" s="292"/>
      <c r="D275" s="292"/>
      <c r="E275" s="82" t="s">
        <v>461</v>
      </c>
      <c r="F275" s="78" t="s">
        <v>123</v>
      </c>
      <c r="G275" s="105"/>
      <c r="H275" s="175"/>
      <c r="I275" s="100"/>
      <c r="J275" s="64" t="str">
        <f t="shared" si="250"/>
        <v/>
      </c>
      <c r="K275" s="100"/>
      <c r="L275" s="64" t="str">
        <f t="shared" si="251"/>
        <v/>
      </c>
      <c r="M275" s="100"/>
      <c r="N275" s="100"/>
      <c r="O275" s="429"/>
      <c r="P275" s="430"/>
      <c r="Q275" s="431"/>
      <c r="R275" s="261"/>
      <c r="S275" s="298"/>
      <c r="V275" s="60"/>
      <c r="W275" s="58"/>
      <c r="X275" s="58"/>
      <c r="Y275" s="58"/>
      <c r="Z275" s="58"/>
      <c r="AA275" s="58"/>
      <c r="AB275" s="58"/>
      <c r="AC275" s="58"/>
      <c r="AD275" s="58">
        <f t="shared" ca="1" si="312"/>
        <v>0</v>
      </c>
      <c r="AE275" s="58">
        <f t="shared" si="246"/>
        <v>0</v>
      </c>
      <c r="AF275" s="58" t="str">
        <f>IF(G275="","0",VLOOKUP(G275,'登録データ（男）'!$V$4:$W$23,2,FALSE))</f>
        <v>0</v>
      </c>
      <c r="AG275" s="58" t="str">
        <f t="shared" si="313"/>
        <v>00</v>
      </c>
      <c r="AH275" s="58" t="str">
        <f>IF(G275="","0",IF(OR(RIGHT(G275,1)="m",RIGHT(G275,1)="H",RIGHT(G275,1)="W",RIGHT(G275,1)="C"),1,2))</f>
        <v>0</v>
      </c>
      <c r="AI275" s="58" t="str">
        <f t="shared" si="314"/>
        <v>000000</v>
      </c>
      <c r="AJ275" s="58" t="str">
        <f t="shared" ca="1" si="245"/>
        <v/>
      </c>
      <c r="AK275" s="58">
        <f t="shared" ref="AK275:AK338" si="318">VALUE(AI275)</f>
        <v>0</v>
      </c>
      <c r="AL275" s="58" t="str">
        <f>IF(G275="","0",VALUE(VLOOKUP(G275,'登録データ（男）'!$V$4:$X$23,3,FALSE)))</f>
        <v>0</v>
      </c>
      <c r="AM275" s="58">
        <f t="shared" si="315"/>
        <v>0</v>
      </c>
      <c r="AN275" s="58">
        <f t="shared" ref="AN275:AN338" si="319">IF(AK275&gt;AL275,1,0)</f>
        <v>0</v>
      </c>
      <c r="AO275" s="58" t="str">
        <f ca="1">IF(OFFSET(B275,-MOD(ROW(B275),3),0)&lt;&gt;"",IF(RIGHT(G275,1)=")",VALUE(VLOOKUP(OFFSET(B275,-MOD(ROW(B275),3),0),'登録データ（女）'!B275,8,FALSE)),"0"),"0")</f>
        <v>0</v>
      </c>
      <c r="AP275" s="58">
        <f t="shared" ca="1" si="316"/>
        <v>0</v>
      </c>
      <c r="AQ275" s="58"/>
      <c r="AR275" s="58"/>
      <c r="AS275" s="58"/>
      <c r="AT275" s="58"/>
      <c r="AU275" s="58"/>
      <c r="AV275" s="58"/>
      <c r="AW275" s="58"/>
      <c r="AX275" s="58"/>
      <c r="BE275" s="58" t="str">
        <f>IF(B275="","",VLOOKUP(B275,'登録データ（女）'!$A$3:$L$402,8))</f>
        <v/>
      </c>
      <c r="BF275" s="58" t="str">
        <f>IF(B275="","",VLOOKUP(B275,'登録データ（女）'!$A$3:$L$402,11))</f>
        <v/>
      </c>
      <c r="BG275" s="58" t="str">
        <f t="shared" ref="BG275:BG338" si="320">CONCATENATE(BE275,BF275)</f>
        <v/>
      </c>
      <c r="BI275" s="58">
        <f t="shared" si="317"/>
        <v>0</v>
      </c>
    </row>
    <row r="276" spans="1:61" ht="18.75" customHeight="1" thickTop="1">
      <c r="A276" s="257">
        <v>87</v>
      </c>
      <c r="B276" s="432"/>
      <c r="C276" s="290" t="str">
        <f>IF(B276="","",VLOOKUP(B276,'登録データ（女）'!$A$3:$X$2000,2,FALSE))</f>
        <v/>
      </c>
      <c r="D276" s="290" t="str">
        <f>IF(B276="","",VLOOKUP(B276,'登録データ（女）'!$A$3:$X$2000,3,FALSE))</f>
        <v/>
      </c>
      <c r="E276" s="74" t="str">
        <f>IF(B276="","",VLOOKUP(B276,'登録データ（女）'!$A$3:$X$2000,7,FALSE))</f>
        <v/>
      </c>
      <c r="F276" s="72" t="s">
        <v>121</v>
      </c>
      <c r="G276" s="104"/>
      <c r="H276" s="17"/>
      <c r="I276" s="106"/>
      <c r="J276" s="107" t="str">
        <f t="shared" si="250"/>
        <v/>
      </c>
      <c r="K276" s="106"/>
      <c r="L276" s="107" t="str">
        <f t="shared" si="251"/>
        <v/>
      </c>
      <c r="M276" s="106"/>
      <c r="N276" s="106"/>
      <c r="O276" s="247"/>
      <c r="P276" s="248"/>
      <c r="Q276" s="248"/>
      <c r="R276" s="259"/>
      <c r="S276" s="296"/>
      <c r="V276" s="60"/>
      <c r="W276" s="58">
        <f>IF(B276="",0,IF(VLOOKUP(B276,'登録データ（女）'!$A$3:$AT$2000,28,FALSE)=1,0,1))</f>
        <v>0</v>
      </c>
      <c r="X276" s="58">
        <f>IF(B276="",1,0)</f>
        <v>1</v>
      </c>
      <c r="Y276" s="58">
        <f>IF(C276="",1,0)</f>
        <v>1</v>
      </c>
      <c r="Z276" s="58">
        <f>IF(D276="",1,0)</f>
        <v>1</v>
      </c>
      <c r="AA276" s="58">
        <f>IF(E276="",1,0)</f>
        <v>1</v>
      </c>
      <c r="AB276" s="58">
        <f>IF(E277="",1,0)</f>
        <v>1</v>
      </c>
      <c r="AC276" s="58">
        <f>SUM(X276:AB276)</f>
        <v>5</v>
      </c>
      <c r="AD276" s="58">
        <f t="shared" ca="1" si="312"/>
        <v>0</v>
      </c>
      <c r="AE276" s="58">
        <f t="shared" si="246"/>
        <v>0</v>
      </c>
      <c r="AF276" s="58" t="str">
        <f>IF(G276="","0",VLOOKUP(G276,'登録データ（男）'!$V$4:$W$23,2,FALSE))</f>
        <v>0</v>
      </c>
      <c r="AG276" s="58" t="str">
        <f t="shared" si="313"/>
        <v>00</v>
      </c>
      <c r="AH276" s="58" t="str">
        <f>IF(G276="","0",IF(OR(RIGHT(G276,1)="m",RIGHT(G276,1)="H",RIGHT(G276,1)="W",RIGHT(G276,1)="C",RIGHT(G276,1)=")"),1,2))</f>
        <v>0</v>
      </c>
      <c r="AI276" s="58" t="str">
        <f t="shared" si="314"/>
        <v>000000</v>
      </c>
      <c r="AJ276" s="58" t="str">
        <f t="shared" ref="AJ276:AJ339" ca="1" si="321">IF(G276="","",IF(OFFSET(B276,-MOD(ROW(B276),3),0)="","0",CONCATENATE(AF276," ",IF(AH276=1,RIGHT(AI276+10000000,7),RIGHT(AI276+100000,5)))))</f>
        <v/>
      </c>
      <c r="AK276" s="58">
        <f t="shared" si="318"/>
        <v>0</v>
      </c>
      <c r="AL276" s="58" t="str">
        <f>IF(G276="","0",VALUE(VLOOKUP(G276,'登録データ（男）'!$V$4:$X$23,3,FALSE)))</f>
        <v>0</v>
      </c>
      <c r="AM276" s="58">
        <f t="shared" si="315"/>
        <v>0</v>
      </c>
      <c r="AN276" s="58">
        <f t="shared" si="319"/>
        <v>0</v>
      </c>
      <c r="AO276" s="58" t="str">
        <f ca="1">IF(OFFSET(B276,-MOD(ROW(B276),3),0)&lt;&gt;"",IF(RIGHT(G276,1)=")",VALUE(VLOOKUP(OFFSET(B276,-MOD(ROW(B276),3),0),'登録データ（女）'!B276,8,FALSE)),"0"),"0")</f>
        <v>0</v>
      </c>
      <c r="AP276" s="58">
        <f t="shared" ca="1" si="316"/>
        <v>0</v>
      </c>
      <c r="AQ276" s="58" t="str">
        <f t="shared" ref="AQ276" si="322">IF(AR276="","",RANK(AR276,$AR$18:$AR$467,1))</f>
        <v/>
      </c>
      <c r="AR276" s="58" t="str">
        <f>IF(R276="","",B276)</f>
        <v/>
      </c>
      <c r="AS276" s="58" t="str">
        <f t="shared" ref="AS276" si="323">IF(AT276="","",RANK(AT276,$AT$18:$AT$467,1))</f>
        <v/>
      </c>
      <c r="AT276" s="58" t="str">
        <f>IF(S276="","",B276)</f>
        <v/>
      </c>
      <c r="AU276" s="58" t="str">
        <f t="shared" ref="AU276" si="324">IF(AV276="","",RANK(AV276,$AV$18:$AV$467,1))</f>
        <v/>
      </c>
      <c r="AV276" s="58" t="str">
        <f>IF(OR(G276="七種競技",G277="七種競技",G278="七種競技"),B276,"")</f>
        <v/>
      </c>
      <c r="AW276" s="58"/>
      <c r="AX276" s="58">
        <f>B276</f>
        <v>0</v>
      </c>
      <c r="BE276" s="58" t="str">
        <f>IF(B276="","",VLOOKUP(B276,'登録データ（女）'!$A$3:$L$402,8))</f>
        <v/>
      </c>
      <c r="BF276" s="58" t="str">
        <f>IF(B276="","",VLOOKUP(B276,'登録データ（女）'!$A$3:$L$402,11))</f>
        <v/>
      </c>
      <c r="BG276" s="58" t="str">
        <f t="shared" si="320"/>
        <v/>
      </c>
      <c r="BI276" s="58">
        <f t="shared" si="317"/>
        <v>0</v>
      </c>
    </row>
    <row r="277" spans="1:61" ht="18.75" customHeight="1">
      <c r="A277" s="250"/>
      <c r="B277" s="433"/>
      <c r="C277" s="291"/>
      <c r="D277" s="291"/>
      <c r="E277" s="169"/>
      <c r="F277" s="58" t="s">
        <v>122</v>
      </c>
      <c r="G277" s="104"/>
      <c r="H277" s="17"/>
      <c r="I277" s="101"/>
      <c r="J277" s="107" t="str">
        <f t="shared" si="250"/>
        <v/>
      </c>
      <c r="K277" s="106"/>
      <c r="L277" s="107" t="str">
        <f t="shared" si="251"/>
        <v/>
      </c>
      <c r="M277" s="101"/>
      <c r="N277" s="101"/>
      <c r="O277" s="275"/>
      <c r="P277" s="276"/>
      <c r="Q277" s="276"/>
      <c r="R277" s="260"/>
      <c r="S277" s="297"/>
      <c r="V277" s="60"/>
      <c r="W277" s="58"/>
      <c r="X277" s="58"/>
      <c r="Y277" s="58"/>
      <c r="Z277" s="58"/>
      <c r="AA277" s="58"/>
      <c r="AB277" s="58"/>
      <c r="AC277" s="58"/>
      <c r="AD277" s="58">
        <f t="shared" ca="1" si="312"/>
        <v>0</v>
      </c>
      <c r="AE277" s="58">
        <f t="shared" ref="AE277:AE340" si="325">IF(OR(RIGHT(G277,1)="m",RIGHT(G277,1)="H",RIGHT(G277,1)="C"),IF(VALUE(K277)&gt;59,1,0),0)</f>
        <v>0</v>
      </c>
      <c r="AF277" s="58" t="str">
        <f>IF(G277="","0",VLOOKUP(G277,'登録データ（男）'!$V$4:$W$23,2,FALSE))</f>
        <v>0</v>
      </c>
      <c r="AG277" s="58" t="str">
        <f t="shared" si="313"/>
        <v>00</v>
      </c>
      <c r="AH277" s="58" t="str">
        <f>IF(G277="","0",IF(OR(RIGHT(G277,1)="m",RIGHT(G277,1)="H",RIGHT(G277,1)="W",RIGHT(G277,1)="C"),1,2))</f>
        <v>0</v>
      </c>
      <c r="AI277" s="58" t="str">
        <f t="shared" si="314"/>
        <v>000000</v>
      </c>
      <c r="AJ277" s="58" t="str">
        <f t="shared" ca="1" si="321"/>
        <v/>
      </c>
      <c r="AK277" s="58">
        <f t="shared" si="318"/>
        <v>0</v>
      </c>
      <c r="AL277" s="58" t="str">
        <f>IF(G277="","0",VALUE(VLOOKUP(G277,'登録データ（男）'!$V$4:$X$23,3,FALSE)))</f>
        <v>0</v>
      </c>
      <c r="AM277" s="58">
        <f t="shared" si="315"/>
        <v>0</v>
      </c>
      <c r="AN277" s="58">
        <f t="shared" si="319"/>
        <v>0</v>
      </c>
      <c r="AO277" s="58" t="str">
        <f ca="1">IF(OFFSET(B277,-MOD(ROW(B277),3),0)&lt;&gt;"",IF(RIGHT(G277,1)=")",VALUE(VLOOKUP(OFFSET(B277,-MOD(ROW(B277),3),0),'登録データ（女）'!B277,8,FALSE)),"0"),"0")</f>
        <v>0</v>
      </c>
      <c r="AP277" s="58">
        <f t="shared" ca="1" si="316"/>
        <v>0</v>
      </c>
      <c r="AQ277" s="58"/>
      <c r="AR277" s="58"/>
      <c r="AS277" s="58"/>
      <c r="AT277" s="58"/>
      <c r="AU277" s="58"/>
      <c r="AV277" s="58"/>
      <c r="AW277" s="58"/>
      <c r="AX277" s="58"/>
      <c r="BE277" s="58" t="str">
        <f>IF(B277="","",VLOOKUP(B277,'登録データ（女）'!$A$3:$L$402,8))</f>
        <v/>
      </c>
      <c r="BF277" s="58" t="str">
        <f>IF(B277="","",VLOOKUP(B277,'登録データ（女）'!$A$3:$L$402,11))</f>
        <v/>
      </c>
      <c r="BG277" s="58" t="str">
        <f t="shared" si="320"/>
        <v/>
      </c>
      <c r="BI277" s="58">
        <f t="shared" si="317"/>
        <v>0</v>
      </c>
    </row>
    <row r="278" spans="1:61" ht="18.75" customHeight="1" thickBot="1">
      <c r="A278" s="258"/>
      <c r="B278" s="434"/>
      <c r="C278" s="292"/>
      <c r="D278" s="292"/>
      <c r="E278" s="82" t="s">
        <v>461</v>
      </c>
      <c r="F278" s="78" t="s">
        <v>123</v>
      </c>
      <c r="G278" s="105"/>
      <c r="H278" s="175"/>
      <c r="I278" s="100"/>
      <c r="J278" s="64" t="str">
        <f t="shared" ref="J278:J325" si="326">IF(G278="","",IF(AH278=2,"","分"))</f>
        <v/>
      </c>
      <c r="K278" s="100"/>
      <c r="L278" s="64" t="str">
        <f t="shared" ref="L278:L325" si="327">IF(OR(G278="",G278="七種競技"),"",IF(AH278=2,"m","秒"))</f>
        <v/>
      </c>
      <c r="M278" s="100"/>
      <c r="N278" s="100"/>
      <c r="O278" s="429"/>
      <c r="P278" s="430"/>
      <c r="Q278" s="431"/>
      <c r="R278" s="261"/>
      <c r="S278" s="298"/>
      <c r="V278" s="60"/>
      <c r="W278" s="58"/>
      <c r="X278" s="58"/>
      <c r="Y278" s="58"/>
      <c r="Z278" s="58"/>
      <c r="AA278" s="58"/>
      <c r="AB278" s="58"/>
      <c r="AC278" s="58"/>
      <c r="AD278" s="58">
        <f t="shared" ca="1" si="312"/>
        <v>0</v>
      </c>
      <c r="AE278" s="58">
        <f t="shared" si="325"/>
        <v>0</v>
      </c>
      <c r="AF278" s="58" t="str">
        <f>IF(G278="","0",VLOOKUP(G278,'登録データ（男）'!$V$4:$W$23,2,FALSE))</f>
        <v>0</v>
      </c>
      <c r="AG278" s="58" t="str">
        <f t="shared" si="313"/>
        <v>00</v>
      </c>
      <c r="AH278" s="58" t="str">
        <f>IF(G278="","0",IF(OR(RIGHT(G278,1)="m",RIGHT(G278,1)="H",RIGHT(G278,1)="W",RIGHT(G278,1)="C"),1,2))</f>
        <v>0</v>
      </c>
      <c r="AI278" s="58" t="str">
        <f t="shared" si="314"/>
        <v>000000</v>
      </c>
      <c r="AJ278" s="58" t="str">
        <f t="shared" ca="1" si="321"/>
        <v/>
      </c>
      <c r="AK278" s="58">
        <f t="shared" si="318"/>
        <v>0</v>
      </c>
      <c r="AL278" s="58" t="str">
        <f>IF(G278="","0",VALUE(VLOOKUP(G278,'登録データ（男）'!$V$4:$X$23,3,FALSE)))</f>
        <v>0</v>
      </c>
      <c r="AM278" s="58">
        <f t="shared" si="315"/>
        <v>0</v>
      </c>
      <c r="AN278" s="58">
        <f t="shared" si="319"/>
        <v>0</v>
      </c>
      <c r="AO278" s="58" t="str">
        <f ca="1">IF(OFFSET(B278,-MOD(ROW(B278),3),0)&lt;&gt;"",IF(RIGHT(G278,1)=")",VALUE(VLOOKUP(OFFSET(B278,-MOD(ROW(B278),3),0),'登録データ（女）'!B278,8,FALSE)),"0"),"0")</f>
        <v>0</v>
      </c>
      <c r="AP278" s="58">
        <f t="shared" ca="1" si="316"/>
        <v>0</v>
      </c>
      <c r="AQ278" s="58"/>
      <c r="AR278" s="58"/>
      <c r="AS278" s="58"/>
      <c r="AT278" s="58"/>
      <c r="AU278" s="58"/>
      <c r="AV278" s="58"/>
      <c r="AW278" s="58"/>
      <c r="AX278" s="58"/>
      <c r="BE278" s="58" t="str">
        <f>IF(B278="","",VLOOKUP(B278,'登録データ（女）'!$A$3:$L$402,8))</f>
        <v/>
      </c>
      <c r="BF278" s="58" t="str">
        <f>IF(B278="","",VLOOKUP(B278,'登録データ（女）'!$A$3:$L$402,11))</f>
        <v/>
      </c>
      <c r="BG278" s="58" t="str">
        <f t="shared" si="320"/>
        <v/>
      </c>
      <c r="BI278" s="58">
        <f t="shared" si="317"/>
        <v>0</v>
      </c>
    </row>
    <row r="279" spans="1:61" ht="18.75" customHeight="1" thickTop="1">
      <c r="A279" s="257">
        <v>88</v>
      </c>
      <c r="B279" s="432"/>
      <c r="C279" s="290" t="str">
        <f>IF(B279="","",VLOOKUP(B279,'登録データ（女）'!$A$3:$X$2000,2,FALSE))</f>
        <v/>
      </c>
      <c r="D279" s="290" t="str">
        <f>IF(B279="","",VLOOKUP(B279,'登録データ（女）'!$A$3:$X$2000,3,FALSE))</f>
        <v/>
      </c>
      <c r="E279" s="74" t="str">
        <f>IF(B279="","",VLOOKUP(B279,'登録データ（女）'!$A$3:$X$2000,7,FALSE))</f>
        <v/>
      </c>
      <c r="F279" s="72" t="s">
        <v>121</v>
      </c>
      <c r="G279" s="104"/>
      <c r="H279" s="17"/>
      <c r="I279" s="106"/>
      <c r="J279" s="107" t="str">
        <f t="shared" si="326"/>
        <v/>
      </c>
      <c r="K279" s="106"/>
      <c r="L279" s="107" t="str">
        <f t="shared" si="327"/>
        <v/>
      </c>
      <c r="M279" s="106"/>
      <c r="N279" s="106"/>
      <c r="O279" s="247"/>
      <c r="P279" s="248"/>
      <c r="Q279" s="248"/>
      <c r="R279" s="259"/>
      <c r="S279" s="296"/>
      <c r="V279" s="60"/>
      <c r="W279" s="58">
        <f>IF(B279="",0,IF(VLOOKUP(B279,'登録データ（女）'!$A$3:$AT$2000,28,FALSE)=1,0,1))</f>
        <v>0</v>
      </c>
      <c r="X279" s="58">
        <f>IF(B279="",1,0)</f>
        <v>1</v>
      </c>
      <c r="Y279" s="58">
        <f>IF(C279="",1,0)</f>
        <v>1</v>
      </c>
      <c r="Z279" s="58">
        <f>IF(D279="",1,0)</f>
        <v>1</v>
      </c>
      <c r="AA279" s="58">
        <f>IF(E279="",1,0)</f>
        <v>1</v>
      </c>
      <c r="AB279" s="58">
        <f>IF(E280="",1,0)</f>
        <v>1</v>
      </c>
      <c r="AC279" s="58">
        <f>SUM(X279:AB279)</f>
        <v>5</v>
      </c>
      <c r="AD279" s="58">
        <f t="shared" ca="1" si="312"/>
        <v>0</v>
      </c>
      <c r="AE279" s="58">
        <f t="shared" si="325"/>
        <v>0</v>
      </c>
      <c r="AF279" s="58" t="str">
        <f>IF(G279="","0",VLOOKUP(G279,'登録データ（男）'!$V$4:$W$23,2,FALSE))</f>
        <v>0</v>
      </c>
      <c r="AG279" s="58" t="str">
        <f t="shared" si="313"/>
        <v>00</v>
      </c>
      <c r="AH279" s="58" t="str">
        <f>IF(G279="","0",IF(OR(RIGHT(G279,1)="m",RIGHT(G279,1)="H",RIGHT(G279,1)="W",RIGHT(G279,1)="C",RIGHT(G279,1)=")"),1,2))</f>
        <v>0</v>
      </c>
      <c r="AI279" s="58" t="str">
        <f t="shared" si="314"/>
        <v>000000</v>
      </c>
      <c r="AJ279" s="58" t="str">
        <f t="shared" ca="1" si="321"/>
        <v/>
      </c>
      <c r="AK279" s="58">
        <f t="shared" si="318"/>
        <v>0</v>
      </c>
      <c r="AL279" s="58" t="str">
        <f>IF(G279="","0",VALUE(VLOOKUP(G279,'登録データ（男）'!$V$4:$X$23,3,FALSE)))</f>
        <v>0</v>
      </c>
      <c r="AM279" s="58">
        <f t="shared" si="315"/>
        <v>0</v>
      </c>
      <c r="AN279" s="58">
        <f t="shared" si="319"/>
        <v>0</v>
      </c>
      <c r="AO279" s="58" t="str">
        <f ca="1">IF(OFFSET(B279,-MOD(ROW(B279),3),0)&lt;&gt;"",IF(RIGHT(G279,1)=")",VALUE(VLOOKUP(OFFSET(B279,-MOD(ROW(B279),3),0),'登録データ（女）'!B279,8,FALSE)),"0"),"0")</f>
        <v>0</v>
      </c>
      <c r="AP279" s="58">
        <f t="shared" ca="1" si="316"/>
        <v>0</v>
      </c>
      <c r="AQ279" s="58" t="str">
        <f t="shared" ref="AQ279" si="328">IF(AR279="","",RANK(AR279,$AR$18:$AR$467,1))</f>
        <v/>
      </c>
      <c r="AR279" s="58" t="str">
        <f>IF(R279="","",B279)</f>
        <v/>
      </c>
      <c r="AS279" s="58" t="str">
        <f t="shared" ref="AS279" si="329">IF(AT279="","",RANK(AT279,$AT$18:$AT$467,1))</f>
        <v/>
      </c>
      <c r="AT279" s="58" t="str">
        <f>IF(S279="","",B279)</f>
        <v/>
      </c>
      <c r="AU279" s="58" t="str">
        <f t="shared" ref="AU279" si="330">IF(AV279="","",RANK(AV279,$AV$18:$AV$467,1))</f>
        <v/>
      </c>
      <c r="AV279" s="58" t="str">
        <f>IF(OR(G279="七種競技",G280="七種競技",G281="七種競技"),B279,"")</f>
        <v/>
      </c>
      <c r="AW279" s="58"/>
      <c r="AX279" s="58">
        <f>B279</f>
        <v>0</v>
      </c>
      <c r="BE279" s="58" t="str">
        <f>IF(B279="","",VLOOKUP(B279,'登録データ（女）'!$A$3:$L$402,8))</f>
        <v/>
      </c>
      <c r="BF279" s="58" t="str">
        <f>IF(B279="","",VLOOKUP(B279,'登録データ（女）'!$A$3:$L$402,11))</f>
        <v/>
      </c>
      <c r="BG279" s="58" t="str">
        <f t="shared" si="320"/>
        <v/>
      </c>
      <c r="BI279" s="58">
        <f t="shared" si="317"/>
        <v>0</v>
      </c>
    </row>
    <row r="280" spans="1:61" ht="18.75" customHeight="1">
      <c r="A280" s="250"/>
      <c r="B280" s="433"/>
      <c r="C280" s="291"/>
      <c r="D280" s="291"/>
      <c r="E280" s="169"/>
      <c r="F280" s="58" t="s">
        <v>122</v>
      </c>
      <c r="G280" s="104"/>
      <c r="H280" s="17"/>
      <c r="I280" s="101"/>
      <c r="J280" s="107" t="str">
        <f t="shared" si="326"/>
        <v/>
      </c>
      <c r="K280" s="106"/>
      <c r="L280" s="107" t="str">
        <f t="shared" si="327"/>
        <v/>
      </c>
      <c r="M280" s="101"/>
      <c r="N280" s="101"/>
      <c r="O280" s="275"/>
      <c r="P280" s="276"/>
      <c r="Q280" s="276"/>
      <c r="R280" s="260"/>
      <c r="S280" s="297"/>
      <c r="V280" s="60"/>
      <c r="W280" s="58"/>
      <c r="X280" s="58"/>
      <c r="Y280" s="58"/>
      <c r="Z280" s="58"/>
      <c r="AA280" s="58"/>
      <c r="AB280" s="58"/>
      <c r="AC280" s="58"/>
      <c r="AD280" s="58">
        <f t="shared" ca="1" si="312"/>
        <v>0</v>
      </c>
      <c r="AE280" s="58">
        <f t="shared" si="325"/>
        <v>0</v>
      </c>
      <c r="AF280" s="58" t="str">
        <f>IF(G280="","0",VLOOKUP(G280,'登録データ（男）'!$V$4:$W$23,2,FALSE))</f>
        <v>0</v>
      </c>
      <c r="AG280" s="58" t="str">
        <f t="shared" si="313"/>
        <v>00</v>
      </c>
      <c r="AH280" s="58" t="str">
        <f>IF(G280="","0",IF(OR(RIGHT(G280,1)="m",RIGHT(G280,1)="H",RIGHT(G280,1)="W",RIGHT(G280,1)="C"),1,2))</f>
        <v>0</v>
      </c>
      <c r="AI280" s="58" t="str">
        <f t="shared" si="314"/>
        <v>000000</v>
      </c>
      <c r="AJ280" s="58" t="str">
        <f t="shared" ca="1" si="321"/>
        <v/>
      </c>
      <c r="AK280" s="58">
        <f t="shared" si="318"/>
        <v>0</v>
      </c>
      <c r="AL280" s="58" t="str">
        <f>IF(G280="","0",VALUE(VLOOKUP(G280,'登録データ（男）'!$V$4:$X$23,3,FALSE)))</f>
        <v>0</v>
      </c>
      <c r="AM280" s="58">
        <f t="shared" si="315"/>
        <v>0</v>
      </c>
      <c r="AN280" s="58">
        <f t="shared" si="319"/>
        <v>0</v>
      </c>
      <c r="AO280" s="58" t="str">
        <f ca="1">IF(OFFSET(B280,-MOD(ROW(B280),3),0)&lt;&gt;"",IF(RIGHT(G280,1)=")",VALUE(VLOOKUP(OFFSET(B280,-MOD(ROW(B280),3),0),'登録データ（女）'!B280,8,FALSE)),"0"),"0")</f>
        <v>0</v>
      </c>
      <c r="AP280" s="58">
        <f t="shared" ca="1" si="316"/>
        <v>0</v>
      </c>
      <c r="AQ280" s="58"/>
      <c r="AR280" s="58"/>
      <c r="AS280" s="58"/>
      <c r="AT280" s="58"/>
      <c r="AU280" s="58"/>
      <c r="AV280" s="58"/>
      <c r="AW280" s="58"/>
      <c r="AX280" s="58"/>
      <c r="BE280" s="58" t="str">
        <f>IF(B280="","",VLOOKUP(B280,'登録データ（女）'!$A$3:$L$402,8))</f>
        <v/>
      </c>
      <c r="BF280" s="58" t="str">
        <f>IF(B280="","",VLOOKUP(B280,'登録データ（女）'!$A$3:$L$402,11))</f>
        <v/>
      </c>
      <c r="BG280" s="58" t="str">
        <f t="shared" si="320"/>
        <v/>
      </c>
      <c r="BI280" s="58">
        <f t="shared" si="317"/>
        <v>0</v>
      </c>
    </row>
    <row r="281" spans="1:61" ht="18.75" customHeight="1" thickBot="1">
      <c r="A281" s="258"/>
      <c r="B281" s="434"/>
      <c r="C281" s="292"/>
      <c r="D281" s="292"/>
      <c r="E281" s="82" t="s">
        <v>461</v>
      </c>
      <c r="F281" s="78" t="s">
        <v>123</v>
      </c>
      <c r="G281" s="105"/>
      <c r="H281" s="175"/>
      <c r="I281" s="100"/>
      <c r="J281" s="64" t="str">
        <f t="shared" si="326"/>
        <v/>
      </c>
      <c r="K281" s="100"/>
      <c r="L281" s="64" t="str">
        <f t="shared" si="327"/>
        <v/>
      </c>
      <c r="M281" s="100"/>
      <c r="N281" s="100"/>
      <c r="O281" s="429"/>
      <c r="P281" s="430"/>
      <c r="Q281" s="431"/>
      <c r="R281" s="261"/>
      <c r="S281" s="298"/>
      <c r="V281" s="60"/>
      <c r="W281" s="58"/>
      <c r="X281" s="58"/>
      <c r="Y281" s="58"/>
      <c r="Z281" s="58"/>
      <c r="AA281" s="58"/>
      <c r="AB281" s="58"/>
      <c r="AC281" s="58"/>
      <c r="AD281" s="58">
        <f t="shared" ca="1" si="312"/>
        <v>0</v>
      </c>
      <c r="AE281" s="58">
        <f t="shared" si="325"/>
        <v>0</v>
      </c>
      <c r="AF281" s="58" t="str">
        <f>IF(G281="","0",VLOOKUP(G281,'登録データ（男）'!$V$4:$W$23,2,FALSE))</f>
        <v>0</v>
      </c>
      <c r="AG281" s="58" t="str">
        <f t="shared" si="313"/>
        <v>00</v>
      </c>
      <c r="AH281" s="58" t="str">
        <f>IF(G281="","0",IF(OR(RIGHT(G281,1)="m",RIGHT(G281,1)="H",RIGHT(G281,1)="W",RIGHT(G281,1)="C"),1,2))</f>
        <v>0</v>
      </c>
      <c r="AI281" s="58" t="str">
        <f t="shared" si="314"/>
        <v>000000</v>
      </c>
      <c r="AJ281" s="58" t="str">
        <f t="shared" ca="1" si="321"/>
        <v/>
      </c>
      <c r="AK281" s="58">
        <f t="shared" si="318"/>
        <v>0</v>
      </c>
      <c r="AL281" s="58" t="str">
        <f>IF(G281="","0",VALUE(VLOOKUP(G281,'登録データ（男）'!$V$4:$X$23,3,FALSE)))</f>
        <v>0</v>
      </c>
      <c r="AM281" s="58">
        <f t="shared" si="315"/>
        <v>0</v>
      </c>
      <c r="AN281" s="58">
        <f t="shared" si="319"/>
        <v>0</v>
      </c>
      <c r="AO281" s="58" t="str">
        <f ca="1">IF(OFFSET(B281,-MOD(ROW(B281),3),0)&lt;&gt;"",IF(RIGHT(G281,1)=")",VALUE(VLOOKUP(OFFSET(B281,-MOD(ROW(B281),3),0),'登録データ（女）'!B281,8,FALSE)),"0"),"0")</f>
        <v>0</v>
      </c>
      <c r="AP281" s="58">
        <f t="shared" ca="1" si="316"/>
        <v>0</v>
      </c>
      <c r="AQ281" s="58"/>
      <c r="AR281" s="58"/>
      <c r="AS281" s="58"/>
      <c r="AT281" s="58"/>
      <c r="AU281" s="58"/>
      <c r="AV281" s="58"/>
      <c r="AW281" s="58"/>
      <c r="AX281" s="58"/>
      <c r="BE281" s="58" t="str">
        <f>IF(B281="","",VLOOKUP(B281,'登録データ（女）'!$A$3:$L$402,8))</f>
        <v/>
      </c>
      <c r="BF281" s="58" t="str">
        <f>IF(B281="","",VLOOKUP(B281,'登録データ（女）'!$A$3:$L$402,11))</f>
        <v/>
      </c>
      <c r="BG281" s="58" t="str">
        <f t="shared" si="320"/>
        <v/>
      </c>
      <c r="BI281" s="58">
        <f t="shared" si="317"/>
        <v>0</v>
      </c>
    </row>
    <row r="282" spans="1:61" ht="18.75" customHeight="1" thickTop="1">
      <c r="A282" s="257">
        <v>89</v>
      </c>
      <c r="B282" s="432"/>
      <c r="C282" s="290" t="str">
        <f>IF(B282="","",VLOOKUP(B282,'登録データ（女）'!$A$3:$X$2000,2,FALSE))</f>
        <v/>
      </c>
      <c r="D282" s="290" t="str">
        <f>IF(B282="","",VLOOKUP(B282,'登録データ（女）'!$A$3:$X$2000,3,FALSE))</f>
        <v/>
      </c>
      <c r="E282" s="74" t="str">
        <f>IF(B282="","",VLOOKUP(B282,'登録データ（女）'!$A$3:$X$2000,7,FALSE))</f>
        <v/>
      </c>
      <c r="F282" s="72" t="s">
        <v>121</v>
      </c>
      <c r="G282" s="104"/>
      <c r="H282" s="17"/>
      <c r="I282" s="106"/>
      <c r="J282" s="107" t="str">
        <f t="shared" si="326"/>
        <v/>
      </c>
      <c r="K282" s="106"/>
      <c r="L282" s="107" t="str">
        <f t="shared" si="327"/>
        <v/>
      </c>
      <c r="M282" s="106"/>
      <c r="N282" s="106"/>
      <c r="O282" s="247"/>
      <c r="P282" s="248"/>
      <c r="Q282" s="248"/>
      <c r="R282" s="259"/>
      <c r="S282" s="296"/>
      <c r="V282" s="60"/>
      <c r="W282" s="58">
        <f>IF(B282="",0,IF(VLOOKUP(B282,'登録データ（女）'!$A$3:$AT$2000,28,FALSE)=1,0,1))</f>
        <v>0</v>
      </c>
      <c r="X282" s="58">
        <f>IF(B282="",1,0)</f>
        <v>1</v>
      </c>
      <c r="Y282" s="58">
        <f>IF(C282="",1,0)</f>
        <v>1</v>
      </c>
      <c r="Z282" s="58">
        <f>IF(D282="",1,0)</f>
        <v>1</v>
      </c>
      <c r="AA282" s="58">
        <f>IF(E282="",1,0)</f>
        <v>1</v>
      </c>
      <c r="AB282" s="58">
        <f>IF(E283="",1,0)</f>
        <v>1</v>
      </c>
      <c r="AC282" s="58">
        <f>SUM(X282:AB282)</f>
        <v>5</v>
      </c>
      <c r="AD282" s="58">
        <f t="shared" ca="1" si="312"/>
        <v>0</v>
      </c>
      <c r="AE282" s="58">
        <f t="shared" si="325"/>
        <v>0</v>
      </c>
      <c r="AF282" s="58" t="str">
        <f>IF(G282="","0",VLOOKUP(G282,'登録データ（男）'!$V$4:$W$23,2,FALSE))</f>
        <v>0</v>
      </c>
      <c r="AG282" s="58" t="str">
        <f t="shared" si="313"/>
        <v>00</v>
      </c>
      <c r="AH282" s="58" t="str">
        <f>IF(G282="","0",IF(OR(RIGHT(G282,1)="m",RIGHT(G282,1)="H",RIGHT(G282,1)="W",RIGHT(G282,1)="C",RIGHT(G282,1)=")"),1,2))</f>
        <v>0</v>
      </c>
      <c r="AI282" s="58" t="str">
        <f t="shared" si="314"/>
        <v>000000</v>
      </c>
      <c r="AJ282" s="58" t="str">
        <f t="shared" ca="1" si="321"/>
        <v/>
      </c>
      <c r="AK282" s="58">
        <f t="shared" si="318"/>
        <v>0</v>
      </c>
      <c r="AL282" s="58" t="str">
        <f>IF(G282="","0",VALUE(VLOOKUP(G282,'登録データ（男）'!$V$4:$X$23,3,FALSE)))</f>
        <v>0</v>
      </c>
      <c r="AM282" s="58">
        <f t="shared" si="315"/>
        <v>0</v>
      </c>
      <c r="AN282" s="58">
        <f t="shared" si="319"/>
        <v>0</v>
      </c>
      <c r="AO282" s="58" t="str">
        <f ca="1">IF(OFFSET(B282,-MOD(ROW(B282),3),0)&lt;&gt;"",IF(RIGHT(G282,1)=")",VALUE(VLOOKUP(OFFSET(B282,-MOD(ROW(B282),3),0),'登録データ（女）'!B282,8,FALSE)),"0"),"0")</f>
        <v>0</v>
      </c>
      <c r="AP282" s="58">
        <f t="shared" ca="1" si="316"/>
        <v>0</v>
      </c>
      <c r="AQ282" s="58" t="str">
        <f t="shared" ref="AQ282" si="331">IF(AR282="","",RANK(AR282,$AR$18:$AR$467,1))</f>
        <v/>
      </c>
      <c r="AR282" s="58" t="str">
        <f>IF(R282="","",B282)</f>
        <v/>
      </c>
      <c r="AS282" s="58" t="str">
        <f t="shared" ref="AS282" si="332">IF(AT282="","",RANK(AT282,$AT$18:$AT$467,1))</f>
        <v/>
      </c>
      <c r="AT282" s="58" t="str">
        <f>IF(S282="","",B282)</f>
        <v/>
      </c>
      <c r="AU282" s="58" t="str">
        <f t="shared" ref="AU282" si="333">IF(AV282="","",RANK(AV282,$AV$18:$AV$467,1))</f>
        <v/>
      </c>
      <c r="AV282" s="58" t="str">
        <f>IF(OR(G282="七種競技",G283="七種競技",G284="七種競技"),B282,"")</f>
        <v/>
      </c>
      <c r="AW282" s="58"/>
      <c r="AX282" s="58">
        <f>B282</f>
        <v>0</v>
      </c>
      <c r="BE282" s="58" t="str">
        <f>IF(B282="","",VLOOKUP(B282,'登録データ（女）'!$A$3:$L$402,8))</f>
        <v/>
      </c>
      <c r="BF282" s="58" t="str">
        <f>IF(B282="","",VLOOKUP(B282,'登録データ（女）'!$A$3:$L$402,11))</f>
        <v/>
      </c>
      <c r="BG282" s="58" t="str">
        <f t="shared" si="320"/>
        <v/>
      </c>
      <c r="BI282" s="58">
        <f t="shared" si="317"/>
        <v>0</v>
      </c>
    </row>
    <row r="283" spans="1:61" ht="18.75" customHeight="1">
      <c r="A283" s="250"/>
      <c r="B283" s="433"/>
      <c r="C283" s="291"/>
      <c r="D283" s="291"/>
      <c r="E283" s="169"/>
      <c r="F283" s="58" t="s">
        <v>122</v>
      </c>
      <c r="G283" s="104"/>
      <c r="H283" s="17"/>
      <c r="I283" s="101"/>
      <c r="J283" s="107" t="str">
        <f t="shared" si="326"/>
        <v/>
      </c>
      <c r="K283" s="106"/>
      <c r="L283" s="107" t="str">
        <f t="shared" si="327"/>
        <v/>
      </c>
      <c r="M283" s="101"/>
      <c r="N283" s="101"/>
      <c r="O283" s="275"/>
      <c r="P283" s="276"/>
      <c r="Q283" s="276"/>
      <c r="R283" s="260"/>
      <c r="S283" s="297"/>
      <c r="V283" s="60"/>
      <c r="W283" s="58"/>
      <c r="X283" s="58"/>
      <c r="Y283" s="58"/>
      <c r="Z283" s="58"/>
      <c r="AA283" s="58"/>
      <c r="AB283" s="58"/>
      <c r="AC283" s="58"/>
      <c r="AD283" s="58">
        <f t="shared" ca="1" si="312"/>
        <v>0</v>
      </c>
      <c r="AE283" s="58">
        <f t="shared" si="325"/>
        <v>0</v>
      </c>
      <c r="AF283" s="58" t="str">
        <f>IF(G283="","0",VLOOKUP(G283,'登録データ（男）'!$V$4:$W$23,2,FALSE))</f>
        <v>0</v>
      </c>
      <c r="AG283" s="58" t="str">
        <f t="shared" si="313"/>
        <v>00</v>
      </c>
      <c r="AH283" s="58" t="str">
        <f>IF(G283="","0",IF(OR(RIGHT(G283,1)="m",RIGHT(G283,1)="H",RIGHT(G283,1)="W",RIGHT(G283,1)="C"),1,2))</f>
        <v>0</v>
      </c>
      <c r="AI283" s="58" t="str">
        <f t="shared" si="314"/>
        <v>000000</v>
      </c>
      <c r="AJ283" s="58" t="str">
        <f t="shared" ca="1" si="321"/>
        <v/>
      </c>
      <c r="AK283" s="58">
        <f t="shared" si="318"/>
        <v>0</v>
      </c>
      <c r="AL283" s="58" t="str">
        <f>IF(G283="","0",VALUE(VLOOKUP(G283,'登録データ（男）'!$V$4:$X$23,3,FALSE)))</f>
        <v>0</v>
      </c>
      <c r="AM283" s="58">
        <f t="shared" si="315"/>
        <v>0</v>
      </c>
      <c r="AN283" s="58">
        <f t="shared" si="319"/>
        <v>0</v>
      </c>
      <c r="AO283" s="58" t="str">
        <f ca="1">IF(OFFSET(B283,-MOD(ROW(B283),3),0)&lt;&gt;"",IF(RIGHT(G283,1)=")",VALUE(VLOOKUP(OFFSET(B283,-MOD(ROW(B283),3),0),'登録データ（女）'!B283,8,FALSE)),"0"),"0")</f>
        <v>0</v>
      </c>
      <c r="AP283" s="58">
        <f t="shared" ca="1" si="316"/>
        <v>0</v>
      </c>
      <c r="AQ283" s="58"/>
      <c r="AR283" s="58"/>
      <c r="AS283" s="58"/>
      <c r="AT283" s="58"/>
      <c r="AU283" s="58"/>
      <c r="AV283" s="58"/>
      <c r="AW283" s="58"/>
      <c r="AX283" s="58"/>
      <c r="BE283" s="58" t="str">
        <f>IF(B283="","",VLOOKUP(B283,'登録データ（女）'!$A$3:$L$402,8))</f>
        <v/>
      </c>
      <c r="BF283" s="58" t="str">
        <f>IF(B283="","",VLOOKUP(B283,'登録データ（女）'!$A$3:$L$402,11))</f>
        <v/>
      </c>
      <c r="BG283" s="58" t="str">
        <f t="shared" si="320"/>
        <v/>
      </c>
      <c r="BI283" s="58">
        <f t="shared" si="317"/>
        <v>0</v>
      </c>
    </row>
    <row r="284" spans="1:61" ht="18.75" customHeight="1" thickBot="1">
      <c r="A284" s="258"/>
      <c r="B284" s="434"/>
      <c r="C284" s="292"/>
      <c r="D284" s="292"/>
      <c r="E284" s="82" t="s">
        <v>461</v>
      </c>
      <c r="F284" s="78" t="s">
        <v>123</v>
      </c>
      <c r="G284" s="105"/>
      <c r="H284" s="175"/>
      <c r="I284" s="100"/>
      <c r="J284" s="64" t="str">
        <f t="shared" si="326"/>
        <v/>
      </c>
      <c r="K284" s="100"/>
      <c r="L284" s="64" t="str">
        <f t="shared" si="327"/>
        <v/>
      </c>
      <c r="M284" s="100"/>
      <c r="N284" s="100"/>
      <c r="O284" s="429"/>
      <c r="P284" s="430"/>
      <c r="Q284" s="431"/>
      <c r="R284" s="261"/>
      <c r="S284" s="298"/>
      <c r="V284" s="60"/>
      <c r="W284" s="58"/>
      <c r="X284" s="58"/>
      <c r="Y284" s="58"/>
      <c r="Z284" s="58"/>
      <c r="AA284" s="58"/>
      <c r="AB284" s="58"/>
      <c r="AC284" s="58"/>
      <c r="AD284" s="58">
        <f t="shared" ca="1" si="312"/>
        <v>0</v>
      </c>
      <c r="AE284" s="58">
        <f t="shared" si="325"/>
        <v>0</v>
      </c>
      <c r="AF284" s="58" t="str">
        <f>IF(G284="","0",VLOOKUP(G284,'登録データ（男）'!$V$4:$W$23,2,FALSE))</f>
        <v>0</v>
      </c>
      <c r="AG284" s="58" t="str">
        <f t="shared" si="313"/>
        <v>00</v>
      </c>
      <c r="AH284" s="58" t="str">
        <f>IF(G284="","0",IF(OR(RIGHT(G284,1)="m",RIGHT(G284,1)="H",RIGHT(G284,1)="W",RIGHT(G284,1)="C"),1,2))</f>
        <v>0</v>
      </c>
      <c r="AI284" s="58" t="str">
        <f t="shared" si="314"/>
        <v>000000</v>
      </c>
      <c r="AJ284" s="58" t="str">
        <f t="shared" ca="1" si="321"/>
        <v/>
      </c>
      <c r="AK284" s="58">
        <f t="shared" si="318"/>
        <v>0</v>
      </c>
      <c r="AL284" s="58" t="str">
        <f>IF(G284="","0",VALUE(VLOOKUP(G284,'登録データ（男）'!$V$4:$X$23,3,FALSE)))</f>
        <v>0</v>
      </c>
      <c r="AM284" s="58">
        <f t="shared" si="315"/>
        <v>0</v>
      </c>
      <c r="AN284" s="58">
        <f t="shared" si="319"/>
        <v>0</v>
      </c>
      <c r="AO284" s="58" t="str">
        <f ca="1">IF(OFFSET(B284,-MOD(ROW(B284),3),0)&lt;&gt;"",IF(RIGHT(G284,1)=")",VALUE(VLOOKUP(OFFSET(B284,-MOD(ROW(B284),3),0),'登録データ（女）'!B284,8,FALSE)),"0"),"0")</f>
        <v>0</v>
      </c>
      <c r="AP284" s="58">
        <f t="shared" ca="1" si="316"/>
        <v>0</v>
      </c>
      <c r="AQ284" s="58"/>
      <c r="AR284" s="58"/>
      <c r="AS284" s="58"/>
      <c r="AT284" s="58"/>
      <c r="AU284" s="58"/>
      <c r="AV284" s="58"/>
      <c r="AW284" s="58"/>
      <c r="AX284" s="58"/>
      <c r="BE284" s="58" t="str">
        <f>IF(B284="","",VLOOKUP(B284,'登録データ（女）'!$A$3:$L$402,8))</f>
        <v/>
      </c>
      <c r="BF284" s="58" t="str">
        <f>IF(B284="","",VLOOKUP(B284,'登録データ（女）'!$A$3:$L$402,11))</f>
        <v/>
      </c>
      <c r="BG284" s="58" t="str">
        <f t="shared" si="320"/>
        <v/>
      </c>
      <c r="BI284" s="58">
        <f t="shared" si="317"/>
        <v>0</v>
      </c>
    </row>
    <row r="285" spans="1:61" ht="18.75" customHeight="1" thickTop="1">
      <c r="A285" s="257">
        <v>90</v>
      </c>
      <c r="B285" s="432"/>
      <c r="C285" s="290" t="str">
        <f>IF(B285="","",VLOOKUP(B285,'登録データ（女）'!$A$3:$X$2000,2,FALSE))</f>
        <v/>
      </c>
      <c r="D285" s="290" t="str">
        <f>IF(B285="","",VLOOKUP(B285,'登録データ（女）'!$A$3:$X$2000,3,FALSE))</f>
        <v/>
      </c>
      <c r="E285" s="74" t="str">
        <f>IF(B285="","",VLOOKUP(B285,'登録データ（女）'!$A$3:$X$2000,7,FALSE))</f>
        <v/>
      </c>
      <c r="F285" s="72" t="s">
        <v>121</v>
      </c>
      <c r="G285" s="104"/>
      <c r="H285" s="17"/>
      <c r="I285" s="106"/>
      <c r="J285" s="107" t="str">
        <f t="shared" si="326"/>
        <v/>
      </c>
      <c r="K285" s="106"/>
      <c r="L285" s="107" t="str">
        <f t="shared" si="327"/>
        <v/>
      </c>
      <c r="M285" s="106"/>
      <c r="N285" s="106"/>
      <c r="O285" s="247"/>
      <c r="P285" s="248"/>
      <c r="Q285" s="248"/>
      <c r="R285" s="259"/>
      <c r="S285" s="296"/>
      <c r="V285" s="60"/>
      <c r="W285" s="58">
        <f>IF(B285="",0,IF(VLOOKUP(B285,'登録データ（女）'!$A$3:$AT$2000,28,FALSE)=1,0,1))</f>
        <v>0</v>
      </c>
      <c r="X285" s="58">
        <f>IF(B285="",1,0)</f>
        <v>1</v>
      </c>
      <c r="Y285" s="58">
        <f>IF(C285="",1,0)</f>
        <v>1</v>
      </c>
      <c r="Z285" s="58">
        <f>IF(D285="",1,0)</f>
        <v>1</v>
      </c>
      <c r="AA285" s="58">
        <f>IF(E285="",1,0)</f>
        <v>1</v>
      </c>
      <c r="AB285" s="58">
        <f>IF(E286="",1,0)</f>
        <v>1</v>
      </c>
      <c r="AC285" s="58">
        <f>SUM(X285:AB285)</f>
        <v>5</v>
      </c>
      <c r="AD285" s="58">
        <f t="shared" ca="1" si="312"/>
        <v>0</v>
      </c>
      <c r="AE285" s="58">
        <f t="shared" si="325"/>
        <v>0</v>
      </c>
      <c r="AF285" s="58" t="str">
        <f>IF(G285="","0",VLOOKUP(G285,'登録データ（男）'!$V$4:$W$23,2,FALSE))</f>
        <v>0</v>
      </c>
      <c r="AG285" s="58" t="str">
        <f t="shared" si="313"/>
        <v>00</v>
      </c>
      <c r="AH285" s="58" t="str">
        <f>IF(G285="","0",IF(OR(RIGHT(G285,1)="m",RIGHT(G285,1)="H",RIGHT(G285,1)="W",RIGHT(G285,1)="C",RIGHT(G285,1)=")"),1,2))</f>
        <v>0</v>
      </c>
      <c r="AI285" s="58" t="str">
        <f t="shared" si="314"/>
        <v>000000</v>
      </c>
      <c r="AJ285" s="58" t="str">
        <f t="shared" ca="1" si="321"/>
        <v/>
      </c>
      <c r="AK285" s="58">
        <f t="shared" si="318"/>
        <v>0</v>
      </c>
      <c r="AL285" s="58" t="str">
        <f>IF(G285="","0",VALUE(VLOOKUP(G285,'登録データ（男）'!$V$4:$X$23,3,FALSE)))</f>
        <v>0</v>
      </c>
      <c r="AM285" s="58">
        <f t="shared" si="315"/>
        <v>0</v>
      </c>
      <c r="AN285" s="58">
        <f t="shared" si="319"/>
        <v>0</v>
      </c>
      <c r="AO285" s="58" t="str">
        <f ca="1">IF(OFFSET(B285,-MOD(ROW(B285),3),0)&lt;&gt;"",IF(RIGHT(G285,1)=")",VALUE(VLOOKUP(OFFSET(B285,-MOD(ROW(B285),3),0),'登録データ（女）'!B285,8,FALSE)),"0"),"0")</f>
        <v>0</v>
      </c>
      <c r="AP285" s="58">
        <f t="shared" ca="1" si="316"/>
        <v>0</v>
      </c>
      <c r="AQ285" s="58" t="str">
        <f t="shared" ref="AQ285" si="334">IF(AR285="","",RANK(AR285,$AR$18:$AR$467,1))</f>
        <v/>
      </c>
      <c r="AR285" s="58" t="str">
        <f>IF(R285="","",B285)</f>
        <v/>
      </c>
      <c r="AS285" s="58" t="str">
        <f t="shared" ref="AS285" si="335">IF(AT285="","",RANK(AT285,$AT$18:$AT$467,1))</f>
        <v/>
      </c>
      <c r="AT285" s="58" t="str">
        <f>IF(S285="","",B285)</f>
        <v/>
      </c>
      <c r="AU285" s="58" t="str">
        <f t="shared" ref="AU285" si="336">IF(AV285="","",RANK(AV285,$AV$18:$AV$467,1))</f>
        <v/>
      </c>
      <c r="AV285" s="58" t="str">
        <f>IF(OR(G285="七種競技",G286="七種競技",G287="七種競技"),B285,"")</f>
        <v/>
      </c>
      <c r="AW285" s="58"/>
      <c r="AX285" s="58">
        <f>B285</f>
        <v>0</v>
      </c>
      <c r="BE285" s="58" t="str">
        <f>IF(B285="","",VLOOKUP(B285,'登録データ（女）'!$A$3:$L$402,8))</f>
        <v/>
      </c>
      <c r="BF285" s="58" t="str">
        <f>IF(B285="","",VLOOKUP(B285,'登録データ（女）'!$A$3:$L$402,11))</f>
        <v/>
      </c>
      <c r="BG285" s="58" t="str">
        <f t="shared" si="320"/>
        <v/>
      </c>
      <c r="BI285" s="58">
        <f t="shared" si="317"/>
        <v>0</v>
      </c>
    </row>
    <row r="286" spans="1:61" ht="18.75" customHeight="1">
      <c r="A286" s="250"/>
      <c r="B286" s="433"/>
      <c r="C286" s="291"/>
      <c r="D286" s="291"/>
      <c r="E286" s="169"/>
      <c r="F286" s="58" t="s">
        <v>122</v>
      </c>
      <c r="G286" s="104"/>
      <c r="H286" s="17"/>
      <c r="I286" s="101"/>
      <c r="J286" s="107" t="str">
        <f t="shared" si="326"/>
        <v/>
      </c>
      <c r="K286" s="106"/>
      <c r="L286" s="107" t="str">
        <f t="shared" si="327"/>
        <v/>
      </c>
      <c r="M286" s="101"/>
      <c r="N286" s="101"/>
      <c r="O286" s="275"/>
      <c r="P286" s="276"/>
      <c r="Q286" s="276"/>
      <c r="R286" s="260"/>
      <c r="S286" s="297"/>
      <c r="V286" s="60"/>
      <c r="W286" s="58"/>
      <c r="X286" s="58"/>
      <c r="Y286" s="58"/>
      <c r="Z286" s="58"/>
      <c r="AA286" s="58"/>
      <c r="AB286" s="58"/>
      <c r="AC286" s="58"/>
      <c r="AD286" s="58">
        <f t="shared" ca="1" si="312"/>
        <v>0</v>
      </c>
      <c r="AE286" s="58">
        <f t="shared" si="325"/>
        <v>0</v>
      </c>
      <c r="AF286" s="58" t="str">
        <f>IF(G286="","0",VLOOKUP(G286,'登録データ（男）'!$V$4:$W$23,2,FALSE))</f>
        <v>0</v>
      </c>
      <c r="AG286" s="58" t="str">
        <f t="shared" si="313"/>
        <v>00</v>
      </c>
      <c r="AH286" s="58" t="str">
        <f>IF(G286="","0",IF(OR(RIGHT(G286,1)="m",RIGHT(G286,1)="H",RIGHT(G286,1)="W",RIGHT(G286,1)="C"),1,2))</f>
        <v>0</v>
      </c>
      <c r="AI286" s="58" t="str">
        <f t="shared" si="314"/>
        <v>000000</v>
      </c>
      <c r="AJ286" s="58" t="str">
        <f t="shared" ca="1" si="321"/>
        <v/>
      </c>
      <c r="AK286" s="58">
        <f t="shared" si="318"/>
        <v>0</v>
      </c>
      <c r="AL286" s="58" t="str">
        <f>IF(G286="","0",VALUE(VLOOKUP(G286,'登録データ（男）'!$V$4:$X$23,3,FALSE)))</f>
        <v>0</v>
      </c>
      <c r="AM286" s="58">
        <f t="shared" si="315"/>
        <v>0</v>
      </c>
      <c r="AN286" s="58">
        <f t="shared" si="319"/>
        <v>0</v>
      </c>
      <c r="AO286" s="58" t="str">
        <f ca="1">IF(OFFSET(B286,-MOD(ROW(B286),3),0)&lt;&gt;"",IF(RIGHT(G286,1)=")",VALUE(VLOOKUP(OFFSET(B286,-MOD(ROW(B286),3),0),'登録データ（女）'!B286,8,FALSE)),"0"),"0")</f>
        <v>0</v>
      </c>
      <c r="AP286" s="58">
        <f t="shared" ca="1" si="316"/>
        <v>0</v>
      </c>
      <c r="AQ286" s="58"/>
      <c r="AR286" s="58"/>
      <c r="AS286" s="58"/>
      <c r="AT286" s="58"/>
      <c r="AU286" s="58"/>
      <c r="AV286" s="58"/>
      <c r="AW286" s="58"/>
      <c r="AX286" s="58"/>
      <c r="BE286" s="58" t="str">
        <f>IF(B286="","",VLOOKUP(B286,'登録データ（女）'!$A$3:$L$402,8))</f>
        <v/>
      </c>
      <c r="BF286" s="58" t="str">
        <f>IF(B286="","",VLOOKUP(B286,'登録データ（女）'!$A$3:$L$402,11))</f>
        <v/>
      </c>
      <c r="BG286" s="58" t="str">
        <f t="shared" si="320"/>
        <v/>
      </c>
      <c r="BI286" s="58">
        <f t="shared" si="317"/>
        <v>0</v>
      </c>
    </row>
    <row r="287" spans="1:61" ht="18.75" customHeight="1" thickBot="1">
      <c r="A287" s="258"/>
      <c r="B287" s="434"/>
      <c r="C287" s="292"/>
      <c r="D287" s="292"/>
      <c r="E287" s="82" t="s">
        <v>461</v>
      </c>
      <c r="F287" s="78" t="s">
        <v>123</v>
      </c>
      <c r="G287" s="105"/>
      <c r="H287" s="175"/>
      <c r="I287" s="100"/>
      <c r="J287" s="64" t="str">
        <f t="shared" si="326"/>
        <v/>
      </c>
      <c r="K287" s="100"/>
      <c r="L287" s="64" t="str">
        <f t="shared" si="327"/>
        <v/>
      </c>
      <c r="M287" s="100"/>
      <c r="N287" s="100"/>
      <c r="O287" s="429"/>
      <c r="P287" s="430"/>
      <c r="Q287" s="431"/>
      <c r="R287" s="261"/>
      <c r="S287" s="298"/>
      <c r="V287" s="60"/>
      <c r="W287" s="58"/>
      <c r="X287" s="58"/>
      <c r="Y287" s="58"/>
      <c r="Z287" s="58"/>
      <c r="AA287" s="58"/>
      <c r="AB287" s="58"/>
      <c r="AC287" s="58"/>
      <c r="AD287" s="58">
        <f t="shared" ca="1" si="312"/>
        <v>0</v>
      </c>
      <c r="AE287" s="58">
        <f t="shared" si="325"/>
        <v>0</v>
      </c>
      <c r="AF287" s="58" t="str">
        <f>IF(G287="","0",VLOOKUP(G287,'登録データ（男）'!$V$4:$W$23,2,FALSE))</f>
        <v>0</v>
      </c>
      <c r="AG287" s="58" t="str">
        <f t="shared" si="313"/>
        <v>00</v>
      </c>
      <c r="AH287" s="58" t="str">
        <f>IF(G287="","0",IF(OR(RIGHT(G287,1)="m",RIGHT(G287,1)="H",RIGHT(G287,1)="W",RIGHT(G287,1)="C"),1,2))</f>
        <v>0</v>
      </c>
      <c r="AI287" s="58" t="str">
        <f t="shared" si="314"/>
        <v>000000</v>
      </c>
      <c r="AJ287" s="58" t="str">
        <f t="shared" ca="1" si="321"/>
        <v/>
      </c>
      <c r="AK287" s="58">
        <f t="shared" si="318"/>
        <v>0</v>
      </c>
      <c r="AL287" s="58" t="str">
        <f>IF(G287="","0",VALUE(VLOOKUP(G287,'登録データ（男）'!$V$4:$X$23,3,FALSE)))</f>
        <v>0</v>
      </c>
      <c r="AM287" s="58">
        <f t="shared" si="315"/>
        <v>0</v>
      </c>
      <c r="AN287" s="58">
        <f t="shared" si="319"/>
        <v>0</v>
      </c>
      <c r="AO287" s="58" t="str">
        <f ca="1">IF(OFFSET(B287,-MOD(ROW(B287),3),0)&lt;&gt;"",IF(RIGHT(G287,1)=")",VALUE(VLOOKUP(OFFSET(B287,-MOD(ROW(B287),3),0),'登録データ（女）'!B287,8,FALSE)),"0"),"0")</f>
        <v>0</v>
      </c>
      <c r="AP287" s="58">
        <f t="shared" ca="1" si="316"/>
        <v>0</v>
      </c>
      <c r="AQ287" s="58"/>
      <c r="AR287" s="58"/>
      <c r="AS287" s="58"/>
      <c r="AT287" s="58"/>
      <c r="AU287" s="58"/>
      <c r="AV287" s="58"/>
      <c r="AW287" s="58"/>
      <c r="AX287" s="58"/>
      <c r="BE287" s="58" t="str">
        <f>IF(B287="","",VLOOKUP(B287,'登録データ（女）'!$A$3:$L$402,8))</f>
        <v/>
      </c>
      <c r="BF287" s="58" t="str">
        <f>IF(B287="","",VLOOKUP(B287,'登録データ（女）'!$A$3:$L$402,11))</f>
        <v/>
      </c>
      <c r="BG287" s="58" t="str">
        <f t="shared" si="320"/>
        <v/>
      </c>
      <c r="BI287" s="58">
        <f t="shared" si="317"/>
        <v>0</v>
      </c>
    </row>
    <row r="288" spans="1:61" ht="18.75" customHeight="1" thickTop="1">
      <c r="A288" s="257">
        <v>91</v>
      </c>
      <c r="B288" s="432"/>
      <c r="C288" s="290" t="str">
        <f>IF(B288="","",VLOOKUP(B288,'登録データ（女）'!$A$3:$X$2000,2,FALSE))</f>
        <v/>
      </c>
      <c r="D288" s="290" t="str">
        <f>IF(B288="","",VLOOKUP(B288,'登録データ（女）'!$A$3:$X$2000,3,FALSE))</f>
        <v/>
      </c>
      <c r="E288" s="74" t="str">
        <f>IF(B288="","",VLOOKUP(B288,'登録データ（女）'!$A$3:$X$2000,7,FALSE))</f>
        <v/>
      </c>
      <c r="F288" s="72" t="s">
        <v>121</v>
      </c>
      <c r="G288" s="104"/>
      <c r="H288" s="17"/>
      <c r="I288" s="106"/>
      <c r="J288" s="107" t="str">
        <f t="shared" si="326"/>
        <v/>
      </c>
      <c r="K288" s="106"/>
      <c r="L288" s="107" t="str">
        <f t="shared" si="327"/>
        <v/>
      </c>
      <c r="M288" s="106"/>
      <c r="N288" s="106"/>
      <c r="O288" s="247"/>
      <c r="P288" s="248"/>
      <c r="Q288" s="248"/>
      <c r="R288" s="259"/>
      <c r="S288" s="296"/>
      <c r="V288" s="60"/>
      <c r="W288" s="58">
        <f>IF(B288="",0,IF(VLOOKUP(B288,'登録データ（女）'!$A$3:$AT$2000,28,FALSE)=1,0,1))</f>
        <v>0</v>
      </c>
      <c r="X288" s="58">
        <f>IF(B288="",1,0)</f>
        <v>1</v>
      </c>
      <c r="Y288" s="58">
        <f>IF(C288="",1,0)</f>
        <v>1</v>
      </c>
      <c r="Z288" s="58">
        <f>IF(D288="",1,0)</f>
        <v>1</v>
      </c>
      <c r="AA288" s="58">
        <f>IF(E288="",1,0)</f>
        <v>1</v>
      </c>
      <c r="AB288" s="58">
        <f>IF(E289="",1,0)</f>
        <v>1</v>
      </c>
      <c r="AC288" s="58">
        <f>SUM(X288:AB288)</f>
        <v>5</v>
      </c>
      <c r="AD288" s="58">
        <f t="shared" ca="1" si="312"/>
        <v>0</v>
      </c>
      <c r="AE288" s="58">
        <f t="shared" si="325"/>
        <v>0</v>
      </c>
      <c r="AF288" s="58" t="str">
        <f>IF(G288="","0",VLOOKUP(G288,'登録データ（男）'!$V$4:$W$23,2,FALSE))</f>
        <v>0</v>
      </c>
      <c r="AG288" s="58" t="str">
        <f t="shared" si="313"/>
        <v>00</v>
      </c>
      <c r="AH288" s="58" t="str">
        <f>IF(G288="","0",IF(OR(RIGHT(G288,1)="m",RIGHT(G288,1)="H",RIGHT(G288,1)="W",RIGHT(G288,1)="C",RIGHT(G288,1)=")"),1,2))</f>
        <v>0</v>
      </c>
      <c r="AI288" s="58" t="str">
        <f t="shared" si="314"/>
        <v>000000</v>
      </c>
      <c r="AJ288" s="58" t="str">
        <f t="shared" ca="1" si="321"/>
        <v/>
      </c>
      <c r="AK288" s="58">
        <f t="shared" si="318"/>
        <v>0</v>
      </c>
      <c r="AL288" s="58" t="str">
        <f>IF(G288="","0",VALUE(VLOOKUP(G288,'登録データ（男）'!$V$4:$X$23,3,FALSE)))</f>
        <v>0</v>
      </c>
      <c r="AM288" s="58">
        <f t="shared" si="315"/>
        <v>0</v>
      </c>
      <c r="AN288" s="58">
        <f t="shared" si="319"/>
        <v>0</v>
      </c>
      <c r="AO288" s="58" t="str">
        <f ca="1">IF(OFFSET(B288,-MOD(ROW(B288),3),0)&lt;&gt;"",IF(RIGHT(G288,1)=")",VALUE(VLOOKUP(OFFSET(B288,-MOD(ROW(B288),3),0),'登録データ（女）'!B288,8,FALSE)),"0"),"0")</f>
        <v>0</v>
      </c>
      <c r="AP288" s="58">
        <f t="shared" ca="1" si="316"/>
        <v>0</v>
      </c>
      <c r="AQ288" s="58" t="str">
        <f t="shared" ref="AQ288" si="337">IF(AR288="","",RANK(AR288,$AR$18:$AR$467,1))</f>
        <v/>
      </c>
      <c r="AR288" s="58" t="str">
        <f>IF(R288="","",B288)</f>
        <v/>
      </c>
      <c r="AS288" s="58" t="str">
        <f t="shared" ref="AS288" si="338">IF(AT288="","",RANK(AT288,$AT$18:$AT$467,1))</f>
        <v/>
      </c>
      <c r="AT288" s="58" t="str">
        <f>IF(S288="","",B288)</f>
        <v/>
      </c>
      <c r="AU288" s="58" t="str">
        <f t="shared" ref="AU288" si="339">IF(AV288="","",RANK(AV288,$AV$18:$AV$467,1))</f>
        <v/>
      </c>
      <c r="AV288" s="58" t="str">
        <f>IF(OR(G288="七種競技",G289="七種競技",G290="七種競技"),B288,"")</f>
        <v/>
      </c>
      <c r="AW288" s="58"/>
      <c r="AX288" s="58">
        <f>B288</f>
        <v>0</v>
      </c>
      <c r="BE288" s="58" t="str">
        <f>IF(B288="","",VLOOKUP(B288,'登録データ（女）'!$A$3:$L$402,8))</f>
        <v/>
      </c>
      <c r="BF288" s="58" t="str">
        <f>IF(B288="","",VLOOKUP(B288,'登録データ（女）'!$A$3:$L$402,11))</f>
        <v/>
      </c>
      <c r="BG288" s="58" t="str">
        <f t="shared" si="320"/>
        <v/>
      </c>
      <c r="BI288" s="58">
        <f t="shared" si="317"/>
        <v>0</v>
      </c>
    </row>
    <row r="289" spans="1:61" ht="18.75" customHeight="1">
      <c r="A289" s="250"/>
      <c r="B289" s="433"/>
      <c r="C289" s="291"/>
      <c r="D289" s="291"/>
      <c r="E289" s="169"/>
      <c r="F289" s="58" t="s">
        <v>122</v>
      </c>
      <c r="G289" s="104"/>
      <c r="H289" s="17"/>
      <c r="I289" s="101"/>
      <c r="J289" s="107" t="str">
        <f t="shared" si="326"/>
        <v/>
      </c>
      <c r="K289" s="106"/>
      <c r="L289" s="107" t="str">
        <f t="shared" si="327"/>
        <v/>
      </c>
      <c r="M289" s="101"/>
      <c r="N289" s="101"/>
      <c r="O289" s="275"/>
      <c r="P289" s="276"/>
      <c r="Q289" s="276"/>
      <c r="R289" s="260"/>
      <c r="S289" s="297"/>
      <c r="V289" s="60"/>
      <c r="W289" s="58"/>
      <c r="X289" s="58"/>
      <c r="Y289" s="58"/>
      <c r="Z289" s="58"/>
      <c r="AA289" s="58"/>
      <c r="AB289" s="58"/>
      <c r="AC289" s="58"/>
      <c r="AD289" s="58">
        <f t="shared" ca="1" si="312"/>
        <v>0</v>
      </c>
      <c r="AE289" s="58">
        <f t="shared" si="325"/>
        <v>0</v>
      </c>
      <c r="AF289" s="58" t="str">
        <f>IF(G289="","0",VLOOKUP(G289,'登録データ（男）'!$V$4:$W$23,2,FALSE))</f>
        <v>0</v>
      </c>
      <c r="AG289" s="58" t="str">
        <f t="shared" si="313"/>
        <v>00</v>
      </c>
      <c r="AH289" s="58" t="str">
        <f>IF(G289="","0",IF(OR(RIGHT(G289,1)="m",RIGHT(G289,1)="H",RIGHT(G289,1)="W",RIGHT(G289,1)="C"),1,2))</f>
        <v>0</v>
      </c>
      <c r="AI289" s="58" t="str">
        <f t="shared" si="314"/>
        <v>000000</v>
      </c>
      <c r="AJ289" s="58" t="str">
        <f t="shared" ca="1" si="321"/>
        <v/>
      </c>
      <c r="AK289" s="58">
        <f t="shared" si="318"/>
        <v>0</v>
      </c>
      <c r="AL289" s="58" t="str">
        <f>IF(G289="","0",VALUE(VLOOKUP(G289,'登録データ（男）'!$V$4:$X$23,3,FALSE)))</f>
        <v>0</v>
      </c>
      <c r="AM289" s="58">
        <f t="shared" si="315"/>
        <v>0</v>
      </c>
      <c r="AN289" s="58">
        <f t="shared" si="319"/>
        <v>0</v>
      </c>
      <c r="AO289" s="58" t="str">
        <f ca="1">IF(OFFSET(B289,-MOD(ROW(B289),3),0)&lt;&gt;"",IF(RIGHT(G289,1)=")",VALUE(VLOOKUP(OFFSET(B289,-MOD(ROW(B289),3),0),'登録データ（女）'!B289,8,FALSE)),"0"),"0")</f>
        <v>0</v>
      </c>
      <c r="AP289" s="58">
        <f t="shared" ca="1" si="316"/>
        <v>0</v>
      </c>
      <c r="AQ289" s="58"/>
      <c r="AR289" s="58"/>
      <c r="AS289" s="58"/>
      <c r="AT289" s="58"/>
      <c r="AU289" s="58"/>
      <c r="AV289" s="58"/>
      <c r="AW289" s="58"/>
      <c r="AX289" s="58"/>
      <c r="BE289" s="58" t="str">
        <f>IF(B289="","",VLOOKUP(B289,'登録データ（女）'!$A$3:$L$402,8))</f>
        <v/>
      </c>
      <c r="BF289" s="58" t="str">
        <f>IF(B289="","",VLOOKUP(B289,'登録データ（女）'!$A$3:$L$402,11))</f>
        <v/>
      </c>
      <c r="BG289" s="58" t="str">
        <f t="shared" si="320"/>
        <v/>
      </c>
      <c r="BI289" s="58">
        <f t="shared" si="317"/>
        <v>0</v>
      </c>
    </row>
    <row r="290" spans="1:61" ht="18.75" customHeight="1" thickBot="1">
      <c r="A290" s="258"/>
      <c r="B290" s="434"/>
      <c r="C290" s="292"/>
      <c r="D290" s="292"/>
      <c r="E290" s="82" t="s">
        <v>461</v>
      </c>
      <c r="F290" s="78" t="s">
        <v>123</v>
      </c>
      <c r="G290" s="105"/>
      <c r="H290" s="175"/>
      <c r="I290" s="100"/>
      <c r="J290" s="64" t="str">
        <f t="shared" si="326"/>
        <v/>
      </c>
      <c r="K290" s="100"/>
      <c r="L290" s="64" t="str">
        <f t="shared" si="327"/>
        <v/>
      </c>
      <c r="M290" s="100"/>
      <c r="N290" s="100"/>
      <c r="O290" s="429"/>
      <c r="P290" s="430"/>
      <c r="Q290" s="431"/>
      <c r="R290" s="261"/>
      <c r="S290" s="298"/>
      <c r="V290" s="60"/>
      <c r="W290" s="58"/>
      <c r="X290" s="58"/>
      <c r="Y290" s="58"/>
      <c r="Z290" s="58"/>
      <c r="AA290" s="58"/>
      <c r="AB290" s="58"/>
      <c r="AC290" s="58"/>
      <c r="AD290" s="58">
        <f t="shared" ca="1" si="312"/>
        <v>0</v>
      </c>
      <c r="AE290" s="58">
        <f t="shared" si="325"/>
        <v>0</v>
      </c>
      <c r="AF290" s="58" t="str">
        <f>IF(G290="","0",VLOOKUP(G290,'登録データ（男）'!$V$4:$W$23,2,FALSE))</f>
        <v>0</v>
      </c>
      <c r="AG290" s="58" t="str">
        <f t="shared" si="313"/>
        <v>00</v>
      </c>
      <c r="AH290" s="58" t="str">
        <f>IF(G290="","0",IF(OR(RIGHT(G290,1)="m",RIGHT(G290,1)="H",RIGHT(G290,1)="W",RIGHT(G290,1)="C"),1,2))</f>
        <v>0</v>
      </c>
      <c r="AI290" s="58" t="str">
        <f t="shared" si="314"/>
        <v>000000</v>
      </c>
      <c r="AJ290" s="58" t="str">
        <f t="shared" ca="1" si="321"/>
        <v/>
      </c>
      <c r="AK290" s="58">
        <f t="shared" si="318"/>
        <v>0</v>
      </c>
      <c r="AL290" s="58" t="str">
        <f>IF(G290="","0",VALUE(VLOOKUP(G290,'登録データ（男）'!$V$4:$X$23,3,FALSE)))</f>
        <v>0</v>
      </c>
      <c r="AM290" s="58">
        <f t="shared" si="315"/>
        <v>0</v>
      </c>
      <c r="AN290" s="58">
        <f t="shared" si="319"/>
        <v>0</v>
      </c>
      <c r="AO290" s="58" t="str">
        <f ca="1">IF(OFFSET(B290,-MOD(ROW(B290),3),0)&lt;&gt;"",IF(RIGHT(G290,1)=")",VALUE(VLOOKUP(OFFSET(B290,-MOD(ROW(B290),3),0),'登録データ（女）'!B290,8,FALSE)),"0"),"0")</f>
        <v>0</v>
      </c>
      <c r="AP290" s="58">
        <f t="shared" ca="1" si="316"/>
        <v>0</v>
      </c>
      <c r="AQ290" s="58"/>
      <c r="AR290" s="58"/>
      <c r="AS290" s="58"/>
      <c r="AT290" s="58"/>
      <c r="AU290" s="58"/>
      <c r="AV290" s="58"/>
      <c r="AW290" s="58"/>
      <c r="AX290" s="58"/>
      <c r="BE290" s="58" t="str">
        <f>IF(B290="","",VLOOKUP(B290,'登録データ（女）'!$A$3:$L$402,8))</f>
        <v/>
      </c>
      <c r="BF290" s="58" t="str">
        <f>IF(B290="","",VLOOKUP(B290,'登録データ（女）'!$A$3:$L$402,11))</f>
        <v/>
      </c>
      <c r="BG290" s="58" t="str">
        <f t="shared" si="320"/>
        <v/>
      </c>
      <c r="BI290" s="58">
        <f t="shared" si="317"/>
        <v>0</v>
      </c>
    </row>
    <row r="291" spans="1:61" ht="18.75" customHeight="1" thickTop="1">
      <c r="A291" s="257">
        <v>92</v>
      </c>
      <c r="B291" s="432"/>
      <c r="C291" s="290" t="str">
        <f>IF(B291="","",VLOOKUP(B291,'登録データ（女）'!$A$3:$X$2000,2,FALSE))</f>
        <v/>
      </c>
      <c r="D291" s="290" t="str">
        <f>IF(B291="","",VLOOKUP(B291,'登録データ（女）'!$A$3:$X$2000,3,FALSE))</f>
        <v/>
      </c>
      <c r="E291" s="74" t="str">
        <f>IF(B291="","",VLOOKUP(B291,'登録データ（女）'!$A$3:$X$2000,7,FALSE))</f>
        <v/>
      </c>
      <c r="F291" s="72" t="s">
        <v>121</v>
      </c>
      <c r="G291" s="104"/>
      <c r="H291" s="17"/>
      <c r="I291" s="106"/>
      <c r="J291" s="107" t="str">
        <f t="shared" si="326"/>
        <v/>
      </c>
      <c r="K291" s="106"/>
      <c r="L291" s="107" t="str">
        <f t="shared" si="327"/>
        <v/>
      </c>
      <c r="M291" s="106"/>
      <c r="N291" s="106"/>
      <c r="O291" s="247"/>
      <c r="P291" s="248"/>
      <c r="Q291" s="248"/>
      <c r="R291" s="259"/>
      <c r="S291" s="296"/>
      <c r="V291" s="60"/>
      <c r="W291" s="58">
        <f>IF(B291="",0,IF(VLOOKUP(B291,'登録データ（女）'!$A$3:$AT$2000,28,FALSE)=1,0,1))</f>
        <v>0</v>
      </c>
      <c r="X291" s="58">
        <f>IF(B291="",1,0)</f>
        <v>1</v>
      </c>
      <c r="Y291" s="58">
        <f>IF(C291="",1,0)</f>
        <v>1</v>
      </c>
      <c r="Z291" s="58">
        <f>IF(D291="",1,0)</f>
        <v>1</v>
      </c>
      <c r="AA291" s="58">
        <f>IF(E291="",1,0)</f>
        <v>1</v>
      </c>
      <c r="AB291" s="58">
        <f>IF(E292="",1,0)</f>
        <v>1</v>
      </c>
      <c r="AC291" s="58">
        <f>SUM(X291:AB291)</f>
        <v>5</v>
      </c>
      <c r="AD291" s="58">
        <f t="shared" ca="1" si="312"/>
        <v>0</v>
      </c>
      <c r="AE291" s="58">
        <f t="shared" si="325"/>
        <v>0</v>
      </c>
      <c r="AF291" s="58" t="str">
        <f>IF(G291="","0",VLOOKUP(G291,'登録データ（男）'!$V$4:$W$23,2,FALSE))</f>
        <v>0</v>
      </c>
      <c r="AG291" s="58" t="str">
        <f t="shared" si="313"/>
        <v>00</v>
      </c>
      <c r="AH291" s="58" t="str">
        <f>IF(G291="","0",IF(OR(RIGHT(G291,1)="m",RIGHT(G291,1)="H",RIGHT(G291,1)="W",RIGHT(G291,1)="C",RIGHT(G291,1)=")"),1,2))</f>
        <v>0</v>
      </c>
      <c r="AI291" s="58" t="str">
        <f t="shared" si="314"/>
        <v>000000</v>
      </c>
      <c r="AJ291" s="58" t="str">
        <f t="shared" ca="1" si="321"/>
        <v/>
      </c>
      <c r="AK291" s="58">
        <f t="shared" si="318"/>
        <v>0</v>
      </c>
      <c r="AL291" s="58" t="str">
        <f>IF(G291="","0",VALUE(VLOOKUP(G291,'登録データ（男）'!$V$4:$X$23,3,FALSE)))</f>
        <v>0</v>
      </c>
      <c r="AM291" s="58">
        <f t="shared" si="315"/>
        <v>0</v>
      </c>
      <c r="AN291" s="58">
        <f t="shared" si="319"/>
        <v>0</v>
      </c>
      <c r="AO291" s="58" t="str">
        <f ca="1">IF(OFFSET(B291,-MOD(ROW(B291),3),0)&lt;&gt;"",IF(RIGHT(G291,1)=")",VALUE(VLOOKUP(OFFSET(B291,-MOD(ROW(B291),3),0),'登録データ（女）'!B291,8,FALSE)),"0"),"0")</f>
        <v>0</v>
      </c>
      <c r="AP291" s="58">
        <f t="shared" ca="1" si="316"/>
        <v>0</v>
      </c>
      <c r="AQ291" s="58" t="str">
        <f t="shared" ref="AQ291" si="340">IF(AR291="","",RANK(AR291,$AR$18:$AR$467,1))</f>
        <v/>
      </c>
      <c r="AR291" s="58" t="str">
        <f>IF(R291="","",B291)</f>
        <v/>
      </c>
      <c r="AS291" s="58" t="str">
        <f t="shared" ref="AS291" si="341">IF(AT291="","",RANK(AT291,$AT$18:$AT$467,1))</f>
        <v/>
      </c>
      <c r="AT291" s="58" t="str">
        <f>IF(S291="","",B291)</f>
        <v/>
      </c>
      <c r="AU291" s="58" t="str">
        <f t="shared" ref="AU291" si="342">IF(AV291="","",RANK(AV291,$AV$18:$AV$467,1))</f>
        <v/>
      </c>
      <c r="AV291" s="58" t="str">
        <f>IF(OR(G291="七種競技",G292="七種競技",G293="七種競技"),B291,"")</f>
        <v/>
      </c>
      <c r="AW291" s="58"/>
      <c r="AX291" s="58">
        <f>B291</f>
        <v>0</v>
      </c>
      <c r="BE291" s="58" t="str">
        <f>IF(B291="","",VLOOKUP(B291,'登録データ（女）'!$A$3:$L$402,8))</f>
        <v/>
      </c>
      <c r="BF291" s="58" t="str">
        <f>IF(B291="","",VLOOKUP(B291,'登録データ（女）'!$A$3:$L$402,11))</f>
        <v/>
      </c>
      <c r="BG291" s="58" t="str">
        <f t="shared" si="320"/>
        <v/>
      </c>
      <c r="BI291" s="58">
        <f t="shared" si="317"/>
        <v>0</v>
      </c>
    </row>
    <row r="292" spans="1:61" ht="18.75" customHeight="1">
      <c r="A292" s="250"/>
      <c r="B292" s="433"/>
      <c r="C292" s="291"/>
      <c r="D292" s="291"/>
      <c r="E292" s="169"/>
      <c r="F292" s="58" t="s">
        <v>122</v>
      </c>
      <c r="G292" s="104"/>
      <c r="H292" s="17"/>
      <c r="I292" s="101"/>
      <c r="J292" s="107" t="str">
        <f t="shared" si="326"/>
        <v/>
      </c>
      <c r="K292" s="106"/>
      <c r="L292" s="107" t="str">
        <f t="shared" si="327"/>
        <v/>
      </c>
      <c r="M292" s="101"/>
      <c r="N292" s="101"/>
      <c r="O292" s="275"/>
      <c r="P292" s="276"/>
      <c r="Q292" s="276"/>
      <c r="R292" s="260"/>
      <c r="S292" s="297"/>
      <c r="V292" s="60"/>
      <c r="W292" s="58"/>
      <c r="X292" s="58"/>
      <c r="Y292" s="58"/>
      <c r="Z292" s="58"/>
      <c r="AA292" s="58"/>
      <c r="AB292" s="58"/>
      <c r="AC292" s="58"/>
      <c r="AD292" s="58">
        <f t="shared" ca="1" si="312"/>
        <v>0</v>
      </c>
      <c r="AE292" s="58">
        <f t="shared" si="325"/>
        <v>0</v>
      </c>
      <c r="AF292" s="58" t="str">
        <f>IF(G292="","0",VLOOKUP(G292,'登録データ（男）'!$V$4:$W$23,2,FALSE))</f>
        <v>0</v>
      </c>
      <c r="AG292" s="58" t="str">
        <f t="shared" si="313"/>
        <v>00</v>
      </c>
      <c r="AH292" s="58" t="str">
        <f>IF(G292="","0",IF(OR(RIGHT(G292,1)="m",RIGHT(G292,1)="H",RIGHT(G292,1)="W",RIGHT(G292,1)="C"),1,2))</f>
        <v>0</v>
      </c>
      <c r="AI292" s="58" t="str">
        <f t="shared" si="314"/>
        <v>000000</v>
      </c>
      <c r="AJ292" s="58" t="str">
        <f t="shared" ca="1" si="321"/>
        <v/>
      </c>
      <c r="AK292" s="58">
        <f t="shared" si="318"/>
        <v>0</v>
      </c>
      <c r="AL292" s="58" t="str">
        <f>IF(G292="","0",VALUE(VLOOKUP(G292,'登録データ（男）'!$V$4:$X$23,3,FALSE)))</f>
        <v>0</v>
      </c>
      <c r="AM292" s="58">
        <f t="shared" si="315"/>
        <v>0</v>
      </c>
      <c r="AN292" s="58">
        <f t="shared" si="319"/>
        <v>0</v>
      </c>
      <c r="AO292" s="58" t="str">
        <f ca="1">IF(OFFSET(B292,-MOD(ROW(B292),3),0)&lt;&gt;"",IF(RIGHT(G292,1)=")",VALUE(VLOOKUP(OFFSET(B292,-MOD(ROW(B292),3),0),'登録データ（女）'!B292,8,FALSE)),"0"),"0")</f>
        <v>0</v>
      </c>
      <c r="AP292" s="58">
        <f t="shared" ca="1" si="316"/>
        <v>0</v>
      </c>
      <c r="AQ292" s="58"/>
      <c r="AR292" s="58"/>
      <c r="AS292" s="58"/>
      <c r="AT292" s="58"/>
      <c r="AU292" s="58"/>
      <c r="AV292" s="58"/>
      <c r="AW292" s="58"/>
      <c r="AX292" s="58"/>
      <c r="BE292" s="58" t="str">
        <f>IF(B292="","",VLOOKUP(B292,'登録データ（女）'!$A$3:$L$402,8))</f>
        <v/>
      </c>
      <c r="BF292" s="58" t="str">
        <f>IF(B292="","",VLOOKUP(B292,'登録データ（女）'!$A$3:$L$402,11))</f>
        <v/>
      </c>
      <c r="BG292" s="58" t="str">
        <f t="shared" si="320"/>
        <v/>
      </c>
      <c r="BI292" s="58">
        <f t="shared" si="317"/>
        <v>0</v>
      </c>
    </row>
    <row r="293" spans="1:61" ht="18.75" customHeight="1" thickBot="1">
      <c r="A293" s="258"/>
      <c r="B293" s="434"/>
      <c r="C293" s="292"/>
      <c r="D293" s="292"/>
      <c r="E293" s="82" t="s">
        <v>461</v>
      </c>
      <c r="F293" s="78" t="s">
        <v>123</v>
      </c>
      <c r="G293" s="105"/>
      <c r="H293" s="175"/>
      <c r="I293" s="100"/>
      <c r="J293" s="64" t="str">
        <f t="shared" si="326"/>
        <v/>
      </c>
      <c r="K293" s="100"/>
      <c r="L293" s="64" t="str">
        <f t="shared" si="327"/>
        <v/>
      </c>
      <c r="M293" s="100"/>
      <c r="N293" s="100"/>
      <c r="O293" s="429"/>
      <c r="P293" s="430"/>
      <c r="Q293" s="431"/>
      <c r="R293" s="261"/>
      <c r="S293" s="298"/>
      <c r="V293" s="60"/>
      <c r="W293" s="58"/>
      <c r="X293" s="58"/>
      <c r="Y293" s="58"/>
      <c r="Z293" s="58"/>
      <c r="AA293" s="58"/>
      <c r="AB293" s="58"/>
      <c r="AC293" s="58"/>
      <c r="AD293" s="58">
        <f t="shared" ca="1" si="312"/>
        <v>0</v>
      </c>
      <c r="AE293" s="58">
        <f t="shared" si="325"/>
        <v>0</v>
      </c>
      <c r="AF293" s="58" t="str">
        <f>IF(G293="","0",VLOOKUP(G293,'登録データ（男）'!$V$4:$W$23,2,FALSE))</f>
        <v>0</v>
      </c>
      <c r="AG293" s="58" t="str">
        <f t="shared" si="313"/>
        <v>00</v>
      </c>
      <c r="AH293" s="58" t="str">
        <f>IF(G293="","0",IF(OR(RIGHT(G293,1)="m",RIGHT(G293,1)="H",RIGHT(G293,1)="W",RIGHT(G293,1)="C"),1,2))</f>
        <v>0</v>
      </c>
      <c r="AI293" s="58" t="str">
        <f t="shared" si="314"/>
        <v>000000</v>
      </c>
      <c r="AJ293" s="58" t="str">
        <f t="shared" ca="1" si="321"/>
        <v/>
      </c>
      <c r="AK293" s="58">
        <f t="shared" si="318"/>
        <v>0</v>
      </c>
      <c r="AL293" s="58" t="str">
        <f>IF(G293="","0",VALUE(VLOOKUP(G293,'登録データ（男）'!$V$4:$X$23,3,FALSE)))</f>
        <v>0</v>
      </c>
      <c r="AM293" s="58">
        <f t="shared" si="315"/>
        <v>0</v>
      </c>
      <c r="AN293" s="58">
        <f t="shared" si="319"/>
        <v>0</v>
      </c>
      <c r="AO293" s="58" t="str">
        <f ca="1">IF(OFFSET(B293,-MOD(ROW(B293),3),0)&lt;&gt;"",IF(RIGHT(G293,1)=")",VALUE(VLOOKUP(OFFSET(B293,-MOD(ROW(B293),3),0),'登録データ（女）'!B293,8,FALSE)),"0"),"0")</f>
        <v>0</v>
      </c>
      <c r="AP293" s="58">
        <f t="shared" ca="1" si="316"/>
        <v>0</v>
      </c>
      <c r="AQ293" s="58"/>
      <c r="AR293" s="58"/>
      <c r="AS293" s="58"/>
      <c r="AT293" s="58"/>
      <c r="AU293" s="58"/>
      <c r="AV293" s="58"/>
      <c r="AW293" s="58"/>
      <c r="AX293" s="58"/>
      <c r="BE293" s="58" t="str">
        <f>IF(B293="","",VLOOKUP(B293,'登録データ（女）'!$A$3:$L$402,8))</f>
        <v/>
      </c>
      <c r="BF293" s="58" t="str">
        <f>IF(B293="","",VLOOKUP(B293,'登録データ（女）'!$A$3:$L$402,11))</f>
        <v/>
      </c>
      <c r="BG293" s="58" t="str">
        <f t="shared" si="320"/>
        <v/>
      </c>
      <c r="BI293" s="58">
        <f t="shared" si="317"/>
        <v>0</v>
      </c>
    </row>
    <row r="294" spans="1:61" ht="18.75" customHeight="1" thickTop="1">
      <c r="A294" s="257">
        <v>93</v>
      </c>
      <c r="B294" s="432"/>
      <c r="C294" s="290" t="str">
        <f>IF(B294="","",VLOOKUP(B294,'登録データ（女）'!$A$3:$X$2000,2,FALSE))</f>
        <v/>
      </c>
      <c r="D294" s="290" t="str">
        <f>IF(B294="","",VLOOKUP(B294,'登録データ（女）'!$A$3:$X$2000,3,FALSE))</f>
        <v/>
      </c>
      <c r="E294" s="74" t="str">
        <f>IF(B294="","",VLOOKUP(B294,'登録データ（女）'!$A$3:$X$2000,7,FALSE))</f>
        <v/>
      </c>
      <c r="F294" s="72" t="s">
        <v>121</v>
      </c>
      <c r="G294" s="104"/>
      <c r="H294" s="17"/>
      <c r="I294" s="106"/>
      <c r="J294" s="107" t="str">
        <f t="shared" si="326"/>
        <v/>
      </c>
      <c r="K294" s="106"/>
      <c r="L294" s="107" t="str">
        <f t="shared" si="327"/>
        <v/>
      </c>
      <c r="M294" s="106"/>
      <c r="N294" s="106"/>
      <c r="O294" s="247"/>
      <c r="P294" s="248"/>
      <c r="Q294" s="248"/>
      <c r="R294" s="259"/>
      <c r="S294" s="296"/>
      <c r="V294" s="60"/>
      <c r="W294" s="58">
        <f>IF(B294="",0,IF(VLOOKUP(B294,'登録データ（女）'!$A$3:$AT$2000,28,FALSE)=1,0,1))</f>
        <v>0</v>
      </c>
      <c r="X294" s="58">
        <f>IF(B294="",1,0)</f>
        <v>1</v>
      </c>
      <c r="Y294" s="58">
        <f>IF(C294="",1,0)</f>
        <v>1</v>
      </c>
      <c r="Z294" s="58">
        <f>IF(D294="",1,0)</f>
        <v>1</v>
      </c>
      <c r="AA294" s="58">
        <f>IF(E294="",1,0)</f>
        <v>1</v>
      </c>
      <c r="AB294" s="58">
        <f>IF(E295="",1,0)</f>
        <v>1</v>
      </c>
      <c r="AC294" s="58">
        <f>SUM(X294:AB294)</f>
        <v>5</v>
      </c>
      <c r="AD294" s="58">
        <f t="shared" ca="1" si="312"/>
        <v>0</v>
      </c>
      <c r="AE294" s="58">
        <f t="shared" si="325"/>
        <v>0</v>
      </c>
      <c r="AF294" s="58" t="str">
        <f>IF(G294="","0",VLOOKUP(G294,'登録データ（男）'!$V$4:$W$23,2,FALSE))</f>
        <v>0</v>
      </c>
      <c r="AG294" s="58" t="str">
        <f t="shared" si="313"/>
        <v>00</v>
      </c>
      <c r="AH294" s="58" t="str">
        <f>IF(G294="","0",IF(OR(RIGHT(G294,1)="m",RIGHT(G294,1)="H",RIGHT(G294,1)="W",RIGHT(G294,1)="C",RIGHT(G294,1)=")"),1,2))</f>
        <v>0</v>
      </c>
      <c r="AI294" s="58" t="str">
        <f t="shared" si="314"/>
        <v>000000</v>
      </c>
      <c r="AJ294" s="58" t="str">
        <f t="shared" ca="1" si="321"/>
        <v/>
      </c>
      <c r="AK294" s="58">
        <f t="shared" si="318"/>
        <v>0</v>
      </c>
      <c r="AL294" s="58" t="str">
        <f>IF(G294="","0",VALUE(VLOOKUP(G294,'登録データ（男）'!$V$4:$X$23,3,FALSE)))</f>
        <v>0</v>
      </c>
      <c r="AM294" s="58">
        <f t="shared" si="315"/>
        <v>0</v>
      </c>
      <c r="AN294" s="58">
        <f t="shared" si="319"/>
        <v>0</v>
      </c>
      <c r="AO294" s="58" t="str">
        <f ca="1">IF(OFFSET(B294,-MOD(ROW(B294),3),0)&lt;&gt;"",IF(RIGHT(G294,1)=")",VALUE(VLOOKUP(OFFSET(B294,-MOD(ROW(B294),3),0),'登録データ（女）'!B294,8,FALSE)),"0"),"0")</f>
        <v>0</v>
      </c>
      <c r="AP294" s="58">
        <f t="shared" ca="1" si="316"/>
        <v>0</v>
      </c>
      <c r="AQ294" s="58" t="str">
        <f t="shared" ref="AQ294" si="343">IF(AR294="","",RANK(AR294,$AR$18:$AR$467,1))</f>
        <v/>
      </c>
      <c r="AR294" s="58" t="str">
        <f>IF(R294="","",B294)</f>
        <v/>
      </c>
      <c r="AS294" s="58" t="str">
        <f t="shared" ref="AS294" si="344">IF(AT294="","",RANK(AT294,$AT$18:$AT$467,1))</f>
        <v/>
      </c>
      <c r="AT294" s="58" t="str">
        <f>IF(S294="","",B294)</f>
        <v/>
      </c>
      <c r="AU294" s="58" t="str">
        <f t="shared" ref="AU294" si="345">IF(AV294="","",RANK(AV294,$AV$18:$AV$467,1))</f>
        <v/>
      </c>
      <c r="AV294" s="58" t="str">
        <f>IF(OR(G294="七種競技",G295="七種競技",G296="七種競技"),B294,"")</f>
        <v/>
      </c>
      <c r="AW294" s="58"/>
      <c r="AX294" s="58">
        <f>B294</f>
        <v>0</v>
      </c>
      <c r="BE294" s="58" t="str">
        <f>IF(B294="","",VLOOKUP(B294,'登録データ（女）'!$A$3:$L$402,8))</f>
        <v/>
      </c>
      <c r="BF294" s="58" t="str">
        <f>IF(B294="","",VLOOKUP(B294,'登録データ（女）'!$A$3:$L$402,11))</f>
        <v/>
      </c>
      <c r="BG294" s="58" t="str">
        <f t="shared" si="320"/>
        <v/>
      </c>
      <c r="BI294" s="58">
        <f t="shared" si="317"/>
        <v>0</v>
      </c>
    </row>
    <row r="295" spans="1:61" ht="18.75" customHeight="1">
      <c r="A295" s="250"/>
      <c r="B295" s="433"/>
      <c r="C295" s="291"/>
      <c r="D295" s="291"/>
      <c r="E295" s="169"/>
      <c r="F295" s="58" t="s">
        <v>122</v>
      </c>
      <c r="G295" s="104"/>
      <c r="H295" s="17"/>
      <c r="I295" s="101"/>
      <c r="J295" s="107" t="str">
        <f t="shared" si="326"/>
        <v/>
      </c>
      <c r="K295" s="106"/>
      <c r="L295" s="107" t="str">
        <f t="shared" si="327"/>
        <v/>
      </c>
      <c r="M295" s="101"/>
      <c r="N295" s="101"/>
      <c r="O295" s="275"/>
      <c r="P295" s="276"/>
      <c r="Q295" s="276"/>
      <c r="R295" s="260"/>
      <c r="S295" s="297"/>
      <c r="V295" s="60"/>
      <c r="W295" s="58"/>
      <c r="X295" s="58"/>
      <c r="Y295" s="58"/>
      <c r="Z295" s="58"/>
      <c r="AA295" s="58"/>
      <c r="AB295" s="58"/>
      <c r="AC295" s="58"/>
      <c r="AD295" s="58">
        <f t="shared" ca="1" si="312"/>
        <v>0</v>
      </c>
      <c r="AE295" s="58">
        <f t="shared" si="325"/>
        <v>0</v>
      </c>
      <c r="AF295" s="58" t="str">
        <f>IF(G295="","0",VLOOKUP(G295,'登録データ（男）'!$V$4:$W$23,2,FALSE))</f>
        <v>0</v>
      </c>
      <c r="AG295" s="58" t="str">
        <f t="shared" si="313"/>
        <v>00</v>
      </c>
      <c r="AH295" s="58" t="str">
        <f>IF(G295="","0",IF(OR(RIGHT(G295,1)="m",RIGHT(G295,1)="H",RIGHT(G295,1)="W",RIGHT(G295,1)="C"),1,2))</f>
        <v>0</v>
      </c>
      <c r="AI295" s="58" t="str">
        <f t="shared" si="314"/>
        <v>000000</v>
      </c>
      <c r="AJ295" s="58" t="str">
        <f t="shared" ca="1" si="321"/>
        <v/>
      </c>
      <c r="AK295" s="58">
        <f t="shared" si="318"/>
        <v>0</v>
      </c>
      <c r="AL295" s="58" t="str">
        <f>IF(G295="","0",VALUE(VLOOKUP(G295,'登録データ（男）'!$V$4:$X$23,3,FALSE)))</f>
        <v>0</v>
      </c>
      <c r="AM295" s="58">
        <f t="shared" si="315"/>
        <v>0</v>
      </c>
      <c r="AN295" s="58">
        <f t="shared" si="319"/>
        <v>0</v>
      </c>
      <c r="AO295" s="58" t="str">
        <f ca="1">IF(OFFSET(B295,-MOD(ROW(B295),3),0)&lt;&gt;"",IF(RIGHT(G295,1)=")",VALUE(VLOOKUP(OFFSET(B295,-MOD(ROW(B295),3),0),'登録データ（女）'!B295,8,FALSE)),"0"),"0")</f>
        <v>0</v>
      </c>
      <c r="AP295" s="58">
        <f t="shared" ca="1" si="316"/>
        <v>0</v>
      </c>
      <c r="AQ295" s="58"/>
      <c r="AR295" s="58"/>
      <c r="AS295" s="58"/>
      <c r="AT295" s="58"/>
      <c r="AU295" s="58"/>
      <c r="AV295" s="58"/>
      <c r="AW295" s="58"/>
      <c r="AX295" s="58"/>
      <c r="BE295" s="58" t="str">
        <f>IF(B295="","",VLOOKUP(B295,'登録データ（女）'!$A$3:$L$402,8))</f>
        <v/>
      </c>
      <c r="BF295" s="58" t="str">
        <f>IF(B295="","",VLOOKUP(B295,'登録データ（女）'!$A$3:$L$402,11))</f>
        <v/>
      </c>
      <c r="BG295" s="58" t="str">
        <f t="shared" si="320"/>
        <v/>
      </c>
      <c r="BI295" s="58">
        <f t="shared" si="317"/>
        <v>0</v>
      </c>
    </row>
    <row r="296" spans="1:61" ht="18.75" customHeight="1" thickBot="1">
      <c r="A296" s="258"/>
      <c r="B296" s="434"/>
      <c r="C296" s="292"/>
      <c r="D296" s="292"/>
      <c r="E296" s="82" t="s">
        <v>461</v>
      </c>
      <c r="F296" s="78" t="s">
        <v>123</v>
      </c>
      <c r="G296" s="105"/>
      <c r="H296" s="175"/>
      <c r="I296" s="100"/>
      <c r="J296" s="64" t="str">
        <f t="shared" si="326"/>
        <v/>
      </c>
      <c r="K296" s="100"/>
      <c r="L296" s="64" t="str">
        <f t="shared" si="327"/>
        <v/>
      </c>
      <c r="M296" s="100"/>
      <c r="N296" s="100"/>
      <c r="O296" s="429"/>
      <c r="P296" s="430"/>
      <c r="Q296" s="431"/>
      <c r="R296" s="261"/>
      <c r="S296" s="298"/>
      <c r="V296" s="60"/>
      <c r="W296" s="58"/>
      <c r="X296" s="58"/>
      <c r="Y296" s="58"/>
      <c r="Z296" s="58"/>
      <c r="AA296" s="58"/>
      <c r="AB296" s="58"/>
      <c r="AC296" s="58"/>
      <c r="AD296" s="58">
        <f t="shared" ca="1" si="312"/>
        <v>0</v>
      </c>
      <c r="AE296" s="58">
        <f t="shared" si="325"/>
        <v>0</v>
      </c>
      <c r="AF296" s="58" t="str">
        <f>IF(G296="","0",VLOOKUP(G296,'登録データ（男）'!$V$4:$W$23,2,FALSE))</f>
        <v>0</v>
      </c>
      <c r="AG296" s="58" t="str">
        <f t="shared" si="313"/>
        <v>00</v>
      </c>
      <c r="AH296" s="58" t="str">
        <f>IF(G296="","0",IF(OR(RIGHT(G296,1)="m",RIGHT(G296,1)="H",RIGHT(G296,1)="W",RIGHT(G296,1)="C"),1,2))</f>
        <v>0</v>
      </c>
      <c r="AI296" s="58" t="str">
        <f t="shared" si="314"/>
        <v>000000</v>
      </c>
      <c r="AJ296" s="58" t="str">
        <f t="shared" ca="1" si="321"/>
        <v/>
      </c>
      <c r="AK296" s="58">
        <f t="shared" si="318"/>
        <v>0</v>
      </c>
      <c r="AL296" s="58" t="str">
        <f>IF(G296="","0",VALUE(VLOOKUP(G296,'登録データ（男）'!$V$4:$X$23,3,FALSE)))</f>
        <v>0</v>
      </c>
      <c r="AM296" s="58">
        <f t="shared" si="315"/>
        <v>0</v>
      </c>
      <c r="AN296" s="58">
        <f t="shared" si="319"/>
        <v>0</v>
      </c>
      <c r="AO296" s="58" t="str">
        <f ca="1">IF(OFFSET(B296,-MOD(ROW(B296),3),0)&lt;&gt;"",IF(RIGHT(G296,1)=")",VALUE(VLOOKUP(OFFSET(B296,-MOD(ROW(B296),3),0),'登録データ（女）'!B296,8,FALSE)),"0"),"0")</f>
        <v>0</v>
      </c>
      <c r="AP296" s="58">
        <f t="shared" ca="1" si="316"/>
        <v>0</v>
      </c>
      <c r="AQ296" s="58"/>
      <c r="AR296" s="58"/>
      <c r="AS296" s="58"/>
      <c r="AT296" s="58"/>
      <c r="AU296" s="58"/>
      <c r="AV296" s="58"/>
      <c r="AW296" s="58"/>
      <c r="AX296" s="58"/>
      <c r="BE296" s="58" t="str">
        <f>IF(B296="","",VLOOKUP(B296,'登録データ（女）'!$A$3:$L$402,8))</f>
        <v/>
      </c>
      <c r="BF296" s="58" t="str">
        <f>IF(B296="","",VLOOKUP(B296,'登録データ（女）'!$A$3:$L$402,11))</f>
        <v/>
      </c>
      <c r="BG296" s="58" t="str">
        <f t="shared" si="320"/>
        <v/>
      </c>
      <c r="BI296" s="58">
        <f t="shared" si="317"/>
        <v>0</v>
      </c>
    </row>
    <row r="297" spans="1:61" ht="18.75" customHeight="1" thickTop="1">
      <c r="A297" s="257">
        <v>94</v>
      </c>
      <c r="B297" s="432"/>
      <c r="C297" s="290" t="str">
        <f>IF(B297="","",VLOOKUP(B297,'登録データ（女）'!$A$3:$X$2000,2,FALSE))</f>
        <v/>
      </c>
      <c r="D297" s="290" t="str">
        <f>IF(B297="","",VLOOKUP(B297,'登録データ（女）'!$A$3:$X$2000,3,FALSE))</f>
        <v/>
      </c>
      <c r="E297" s="74" t="str">
        <f>IF(B297="","",VLOOKUP(B297,'登録データ（女）'!$A$3:$X$2000,7,FALSE))</f>
        <v/>
      </c>
      <c r="F297" s="72" t="s">
        <v>121</v>
      </c>
      <c r="G297" s="104"/>
      <c r="H297" s="17"/>
      <c r="I297" s="106"/>
      <c r="J297" s="107" t="str">
        <f t="shared" si="326"/>
        <v/>
      </c>
      <c r="K297" s="106"/>
      <c r="L297" s="107" t="str">
        <f t="shared" si="327"/>
        <v/>
      </c>
      <c r="M297" s="106"/>
      <c r="N297" s="106"/>
      <c r="O297" s="247"/>
      <c r="P297" s="248"/>
      <c r="Q297" s="248"/>
      <c r="R297" s="259"/>
      <c r="S297" s="296"/>
      <c r="V297" s="60"/>
      <c r="W297" s="58">
        <f>IF(B297="",0,IF(VLOOKUP(B297,'登録データ（女）'!$A$3:$AT$2000,28,FALSE)=1,0,1))</f>
        <v>0</v>
      </c>
      <c r="X297" s="58">
        <f>IF(B297="",1,0)</f>
        <v>1</v>
      </c>
      <c r="Y297" s="58">
        <f>IF(C297="",1,0)</f>
        <v>1</v>
      </c>
      <c r="Z297" s="58">
        <f>IF(D297="",1,0)</f>
        <v>1</v>
      </c>
      <c r="AA297" s="58">
        <f>IF(E297="",1,0)</f>
        <v>1</v>
      </c>
      <c r="AB297" s="58">
        <f>IF(E298="",1,0)</f>
        <v>1</v>
      </c>
      <c r="AC297" s="58">
        <f>SUM(X297:AB297)</f>
        <v>5</v>
      </c>
      <c r="AD297" s="58">
        <f t="shared" ca="1" si="312"/>
        <v>0</v>
      </c>
      <c r="AE297" s="58">
        <f t="shared" si="325"/>
        <v>0</v>
      </c>
      <c r="AF297" s="58" t="str">
        <f>IF(G297="","0",VLOOKUP(G297,'登録データ（男）'!$V$4:$W$23,2,FALSE))</f>
        <v>0</v>
      </c>
      <c r="AG297" s="58" t="str">
        <f t="shared" si="313"/>
        <v>00</v>
      </c>
      <c r="AH297" s="58" t="str">
        <f>IF(G297="","0",IF(OR(RIGHT(G297,1)="m",RIGHT(G297,1)="H",RIGHT(G297,1)="W",RIGHT(G297,1)="C",RIGHT(G297,1)=")"),1,2))</f>
        <v>0</v>
      </c>
      <c r="AI297" s="58" t="str">
        <f t="shared" si="314"/>
        <v>000000</v>
      </c>
      <c r="AJ297" s="58" t="str">
        <f t="shared" ca="1" si="321"/>
        <v/>
      </c>
      <c r="AK297" s="58">
        <f t="shared" si="318"/>
        <v>0</v>
      </c>
      <c r="AL297" s="58" t="str">
        <f>IF(G297="","0",VALUE(VLOOKUP(G297,'登録データ（男）'!$V$4:$X$23,3,FALSE)))</f>
        <v>0</v>
      </c>
      <c r="AM297" s="58">
        <f t="shared" si="315"/>
        <v>0</v>
      </c>
      <c r="AN297" s="58">
        <f t="shared" si="319"/>
        <v>0</v>
      </c>
      <c r="AO297" s="58" t="str">
        <f ca="1">IF(OFFSET(B297,-MOD(ROW(B297),3),0)&lt;&gt;"",IF(RIGHT(G297,1)=")",VALUE(VLOOKUP(OFFSET(B297,-MOD(ROW(B297),3),0),'登録データ（女）'!B297,8,FALSE)),"0"),"0")</f>
        <v>0</v>
      </c>
      <c r="AP297" s="58">
        <f t="shared" ca="1" si="316"/>
        <v>0</v>
      </c>
      <c r="AQ297" s="58" t="str">
        <f t="shared" ref="AQ297" si="346">IF(AR297="","",RANK(AR297,$AR$18:$AR$467,1))</f>
        <v/>
      </c>
      <c r="AR297" s="58" t="str">
        <f>IF(R297="","",B297)</f>
        <v/>
      </c>
      <c r="AS297" s="58" t="str">
        <f t="shared" ref="AS297" si="347">IF(AT297="","",RANK(AT297,$AT$18:$AT$467,1))</f>
        <v/>
      </c>
      <c r="AT297" s="58" t="str">
        <f>IF(S297="","",B297)</f>
        <v/>
      </c>
      <c r="AU297" s="58" t="str">
        <f t="shared" ref="AU297" si="348">IF(AV297="","",RANK(AV297,$AV$18:$AV$467,1))</f>
        <v/>
      </c>
      <c r="AV297" s="58" t="str">
        <f>IF(OR(G297="七種競技",G298="七種競技",G299="七種競技"),B297,"")</f>
        <v/>
      </c>
      <c r="AW297" s="58"/>
      <c r="AX297" s="58">
        <f>B297</f>
        <v>0</v>
      </c>
      <c r="BE297" s="58" t="str">
        <f>IF(B297="","",VLOOKUP(B297,'登録データ（女）'!$A$3:$L$402,8))</f>
        <v/>
      </c>
      <c r="BF297" s="58" t="str">
        <f>IF(B297="","",VLOOKUP(B297,'登録データ（女）'!$A$3:$L$402,11))</f>
        <v/>
      </c>
      <c r="BG297" s="58" t="str">
        <f t="shared" si="320"/>
        <v/>
      </c>
      <c r="BI297" s="58">
        <f t="shared" si="317"/>
        <v>0</v>
      </c>
    </row>
    <row r="298" spans="1:61" ht="18.75" customHeight="1">
      <c r="A298" s="250"/>
      <c r="B298" s="433"/>
      <c r="C298" s="291"/>
      <c r="D298" s="291"/>
      <c r="E298" s="169"/>
      <c r="F298" s="58" t="s">
        <v>122</v>
      </c>
      <c r="G298" s="104"/>
      <c r="H298" s="17"/>
      <c r="I298" s="101"/>
      <c r="J298" s="107" t="str">
        <f t="shared" si="326"/>
        <v/>
      </c>
      <c r="K298" s="106"/>
      <c r="L298" s="107" t="str">
        <f t="shared" si="327"/>
        <v/>
      </c>
      <c r="M298" s="101"/>
      <c r="N298" s="101"/>
      <c r="O298" s="275"/>
      <c r="P298" s="276"/>
      <c r="Q298" s="276"/>
      <c r="R298" s="260"/>
      <c r="S298" s="297"/>
      <c r="V298" s="60"/>
      <c r="W298" s="58"/>
      <c r="X298" s="58"/>
      <c r="Y298" s="58"/>
      <c r="Z298" s="58"/>
      <c r="AA298" s="58"/>
      <c r="AB298" s="58"/>
      <c r="AC298" s="58"/>
      <c r="AD298" s="58">
        <f t="shared" ca="1" si="312"/>
        <v>0</v>
      </c>
      <c r="AE298" s="58">
        <f t="shared" si="325"/>
        <v>0</v>
      </c>
      <c r="AF298" s="58" t="str">
        <f>IF(G298="","0",VLOOKUP(G298,'登録データ（男）'!$V$4:$W$23,2,FALSE))</f>
        <v>0</v>
      </c>
      <c r="AG298" s="58" t="str">
        <f t="shared" si="313"/>
        <v>00</v>
      </c>
      <c r="AH298" s="58" t="str">
        <f>IF(G298="","0",IF(OR(RIGHT(G298,1)="m",RIGHT(G298,1)="H",RIGHT(G298,1)="W",RIGHT(G298,1)="C"),1,2))</f>
        <v>0</v>
      </c>
      <c r="AI298" s="58" t="str">
        <f t="shared" si="314"/>
        <v>000000</v>
      </c>
      <c r="AJ298" s="58" t="str">
        <f t="shared" ca="1" si="321"/>
        <v/>
      </c>
      <c r="AK298" s="58">
        <f t="shared" si="318"/>
        <v>0</v>
      </c>
      <c r="AL298" s="58" t="str">
        <f>IF(G298="","0",VALUE(VLOOKUP(G298,'登録データ（男）'!$V$4:$X$23,3,FALSE)))</f>
        <v>0</v>
      </c>
      <c r="AM298" s="58">
        <f t="shared" si="315"/>
        <v>0</v>
      </c>
      <c r="AN298" s="58">
        <f t="shared" si="319"/>
        <v>0</v>
      </c>
      <c r="AO298" s="58" t="str">
        <f ca="1">IF(OFFSET(B298,-MOD(ROW(B298),3),0)&lt;&gt;"",IF(RIGHT(G298,1)=")",VALUE(VLOOKUP(OFFSET(B298,-MOD(ROW(B298),3),0),'登録データ（女）'!B298,8,FALSE)),"0"),"0")</f>
        <v>0</v>
      </c>
      <c r="AP298" s="58">
        <f t="shared" ca="1" si="316"/>
        <v>0</v>
      </c>
      <c r="AQ298" s="58"/>
      <c r="AR298" s="58"/>
      <c r="AS298" s="58"/>
      <c r="AT298" s="58"/>
      <c r="AU298" s="58"/>
      <c r="AV298" s="58"/>
      <c r="AW298" s="58"/>
      <c r="AX298" s="58"/>
      <c r="BE298" s="58" t="str">
        <f>IF(B298="","",VLOOKUP(B298,'登録データ（女）'!$A$3:$L$402,8))</f>
        <v/>
      </c>
      <c r="BF298" s="58" t="str">
        <f>IF(B298="","",VLOOKUP(B298,'登録データ（女）'!$A$3:$L$402,11))</f>
        <v/>
      </c>
      <c r="BG298" s="58" t="str">
        <f t="shared" si="320"/>
        <v/>
      </c>
      <c r="BI298" s="58">
        <f t="shared" si="317"/>
        <v>0</v>
      </c>
    </row>
    <row r="299" spans="1:61" ht="18.75" customHeight="1" thickBot="1">
      <c r="A299" s="258"/>
      <c r="B299" s="434"/>
      <c r="C299" s="292"/>
      <c r="D299" s="292"/>
      <c r="E299" s="82" t="s">
        <v>461</v>
      </c>
      <c r="F299" s="78" t="s">
        <v>123</v>
      </c>
      <c r="G299" s="105"/>
      <c r="H299" s="175"/>
      <c r="I299" s="100"/>
      <c r="J299" s="64" t="str">
        <f t="shared" si="326"/>
        <v/>
      </c>
      <c r="K299" s="100"/>
      <c r="L299" s="64" t="str">
        <f t="shared" si="327"/>
        <v/>
      </c>
      <c r="M299" s="100"/>
      <c r="N299" s="100"/>
      <c r="O299" s="429"/>
      <c r="P299" s="430"/>
      <c r="Q299" s="431"/>
      <c r="R299" s="261"/>
      <c r="S299" s="298"/>
      <c r="V299" s="60"/>
      <c r="W299" s="58"/>
      <c r="X299" s="58"/>
      <c r="Y299" s="58"/>
      <c r="Z299" s="58"/>
      <c r="AA299" s="58"/>
      <c r="AB299" s="58"/>
      <c r="AC299" s="58"/>
      <c r="AD299" s="58">
        <f t="shared" ca="1" si="312"/>
        <v>0</v>
      </c>
      <c r="AE299" s="58">
        <f t="shared" si="325"/>
        <v>0</v>
      </c>
      <c r="AF299" s="58" t="str">
        <f>IF(G299="","0",VLOOKUP(G299,'登録データ（男）'!$V$4:$W$23,2,FALSE))</f>
        <v>0</v>
      </c>
      <c r="AG299" s="58" t="str">
        <f t="shared" si="313"/>
        <v>00</v>
      </c>
      <c r="AH299" s="58" t="str">
        <f>IF(G299="","0",IF(OR(RIGHT(G299,1)="m",RIGHT(G299,1)="H",RIGHT(G299,1)="W",RIGHT(G299,1)="C"),1,2))</f>
        <v>0</v>
      </c>
      <c r="AI299" s="58" t="str">
        <f t="shared" si="314"/>
        <v>000000</v>
      </c>
      <c r="AJ299" s="58" t="str">
        <f t="shared" ca="1" si="321"/>
        <v/>
      </c>
      <c r="AK299" s="58">
        <f t="shared" si="318"/>
        <v>0</v>
      </c>
      <c r="AL299" s="58" t="str">
        <f>IF(G299="","0",VALUE(VLOOKUP(G299,'登録データ（男）'!$V$4:$X$23,3,FALSE)))</f>
        <v>0</v>
      </c>
      <c r="AM299" s="58">
        <f t="shared" si="315"/>
        <v>0</v>
      </c>
      <c r="AN299" s="58">
        <f t="shared" si="319"/>
        <v>0</v>
      </c>
      <c r="AO299" s="58" t="str">
        <f ca="1">IF(OFFSET(B299,-MOD(ROW(B299),3),0)&lt;&gt;"",IF(RIGHT(G299,1)=")",VALUE(VLOOKUP(OFFSET(B299,-MOD(ROW(B299),3),0),'登録データ（女）'!B299,8,FALSE)),"0"),"0")</f>
        <v>0</v>
      </c>
      <c r="AP299" s="58">
        <f t="shared" ca="1" si="316"/>
        <v>0</v>
      </c>
      <c r="AQ299" s="58"/>
      <c r="AR299" s="58"/>
      <c r="AS299" s="58"/>
      <c r="AT299" s="58"/>
      <c r="AU299" s="58"/>
      <c r="AV299" s="58"/>
      <c r="AW299" s="58"/>
      <c r="AX299" s="58"/>
      <c r="BE299" s="58" t="str">
        <f>IF(B299="","",VLOOKUP(B299,'登録データ（女）'!$A$3:$L$402,8))</f>
        <v/>
      </c>
      <c r="BF299" s="58" t="str">
        <f>IF(B299="","",VLOOKUP(B299,'登録データ（女）'!$A$3:$L$402,11))</f>
        <v/>
      </c>
      <c r="BG299" s="58" t="str">
        <f t="shared" si="320"/>
        <v/>
      </c>
      <c r="BI299" s="58">
        <f t="shared" si="317"/>
        <v>0</v>
      </c>
    </row>
    <row r="300" spans="1:61" ht="18.75" customHeight="1" thickTop="1">
      <c r="A300" s="257">
        <v>95</v>
      </c>
      <c r="B300" s="432"/>
      <c r="C300" s="290" t="str">
        <f>IF(B300="","",VLOOKUP(B300,'登録データ（女）'!$A$3:$X$2000,2,FALSE))</f>
        <v/>
      </c>
      <c r="D300" s="290" t="str">
        <f>IF(B300="","",VLOOKUP(B300,'登録データ（女）'!$A$3:$X$2000,3,FALSE))</f>
        <v/>
      </c>
      <c r="E300" s="74" t="str">
        <f>IF(B300="","",VLOOKUP(B300,'登録データ（女）'!$A$3:$X$2000,7,FALSE))</f>
        <v/>
      </c>
      <c r="F300" s="72" t="s">
        <v>121</v>
      </c>
      <c r="G300" s="104"/>
      <c r="H300" s="17"/>
      <c r="I300" s="106"/>
      <c r="J300" s="107" t="str">
        <f t="shared" si="326"/>
        <v/>
      </c>
      <c r="K300" s="106"/>
      <c r="L300" s="107" t="str">
        <f t="shared" si="327"/>
        <v/>
      </c>
      <c r="M300" s="106"/>
      <c r="N300" s="106"/>
      <c r="O300" s="247"/>
      <c r="P300" s="248"/>
      <c r="Q300" s="248"/>
      <c r="R300" s="259"/>
      <c r="S300" s="296"/>
      <c r="V300" s="60"/>
      <c r="W300" s="58">
        <f>IF(B300="",0,IF(VLOOKUP(B300,'登録データ（女）'!$A$3:$AT$2000,28,FALSE)=1,0,1))</f>
        <v>0</v>
      </c>
      <c r="X300" s="58">
        <f>IF(B300="",1,0)</f>
        <v>1</v>
      </c>
      <c r="Y300" s="58">
        <f>IF(C300="",1,0)</f>
        <v>1</v>
      </c>
      <c r="Z300" s="58">
        <f>IF(D300="",1,0)</f>
        <v>1</v>
      </c>
      <c r="AA300" s="58">
        <f>IF(E300="",1,0)</f>
        <v>1</v>
      </c>
      <c r="AB300" s="58">
        <f>IF(E301="",1,0)</f>
        <v>1</v>
      </c>
      <c r="AC300" s="58">
        <f>SUM(X300:AB300)</f>
        <v>5</v>
      </c>
      <c r="AD300" s="58">
        <f t="shared" ca="1" si="312"/>
        <v>0</v>
      </c>
      <c r="AE300" s="58">
        <f t="shared" si="325"/>
        <v>0</v>
      </c>
      <c r="AF300" s="58" t="str">
        <f>IF(G300="","0",VLOOKUP(G300,'登録データ（男）'!$V$4:$W$23,2,FALSE))</f>
        <v>0</v>
      </c>
      <c r="AG300" s="58" t="str">
        <f t="shared" si="313"/>
        <v>00</v>
      </c>
      <c r="AH300" s="58" t="str">
        <f>IF(G300="","0",IF(OR(RIGHT(G300,1)="m",RIGHT(G300,1)="H",RIGHT(G300,1)="W",RIGHT(G300,1)="C",RIGHT(G300,1)=")"),1,2))</f>
        <v>0</v>
      </c>
      <c r="AI300" s="58" t="str">
        <f t="shared" si="314"/>
        <v>000000</v>
      </c>
      <c r="AJ300" s="58" t="str">
        <f t="shared" ca="1" si="321"/>
        <v/>
      </c>
      <c r="AK300" s="58">
        <f t="shared" si="318"/>
        <v>0</v>
      </c>
      <c r="AL300" s="58" t="str">
        <f>IF(G300="","0",VALUE(VLOOKUP(G300,'登録データ（男）'!$V$4:$X$23,3,FALSE)))</f>
        <v>0</v>
      </c>
      <c r="AM300" s="58">
        <f t="shared" si="315"/>
        <v>0</v>
      </c>
      <c r="AN300" s="58">
        <f t="shared" si="319"/>
        <v>0</v>
      </c>
      <c r="AO300" s="58" t="str">
        <f ca="1">IF(OFFSET(B300,-MOD(ROW(B300),3),0)&lt;&gt;"",IF(RIGHT(G300,1)=")",VALUE(VLOOKUP(OFFSET(B300,-MOD(ROW(B300),3),0),'登録データ（女）'!B300,8,FALSE)),"0"),"0")</f>
        <v>0</v>
      </c>
      <c r="AP300" s="58">
        <f t="shared" ca="1" si="316"/>
        <v>0</v>
      </c>
      <c r="AQ300" s="58" t="str">
        <f t="shared" ref="AQ300" si="349">IF(AR300="","",RANK(AR300,$AR$18:$AR$467,1))</f>
        <v/>
      </c>
      <c r="AR300" s="58" t="str">
        <f>IF(R300="","",B300)</f>
        <v/>
      </c>
      <c r="AS300" s="58" t="str">
        <f t="shared" ref="AS300" si="350">IF(AT300="","",RANK(AT300,$AT$18:$AT$467,1))</f>
        <v/>
      </c>
      <c r="AT300" s="58" t="str">
        <f>IF(S300="","",B300)</f>
        <v/>
      </c>
      <c r="AU300" s="58" t="str">
        <f t="shared" ref="AU300" si="351">IF(AV300="","",RANK(AV300,$AV$18:$AV$467,1))</f>
        <v/>
      </c>
      <c r="AV300" s="58" t="str">
        <f>IF(OR(G300="七種競技",G301="七種競技",G302="七種競技"),B300,"")</f>
        <v/>
      </c>
      <c r="AW300" s="58"/>
      <c r="AX300" s="58">
        <f>B300</f>
        <v>0</v>
      </c>
      <c r="BE300" s="58" t="str">
        <f>IF(B300="","",VLOOKUP(B300,'登録データ（女）'!$A$3:$L$402,8))</f>
        <v/>
      </c>
      <c r="BF300" s="58" t="str">
        <f>IF(B300="","",VLOOKUP(B300,'登録データ（女）'!$A$3:$L$402,11))</f>
        <v/>
      </c>
      <c r="BG300" s="58" t="str">
        <f t="shared" si="320"/>
        <v/>
      </c>
      <c r="BI300" s="58">
        <f t="shared" si="317"/>
        <v>0</v>
      </c>
    </row>
    <row r="301" spans="1:61" ht="18.75" customHeight="1">
      <c r="A301" s="250"/>
      <c r="B301" s="433"/>
      <c r="C301" s="291"/>
      <c r="D301" s="291"/>
      <c r="E301" s="169"/>
      <c r="F301" s="58" t="s">
        <v>122</v>
      </c>
      <c r="G301" s="104"/>
      <c r="H301" s="17"/>
      <c r="I301" s="101"/>
      <c r="J301" s="107" t="str">
        <f t="shared" si="326"/>
        <v/>
      </c>
      <c r="K301" s="106"/>
      <c r="L301" s="107" t="str">
        <f t="shared" si="327"/>
        <v/>
      </c>
      <c r="M301" s="101"/>
      <c r="N301" s="101"/>
      <c r="O301" s="275"/>
      <c r="P301" s="276"/>
      <c r="Q301" s="276"/>
      <c r="R301" s="260"/>
      <c r="S301" s="297"/>
      <c r="V301" s="60"/>
      <c r="W301" s="58"/>
      <c r="X301" s="58"/>
      <c r="Y301" s="58"/>
      <c r="Z301" s="58"/>
      <c r="AA301" s="58"/>
      <c r="AB301" s="58"/>
      <c r="AC301" s="58"/>
      <c r="AD301" s="58">
        <f t="shared" ca="1" si="312"/>
        <v>0</v>
      </c>
      <c r="AE301" s="58">
        <f t="shared" si="325"/>
        <v>0</v>
      </c>
      <c r="AF301" s="58" t="str">
        <f>IF(G301="","0",VLOOKUP(G301,'登録データ（男）'!$V$4:$W$23,2,FALSE))</f>
        <v>0</v>
      </c>
      <c r="AG301" s="58" t="str">
        <f t="shared" si="313"/>
        <v>00</v>
      </c>
      <c r="AH301" s="58" t="str">
        <f>IF(G301="","0",IF(OR(RIGHT(G301,1)="m",RIGHT(G301,1)="H",RIGHT(G301,1)="W",RIGHT(G301,1)="C"),1,2))</f>
        <v>0</v>
      </c>
      <c r="AI301" s="58" t="str">
        <f t="shared" si="314"/>
        <v>000000</v>
      </c>
      <c r="AJ301" s="58" t="str">
        <f t="shared" ca="1" si="321"/>
        <v/>
      </c>
      <c r="AK301" s="58">
        <f t="shared" si="318"/>
        <v>0</v>
      </c>
      <c r="AL301" s="58" t="str">
        <f>IF(G301="","0",VALUE(VLOOKUP(G301,'登録データ（男）'!$V$4:$X$23,3,FALSE)))</f>
        <v>0</v>
      </c>
      <c r="AM301" s="58">
        <f t="shared" si="315"/>
        <v>0</v>
      </c>
      <c r="AN301" s="58">
        <f t="shared" si="319"/>
        <v>0</v>
      </c>
      <c r="AO301" s="58" t="str">
        <f ca="1">IF(OFFSET(B301,-MOD(ROW(B301),3),0)&lt;&gt;"",IF(RIGHT(G301,1)=")",VALUE(VLOOKUP(OFFSET(B301,-MOD(ROW(B301),3),0),'登録データ（女）'!B301,8,FALSE)),"0"),"0")</f>
        <v>0</v>
      </c>
      <c r="AP301" s="58">
        <f t="shared" ca="1" si="316"/>
        <v>0</v>
      </c>
      <c r="AQ301" s="58"/>
      <c r="AR301" s="58"/>
      <c r="AS301" s="58"/>
      <c r="AT301" s="58"/>
      <c r="AU301" s="58"/>
      <c r="AV301" s="58"/>
      <c r="AW301" s="58"/>
      <c r="AX301" s="58"/>
      <c r="BE301" s="58" t="str">
        <f>IF(B301="","",VLOOKUP(B301,'登録データ（女）'!$A$3:$L$402,8))</f>
        <v/>
      </c>
      <c r="BF301" s="58" t="str">
        <f>IF(B301="","",VLOOKUP(B301,'登録データ（女）'!$A$3:$L$402,11))</f>
        <v/>
      </c>
      <c r="BG301" s="58" t="str">
        <f t="shared" si="320"/>
        <v/>
      </c>
      <c r="BI301" s="58">
        <f t="shared" si="317"/>
        <v>0</v>
      </c>
    </row>
    <row r="302" spans="1:61" ht="18.75" customHeight="1" thickBot="1">
      <c r="A302" s="258"/>
      <c r="B302" s="434"/>
      <c r="C302" s="292"/>
      <c r="D302" s="292"/>
      <c r="E302" s="82" t="s">
        <v>461</v>
      </c>
      <c r="F302" s="78" t="s">
        <v>123</v>
      </c>
      <c r="G302" s="105"/>
      <c r="H302" s="175"/>
      <c r="I302" s="100"/>
      <c r="J302" s="64" t="str">
        <f t="shared" si="326"/>
        <v/>
      </c>
      <c r="K302" s="100"/>
      <c r="L302" s="64" t="str">
        <f t="shared" si="327"/>
        <v/>
      </c>
      <c r="M302" s="100"/>
      <c r="N302" s="100"/>
      <c r="O302" s="429"/>
      <c r="P302" s="430"/>
      <c r="Q302" s="431"/>
      <c r="R302" s="261"/>
      <c r="S302" s="298"/>
      <c r="V302" s="60"/>
      <c r="W302" s="58"/>
      <c r="X302" s="58"/>
      <c r="Y302" s="58"/>
      <c r="Z302" s="58"/>
      <c r="AA302" s="58"/>
      <c r="AB302" s="58"/>
      <c r="AC302" s="58"/>
      <c r="AD302" s="58">
        <f t="shared" ca="1" si="312"/>
        <v>0</v>
      </c>
      <c r="AE302" s="58">
        <f t="shared" si="325"/>
        <v>0</v>
      </c>
      <c r="AF302" s="58" t="str">
        <f>IF(G302="","0",VLOOKUP(G302,'登録データ（男）'!$V$4:$W$23,2,FALSE))</f>
        <v>0</v>
      </c>
      <c r="AG302" s="58" t="str">
        <f t="shared" si="313"/>
        <v>00</v>
      </c>
      <c r="AH302" s="58" t="str">
        <f>IF(G302="","0",IF(OR(RIGHT(G302,1)="m",RIGHT(G302,1)="H",RIGHT(G302,1)="W",RIGHT(G302,1)="C"),1,2))</f>
        <v>0</v>
      </c>
      <c r="AI302" s="58" t="str">
        <f t="shared" si="314"/>
        <v>000000</v>
      </c>
      <c r="AJ302" s="58" t="str">
        <f t="shared" ca="1" si="321"/>
        <v/>
      </c>
      <c r="AK302" s="58">
        <f t="shared" si="318"/>
        <v>0</v>
      </c>
      <c r="AL302" s="58" t="str">
        <f>IF(G302="","0",VALUE(VLOOKUP(G302,'登録データ（男）'!$V$4:$X$23,3,FALSE)))</f>
        <v>0</v>
      </c>
      <c r="AM302" s="58">
        <f t="shared" si="315"/>
        <v>0</v>
      </c>
      <c r="AN302" s="58">
        <f t="shared" si="319"/>
        <v>0</v>
      </c>
      <c r="AO302" s="58" t="str">
        <f ca="1">IF(OFFSET(B302,-MOD(ROW(B302),3),0)&lt;&gt;"",IF(RIGHT(G302,1)=")",VALUE(VLOOKUP(OFFSET(B302,-MOD(ROW(B302),3),0),'登録データ（女）'!B302,8,FALSE)),"0"),"0")</f>
        <v>0</v>
      </c>
      <c r="AP302" s="58">
        <f t="shared" ca="1" si="316"/>
        <v>0</v>
      </c>
      <c r="AQ302" s="58"/>
      <c r="AR302" s="58"/>
      <c r="AS302" s="58"/>
      <c r="AT302" s="58"/>
      <c r="AU302" s="58"/>
      <c r="AV302" s="58"/>
      <c r="AW302" s="58"/>
      <c r="AX302" s="58"/>
      <c r="BE302" s="58" t="str">
        <f>IF(B302="","",VLOOKUP(B302,'登録データ（女）'!$A$3:$L$402,8))</f>
        <v/>
      </c>
      <c r="BF302" s="58" t="str">
        <f>IF(B302="","",VLOOKUP(B302,'登録データ（女）'!$A$3:$L$402,11))</f>
        <v/>
      </c>
      <c r="BG302" s="58" t="str">
        <f t="shared" si="320"/>
        <v/>
      </c>
      <c r="BI302" s="58">
        <f t="shared" si="317"/>
        <v>0</v>
      </c>
    </row>
    <row r="303" spans="1:61" ht="18.75" customHeight="1" thickTop="1">
      <c r="A303" s="257">
        <v>96</v>
      </c>
      <c r="B303" s="432"/>
      <c r="C303" s="290" t="str">
        <f>IF(B303="","",VLOOKUP(B303,'登録データ（女）'!$A$3:$X$2000,2,FALSE))</f>
        <v/>
      </c>
      <c r="D303" s="290" t="str">
        <f>IF(B303="","",VLOOKUP(B303,'登録データ（女）'!$A$3:$X$2000,3,FALSE))</f>
        <v/>
      </c>
      <c r="E303" s="74" t="str">
        <f>IF(B303="","",VLOOKUP(B303,'登録データ（女）'!$A$3:$X$2000,7,FALSE))</f>
        <v/>
      </c>
      <c r="F303" s="72" t="s">
        <v>121</v>
      </c>
      <c r="G303" s="104"/>
      <c r="H303" s="17"/>
      <c r="I303" s="106"/>
      <c r="J303" s="107" t="str">
        <f t="shared" si="326"/>
        <v/>
      </c>
      <c r="K303" s="106"/>
      <c r="L303" s="107" t="str">
        <f t="shared" si="327"/>
        <v/>
      </c>
      <c r="M303" s="106"/>
      <c r="N303" s="106"/>
      <c r="O303" s="247"/>
      <c r="P303" s="248"/>
      <c r="Q303" s="248"/>
      <c r="R303" s="259"/>
      <c r="S303" s="296"/>
      <c r="V303" s="60"/>
      <c r="W303" s="58">
        <f>IF(B303="",0,IF(VLOOKUP(B303,'登録データ（女）'!$A$3:$AT$2000,28,FALSE)=1,0,1))</f>
        <v>0</v>
      </c>
      <c r="X303" s="58">
        <f>IF(B303="",1,0)</f>
        <v>1</v>
      </c>
      <c r="Y303" s="58">
        <f>IF(C303="",1,0)</f>
        <v>1</v>
      </c>
      <c r="Z303" s="58">
        <f>IF(D303="",1,0)</f>
        <v>1</v>
      </c>
      <c r="AA303" s="58">
        <f>IF(E303="",1,0)</f>
        <v>1</v>
      </c>
      <c r="AB303" s="58">
        <f>IF(E304="",1,0)</f>
        <v>1</v>
      </c>
      <c r="AC303" s="58">
        <f>SUM(X303:AB303)</f>
        <v>5</v>
      </c>
      <c r="AD303" s="58">
        <f t="shared" ca="1" si="312"/>
        <v>0</v>
      </c>
      <c r="AE303" s="58">
        <f t="shared" si="325"/>
        <v>0</v>
      </c>
      <c r="AF303" s="58" t="str">
        <f>IF(G303="","0",VLOOKUP(G303,'登録データ（男）'!$V$4:$W$23,2,FALSE))</f>
        <v>0</v>
      </c>
      <c r="AG303" s="58" t="str">
        <f t="shared" si="313"/>
        <v>00</v>
      </c>
      <c r="AH303" s="58" t="str">
        <f>IF(G303="","0",IF(OR(RIGHT(G303,1)="m",RIGHT(G303,1)="H",RIGHT(G303,1)="W",RIGHT(G303,1)="C",RIGHT(G303,1)=")"),1,2))</f>
        <v>0</v>
      </c>
      <c r="AI303" s="58" t="str">
        <f t="shared" si="314"/>
        <v>000000</v>
      </c>
      <c r="AJ303" s="58" t="str">
        <f t="shared" ca="1" si="321"/>
        <v/>
      </c>
      <c r="AK303" s="58">
        <f t="shared" si="318"/>
        <v>0</v>
      </c>
      <c r="AL303" s="58" t="str">
        <f>IF(G303="","0",VALUE(VLOOKUP(G303,'登録データ（男）'!$V$4:$X$23,3,FALSE)))</f>
        <v>0</v>
      </c>
      <c r="AM303" s="58">
        <f t="shared" si="315"/>
        <v>0</v>
      </c>
      <c r="AN303" s="58">
        <f t="shared" si="319"/>
        <v>0</v>
      </c>
      <c r="AO303" s="58" t="str">
        <f ca="1">IF(OFFSET(B303,-MOD(ROW(B303),3),0)&lt;&gt;"",IF(RIGHT(G303,1)=")",VALUE(VLOOKUP(OFFSET(B303,-MOD(ROW(B303),3),0),'登録データ（女）'!B303,8,FALSE)),"0"),"0")</f>
        <v>0</v>
      </c>
      <c r="AP303" s="58">
        <f t="shared" ca="1" si="316"/>
        <v>0</v>
      </c>
      <c r="AQ303" s="58" t="str">
        <f t="shared" ref="AQ303" si="352">IF(AR303="","",RANK(AR303,$AR$18:$AR$467,1))</f>
        <v/>
      </c>
      <c r="AR303" s="58" t="str">
        <f>IF(R303="","",B303)</f>
        <v/>
      </c>
      <c r="AS303" s="58" t="str">
        <f t="shared" ref="AS303" si="353">IF(AT303="","",RANK(AT303,$AT$18:$AT$467,1))</f>
        <v/>
      </c>
      <c r="AT303" s="58" t="str">
        <f>IF(S303="","",B303)</f>
        <v/>
      </c>
      <c r="AU303" s="58" t="str">
        <f t="shared" ref="AU303" si="354">IF(AV303="","",RANK(AV303,$AV$18:$AV$467,1))</f>
        <v/>
      </c>
      <c r="AV303" s="58" t="str">
        <f>IF(OR(G303="七種競技",G304="七種競技",G305="七種競技"),B303,"")</f>
        <v/>
      </c>
      <c r="AW303" s="58"/>
      <c r="AX303" s="58">
        <f>B303</f>
        <v>0</v>
      </c>
      <c r="BE303" s="58" t="str">
        <f>IF(B303="","",VLOOKUP(B303,'登録データ（女）'!$A$3:$L$402,8))</f>
        <v/>
      </c>
      <c r="BF303" s="58" t="str">
        <f>IF(B303="","",VLOOKUP(B303,'登録データ（女）'!$A$3:$L$402,11))</f>
        <v/>
      </c>
      <c r="BG303" s="58" t="str">
        <f t="shared" si="320"/>
        <v/>
      </c>
      <c r="BI303" s="58">
        <f t="shared" si="317"/>
        <v>0</v>
      </c>
    </row>
    <row r="304" spans="1:61" ht="18.75" customHeight="1">
      <c r="A304" s="250"/>
      <c r="B304" s="433"/>
      <c r="C304" s="291"/>
      <c r="D304" s="291"/>
      <c r="E304" s="169"/>
      <c r="F304" s="58" t="s">
        <v>122</v>
      </c>
      <c r="G304" s="104"/>
      <c r="H304" s="17"/>
      <c r="I304" s="101"/>
      <c r="J304" s="107" t="str">
        <f t="shared" si="326"/>
        <v/>
      </c>
      <c r="K304" s="106"/>
      <c r="L304" s="107" t="str">
        <f t="shared" si="327"/>
        <v/>
      </c>
      <c r="M304" s="101"/>
      <c r="N304" s="101"/>
      <c r="O304" s="275"/>
      <c r="P304" s="276"/>
      <c r="Q304" s="276"/>
      <c r="R304" s="260"/>
      <c r="S304" s="297"/>
      <c r="V304" s="60"/>
      <c r="W304" s="58"/>
      <c r="X304" s="58"/>
      <c r="Y304" s="58"/>
      <c r="Z304" s="58"/>
      <c r="AA304" s="58"/>
      <c r="AB304" s="58"/>
      <c r="AC304" s="58"/>
      <c r="AD304" s="58">
        <f t="shared" ca="1" si="312"/>
        <v>0</v>
      </c>
      <c r="AE304" s="58">
        <f t="shared" si="325"/>
        <v>0</v>
      </c>
      <c r="AF304" s="58" t="str">
        <f>IF(G304="","0",VLOOKUP(G304,'登録データ（男）'!$V$4:$W$23,2,FALSE))</f>
        <v>0</v>
      </c>
      <c r="AG304" s="58" t="str">
        <f t="shared" si="313"/>
        <v>00</v>
      </c>
      <c r="AH304" s="58" t="str">
        <f>IF(G304="","0",IF(OR(RIGHT(G304,1)="m",RIGHT(G304,1)="H",RIGHT(G304,1)="W",RIGHT(G304,1)="C"),1,2))</f>
        <v>0</v>
      </c>
      <c r="AI304" s="58" t="str">
        <f t="shared" si="314"/>
        <v>000000</v>
      </c>
      <c r="AJ304" s="58" t="str">
        <f t="shared" ca="1" si="321"/>
        <v/>
      </c>
      <c r="AK304" s="58">
        <f t="shared" si="318"/>
        <v>0</v>
      </c>
      <c r="AL304" s="58" t="str">
        <f>IF(G304="","0",VALUE(VLOOKUP(G304,'登録データ（男）'!$V$4:$X$23,3,FALSE)))</f>
        <v>0</v>
      </c>
      <c r="AM304" s="58">
        <f t="shared" si="315"/>
        <v>0</v>
      </c>
      <c r="AN304" s="58">
        <f t="shared" si="319"/>
        <v>0</v>
      </c>
      <c r="AO304" s="58" t="str">
        <f ca="1">IF(OFFSET(B304,-MOD(ROW(B304),3),0)&lt;&gt;"",IF(RIGHT(G304,1)=")",VALUE(VLOOKUP(OFFSET(B304,-MOD(ROW(B304),3),0),'登録データ（女）'!B304,8,FALSE)),"0"),"0")</f>
        <v>0</v>
      </c>
      <c r="AP304" s="58">
        <f t="shared" ca="1" si="316"/>
        <v>0</v>
      </c>
      <c r="AQ304" s="58"/>
      <c r="AR304" s="58"/>
      <c r="AS304" s="58"/>
      <c r="AT304" s="58"/>
      <c r="AU304" s="58"/>
      <c r="AV304" s="58"/>
      <c r="AW304" s="58"/>
      <c r="AX304" s="58"/>
      <c r="BE304" s="58" t="str">
        <f>IF(B304="","",VLOOKUP(B304,'登録データ（女）'!$A$3:$L$402,8))</f>
        <v/>
      </c>
      <c r="BF304" s="58" t="str">
        <f>IF(B304="","",VLOOKUP(B304,'登録データ（女）'!$A$3:$L$402,11))</f>
        <v/>
      </c>
      <c r="BG304" s="58" t="str">
        <f t="shared" si="320"/>
        <v/>
      </c>
      <c r="BI304" s="58">
        <f t="shared" si="317"/>
        <v>0</v>
      </c>
    </row>
    <row r="305" spans="1:61" ht="18.75" customHeight="1" thickBot="1">
      <c r="A305" s="258"/>
      <c r="B305" s="434"/>
      <c r="C305" s="292"/>
      <c r="D305" s="292"/>
      <c r="E305" s="82" t="s">
        <v>461</v>
      </c>
      <c r="F305" s="78" t="s">
        <v>123</v>
      </c>
      <c r="G305" s="105"/>
      <c r="H305" s="175"/>
      <c r="I305" s="100"/>
      <c r="J305" s="64" t="str">
        <f t="shared" si="326"/>
        <v/>
      </c>
      <c r="K305" s="100"/>
      <c r="L305" s="64" t="str">
        <f t="shared" si="327"/>
        <v/>
      </c>
      <c r="M305" s="100"/>
      <c r="N305" s="100"/>
      <c r="O305" s="429"/>
      <c r="P305" s="430"/>
      <c r="Q305" s="431"/>
      <c r="R305" s="261"/>
      <c r="S305" s="298"/>
      <c r="V305" s="60"/>
      <c r="W305" s="58"/>
      <c r="X305" s="58"/>
      <c r="Y305" s="58"/>
      <c r="Z305" s="58"/>
      <c r="AA305" s="58"/>
      <c r="AB305" s="58"/>
      <c r="AC305" s="58"/>
      <c r="AD305" s="58">
        <f t="shared" ca="1" si="312"/>
        <v>0</v>
      </c>
      <c r="AE305" s="58">
        <f t="shared" si="325"/>
        <v>0</v>
      </c>
      <c r="AF305" s="58" t="str">
        <f>IF(G305="","0",VLOOKUP(G305,'登録データ（男）'!$V$4:$W$23,2,FALSE))</f>
        <v>0</v>
      </c>
      <c r="AG305" s="58" t="str">
        <f t="shared" si="313"/>
        <v>00</v>
      </c>
      <c r="AH305" s="58" t="str">
        <f>IF(G305="","0",IF(OR(RIGHT(G305,1)="m",RIGHT(G305,1)="H",RIGHT(G305,1)="W",RIGHT(G305,1)="C"),1,2))</f>
        <v>0</v>
      </c>
      <c r="AI305" s="58" t="str">
        <f t="shared" si="314"/>
        <v>000000</v>
      </c>
      <c r="AJ305" s="58" t="str">
        <f t="shared" ca="1" si="321"/>
        <v/>
      </c>
      <c r="AK305" s="58">
        <f t="shared" si="318"/>
        <v>0</v>
      </c>
      <c r="AL305" s="58" t="str">
        <f>IF(G305="","0",VALUE(VLOOKUP(G305,'登録データ（男）'!$V$4:$X$23,3,FALSE)))</f>
        <v>0</v>
      </c>
      <c r="AM305" s="58">
        <f t="shared" si="315"/>
        <v>0</v>
      </c>
      <c r="AN305" s="58">
        <f t="shared" si="319"/>
        <v>0</v>
      </c>
      <c r="AO305" s="58" t="str">
        <f ca="1">IF(OFFSET(B305,-MOD(ROW(B305),3),0)&lt;&gt;"",IF(RIGHT(G305,1)=")",VALUE(VLOOKUP(OFFSET(B305,-MOD(ROW(B305),3),0),'登録データ（女）'!B305,8,FALSE)),"0"),"0")</f>
        <v>0</v>
      </c>
      <c r="AP305" s="58">
        <f t="shared" ca="1" si="316"/>
        <v>0</v>
      </c>
      <c r="AQ305" s="58"/>
      <c r="AR305" s="58"/>
      <c r="AS305" s="58"/>
      <c r="AT305" s="58"/>
      <c r="AU305" s="58"/>
      <c r="AV305" s="58"/>
      <c r="AW305" s="58"/>
      <c r="AX305" s="58"/>
      <c r="BE305" s="58" t="str">
        <f>IF(B305="","",VLOOKUP(B305,'登録データ（女）'!$A$3:$L$402,8))</f>
        <v/>
      </c>
      <c r="BF305" s="58" t="str">
        <f>IF(B305="","",VLOOKUP(B305,'登録データ（女）'!$A$3:$L$402,11))</f>
        <v/>
      </c>
      <c r="BG305" s="58" t="str">
        <f t="shared" si="320"/>
        <v/>
      </c>
      <c r="BI305" s="58">
        <f t="shared" si="317"/>
        <v>0</v>
      </c>
    </row>
    <row r="306" spans="1:61" ht="18.75" customHeight="1" thickTop="1">
      <c r="A306" s="257">
        <v>97</v>
      </c>
      <c r="B306" s="432"/>
      <c r="C306" s="290" t="str">
        <f>IF(B306="","",VLOOKUP(B306,'登録データ（女）'!$A$3:$X$2000,2,FALSE))</f>
        <v/>
      </c>
      <c r="D306" s="290" t="str">
        <f>IF(B306="","",VLOOKUP(B306,'登録データ（女）'!$A$3:$X$2000,3,FALSE))</f>
        <v/>
      </c>
      <c r="E306" s="74" t="str">
        <f>IF(B306="","",VLOOKUP(B306,'登録データ（女）'!$A$3:$X$2000,7,FALSE))</f>
        <v/>
      </c>
      <c r="F306" s="72" t="s">
        <v>121</v>
      </c>
      <c r="G306" s="104"/>
      <c r="H306" s="17"/>
      <c r="I306" s="106"/>
      <c r="J306" s="107" t="str">
        <f t="shared" si="326"/>
        <v/>
      </c>
      <c r="K306" s="106"/>
      <c r="L306" s="107" t="str">
        <f t="shared" si="327"/>
        <v/>
      </c>
      <c r="M306" s="106"/>
      <c r="N306" s="106"/>
      <c r="O306" s="247"/>
      <c r="P306" s="248"/>
      <c r="Q306" s="248"/>
      <c r="R306" s="259"/>
      <c r="S306" s="296"/>
      <c r="V306" s="60"/>
      <c r="W306" s="58">
        <f>IF(B306="",0,IF(VLOOKUP(B306,'登録データ（女）'!$A$3:$AT$2000,28,FALSE)=1,0,1))</f>
        <v>0</v>
      </c>
      <c r="X306" s="58">
        <f>IF(B306="",1,0)</f>
        <v>1</v>
      </c>
      <c r="Y306" s="58">
        <f>IF(C306="",1,0)</f>
        <v>1</v>
      </c>
      <c r="Z306" s="58">
        <f>IF(D306="",1,0)</f>
        <v>1</v>
      </c>
      <c r="AA306" s="58">
        <f>IF(E306="",1,0)</f>
        <v>1</v>
      </c>
      <c r="AB306" s="58">
        <f>IF(E307="",1,0)</f>
        <v>1</v>
      </c>
      <c r="AC306" s="58">
        <f>SUM(X306:AB306)</f>
        <v>5</v>
      </c>
      <c r="AD306" s="58">
        <f t="shared" ca="1" si="312"/>
        <v>0</v>
      </c>
      <c r="AE306" s="58">
        <f t="shared" si="325"/>
        <v>0</v>
      </c>
      <c r="AF306" s="58" t="str">
        <f>IF(G306="","0",VLOOKUP(G306,'登録データ（男）'!$V$4:$W$23,2,FALSE))</f>
        <v>0</v>
      </c>
      <c r="AG306" s="58" t="str">
        <f t="shared" si="313"/>
        <v>00</v>
      </c>
      <c r="AH306" s="58" t="str">
        <f>IF(G306="","0",IF(OR(RIGHT(G306,1)="m",RIGHT(G306,1)="H",RIGHT(G306,1)="W",RIGHT(G306,1)="C",RIGHT(G306,1)=")"),1,2))</f>
        <v>0</v>
      </c>
      <c r="AI306" s="58" t="str">
        <f t="shared" si="314"/>
        <v>000000</v>
      </c>
      <c r="AJ306" s="58" t="str">
        <f t="shared" ca="1" si="321"/>
        <v/>
      </c>
      <c r="AK306" s="58">
        <f t="shared" si="318"/>
        <v>0</v>
      </c>
      <c r="AL306" s="58" t="str">
        <f>IF(G306="","0",VALUE(VLOOKUP(G306,'登録データ（男）'!$V$4:$X$23,3,FALSE)))</f>
        <v>0</v>
      </c>
      <c r="AM306" s="58">
        <f t="shared" si="315"/>
        <v>0</v>
      </c>
      <c r="AN306" s="58">
        <f t="shared" si="319"/>
        <v>0</v>
      </c>
      <c r="AO306" s="58" t="str">
        <f ca="1">IF(OFFSET(B306,-MOD(ROW(B306),3),0)&lt;&gt;"",IF(RIGHT(G306,1)=")",VALUE(VLOOKUP(OFFSET(B306,-MOD(ROW(B306),3),0),'登録データ（女）'!B306,8,FALSE)),"0"),"0")</f>
        <v>0</v>
      </c>
      <c r="AP306" s="58">
        <f t="shared" ca="1" si="316"/>
        <v>0</v>
      </c>
      <c r="AQ306" s="58" t="str">
        <f t="shared" ref="AQ306" si="355">IF(AR306="","",RANK(AR306,$AR$18:$AR$467,1))</f>
        <v/>
      </c>
      <c r="AR306" s="58" t="str">
        <f>IF(R306="","",B306)</f>
        <v/>
      </c>
      <c r="AS306" s="58" t="str">
        <f t="shared" ref="AS306" si="356">IF(AT306="","",RANK(AT306,$AT$18:$AT$467,1))</f>
        <v/>
      </c>
      <c r="AT306" s="58" t="str">
        <f>IF(S306="","",B306)</f>
        <v/>
      </c>
      <c r="AU306" s="58" t="str">
        <f t="shared" ref="AU306" si="357">IF(AV306="","",RANK(AV306,$AV$18:$AV$467,1))</f>
        <v/>
      </c>
      <c r="AV306" s="58" t="str">
        <f>IF(OR(G306="七種競技",G307="七種競技",G308="七種競技"),B306,"")</f>
        <v/>
      </c>
      <c r="AW306" s="58"/>
      <c r="AX306" s="58">
        <f>B306</f>
        <v>0</v>
      </c>
      <c r="BE306" s="58" t="str">
        <f>IF(B306="","",VLOOKUP(B306,'登録データ（女）'!$A$3:$L$402,8))</f>
        <v/>
      </c>
      <c r="BF306" s="58" t="str">
        <f>IF(B306="","",VLOOKUP(B306,'登録データ（女）'!$A$3:$L$402,11))</f>
        <v/>
      </c>
      <c r="BG306" s="58" t="str">
        <f t="shared" si="320"/>
        <v/>
      </c>
      <c r="BI306" s="58">
        <f t="shared" si="317"/>
        <v>0</v>
      </c>
    </row>
    <row r="307" spans="1:61" ht="18.75" customHeight="1">
      <c r="A307" s="250"/>
      <c r="B307" s="433"/>
      <c r="C307" s="291"/>
      <c r="D307" s="291"/>
      <c r="E307" s="169"/>
      <c r="F307" s="58" t="s">
        <v>122</v>
      </c>
      <c r="G307" s="104"/>
      <c r="H307" s="17"/>
      <c r="I307" s="101"/>
      <c r="J307" s="107" t="str">
        <f t="shared" si="326"/>
        <v/>
      </c>
      <c r="K307" s="106"/>
      <c r="L307" s="107" t="str">
        <f t="shared" si="327"/>
        <v/>
      </c>
      <c r="M307" s="101"/>
      <c r="N307" s="101"/>
      <c r="O307" s="275"/>
      <c r="P307" s="276"/>
      <c r="Q307" s="276"/>
      <c r="R307" s="260"/>
      <c r="S307" s="297"/>
      <c r="V307" s="60"/>
      <c r="W307" s="58"/>
      <c r="X307" s="58"/>
      <c r="Y307" s="58"/>
      <c r="Z307" s="58"/>
      <c r="AA307" s="58"/>
      <c r="AB307" s="58"/>
      <c r="AC307" s="58"/>
      <c r="AD307" s="58">
        <f t="shared" ca="1" si="312"/>
        <v>0</v>
      </c>
      <c r="AE307" s="58">
        <f t="shared" si="325"/>
        <v>0</v>
      </c>
      <c r="AF307" s="58" t="str">
        <f>IF(G307="","0",VLOOKUP(G307,'登録データ（男）'!$V$4:$W$23,2,FALSE))</f>
        <v>0</v>
      </c>
      <c r="AG307" s="58" t="str">
        <f t="shared" si="313"/>
        <v>00</v>
      </c>
      <c r="AH307" s="58" t="str">
        <f>IF(G307="","0",IF(OR(RIGHT(G307,1)="m",RIGHT(G307,1)="H",RIGHT(G307,1)="W",RIGHT(G307,1)="C"),1,2))</f>
        <v>0</v>
      </c>
      <c r="AI307" s="58" t="str">
        <f t="shared" si="314"/>
        <v>000000</v>
      </c>
      <c r="AJ307" s="58" t="str">
        <f t="shared" ca="1" si="321"/>
        <v/>
      </c>
      <c r="AK307" s="58">
        <f t="shared" si="318"/>
        <v>0</v>
      </c>
      <c r="AL307" s="58" t="str">
        <f>IF(G307="","0",VALUE(VLOOKUP(G307,'登録データ（男）'!$V$4:$X$23,3,FALSE)))</f>
        <v>0</v>
      </c>
      <c r="AM307" s="58">
        <f t="shared" si="315"/>
        <v>0</v>
      </c>
      <c r="AN307" s="58">
        <f t="shared" si="319"/>
        <v>0</v>
      </c>
      <c r="AO307" s="58" t="str">
        <f ca="1">IF(OFFSET(B307,-MOD(ROW(B307),3),0)&lt;&gt;"",IF(RIGHT(G307,1)=")",VALUE(VLOOKUP(OFFSET(B307,-MOD(ROW(B307),3),0),'登録データ（女）'!B307,8,FALSE)),"0"),"0")</f>
        <v>0</v>
      </c>
      <c r="AP307" s="58">
        <f t="shared" ca="1" si="316"/>
        <v>0</v>
      </c>
      <c r="AQ307" s="58"/>
      <c r="AR307" s="58"/>
      <c r="AS307" s="58"/>
      <c r="AT307" s="58"/>
      <c r="AU307" s="58"/>
      <c r="AV307" s="58"/>
      <c r="AW307" s="58"/>
      <c r="AX307" s="58"/>
      <c r="BE307" s="58" t="str">
        <f>IF(B307="","",VLOOKUP(B307,'登録データ（女）'!$A$3:$L$402,8))</f>
        <v/>
      </c>
      <c r="BF307" s="58" t="str">
        <f>IF(B307="","",VLOOKUP(B307,'登録データ（女）'!$A$3:$L$402,11))</f>
        <v/>
      </c>
      <c r="BG307" s="58" t="str">
        <f t="shared" si="320"/>
        <v/>
      </c>
      <c r="BI307" s="58">
        <f t="shared" si="317"/>
        <v>0</v>
      </c>
    </row>
    <row r="308" spans="1:61" ht="18.75" customHeight="1" thickBot="1">
      <c r="A308" s="258"/>
      <c r="B308" s="434"/>
      <c r="C308" s="292"/>
      <c r="D308" s="292"/>
      <c r="E308" s="82" t="s">
        <v>461</v>
      </c>
      <c r="F308" s="78" t="s">
        <v>123</v>
      </c>
      <c r="G308" s="105"/>
      <c r="H308" s="175"/>
      <c r="I308" s="100"/>
      <c r="J308" s="64" t="str">
        <f t="shared" si="326"/>
        <v/>
      </c>
      <c r="K308" s="100"/>
      <c r="L308" s="64" t="str">
        <f t="shared" si="327"/>
        <v/>
      </c>
      <c r="M308" s="100"/>
      <c r="N308" s="100"/>
      <c r="O308" s="429"/>
      <c r="P308" s="430"/>
      <c r="Q308" s="431"/>
      <c r="R308" s="261"/>
      <c r="S308" s="298"/>
      <c r="V308" s="60"/>
      <c r="W308" s="58"/>
      <c r="X308" s="58"/>
      <c r="Y308" s="58"/>
      <c r="Z308" s="58"/>
      <c r="AA308" s="58"/>
      <c r="AB308" s="58"/>
      <c r="AC308" s="58"/>
      <c r="AD308" s="58">
        <f t="shared" ca="1" si="312"/>
        <v>0</v>
      </c>
      <c r="AE308" s="58">
        <f t="shared" si="325"/>
        <v>0</v>
      </c>
      <c r="AF308" s="58" t="str">
        <f>IF(G308="","0",VLOOKUP(G308,'登録データ（男）'!$V$4:$W$23,2,FALSE))</f>
        <v>0</v>
      </c>
      <c r="AG308" s="58" t="str">
        <f t="shared" si="313"/>
        <v>00</v>
      </c>
      <c r="AH308" s="58" t="str">
        <f>IF(G308="","0",IF(OR(RIGHT(G308,1)="m",RIGHT(G308,1)="H",RIGHT(G308,1)="W",RIGHT(G308,1)="C"),1,2))</f>
        <v>0</v>
      </c>
      <c r="AI308" s="58" t="str">
        <f t="shared" si="314"/>
        <v>000000</v>
      </c>
      <c r="AJ308" s="58" t="str">
        <f t="shared" ca="1" si="321"/>
        <v/>
      </c>
      <c r="AK308" s="58">
        <f t="shared" si="318"/>
        <v>0</v>
      </c>
      <c r="AL308" s="58" t="str">
        <f>IF(G308="","0",VALUE(VLOOKUP(G308,'登録データ（男）'!$V$4:$X$23,3,FALSE)))</f>
        <v>0</v>
      </c>
      <c r="AM308" s="58">
        <f t="shared" si="315"/>
        <v>0</v>
      </c>
      <c r="AN308" s="58">
        <f t="shared" si="319"/>
        <v>0</v>
      </c>
      <c r="AO308" s="58" t="str">
        <f ca="1">IF(OFFSET(B308,-MOD(ROW(B308),3),0)&lt;&gt;"",IF(RIGHT(G308,1)=")",VALUE(VLOOKUP(OFFSET(B308,-MOD(ROW(B308),3),0),'登録データ（女）'!B308,8,FALSE)),"0"),"0")</f>
        <v>0</v>
      </c>
      <c r="AP308" s="58">
        <f t="shared" ca="1" si="316"/>
        <v>0</v>
      </c>
      <c r="AQ308" s="58"/>
      <c r="AR308" s="58"/>
      <c r="AS308" s="58"/>
      <c r="AT308" s="58"/>
      <c r="AU308" s="58"/>
      <c r="AV308" s="58"/>
      <c r="AW308" s="58"/>
      <c r="AX308" s="58"/>
      <c r="BE308" s="58" t="str">
        <f>IF(B308="","",VLOOKUP(B308,'登録データ（女）'!$A$3:$L$402,8))</f>
        <v/>
      </c>
      <c r="BF308" s="58" t="str">
        <f>IF(B308="","",VLOOKUP(B308,'登録データ（女）'!$A$3:$L$402,11))</f>
        <v/>
      </c>
      <c r="BG308" s="58" t="str">
        <f t="shared" si="320"/>
        <v/>
      </c>
      <c r="BI308" s="58">
        <f t="shared" si="317"/>
        <v>0</v>
      </c>
    </row>
    <row r="309" spans="1:61" ht="18.75" customHeight="1" thickTop="1">
      <c r="A309" s="257">
        <v>98</v>
      </c>
      <c r="B309" s="432"/>
      <c r="C309" s="290" t="str">
        <f>IF(B309="","",VLOOKUP(B309,'登録データ（女）'!$A$3:$X$2000,2,FALSE))</f>
        <v/>
      </c>
      <c r="D309" s="290" t="str">
        <f>IF(B309="","",VLOOKUP(B309,'登録データ（女）'!$A$3:$X$2000,3,FALSE))</f>
        <v/>
      </c>
      <c r="E309" s="74" t="str">
        <f>IF(B309="","",VLOOKUP(B309,'登録データ（女）'!$A$3:$X$2000,7,FALSE))</f>
        <v/>
      </c>
      <c r="F309" s="72" t="s">
        <v>121</v>
      </c>
      <c r="G309" s="104"/>
      <c r="H309" s="17"/>
      <c r="I309" s="106"/>
      <c r="J309" s="107" t="str">
        <f t="shared" si="326"/>
        <v/>
      </c>
      <c r="K309" s="106"/>
      <c r="L309" s="107" t="str">
        <f t="shared" si="327"/>
        <v/>
      </c>
      <c r="M309" s="106"/>
      <c r="N309" s="106"/>
      <c r="O309" s="247"/>
      <c r="P309" s="248"/>
      <c r="Q309" s="248"/>
      <c r="R309" s="259"/>
      <c r="S309" s="296"/>
      <c r="V309" s="60"/>
      <c r="W309" s="58">
        <f>IF(B309="",0,IF(VLOOKUP(B309,'登録データ（女）'!$A$3:$AT$2000,28,FALSE)=1,0,1))</f>
        <v>0</v>
      </c>
      <c r="X309" s="58">
        <f>IF(B309="",1,0)</f>
        <v>1</v>
      </c>
      <c r="Y309" s="58">
        <f>IF(C309="",1,0)</f>
        <v>1</v>
      </c>
      <c r="Z309" s="58">
        <f>IF(D309="",1,0)</f>
        <v>1</v>
      </c>
      <c r="AA309" s="58">
        <f>IF(E309="",1,0)</f>
        <v>1</v>
      </c>
      <c r="AB309" s="58">
        <f>IF(E310="",1,0)</f>
        <v>1</v>
      </c>
      <c r="AC309" s="58">
        <f>SUM(X309:AB309)</f>
        <v>5</v>
      </c>
      <c r="AD309" s="58">
        <f t="shared" ca="1" si="312"/>
        <v>0</v>
      </c>
      <c r="AE309" s="58">
        <f t="shared" si="325"/>
        <v>0</v>
      </c>
      <c r="AF309" s="58" t="str">
        <f>IF(G309="","0",VLOOKUP(G309,'登録データ（男）'!$V$4:$W$23,2,FALSE))</f>
        <v>0</v>
      </c>
      <c r="AG309" s="58" t="str">
        <f t="shared" si="313"/>
        <v>00</v>
      </c>
      <c r="AH309" s="58" t="str">
        <f>IF(G309="","0",IF(OR(RIGHT(G309,1)="m",RIGHT(G309,1)="H",RIGHT(G309,1)="W",RIGHT(G309,1)="C",RIGHT(G309,1)=")"),1,2))</f>
        <v>0</v>
      </c>
      <c r="AI309" s="58" t="str">
        <f t="shared" si="314"/>
        <v>000000</v>
      </c>
      <c r="AJ309" s="58" t="str">
        <f t="shared" ca="1" si="321"/>
        <v/>
      </c>
      <c r="AK309" s="58">
        <f t="shared" si="318"/>
        <v>0</v>
      </c>
      <c r="AL309" s="58" t="str">
        <f>IF(G309="","0",VALUE(VLOOKUP(G309,'登録データ（男）'!$V$4:$X$23,3,FALSE)))</f>
        <v>0</v>
      </c>
      <c r="AM309" s="58">
        <f t="shared" si="315"/>
        <v>0</v>
      </c>
      <c r="AN309" s="58">
        <f t="shared" si="319"/>
        <v>0</v>
      </c>
      <c r="AO309" s="58" t="str">
        <f ca="1">IF(OFFSET(B309,-MOD(ROW(B309),3),0)&lt;&gt;"",IF(RIGHT(G309,1)=")",VALUE(VLOOKUP(OFFSET(B309,-MOD(ROW(B309),3),0),'登録データ（女）'!B309,8,FALSE)),"0"),"0")</f>
        <v>0</v>
      </c>
      <c r="AP309" s="58">
        <f t="shared" ca="1" si="316"/>
        <v>0</v>
      </c>
      <c r="AQ309" s="58" t="str">
        <f t="shared" ref="AQ309" si="358">IF(AR309="","",RANK(AR309,$AR$18:$AR$467,1))</f>
        <v/>
      </c>
      <c r="AR309" s="58" t="str">
        <f>IF(R309="","",B309)</f>
        <v/>
      </c>
      <c r="AS309" s="58" t="str">
        <f t="shared" ref="AS309" si="359">IF(AT309="","",RANK(AT309,$AT$18:$AT$467,1))</f>
        <v/>
      </c>
      <c r="AT309" s="58" t="str">
        <f>IF(S309="","",B309)</f>
        <v/>
      </c>
      <c r="AU309" s="58" t="str">
        <f t="shared" ref="AU309" si="360">IF(AV309="","",RANK(AV309,$AV$18:$AV$467,1))</f>
        <v/>
      </c>
      <c r="AV309" s="58" t="str">
        <f>IF(OR(G309="七種競技",G310="七種競技",G311="七種競技"),B309,"")</f>
        <v/>
      </c>
      <c r="AW309" s="58"/>
      <c r="AX309" s="58">
        <f>B309</f>
        <v>0</v>
      </c>
      <c r="BE309" s="58" t="str">
        <f>IF(B309="","",VLOOKUP(B309,'登録データ（女）'!$A$3:$L$402,8))</f>
        <v/>
      </c>
      <c r="BF309" s="58" t="str">
        <f>IF(B309="","",VLOOKUP(B309,'登録データ（女）'!$A$3:$L$402,11))</f>
        <v/>
      </c>
      <c r="BG309" s="58" t="str">
        <f t="shared" si="320"/>
        <v/>
      </c>
      <c r="BI309" s="58">
        <f t="shared" si="317"/>
        <v>0</v>
      </c>
    </row>
    <row r="310" spans="1:61" ht="18.75" customHeight="1">
      <c r="A310" s="250"/>
      <c r="B310" s="433"/>
      <c r="C310" s="291"/>
      <c r="D310" s="291"/>
      <c r="E310" s="169"/>
      <c r="F310" s="58" t="s">
        <v>122</v>
      </c>
      <c r="G310" s="104"/>
      <c r="H310" s="17"/>
      <c r="I310" s="101"/>
      <c r="J310" s="107" t="str">
        <f t="shared" si="326"/>
        <v/>
      </c>
      <c r="K310" s="106"/>
      <c r="L310" s="107" t="str">
        <f t="shared" si="327"/>
        <v/>
      </c>
      <c r="M310" s="101"/>
      <c r="N310" s="101"/>
      <c r="O310" s="275"/>
      <c r="P310" s="276"/>
      <c r="Q310" s="276"/>
      <c r="R310" s="260"/>
      <c r="S310" s="297"/>
      <c r="V310" s="60"/>
      <c r="W310" s="58"/>
      <c r="X310" s="58"/>
      <c r="Y310" s="58"/>
      <c r="Z310" s="58"/>
      <c r="AA310" s="58"/>
      <c r="AB310" s="58"/>
      <c r="AC310" s="58"/>
      <c r="AD310" s="58">
        <f t="shared" ca="1" si="312"/>
        <v>0</v>
      </c>
      <c r="AE310" s="58">
        <f t="shared" si="325"/>
        <v>0</v>
      </c>
      <c r="AF310" s="58" t="str">
        <f>IF(G310="","0",VLOOKUP(G310,'登録データ（男）'!$V$4:$W$23,2,FALSE))</f>
        <v>0</v>
      </c>
      <c r="AG310" s="58" t="str">
        <f t="shared" si="313"/>
        <v>00</v>
      </c>
      <c r="AH310" s="58" t="str">
        <f>IF(G310="","0",IF(OR(RIGHT(G310,1)="m",RIGHT(G310,1)="H",RIGHT(G310,1)="W",RIGHT(G310,1)="C"),1,2))</f>
        <v>0</v>
      </c>
      <c r="AI310" s="58" t="str">
        <f t="shared" si="314"/>
        <v>000000</v>
      </c>
      <c r="AJ310" s="58" t="str">
        <f t="shared" ca="1" si="321"/>
        <v/>
      </c>
      <c r="AK310" s="58">
        <f t="shared" si="318"/>
        <v>0</v>
      </c>
      <c r="AL310" s="58" t="str">
        <f>IF(G310="","0",VALUE(VLOOKUP(G310,'登録データ（男）'!$V$4:$X$23,3,FALSE)))</f>
        <v>0</v>
      </c>
      <c r="AM310" s="58">
        <f t="shared" si="315"/>
        <v>0</v>
      </c>
      <c r="AN310" s="58">
        <f t="shared" si="319"/>
        <v>0</v>
      </c>
      <c r="AO310" s="58" t="str">
        <f ca="1">IF(OFFSET(B310,-MOD(ROW(B310),3),0)&lt;&gt;"",IF(RIGHT(G310,1)=")",VALUE(VLOOKUP(OFFSET(B310,-MOD(ROW(B310),3),0),'登録データ（女）'!B310,8,FALSE)),"0"),"0")</f>
        <v>0</v>
      </c>
      <c r="AP310" s="58">
        <f t="shared" ca="1" si="316"/>
        <v>0</v>
      </c>
      <c r="AQ310" s="58"/>
      <c r="AR310" s="58"/>
      <c r="AS310" s="58"/>
      <c r="AT310" s="58"/>
      <c r="AU310" s="58"/>
      <c r="AV310" s="58"/>
      <c r="AW310" s="58"/>
      <c r="AX310" s="58"/>
      <c r="BE310" s="58" t="str">
        <f>IF(B310="","",VLOOKUP(B310,'登録データ（女）'!$A$3:$L$402,8))</f>
        <v/>
      </c>
      <c r="BF310" s="58" t="str">
        <f>IF(B310="","",VLOOKUP(B310,'登録データ（女）'!$A$3:$L$402,11))</f>
        <v/>
      </c>
      <c r="BG310" s="58" t="str">
        <f t="shared" si="320"/>
        <v/>
      </c>
      <c r="BI310" s="58">
        <f t="shared" si="317"/>
        <v>0</v>
      </c>
    </row>
    <row r="311" spans="1:61" ht="18.75" customHeight="1" thickBot="1">
      <c r="A311" s="258"/>
      <c r="B311" s="434"/>
      <c r="C311" s="292"/>
      <c r="D311" s="292"/>
      <c r="E311" s="82" t="s">
        <v>461</v>
      </c>
      <c r="F311" s="78" t="s">
        <v>123</v>
      </c>
      <c r="G311" s="105"/>
      <c r="H311" s="175"/>
      <c r="I311" s="100"/>
      <c r="J311" s="64" t="str">
        <f t="shared" si="326"/>
        <v/>
      </c>
      <c r="K311" s="100"/>
      <c r="L311" s="64" t="str">
        <f t="shared" si="327"/>
        <v/>
      </c>
      <c r="M311" s="100"/>
      <c r="N311" s="100"/>
      <c r="O311" s="429"/>
      <c r="P311" s="430"/>
      <c r="Q311" s="431"/>
      <c r="R311" s="261"/>
      <c r="S311" s="298"/>
      <c r="V311" s="60"/>
      <c r="W311" s="58"/>
      <c r="X311" s="58"/>
      <c r="Y311" s="58"/>
      <c r="Z311" s="58"/>
      <c r="AA311" s="58"/>
      <c r="AB311" s="58"/>
      <c r="AC311" s="58"/>
      <c r="AD311" s="58">
        <f t="shared" ca="1" si="312"/>
        <v>0</v>
      </c>
      <c r="AE311" s="58">
        <f t="shared" si="325"/>
        <v>0</v>
      </c>
      <c r="AF311" s="58" t="str">
        <f>IF(G311="","0",VLOOKUP(G311,'登録データ（男）'!$V$4:$W$23,2,FALSE))</f>
        <v>0</v>
      </c>
      <c r="AG311" s="58" t="str">
        <f t="shared" si="313"/>
        <v>00</v>
      </c>
      <c r="AH311" s="58" t="str">
        <f>IF(G311="","0",IF(OR(RIGHT(G311,1)="m",RIGHT(G311,1)="H",RIGHT(G311,1)="W",RIGHT(G311,1)="C"),1,2))</f>
        <v>0</v>
      </c>
      <c r="AI311" s="58" t="str">
        <f t="shared" si="314"/>
        <v>000000</v>
      </c>
      <c r="AJ311" s="58" t="str">
        <f t="shared" ca="1" si="321"/>
        <v/>
      </c>
      <c r="AK311" s="58">
        <f t="shared" si="318"/>
        <v>0</v>
      </c>
      <c r="AL311" s="58" t="str">
        <f>IF(G311="","0",VALUE(VLOOKUP(G311,'登録データ（男）'!$V$4:$X$23,3,FALSE)))</f>
        <v>0</v>
      </c>
      <c r="AM311" s="58">
        <f t="shared" si="315"/>
        <v>0</v>
      </c>
      <c r="AN311" s="58">
        <f t="shared" si="319"/>
        <v>0</v>
      </c>
      <c r="AO311" s="58" t="str">
        <f ca="1">IF(OFFSET(B311,-MOD(ROW(B311),3),0)&lt;&gt;"",IF(RIGHT(G311,1)=")",VALUE(VLOOKUP(OFFSET(B311,-MOD(ROW(B311),3),0),'登録データ（女）'!B311,8,FALSE)),"0"),"0")</f>
        <v>0</v>
      </c>
      <c r="AP311" s="58">
        <f t="shared" ca="1" si="316"/>
        <v>0</v>
      </c>
      <c r="AQ311" s="58"/>
      <c r="AR311" s="58"/>
      <c r="AS311" s="58"/>
      <c r="AT311" s="58"/>
      <c r="AU311" s="58"/>
      <c r="AV311" s="58"/>
      <c r="AW311" s="58"/>
      <c r="AX311" s="58"/>
      <c r="BE311" s="58" t="str">
        <f>IF(B311="","",VLOOKUP(B311,'登録データ（女）'!$A$3:$L$402,8))</f>
        <v/>
      </c>
      <c r="BF311" s="58" t="str">
        <f>IF(B311="","",VLOOKUP(B311,'登録データ（女）'!$A$3:$L$402,11))</f>
        <v/>
      </c>
      <c r="BG311" s="58" t="str">
        <f t="shared" si="320"/>
        <v/>
      </c>
      <c r="BI311" s="58">
        <f t="shared" si="317"/>
        <v>0</v>
      </c>
    </row>
    <row r="312" spans="1:61" ht="18" customHeight="1" thickTop="1">
      <c r="A312" s="257">
        <v>99</v>
      </c>
      <c r="B312" s="432"/>
      <c r="C312" s="290" t="str">
        <f>IF(B312="","",VLOOKUP(B312,'登録データ（女）'!$A$3:$X$2000,2,FALSE))</f>
        <v/>
      </c>
      <c r="D312" s="290" t="str">
        <f>IF(B312="","",VLOOKUP(B312,'登録データ（女）'!$A$3:$X$2000,3,FALSE))</f>
        <v/>
      </c>
      <c r="E312" s="74" t="str">
        <f>IF(B312="","",VLOOKUP(B312,'登録データ（女）'!$A$3:$X$2000,7,FALSE))</f>
        <v/>
      </c>
      <c r="F312" s="72" t="s">
        <v>121</v>
      </c>
      <c r="G312" s="104"/>
      <c r="H312" s="17"/>
      <c r="I312" s="106"/>
      <c r="J312" s="107" t="str">
        <f t="shared" si="326"/>
        <v/>
      </c>
      <c r="K312" s="106"/>
      <c r="L312" s="107" t="str">
        <f t="shared" si="327"/>
        <v/>
      </c>
      <c r="M312" s="106"/>
      <c r="N312" s="106"/>
      <c r="O312" s="247"/>
      <c r="P312" s="248"/>
      <c r="Q312" s="248"/>
      <c r="R312" s="259"/>
      <c r="S312" s="296"/>
      <c r="V312" s="60"/>
      <c r="W312" s="58">
        <f>IF(B312="",0,IF(VLOOKUP(B312,'登録データ（女）'!$A$3:$AT$2000,28,FALSE)=1,0,1))</f>
        <v>0</v>
      </c>
      <c r="X312" s="58">
        <f>IF(B312="",1,0)</f>
        <v>1</v>
      </c>
      <c r="Y312" s="58">
        <f>IF(C312="",1,0)</f>
        <v>1</v>
      </c>
      <c r="Z312" s="58">
        <f>IF(D312="",1,0)</f>
        <v>1</v>
      </c>
      <c r="AA312" s="58">
        <f>IF(E312="",1,0)</f>
        <v>1</v>
      </c>
      <c r="AB312" s="58">
        <f>IF(E313="",1,0)</f>
        <v>1</v>
      </c>
      <c r="AC312" s="58">
        <f>SUM(X312:AB312)</f>
        <v>5</v>
      </c>
      <c r="AD312" s="58">
        <f t="shared" ca="1" si="312"/>
        <v>0</v>
      </c>
      <c r="AE312" s="58">
        <f t="shared" si="325"/>
        <v>0</v>
      </c>
      <c r="AF312" s="58" t="str">
        <f>IF(G312="","0",VLOOKUP(G312,'登録データ（男）'!$V$4:$W$23,2,FALSE))</f>
        <v>0</v>
      </c>
      <c r="AG312" s="58" t="str">
        <f t="shared" si="313"/>
        <v>00</v>
      </c>
      <c r="AH312" s="58" t="str">
        <f>IF(G312="","0",IF(OR(RIGHT(G312,1)="m",RIGHT(G312,1)="H",RIGHT(G312,1)="W",RIGHT(G312,1)="C",RIGHT(G312,1)=")"),1,2))</f>
        <v>0</v>
      </c>
      <c r="AI312" s="58" t="str">
        <f t="shared" si="314"/>
        <v>000000</v>
      </c>
      <c r="AJ312" s="58" t="str">
        <f t="shared" ca="1" si="321"/>
        <v/>
      </c>
      <c r="AK312" s="58">
        <f t="shared" si="318"/>
        <v>0</v>
      </c>
      <c r="AL312" s="58" t="str">
        <f>IF(G312="","0",VALUE(VLOOKUP(G312,'登録データ（男）'!$V$4:$X$23,3,FALSE)))</f>
        <v>0</v>
      </c>
      <c r="AM312" s="58">
        <f t="shared" si="315"/>
        <v>0</v>
      </c>
      <c r="AN312" s="58">
        <f t="shared" si="319"/>
        <v>0</v>
      </c>
      <c r="AO312" s="58" t="str">
        <f ca="1">IF(OFFSET(B312,-MOD(ROW(B312),3),0)&lt;&gt;"",IF(RIGHT(G312,1)=")",VALUE(VLOOKUP(OFFSET(B312,-MOD(ROW(B312),3),0),'登録データ（女）'!B312,8,FALSE)),"0"),"0")</f>
        <v>0</v>
      </c>
      <c r="AP312" s="58">
        <f t="shared" ca="1" si="316"/>
        <v>0</v>
      </c>
      <c r="AQ312" s="58" t="str">
        <f t="shared" ref="AQ312" si="361">IF(AR312="","",RANK(AR312,$AR$18:$AR$467,1))</f>
        <v/>
      </c>
      <c r="AR312" s="58" t="str">
        <f>IF(R312="","",B312)</f>
        <v/>
      </c>
      <c r="AS312" s="58" t="str">
        <f t="shared" ref="AS312" si="362">IF(AT312="","",RANK(AT312,$AT$18:$AT$467,1))</f>
        <v/>
      </c>
      <c r="AT312" s="58" t="str">
        <f>IF(S312="","",B312)</f>
        <v/>
      </c>
      <c r="AU312" s="58" t="str">
        <f t="shared" ref="AU312" si="363">IF(AV312="","",RANK(AV312,$AV$18:$AV$467,1))</f>
        <v/>
      </c>
      <c r="AV312" s="58" t="str">
        <f>IF(OR(G312="七種競技",G313="七種競技",G314="七種競技"),B312,"")</f>
        <v/>
      </c>
      <c r="AW312" s="58"/>
      <c r="AX312" s="58">
        <f>B312</f>
        <v>0</v>
      </c>
      <c r="BE312" s="58" t="str">
        <f>IF(B312="","",VLOOKUP(B312,'登録データ（女）'!$A$3:$L$402,8))</f>
        <v/>
      </c>
      <c r="BF312" s="58" t="str">
        <f>IF(B312="","",VLOOKUP(B312,'登録データ（女）'!$A$3:$L$402,11))</f>
        <v/>
      </c>
      <c r="BG312" s="58" t="str">
        <f t="shared" si="320"/>
        <v/>
      </c>
      <c r="BI312" s="58">
        <f t="shared" si="317"/>
        <v>0</v>
      </c>
    </row>
    <row r="313" spans="1:61" ht="18" customHeight="1">
      <c r="A313" s="250"/>
      <c r="B313" s="433"/>
      <c r="C313" s="291"/>
      <c r="D313" s="291"/>
      <c r="E313" s="169"/>
      <c r="F313" s="58" t="s">
        <v>122</v>
      </c>
      <c r="G313" s="104"/>
      <c r="H313" s="17"/>
      <c r="I313" s="101"/>
      <c r="J313" s="107" t="str">
        <f t="shared" si="326"/>
        <v/>
      </c>
      <c r="K313" s="106"/>
      <c r="L313" s="107" t="str">
        <f t="shared" si="327"/>
        <v/>
      </c>
      <c r="M313" s="101"/>
      <c r="N313" s="101"/>
      <c r="O313" s="275"/>
      <c r="P313" s="276"/>
      <c r="Q313" s="276"/>
      <c r="R313" s="260"/>
      <c r="S313" s="297"/>
      <c r="V313" s="60"/>
      <c r="W313" s="58"/>
      <c r="X313" s="58"/>
      <c r="Y313" s="58"/>
      <c r="Z313" s="58"/>
      <c r="AA313" s="58"/>
      <c r="AB313" s="58"/>
      <c r="AC313" s="58"/>
      <c r="AD313" s="58">
        <f t="shared" ca="1" si="312"/>
        <v>0</v>
      </c>
      <c r="AE313" s="58">
        <f t="shared" si="325"/>
        <v>0</v>
      </c>
      <c r="AF313" s="58" t="str">
        <f>IF(G313="","0",VLOOKUP(G313,'登録データ（男）'!$V$4:$W$23,2,FALSE))</f>
        <v>0</v>
      </c>
      <c r="AG313" s="58" t="str">
        <f t="shared" si="313"/>
        <v>00</v>
      </c>
      <c r="AH313" s="58" t="str">
        <f>IF(G313="","0",IF(OR(RIGHT(G313,1)="m",RIGHT(G313,1)="H",RIGHT(G313,1)="W",RIGHT(G313,1)="C"),1,2))</f>
        <v>0</v>
      </c>
      <c r="AI313" s="58" t="str">
        <f t="shared" si="314"/>
        <v>000000</v>
      </c>
      <c r="AJ313" s="58" t="str">
        <f t="shared" ca="1" si="321"/>
        <v/>
      </c>
      <c r="AK313" s="58">
        <f t="shared" si="318"/>
        <v>0</v>
      </c>
      <c r="AL313" s="58" t="str">
        <f>IF(G313="","0",VALUE(VLOOKUP(G313,'登録データ（男）'!$V$4:$X$23,3,FALSE)))</f>
        <v>0</v>
      </c>
      <c r="AM313" s="58">
        <f t="shared" si="315"/>
        <v>0</v>
      </c>
      <c r="AN313" s="58">
        <f t="shared" si="319"/>
        <v>0</v>
      </c>
      <c r="AO313" s="58" t="str">
        <f ca="1">IF(OFFSET(B313,-MOD(ROW(B313),3),0)&lt;&gt;"",IF(RIGHT(G313,1)=")",VALUE(VLOOKUP(OFFSET(B313,-MOD(ROW(B313),3),0),'登録データ（女）'!B313,8,FALSE)),"0"),"0")</f>
        <v>0</v>
      </c>
      <c r="AP313" s="58">
        <f t="shared" ca="1" si="316"/>
        <v>0</v>
      </c>
      <c r="AQ313" s="58"/>
      <c r="AR313" s="58"/>
      <c r="AS313" s="58"/>
      <c r="AT313" s="58"/>
      <c r="AU313" s="58"/>
      <c r="AV313" s="58"/>
      <c r="AW313" s="58"/>
      <c r="AX313" s="58"/>
      <c r="BE313" s="58" t="str">
        <f>IF(B313="","",VLOOKUP(B313,'登録データ（女）'!$A$3:$L$402,8))</f>
        <v/>
      </c>
      <c r="BF313" s="58" t="str">
        <f>IF(B313="","",VLOOKUP(B313,'登録データ（女）'!$A$3:$L$402,11))</f>
        <v/>
      </c>
      <c r="BG313" s="58" t="str">
        <f t="shared" si="320"/>
        <v/>
      </c>
      <c r="BI313" s="58">
        <f t="shared" si="317"/>
        <v>0</v>
      </c>
    </row>
    <row r="314" spans="1:61" ht="18.75" customHeight="1" thickBot="1">
      <c r="A314" s="258"/>
      <c r="B314" s="434"/>
      <c r="C314" s="292"/>
      <c r="D314" s="292"/>
      <c r="E314" s="82" t="s">
        <v>461</v>
      </c>
      <c r="F314" s="78" t="s">
        <v>123</v>
      </c>
      <c r="G314" s="105"/>
      <c r="H314" s="175"/>
      <c r="I314" s="100"/>
      <c r="J314" s="64" t="str">
        <f t="shared" si="326"/>
        <v/>
      </c>
      <c r="K314" s="100"/>
      <c r="L314" s="64" t="str">
        <f t="shared" si="327"/>
        <v/>
      </c>
      <c r="M314" s="100"/>
      <c r="N314" s="100"/>
      <c r="O314" s="429"/>
      <c r="P314" s="430"/>
      <c r="Q314" s="431"/>
      <c r="R314" s="261"/>
      <c r="S314" s="298"/>
      <c r="V314" s="60"/>
      <c r="W314" s="58"/>
      <c r="X314" s="58"/>
      <c r="Y314" s="58"/>
      <c r="Z314" s="58"/>
      <c r="AA314" s="58"/>
      <c r="AB314" s="58"/>
      <c r="AC314" s="58"/>
      <c r="AD314" s="58">
        <f t="shared" ca="1" si="312"/>
        <v>0</v>
      </c>
      <c r="AE314" s="58">
        <f t="shared" si="325"/>
        <v>0</v>
      </c>
      <c r="AF314" s="58" t="str">
        <f>IF(G314="","0",VLOOKUP(G314,'登録データ（男）'!$V$4:$W$23,2,FALSE))</f>
        <v>0</v>
      </c>
      <c r="AG314" s="58" t="str">
        <f t="shared" si="313"/>
        <v>00</v>
      </c>
      <c r="AH314" s="58" t="str">
        <f>IF(G314="","0",IF(OR(RIGHT(G314,1)="m",RIGHT(G314,1)="H",RIGHT(G314,1)="W",RIGHT(G314,1)="C"),1,2))</f>
        <v>0</v>
      </c>
      <c r="AI314" s="58" t="str">
        <f t="shared" si="314"/>
        <v>000000</v>
      </c>
      <c r="AJ314" s="58" t="str">
        <f t="shared" ca="1" si="321"/>
        <v/>
      </c>
      <c r="AK314" s="58">
        <f t="shared" si="318"/>
        <v>0</v>
      </c>
      <c r="AL314" s="58" t="str">
        <f>IF(G314="","0",VALUE(VLOOKUP(G314,'登録データ（男）'!$V$4:$X$23,3,FALSE)))</f>
        <v>0</v>
      </c>
      <c r="AM314" s="58">
        <f t="shared" si="315"/>
        <v>0</v>
      </c>
      <c r="AN314" s="58">
        <f t="shared" si="319"/>
        <v>0</v>
      </c>
      <c r="AO314" s="58" t="str">
        <f ca="1">IF(OFFSET(B314,-MOD(ROW(B314),3),0)&lt;&gt;"",IF(RIGHT(G314,1)=")",VALUE(VLOOKUP(OFFSET(B314,-MOD(ROW(B314),3),0),'登録データ（女）'!B314,8,FALSE)),"0"),"0")</f>
        <v>0</v>
      </c>
      <c r="AP314" s="58">
        <f t="shared" ca="1" si="316"/>
        <v>0</v>
      </c>
      <c r="AQ314" s="58"/>
      <c r="AR314" s="58"/>
      <c r="AS314" s="58"/>
      <c r="AT314" s="58"/>
      <c r="AU314" s="58"/>
      <c r="AV314" s="58"/>
      <c r="AW314" s="58"/>
      <c r="AX314" s="58"/>
      <c r="BE314" s="58" t="str">
        <f>IF(B314="","",VLOOKUP(B314,'登録データ（女）'!$A$3:$L$402,8))</f>
        <v/>
      </c>
      <c r="BF314" s="58" t="str">
        <f>IF(B314="","",VLOOKUP(B314,'登録データ（女）'!$A$3:$L$402,11))</f>
        <v/>
      </c>
      <c r="BG314" s="58" t="str">
        <f t="shared" si="320"/>
        <v/>
      </c>
      <c r="BI314" s="58">
        <f t="shared" si="317"/>
        <v>0</v>
      </c>
    </row>
    <row r="315" spans="1:61" ht="18" customHeight="1" thickTop="1">
      <c r="A315" s="257">
        <v>100</v>
      </c>
      <c r="B315" s="432"/>
      <c r="C315" s="290" t="str">
        <f>IF(B315="","",VLOOKUP(B315,'登録データ（女）'!$A$3:$X$2000,2,FALSE))</f>
        <v/>
      </c>
      <c r="D315" s="290" t="str">
        <f>IF(B315="","",VLOOKUP(B315,'登録データ（女）'!$A$3:$X$2000,3,FALSE))</f>
        <v/>
      </c>
      <c r="E315" s="74" t="str">
        <f>IF(B315="","",VLOOKUP(B315,'登録データ（女）'!$A$3:$X$2000,7,FALSE))</f>
        <v/>
      </c>
      <c r="F315" s="72" t="s">
        <v>121</v>
      </c>
      <c r="G315" s="104"/>
      <c r="H315" s="17"/>
      <c r="I315" s="106"/>
      <c r="J315" s="107" t="str">
        <f t="shared" si="326"/>
        <v/>
      </c>
      <c r="K315" s="106"/>
      <c r="L315" s="107" t="str">
        <f t="shared" si="327"/>
        <v/>
      </c>
      <c r="M315" s="106"/>
      <c r="N315" s="106"/>
      <c r="O315" s="247"/>
      <c r="P315" s="248"/>
      <c r="Q315" s="248"/>
      <c r="R315" s="259"/>
      <c r="S315" s="296"/>
      <c r="V315" s="60"/>
      <c r="W315" s="58">
        <f>IF(B315="",0,IF(VLOOKUP(B315,'登録データ（女）'!$A$3:$AT$2000,28,FALSE)=1,0,1))</f>
        <v>0</v>
      </c>
      <c r="X315" s="58">
        <f>IF(B315="",1,0)</f>
        <v>1</v>
      </c>
      <c r="Y315" s="58">
        <f>IF(C315="",1,0)</f>
        <v>1</v>
      </c>
      <c r="Z315" s="58">
        <f>IF(D315="",1,0)</f>
        <v>1</v>
      </c>
      <c r="AA315" s="58">
        <f>IF(E315="",1,0)</f>
        <v>1</v>
      </c>
      <c r="AB315" s="58">
        <f>IF(E316="",1,0)</f>
        <v>1</v>
      </c>
      <c r="AC315" s="58">
        <f>SUM(X315:AB315)</f>
        <v>5</v>
      </c>
      <c r="AD315" s="58">
        <f t="shared" ca="1" si="312"/>
        <v>0</v>
      </c>
      <c r="AE315" s="58">
        <f t="shared" si="325"/>
        <v>0</v>
      </c>
      <c r="AF315" s="58" t="str">
        <f>IF(G315="","0",VLOOKUP(G315,'登録データ（男）'!$V$4:$W$23,2,FALSE))</f>
        <v>0</v>
      </c>
      <c r="AG315" s="58" t="str">
        <f t="shared" si="313"/>
        <v>00</v>
      </c>
      <c r="AH315" s="58" t="str">
        <f>IF(G315="","0",IF(OR(RIGHT(G315,1)="m",RIGHT(G315,1)="H",RIGHT(G315,1)="W",RIGHT(G315,1)="C",RIGHT(G315,1)=")"),1,2))</f>
        <v>0</v>
      </c>
      <c r="AI315" s="58" t="str">
        <f t="shared" si="314"/>
        <v>000000</v>
      </c>
      <c r="AJ315" s="58" t="str">
        <f t="shared" ca="1" si="321"/>
        <v/>
      </c>
      <c r="AK315" s="58">
        <f t="shared" si="318"/>
        <v>0</v>
      </c>
      <c r="AL315" s="58" t="str">
        <f>IF(G315="","0",VALUE(VLOOKUP(G315,'登録データ（男）'!$V$4:$X$23,3,FALSE)))</f>
        <v>0</v>
      </c>
      <c r="AM315" s="58">
        <f t="shared" si="315"/>
        <v>0</v>
      </c>
      <c r="AN315" s="58">
        <f t="shared" si="319"/>
        <v>0</v>
      </c>
      <c r="AO315" s="58" t="str">
        <f ca="1">IF(OFFSET(B315,-MOD(ROW(B315),3),0)&lt;&gt;"",IF(RIGHT(G315,1)=")",VALUE(VLOOKUP(OFFSET(B315,-MOD(ROW(B315),3),0),'登録データ（女）'!B315,8,FALSE)),"0"),"0")</f>
        <v>0</v>
      </c>
      <c r="AP315" s="58">
        <f t="shared" ca="1" si="316"/>
        <v>0</v>
      </c>
      <c r="AQ315" s="58" t="str">
        <f t="shared" ref="AQ315" si="364">IF(AR315="","",RANK(AR315,$AR$18:$AR$467,1))</f>
        <v/>
      </c>
      <c r="AR315" s="58" t="str">
        <f>IF(R315="","",B315)</f>
        <v/>
      </c>
      <c r="AS315" s="58" t="str">
        <f t="shared" ref="AS315" si="365">IF(AT315="","",RANK(AT315,$AT$18:$AT$467,1))</f>
        <v/>
      </c>
      <c r="AT315" s="58" t="str">
        <f>IF(S315="","",B315)</f>
        <v/>
      </c>
      <c r="AU315" s="58" t="str">
        <f t="shared" ref="AU315" si="366">IF(AV315="","",RANK(AV315,$AV$18:$AV$467,1))</f>
        <v/>
      </c>
      <c r="AV315" s="58" t="str">
        <f>IF(OR(G315="七種競技",G316="七種競技",G317="七種競技"),B315,"")</f>
        <v/>
      </c>
      <c r="AW315" s="58"/>
      <c r="AX315" s="58">
        <f>B315</f>
        <v>0</v>
      </c>
      <c r="BE315" s="58" t="str">
        <f>IF(B315="","",VLOOKUP(B315,'登録データ（女）'!$A$3:$L$402,8))</f>
        <v/>
      </c>
      <c r="BF315" s="58" t="str">
        <f>IF(B315="","",VLOOKUP(B315,'登録データ（女）'!$A$3:$L$402,11))</f>
        <v/>
      </c>
      <c r="BG315" s="58" t="str">
        <f t="shared" si="320"/>
        <v/>
      </c>
      <c r="BI315" s="58">
        <f t="shared" si="317"/>
        <v>0</v>
      </c>
    </row>
    <row r="316" spans="1:61" ht="18.75" customHeight="1">
      <c r="A316" s="250"/>
      <c r="B316" s="433"/>
      <c r="C316" s="291"/>
      <c r="D316" s="291"/>
      <c r="E316" s="169"/>
      <c r="F316" s="58" t="s">
        <v>122</v>
      </c>
      <c r="G316" s="104"/>
      <c r="H316" s="17"/>
      <c r="I316" s="101"/>
      <c r="J316" s="107" t="str">
        <f t="shared" si="326"/>
        <v/>
      </c>
      <c r="K316" s="106"/>
      <c r="L316" s="107" t="str">
        <f t="shared" si="327"/>
        <v/>
      </c>
      <c r="M316" s="101"/>
      <c r="N316" s="101"/>
      <c r="O316" s="275"/>
      <c r="P316" s="276"/>
      <c r="Q316" s="276"/>
      <c r="R316" s="260"/>
      <c r="S316" s="297"/>
      <c r="V316" s="60"/>
      <c r="W316" s="58"/>
      <c r="X316" s="58"/>
      <c r="Y316" s="58"/>
      <c r="Z316" s="58"/>
      <c r="AA316" s="58"/>
      <c r="AB316" s="58"/>
      <c r="AC316" s="58"/>
      <c r="AD316" s="58">
        <f t="shared" ca="1" si="312"/>
        <v>0</v>
      </c>
      <c r="AE316" s="58">
        <f t="shared" si="325"/>
        <v>0</v>
      </c>
      <c r="AF316" s="58" t="str">
        <f>IF(G316="","0",VLOOKUP(G316,'登録データ（男）'!$V$4:$W$23,2,FALSE))</f>
        <v>0</v>
      </c>
      <c r="AG316" s="58" t="str">
        <f t="shared" si="313"/>
        <v>00</v>
      </c>
      <c r="AH316" s="58" t="str">
        <f>IF(G316="","0",IF(OR(RIGHT(G316,1)="m",RIGHT(G316,1)="H",RIGHT(G316,1)="W",RIGHT(G316,1)="C"),1,2))</f>
        <v>0</v>
      </c>
      <c r="AI316" s="58" t="str">
        <f t="shared" si="314"/>
        <v>000000</v>
      </c>
      <c r="AJ316" s="58" t="str">
        <f t="shared" ca="1" si="321"/>
        <v/>
      </c>
      <c r="AK316" s="58">
        <f t="shared" si="318"/>
        <v>0</v>
      </c>
      <c r="AL316" s="58" t="str">
        <f>IF(G316="","0",VALUE(VLOOKUP(G316,'登録データ（男）'!$V$4:$X$23,3,FALSE)))</f>
        <v>0</v>
      </c>
      <c r="AM316" s="58">
        <f t="shared" si="315"/>
        <v>0</v>
      </c>
      <c r="AN316" s="58">
        <f t="shared" si="319"/>
        <v>0</v>
      </c>
      <c r="AO316" s="58" t="str">
        <f ca="1">IF(OFFSET(B316,-MOD(ROW(B316),3),0)&lt;&gt;"",IF(RIGHT(G316,1)=")",VALUE(VLOOKUP(OFFSET(B316,-MOD(ROW(B316),3),0),'登録データ（女）'!B316,8,FALSE)),"0"),"0")</f>
        <v>0</v>
      </c>
      <c r="AP316" s="58">
        <f t="shared" ca="1" si="316"/>
        <v>0</v>
      </c>
      <c r="AQ316" s="58"/>
      <c r="AR316" s="58"/>
      <c r="AS316" s="58"/>
      <c r="AT316" s="58"/>
      <c r="AU316" s="58"/>
      <c r="AV316" s="58"/>
      <c r="AW316" s="58"/>
      <c r="AX316" s="58"/>
      <c r="BE316" s="58" t="str">
        <f>IF(B316="","",VLOOKUP(B316,'登録データ（女）'!$A$3:$L$402,8))</f>
        <v/>
      </c>
      <c r="BF316" s="58" t="str">
        <f>IF(B316="","",VLOOKUP(B316,'登録データ（女）'!$A$3:$L$402,11))</f>
        <v/>
      </c>
      <c r="BG316" s="58" t="str">
        <f t="shared" si="320"/>
        <v/>
      </c>
      <c r="BI316" s="58">
        <f t="shared" si="317"/>
        <v>0</v>
      </c>
    </row>
    <row r="317" spans="1:61" ht="18" customHeight="1" thickBot="1">
      <c r="A317" s="258"/>
      <c r="B317" s="434"/>
      <c r="C317" s="292"/>
      <c r="D317" s="292"/>
      <c r="E317" s="82" t="s">
        <v>461</v>
      </c>
      <c r="F317" s="78" t="s">
        <v>123</v>
      </c>
      <c r="G317" s="105"/>
      <c r="H317" s="175"/>
      <c r="I317" s="100"/>
      <c r="J317" s="64" t="str">
        <f t="shared" si="326"/>
        <v/>
      </c>
      <c r="K317" s="100"/>
      <c r="L317" s="64" t="str">
        <f t="shared" si="327"/>
        <v/>
      </c>
      <c r="M317" s="100"/>
      <c r="N317" s="100"/>
      <c r="O317" s="429"/>
      <c r="P317" s="430"/>
      <c r="Q317" s="431"/>
      <c r="R317" s="261"/>
      <c r="S317" s="298"/>
      <c r="V317" s="60"/>
      <c r="W317" s="58"/>
      <c r="X317" s="58"/>
      <c r="Y317" s="58"/>
      <c r="Z317" s="58"/>
      <c r="AA317" s="58"/>
      <c r="AB317" s="58"/>
      <c r="AC317" s="58"/>
      <c r="AD317" s="58">
        <f t="shared" ca="1" si="312"/>
        <v>0</v>
      </c>
      <c r="AE317" s="58">
        <f t="shared" si="325"/>
        <v>0</v>
      </c>
      <c r="AF317" s="58" t="str">
        <f>IF(G317="","0",VLOOKUP(G317,'登録データ（男）'!$V$4:$W$23,2,FALSE))</f>
        <v>0</v>
      </c>
      <c r="AG317" s="58" t="str">
        <f t="shared" si="313"/>
        <v>00</v>
      </c>
      <c r="AH317" s="58" t="str">
        <f>IF(G317="","0",IF(OR(RIGHT(G317,1)="m",RIGHT(G317,1)="H",RIGHT(G317,1)="W",RIGHT(G317,1)="C"),1,2))</f>
        <v>0</v>
      </c>
      <c r="AI317" s="58" t="str">
        <f t="shared" si="314"/>
        <v>000000</v>
      </c>
      <c r="AJ317" s="58" t="str">
        <f t="shared" ca="1" si="321"/>
        <v/>
      </c>
      <c r="AK317" s="58">
        <f t="shared" si="318"/>
        <v>0</v>
      </c>
      <c r="AL317" s="58" t="str">
        <f>IF(G317="","0",VALUE(VLOOKUP(G317,'登録データ（男）'!$V$4:$X$23,3,FALSE)))</f>
        <v>0</v>
      </c>
      <c r="AM317" s="58">
        <f t="shared" si="315"/>
        <v>0</v>
      </c>
      <c r="AN317" s="58">
        <f t="shared" si="319"/>
        <v>0</v>
      </c>
      <c r="AO317" s="58" t="str">
        <f ca="1">IF(OFFSET(B317,-MOD(ROW(B317),3),0)&lt;&gt;"",IF(RIGHT(G317,1)=")",VALUE(VLOOKUP(OFFSET(B317,-MOD(ROW(B317),3),0),'登録データ（女）'!B317,8,FALSE)),"0"),"0")</f>
        <v>0</v>
      </c>
      <c r="AP317" s="58">
        <f t="shared" ca="1" si="316"/>
        <v>0</v>
      </c>
      <c r="AQ317" s="58"/>
      <c r="AR317" s="58"/>
      <c r="AS317" s="58"/>
      <c r="AT317" s="58"/>
      <c r="AU317" s="58"/>
      <c r="AV317" s="58"/>
      <c r="AW317" s="58"/>
      <c r="AX317" s="58"/>
      <c r="BE317" s="58" t="str">
        <f>IF(B317="","",VLOOKUP(B317,'登録データ（女）'!$A$3:$L$402,8))</f>
        <v/>
      </c>
      <c r="BF317" s="58" t="str">
        <f>IF(B317="","",VLOOKUP(B317,'登録データ（女）'!$A$3:$L$402,11))</f>
        <v/>
      </c>
      <c r="BG317" s="58" t="str">
        <f t="shared" si="320"/>
        <v/>
      </c>
      <c r="BI317" s="58">
        <f t="shared" si="317"/>
        <v>0</v>
      </c>
    </row>
    <row r="318" spans="1:61" ht="18" customHeight="1" thickTop="1">
      <c r="A318" s="257">
        <v>101</v>
      </c>
      <c r="B318" s="432"/>
      <c r="C318" s="290" t="str">
        <f>IF(B318="","",VLOOKUP(B318,'登録データ（女）'!$A$3:$X$2000,2,FALSE))</f>
        <v/>
      </c>
      <c r="D318" s="290" t="str">
        <f>IF(B318="","",VLOOKUP(B318,'登録データ（女）'!$A$3:$X$2000,3,FALSE))</f>
        <v/>
      </c>
      <c r="E318" s="74" t="str">
        <f>IF(B318="","",VLOOKUP(B318,'登録データ（女）'!$A$3:$X$2000,7,FALSE))</f>
        <v/>
      </c>
      <c r="F318" s="72" t="s">
        <v>121</v>
      </c>
      <c r="G318" s="104"/>
      <c r="H318" s="17"/>
      <c r="I318" s="106"/>
      <c r="J318" s="107" t="str">
        <f t="shared" si="326"/>
        <v/>
      </c>
      <c r="K318" s="106"/>
      <c r="L318" s="107" t="str">
        <f t="shared" si="327"/>
        <v/>
      </c>
      <c r="M318" s="106"/>
      <c r="N318" s="106"/>
      <c r="O318" s="247"/>
      <c r="P318" s="248"/>
      <c r="Q318" s="248"/>
      <c r="R318" s="259"/>
      <c r="S318" s="296"/>
      <c r="V318" s="60"/>
      <c r="W318" s="58">
        <f>IF(B318="",0,IF(VLOOKUP(B318,'登録データ（女）'!$A$3:$AT$2000,28,FALSE)=1,0,1))</f>
        <v>0</v>
      </c>
      <c r="X318" s="58">
        <f>IF(B318="",1,0)</f>
        <v>1</v>
      </c>
      <c r="Y318" s="58">
        <f>IF(C318="",1,0)</f>
        <v>1</v>
      </c>
      <c r="Z318" s="58">
        <f>IF(D318="",1,0)</f>
        <v>1</v>
      </c>
      <c r="AA318" s="58">
        <f>IF(E318="",1,0)</f>
        <v>1</v>
      </c>
      <c r="AB318" s="58">
        <f>IF(E319="",1,0)</f>
        <v>1</v>
      </c>
      <c r="AC318" s="58">
        <f>SUM(X318:AB318)</f>
        <v>5</v>
      </c>
      <c r="AD318" s="58">
        <f t="shared" ca="1" si="312"/>
        <v>0</v>
      </c>
      <c r="AE318" s="58">
        <f t="shared" si="325"/>
        <v>0</v>
      </c>
      <c r="AF318" s="58" t="str">
        <f>IF(G318="","0",VLOOKUP(G318,'登録データ（男）'!$V$4:$W$23,2,FALSE))</f>
        <v>0</v>
      </c>
      <c r="AG318" s="58" t="str">
        <f t="shared" si="313"/>
        <v>00</v>
      </c>
      <c r="AH318" s="58" t="str">
        <f>IF(G318="","0",IF(OR(RIGHT(G318,1)="m",RIGHT(G318,1)="H",RIGHT(G318,1)="W",RIGHT(G318,1)="C",RIGHT(G318,1)=")"),1,2))</f>
        <v>0</v>
      </c>
      <c r="AI318" s="58" t="str">
        <f t="shared" si="314"/>
        <v>000000</v>
      </c>
      <c r="AJ318" s="58" t="str">
        <f t="shared" ca="1" si="321"/>
        <v/>
      </c>
      <c r="AK318" s="58">
        <f t="shared" si="318"/>
        <v>0</v>
      </c>
      <c r="AL318" s="58" t="str">
        <f>IF(G318="","0",VALUE(VLOOKUP(G318,'登録データ（男）'!$V$4:$X$23,3,FALSE)))</f>
        <v>0</v>
      </c>
      <c r="AM318" s="58">
        <f t="shared" si="315"/>
        <v>0</v>
      </c>
      <c r="AN318" s="58">
        <f t="shared" si="319"/>
        <v>0</v>
      </c>
      <c r="AO318" s="58" t="str">
        <f ca="1">IF(OFFSET(B318,-MOD(ROW(B318),3),0)&lt;&gt;"",IF(RIGHT(G318,1)=")",VALUE(VLOOKUP(OFFSET(B318,-MOD(ROW(B318),3),0),'登録データ（女）'!B318,8,FALSE)),"0"),"0")</f>
        <v>0</v>
      </c>
      <c r="AP318" s="58">
        <f t="shared" ca="1" si="316"/>
        <v>0</v>
      </c>
      <c r="AQ318" s="58" t="str">
        <f t="shared" ref="AQ318" si="367">IF(AR318="","",RANK(AR318,$AR$18:$AR$467,1))</f>
        <v/>
      </c>
      <c r="AR318" s="58" t="str">
        <f>IF(R318="","",B318)</f>
        <v/>
      </c>
      <c r="AS318" s="58" t="str">
        <f t="shared" ref="AS318" si="368">IF(AT318="","",RANK(AT318,$AT$18:$AT$467,1))</f>
        <v/>
      </c>
      <c r="AT318" s="58" t="str">
        <f>IF(S318="","",B318)</f>
        <v/>
      </c>
      <c r="AU318" s="58" t="str">
        <f t="shared" ref="AU318" si="369">IF(AV318="","",RANK(AV318,$AV$18:$AV$467,1))</f>
        <v/>
      </c>
      <c r="AV318" s="58" t="str">
        <f>IF(OR(G318="七種競技",G319="七種競技",G320="七種競技"),B318,"")</f>
        <v/>
      </c>
      <c r="AW318" s="58"/>
      <c r="AX318" s="58">
        <f>B318</f>
        <v>0</v>
      </c>
      <c r="BE318" s="58" t="str">
        <f>IF(B318="","",VLOOKUP(B318,'登録データ（女）'!$A$3:$L$402,8))</f>
        <v/>
      </c>
      <c r="BF318" s="58" t="str">
        <f>IF(B318="","",VLOOKUP(B318,'登録データ（女）'!$A$3:$L$402,11))</f>
        <v/>
      </c>
      <c r="BG318" s="58" t="str">
        <f t="shared" si="320"/>
        <v/>
      </c>
      <c r="BI318" s="58">
        <f t="shared" si="317"/>
        <v>0</v>
      </c>
    </row>
    <row r="319" spans="1:61" ht="18.75" customHeight="1">
      <c r="A319" s="250"/>
      <c r="B319" s="433"/>
      <c r="C319" s="291"/>
      <c r="D319" s="291"/>
      <c r="E319" s="169"/>
      <c r="F319" s="58" t="s">
        <v>122</v>
      </c>
      <c r="G319" s="104"/>
      <c r="H319" s="17"/>
      <c r="I319" s="101"/>
      <c r="J319" s="107" t="str">
        <f t="shared" si="326"/>
        <v/>
      </c>
      <c r="K319" s="106"/>
      <c r="L319" s="107" t="str">
        <f t="shared" si="327"/>
        <v/>
      </c>
      <c r="M319" s="101"/>
      <c r="N319" s="101"/>
      <c r="O319" s="275"/>
      <c r="P319" s="276"/>
      <c r="Q319" s="276"/>
      <c r="R319" s="260"/>
      <c r="S319" s="297"/>
      <c r="V319" s="60"/>
      <c r="W319" s="58"/>
      <c r="X319" s="58"/>
      <c r="Y319" s="58"/>
      <c r="Z319" s="58"/>
      <c r="AA319" s="58"/>
      <c r="AB319" s="58"/>
      <c r="AC319" s="58"/>
      <c r="AD319" s="58">
        <f t="shared" ca="1" si="312"/>
        <v>0</v>
      </c>
      <c r="AE319" s="58">
        <f t="shared" si="325"/>
        <v>0</v>
      </c>
      <c r="AF319" s="58" t="str">
        <f>IF(G319="","0",VLOOKUP(G319,'登録データ（男）'!$V$4:$W$23,2,FALSE))</f>
        <v>0</v>
      </c>
      <c r="AG319" s="58" t="str">
        <f t="shared" si="313"/>
        <v>00</v>
      </c>
      <c r="AH319" s="58" t="str">
        <f>IF(G319="","0",IF(OR(RIGHT(G319,1)="m",RIGHT(G319,1)="H",RIGHT(G319,1)="W",RIGHT(G319,1)="C"),1,2))</f>
        <v>0</v>
      </c>
      <c r="AI319" s="58" t="str">
        <f t="shared" si="314"/>
        <v>000000</v>
      </c>
      <c r="AJ319" s="58" t="str">
        <f t="shared" ca="1" si="321"/>
        <v/>
      </c>
      <c r="AK319" s="58">
        <f t="shared" si="318"/>
        <v>0</v>
      </c>
      <c r="AL319" s="58" t="str">
        <f>IF(G319="","0",VALUE(VLOOKUP(G319,'登録データ（男）'!$V$4:$X$23,3,FALSE)))</f>
        <v>0</v>
      </c>
      <c r="AM319" s="58">
        <f t="shared" si="315"/>
        <v>0</v>
      </c>
      <c r="AN319" s="58">
        <f t="shared" si="319"/>
        <v>0</v>
      </c>
      <c r="AO319" s="58" t="str">
        <f ca="1">IF(OFFSET(B319,-MOD(ROW(B319),3),0)&lt;&gt;"",IF(RIGHT(G319,1)=")",VALUE(VLOOKUP(OFFSET(B319,-MOD(ROW(B319),3),0),'登録データ（女）'!B319,8,FALSE)),"0"),"0")</f>
        <v>0</v>
      </c>
      <c r="AP319" s="58">
        <f t="shared" ca="1" si="316"/>
        <v>0</v>
      </c>
      <c r="AQ319" s="58"/>
      <c r="AR319" s="58"/>
      <c r="AS319" s="58"/>
      <c r="AT319" s="58"/>
      <c r="AU319" s="58"/>
      <c r="AV319" s="58"/>
      <c r="AW319" s="58"/>
      <c r="AX319" s="58"/>
      <c r="BE319" s="58" t="str">
        <f>IF(B319="","",VLOOKUP(B319,'登録データ（女）'!$A$3:$L$402,8))</f>
        <v/>
      </c>
      <c r="BF319" s="58" t="str">
        <f>IF(B319="","",VLOOKUP(B319,'登録データ（女）'!$A$3:$L$402,11))</f>
        <v/>
      </c>
      <c r="BG319" s="58" t="str">
        <f t="shared" si="320"/>
        <v/>
      </c>
      <c r="BI319" s="58">
        <f t="shared" si="317"/>
        <v>0</v>
      </c>
    </row>
    <row r="320" spans="1:61" ht="18" customHeight="1" thickBot="1">
      <c r="A320" s="258"/>
      <c r="B320" s="434"/>
      <c r="C320" s="292"/>
      <c r="D320" s="292"/>
      <c r="E320" s="82" t="s">
        <v>461</v>
      </c>
      <c r="F320" s="78" t="s">
        <v>123</v>
      </c>
      <c r="G320" s="105"/>
      <c r="H320" s="175"/>
      <c r="I320" s="100"/>
      <c r="J320" s="64" t="str">
        <f t="shared" si="326"/>
        <v/>
      </c>
      <c r="K320" s="100"/>
      <c r="L320" s="64" t="str">
        <f t="shared" si="327"/>
        <v/>
      </c>
      <c r="M320" s="100"/>
      <c r="N320" s="100"/>
      <c r="O320" s="429"/>
      <c r="P320" s="430"/>
      <c r="Q320" s="431"/>
      <c r="R320" s="261"/>
      <c r="S320" s="298"/>
      <c r="V320" s="60"/>
      <c r="W320" s="58"/>
      <c r="X320" s="58"/>
      <c r="Y320" s="58"/>
      <c r="Z320" s="58"/>
      <c r="AA320" s="58"/>
      <c r="AB320" s="58"/>
      <c r="AC320" s="58"/>
      <c r="AD320" s="58">
        <f t="shared" ca="1" si="312"/>
        <v>0</v>
      </c>
      <c r="AE320" s="58">
        <f t="shared" si="325"/>
        <v>0</v>
      </c>
      <c r="AF320" s="58" t="str">
        <f>IF(G320="","0",VLOOKUP(G320,'登録データ（男）'!$V$4:$W$23,2,FALSE))</f>
        <v>0</v>
      </c>
      <c r="AG320" s="58" t="str">
        <f t="shared" si="313"/>
        <v>00</v>
      </c>
      <c r="AH320" s="58" t="str">
        <f>IF(G320="","0",IF(OR(RIGHT(G320,1)="m",RIGHT(G320,1)="H",RIGHT(G320,1)="W",RIGHT(G320,1)="C"),1,2))</f>
        <v>0</v>
      </c>
      <c r="AI320" s="58" t="str">
        <f t="shared" si="314"/>
        <v>000000</v>
      </c>
      <c r="AJ320" s="58" t="str">
        <f t="shared" ca="1" si="321"/>
        <v/>
      </c>
      <c r="AK320" s="58">
        <f t="shared" si="318"/>
        <v>0</v>
      </c>
      <c r="AL320" s="58" t="str">
        <f>IF(G320="","0",VALUE(VLOOKUP(G320,'登録データ（男）'!$V$4:$X$23,3,FALSE)))</f>
        <v>0</v>
      </c>
      <c r="AM320" s="58">
        <f t="shared" si="315"/>
        <v>0</v>
      </c>
      <c r="AN320" s="58">
        <f t="shared" si="319"/>
        <v>0</v>
      </c>
      <c r="AO320" s="58" t="str">
        <f ca="1">IF(OFFSET(B320,-MOD(ROW(B320),3),0)&lt;&gt;"",IF(RIGHT(G320,1)=")",VALUE(VLOOKUP(OFFSET(B320,-MOD(ROW(B320),3),0),'登録データ（女）'!B320,8,FALSE)),"0"),"0")</f>
        <v>0</v>
      </c>
      <c r="AP320" s="58">
        <f t="shared" ca="1" si="316"/>
        <v>0</v>
      </c>
      <c r="AQ320" s="58"/>
      <c r="AR320" s="58"/>
      <c r="AS320" s="58"/>
      <c r="AT320" s="58"/>
      <c r="AU320" s="58"/>
      <c r="AV320" s="58"/>
      <c r="AW320" s="58"/>
      <c r="AX320" s="58"/>
      <c r="BE320" s="58" t="str">
        <f>IF(B320="","",VLOOKUP(B320,'登録データ（女）'!$A$3:$L$402,8))</f>
        <v/>
      </c>
      <c r="BF320" s="58" t="str">
        <f>IF(B320="","",VLOOKUP(B320,'登録データ（女）'!$A$3:$L$402,11))</f>
        <v/>
      </c>
      <c r="BG320" s="58" t="str">
        <f t="shared" si="320"/>
        <v/>
      </c>
      <c r="BI320" s="58">
        <f t="shared" si="317"/>
        <v>0</v>
      </c>
    </row>
    <row r="321" spans="1:61" ht="18" customHeight="1" thickTop="1">
      <c r="A321" s="257">
        <v>102</v>
      </c>
      <c r="B321" s="432"/>
      <c r="C321" s="290" t="str">
        <f>IF(B321="","",VLOOKUP(B321,'登録データ（女）'!$A$3:$X$2000,2,FALSE))</f>
        <v/>
      </c>
      <c r="D321" s="290" t="str">
        <f>IF(B321="","",VLOOKUP(B321,'登録データ（女）'!$A$3:$X$2000,3,FALSE))</f>
        <v/>
      </c>
      <c r="E321" s="74" t="str">
        <f>IF(B321="","",VLOOKUP(B321,'登録データ（女）'!$A$3:$X$2000,7,FALSE))</f>
        <v/>
      </c>
      <c r="F321" s="72" t="s">
        <v>121</v>
      </c>
      <c r="G321" s="104"/>
      <c r="H321" s="17"/>
      <c r="I321" s="106"/>
      <c r="J321" s="107" t="str">
        <f t="shared" si="326"/>
        <v/>
      </c>
      <c r="K321" s="106"/>
      <c r="L321" s="107" t="str">
        <f t="shared" si="327"/>
        <v/>
      </c>
      <c r="M321" s="106"/>
      <c r="N321" s="106"/>
      <c r="O321" s="247"/>
      <c r="P321" s="248"/>
      <c r="Q321" s="248"/>
      <c r="R321" s="259"/>
      <c r="S321" s="296"/>
      <c r="V321" s="60"/>
      <c r="W321" s="58">
        <f>IF(B321="",0,IF(VLOOKUP(B321,'登録データ（女）'!$A$3:$AT$2000,28,FALSE)=1,0,1))</f>
        <v>0</v>
      </c>
      <c r="X321" s="58">
        <f>IF(B321="",1,0)</f>
        <v>1</v>
      </c>
      <c r="Y321" s="58">
        <f>IF(C321="",1,0)</f>
        <v>1</v>
      </c>
      <c r="Z321" s="58">
        <f>IF(D321="",1,0)</f>
        <v>1</v>
      </c>
      <c r="AA321" s="58">
        <f>IF(E321="",1,0)</f>
        <v>1</v>
      </c>
      <c r="AB321" s="58">
        <f>IF(E322="",1,0)</f>
        <v>1</v>
      </c>
      <c r="AC321" s="58">
        <f>SUM(X321:AB321)</f>
        <v>5</v>
      </c>
      <c r="AD321" s="58">
        <f t="shared" ca="1" si="312"/>
        <v>0</v>
      </c>
      <c r="AE321" s="58">
        <f t="shared" si="325"/>
        <v>0</v>
      </c>
      <c r="AF321" s="58" t="str">
        <f>IF(G321="","0",VLOOKUP(G321,'登録データ（男）'!$V$4:$W$23,2,FALSE))</f>
        <v>0</v>
      </c>
      <c r="AG321" s="58" t="str">
        <f t="shared" si="313"/>
        <v>00</v>
      </c>
      <c r="AH321" s="58" t="str">
        <f>IF(G321="","0",IF(OR(RIGHT(G321,1)="m",RIGHT(G321,1)="H",RIGHT(G321,1)="W",RIGHT(G321,1)="C",RIGHT(G321,1)=")"),1,2))</f>
        <v>0</v>
      </c>
      <c r="AI321" s="58" t="str">
        <f t="shared" si="314"/>
        <v>000000</v>
      </c>
      <c r="AJ321" s="58" t="str">
        <f t="shared" ca="1" si="321"/>
        <v/>
      </c>
      <c r="AK321" s="58">
        <f t="shared" si="318"/>
        <v>0</v>
      </c>
      <c r="AL321" s="58" t="str">
        <f>IF(G321="","0",VALUE(VLOOKUP(G321,'登録データ（男）'!$V$4:$X$23,3,FALSE)))</f>
        <v>0</v>
      </c>
      <c r="AM321" s="58">
        <f t="shared" si="315"/>
        <v>0</v>
      </c>
      <c r="AN321" s="58">
        <f t="shared" si="319"/>
        <v>0</v>
      </c>
      <c r="AO321" s="58" t="str">
        <f ca="1">IF(OFFSET(B321,-MOD(ROW(B321),3),0)&lt;&gt;"",IF(RIGHT(G321,1)=")",VALUE(VLOOKUP(OFFSET(B321,-MOD(ROW(B321),3),0),'登録データ（女）'!B321,8,FALSE)),"0"),"0")</f>
        <v>0</v>
      </c>
      <c r="AP321" s="58">
        <f t="shared" ca="1" si="316"/>
        <v>0</v>
      </c>
      <c r="AQ321" s="58" t="str">
        <f t="shared" ref="AQ321" si="370">IF(AR321="","",RANK(AR321,$AR$18:$AR$467,1))</f>
        <v/>
      </c>
      <c r="AR321" s="58" t="str">
        <f>IF(R321="","",B321)</f>
        <v/>
      </c>
      <c r="AS321" s="58" t="str">
        <f t="shared" ref="AS321" si="371">IF(AT321="","",RANK(AT321,$AT$18:$AT$467,1))</f>
        <v/>
      </c>
      <c r="AT321" s="58" t="str">
        <f>IF(S321="","",B321)</f>
        <v/>
      </c>
      <c r="AU321" s="58" t="str">
        <f t="shared" ref="AU321" si="372">IF(AV321="","",RANK(AV321,$AV$18:$AV$467,1))</f>
        <v/>
      </c>
      <c r="AV321" s="58" t="str">
        <f>IF(OR(G321="七種競技",G322="七種競技",G323="七種競技"),B321,"")</f>
        <v/>
      </c>
      <c r="AW321" s="58"/>
      <c r="AX321" s="58">
        <f>B321</f>
        <v>0</v>
      </c>
      <c r="BE321" s="58" t="str">
        <f>IF(B321="","",VLOOKUP(B321,'登録データ（女）'!$A$3:$L$402,8))</f>
        <v/>
      </c>
      <c r="BF321" s="58" t="str">
        <f>IF(B321="","",VLOOKUP(B321,'登録データ（女）'!$A$3:$L$402,11))</f>
        <v/>
      </c>
      <c r="BG321" s="58" t="str">
        <f t="shared" si="320"/>
        <v/>
      </c>
      <c r="BI321" s="58">
        <f t="shared" si="317"/>
        <v>0</v>
      </c>
    </row>
    <row r="322" spans="1:61" ht="18" customHeight="1">
      <c r="A322" s="250"/>
      <c r="B322" s="433"/>
      <c r="C322" s="291"/>
      <c r="D322" s="291"/>
      <c r="E322" s="169"/>
      <c r="F322" s="58" t="s">
        <v>122</v>
      </c>
      <c r="G322" s="104"/>
      <c r="H322" s="17"/>
      <c r="I322" s="101"/>
      <c r="J322" s="107" t="str">
        <f t="shared" si="326"/>
        <v/>
      </c>
      <c r="K322" s="106"/>
      <c r="L322" s="107" t="str">
        <f t="shared" si="327"/>
        <v/>
      </c>
      <c r="M322" s="101"/>
      <c r="N322" s="101"/>
      <c r="O322" s="275"/>
      <c r="P322" s="276"/>
      <c r="Q322" s="276"/>
      <c r="R322" s="260"/>
      <c r="S322" s="297"/>
      <c r="V322" s="60"/>
      <c r="W322" s="58"/>
      <c r="X322" s="58"/>
      <c r="Y322" s="58"/>
      <c r="Z322" s="58"/>
      <c r="AA322" s="58"/>
      <c r="AB322" s="58"/>
      <c r="AC322" s="58"/>
      <c r="AD322" s="58">
        <f t="shared" ca="1" si="312"/>
        <v>0</v>
      </c>
      <c r="AE322" s="58">
        <f t="shared" si="325"/>
        <v>0</v>
      </c>
      <c r="AF322" s="58" t="str">
        <f>IF(G322="","0",VLOOKUP(G322,'登録データ（男）'!$V$4:$W$23,2,FALSE))</f>
        <v>0</v>
      </c>
      <c r="AG322" s="58" t="str">
        <f t="shared" si="313"/>
        <v>00</v>
      </c>
      <c r="AH322" s="58" t="str">
        <f>IF(G322="","0",IF(OR(RIGHT(G322,1)="m",RIGHT(G322,1)="H",RIGHT(G322,1)="W",RIGHT(G322,1)="C"),1,2))</f>
        <v>0</v>
      </c>
      <c r="AI322" s="58" t="str">
        <f t="shared" si="314"/>
        <v>000000</v>
      </c>
      <c r="AJ322" s="58" t="str">
        <f t="shared" ca="1" si="321"/>
        <v/>
      </c>
      <c r="AK322" s="58">
        <f t="shared" si="318"/>
        <v>0</v>
      </c>
      <c r="AL322" s="58" t="str">
        <f>IF(G322="","0",VALUE(VLOOKUP(G322,'登録データ（男）'!$V$4:$X$23,3,FALSE)))</f>
        <v>0</v>
      </c>
      <c r="AM322" s="58">
        <f t="shared" si="315"/>
        <v>0</v>
      </c>
      <c r="AN322" s="58">
        <f t="shared" si="319"/>
        <v>0</v>
      </c>
      <c r="AO322" s="58" t="str">
        <f ca="1">IF(OFFSET(B322,-MOD(ROW(B322),3),0)&lt;&gt;"",IF(RIGHT(G322,1)=")",VALUE(VLOOKUP(OFFSET(B322,-MOD(ROW(B322),3),0),'登録データ（女）'!B322,8,FALSE)),"0"),"0")</f>
        <v>0</v>
      </c>
      <c r="AP322" s="58">
        <f t="shared" ca="1" si="316"/>
        <v>0</v>
      </c>
      <c r="AQ322" s="58"/>
      <c r="AR322" s="58"/>
      <c r="AS322" s="58"/>
      <c r="AT322" s="58"/>
      <c r="AU322" s="58"/>
      <c r="AV322" s="58"/>
      <c r="AW322" s="58"/>
      <c r="AX322" s="58"/>
      <c r="BE322" s="58" t="str">
        <f>IF(B322="","",VLOOKUP(B322,'登録データ（女）'!$A$3:$L$402,8))</f>
        <v/>
      </c>
      <c r="BF322" s="58" t="str">
        <f>IF(B322="","",VLOOKUP(B322,'登録データ（女）'!$A$3:$L$402,11))</f>
        <v/>
      </c>
      <c r="BG322" s="58" t="str">
        <f t="shared" si="320"/>
        <v/>
      </c>
      <c r="BI322" s="58">
        <f t="shared" si="317"/>
        <v>0</v>
      </c>
    </row>
    <row r="323" spans="1:61" ht="18.75" customHeight="1" thickBot="1">
      <c r="A323" s="258"/>
      <c r="B323" s="434"/>
      <c r="C323" s="292"/>
      <c r="D323" s="292"/>
      <c r="E323" s="82" t="s">
        <v>461</v>
      </c>
      <c r="F323" s="78" t="s">
        <v>123</v>
      </c>
      <c r="G323" s="105"/>
      <c r="H323" s="175"/>
      <c r="I323" s="100"/>
      <c r="J323" s="64" t="str">
        <f t="shared" si="326"/>
        <v/>
      </c>
      <c r="K323" s="100"/>
      <c r="L323" s="64" t="str">
        <f t="shared" si="327"/>
        <v/>
      </c>
      <c r="M323" s="100"/>
      <c r="N323" s="100"/>
      <c r="O323" s="429"/>
      <c r="P323" s="430"/>
      <c r="Q323" s="431"/>
      <c r="R323" s="261"/>
      <c r="S323" s="298"/>
      <c r="V323" s="60"/>
      <c r="W323" s="58"/>
      <c r="X323" s="58"/>
      <c r="Y323" s="58"/>
      <c r="Z323" s="58"/>
      <c r="AA323" s="58"/>
      <c r="AB323" s="58"/>
      <c r="AC323" s="58"/>
      <c r="AD323" s="58">
        <f t="shared" ca="1" si="312"/>
        <v>0</v>
      </c>
      <c r="AE323" s="58">
        <f t="shared" si="325"/>
        <v>0</v>
      </c>
      <c r="AF323" s="58" t="str">
        <f>IF(G323="","0",VLOOKUP(G323,'登録データ（男）'!$V$4:$W$23,2,FALSE))</f>
        <v>0</v>
      </c>
      <c r="AG323" s="58" t="str">
        <f t="shared" si="313"/>
        <v>00</v>
      </c>
      <c r="AH323" s="58" t="str">
        <f>IF(G323="","0",IF(OR(RIGHT(G323,1)="m",RIGHT(G323,1)="H",RIGHT(G323,1)="W",RIGHT(G323,1)="C"),1,2))</f>
        <v>0</v>
      </c>
      <c r="AI323" s="58" t="str">
        <f t="shared" si="314"/>
        <v>000000</v>
      </c>
      <c r="AJ323" s="58" t="str">
        <f t="shared" ca="1" si="321"/>
        <v/>
      </c>
      <c r="AK323" s="58">
        <f t="shared" si="318"/>
        <v>0</v>
      </c>
      <c r="AL323" s="58" t="str">
        <f>IF(G323="","0",VALUE(VLOOKUP(G323,'登録データ（男）'!$V$4:$X$23,3,FALSE)))</f>
        <v>0</v>
      </c>
      <c r="AM323" s="58">
        <f t="shared" si="315"/>
        <v>0</v>
      </c>
      <c r="AN323" s="58">
        <f t="shared" si="319"/>
        <v>0</v>
      </c>
      <c r="AO323" s="58" t="str">
        <f ca="1">IF(OFFSET(B323,-MOD(ROW(B323),3),0)&lt;&gt;"",IF(RIGHT(G323,1)=")",VALUE(VLOOKUP(OFFSET(B323,-MOD(ROW(B323),3),0),'登録データ（女）'!B323,8,FALSE)),"0"),"0")</f>
        <v>0</v>
      </c>
      <c r="AP323" s="58">
        <f t="shared" ca="1" si="316"/>
        <v>0</v>
      </c>
      <c r="AQ323" s="58"/>
      <c r="AR323" s="58"/>
      <c r="AS323" s="58"/>
      <c r="AT323" s="58"/>
      <c r="AU323" s="58"/>
      <c r="AV323" s="58"/>
      <c r="AW323" s="58"/>
      <c r="AX323" s="58"/>
      <c r="BE323" s="58" t="str">
        <f>IF(B323="","",VLOOKUP(B323,'登録データ（女）'!$A$3:$L$402,8))</f>
        <v/>
      </c>
      <c r="BF323" s="58" t="str">
        <f>IF(B323="","",VLOOKUP(B323,'登録データ（女）'!$A$3:$L$402,11))</f>
        <v/>
      </c>
      <c r="BG323" s="58" t="str">
        <f t="shared" si="320"/>
        <v/>
      </c>
      <c r="BI323" s="58">
        <f t="shared" si="317"/>
        <v>0</v>
      </c>
    </row>
    <row r="324" spans="1:61" ht="18" customHeight="1" thickTop="1">
      <c r="A324" s="257">
        <v>103</v>
      </c>
      <c r="B324" s="432"/>
      <c r="C324" s="290" t="str">
        <f>IF(B324="","",VLOOKUP(B324,'登録データ（女）'!$A$3:$X$2000,2,FALSE))</f>
        <v/>
      </c>
      <c r="D324" s="290" t="str">
        <f>IF(B324="","",VLOOKUP(B324,'登録データ（女）'!$A$3:$X$2000,3,FALSE))</f>
        <v/>
      </c>
      <c r="E324" s="74" t="str">
        <f>IF(B324="","",VLOOKUP(B324,'登録データ（女）'!$A$3:$X$2000,7,FALSE))</f>
        <v/>
      </c>
      <c r="F324" s="72" t="s">
        <v>121</v>
      </c>
      <c r="G324" s="104"/>
      <c r="H324" s="17"/>
      <c r="I324" s="106"/>
      <c r="J324" s="107" t="str">
        <f t="shared" si="326"/>
        <v/>
      </c>
      <c r="K324" s="106"/>
      <c r="L324" s="107" t="str">
        <f t="shared" si="327"/>
        <v/>
      </c>
      <c r="M324" s="106"/>
      <c r="N324" s="106"/>
      <c r="O324" s="247"/>
      <c r="P324" s="248"/>
      <c r="Q324" s="248"/>
      <c r="R324" s="259"/>
      <c r="S324" s="296"/>
      <c r="V324" s="60"/>
      <c r="W324" s="58">
        <f>IF(B324="",0,IF(VLOOKUP(B324,'登録データ（女）'!$A$3:$AT$2000,28,FALSE)=1,0,1))</f>
        <v>0</v>
      </c>
      <c r="X324" s="58">
        <f>IF(B324="",1,0)</f>
        <v>1</v>
      </c>
      <c r="Y324" s="58">
        <f>IF(C324="",1,0)</f>
        <v>1</v>
      </c>
      <c r="Z324" s="58">
        <f>IF(D324="",1,0)</f>
        <v>1</v>
      </c>
      <c r="AA324" s="58">
        <f>IF(E324="",1,0)</f>
        <v>1</v>
      </c>
      <c r="AB324" s="58">
        <f>IF(E325="",1,0)</f>
        <v>1</v>
      </c>
      <c r="AC324" s="58">
        <f>SUM(X324:AB324)</f>
        <v>5</v>
      </c>
      <c r="AD324" s="58">
        <f t="shared" ca="1" si="312"/>
        <v>0</v>
      </c>
      <c r="AE324" s="58">
        <f t="shared" si="325"/>
        <v>0</v>
      </c>
      <c r="AF324" s="58" t="str">
        <f>IF(G324="","0",VLOOKUP(G324,'登録データ（男）'!$V$4:$W$23,2,FALSE))</f>
        <v>0</v>
      </c>
      <c r="AG324" s="58" t="str">
        <f t="shared" si="313"/>
        <v>00</v>
      </c>
      <c r="AH324" s="58" t="str">
        <f>IF(G324="","0",IF(OR(RIGHT(G324,1)="m",RIGHT(G324,1)="H",RIGHT(G324,1)="W",RIGHT(G324,1)="C",RIGHT(G324,1)=")"),1,2))</f>
        <v>0</v>
      </c>
      <c r="AI324" s="58" t="str">
        <f t="shared" si="314"/>
        <v>000000</v>
      </c>
      <c r="AJ324" s="58" t="str">
        <f t="shared" ca="1" si="321"/>
        <v/>
      </c>
      <c r="AK324" s="58">
        <f t="shared" si="318"/>
        <v>0</v>
      </c>
      <c r="AL324" s="58" t="str">
        <f>IF(G324="","0",VALUE(VLOOKUP(G324,'登録データ（男）'!$V$4:$X$23,3,FALSE)))</f>
        <v>0</v>
      </c>
      <c r="AM324" s="58">
        <f t="shared" si="315"/>
        <v>0</v>
      </c>
      <c r="AN324" s="58">
        <f t="shared" si="319"/>
        <v>0</v>
      </c>
      <c r="AO324" s="58" t="str">
        <f ca="1">IF(OFFSET(B324,-MOD(ROW(B324),3),0)&lt;&gt;"",IF(RIGHT(G324,1)=")",VALUE(VLOOKUP(OFFSET(B324,-MOD(ROW(B324),3),0),'登録データ（女）'!B324,8,FALSE)),"0"),"0")</f>
        <v>0</v>
      </c>
      <c r="AP324" s="58">
        <f t="shared" ca="1" si="316"/>
        <v>0</v>
      </c>
      <c r="AQ324" s="58" t="str">
        <f t="shared" ref="AQ324" si="373">IF(AR324="","",RANK(AR324,$AR$18:$AR$467,1))</f>
        <v/>
      </c>
      <c r="AR324" s="58" t="str">
        <f>IF(R324="","",B324)</f>
        <v/>
      </c>
      <c r="AS324" s="58" t="str">
        <f t="shared" ref="AS324" si="374">IF(AT324="","",RANK(AT324,$AT$18:$AT$467,1))</f>
        <v/>
      </c>
      <c r="AT324" s="58" t="str">
        <f>IF(S324="","",B324)</f>
        <v/>
      </c>
      <c r="AU324" s="58" t="str">
        <f t="shared" ref="AU324" si="375">IF(AV324="","",RANK(AV324,$AV$18:$AV$467,1))</f>
        <v/>
      </c>
      <c r="AV324" s="58" t="str">
        <f>IF(OR(G324="七種競技",G325="七種競技",G326="七種競技"),B324,"")</f>
        <v/>
      </c>
      <c r="AW324" s="58"/>
      <c r="AX324" s="58">
        <f>B324</f>
        <v>0</v>
      </c>
      <c r="BE324" s="58" t="str">
        <f>IF(B324="","",VLOOKUP(B324,'登録データ（女）'!$A$3:$L$402,8))</f>
        <v/>
      </c>
      <c r="BF324" s="58" t="str">
        <f>IF(B324="","",VLOOKUP(B324,'登録データ（女）'!$A$3:$L$402,11))</f>
        <v/>
      </c>
      <c r="BG324" s="58" t="str">
        <f t="shared" si="320"/>
        <v/>
      </c>
      <c r="BI324" s="58">
        <f t="shared" si="317"/>
        <v>0</v>
      </c>
    </row>
    <row r="325" spans="1:61" ht="18" customHeight="1">
      <c r="A325" s="250"/>
      <c r="B325" s="433"/>
      <c r="C325" s="291"/>
      <c r="D325" s="291"/>
      <c r="E325" s="169"/>
      <c r="F325" s="58" t="s">
        <v>122</v>
      </c>
      <c r="G325" s="104"/>
      <c r="H325" s="17"/>
      <c r="I325" s="101"/>
      <c r="J325" s="107" t="str">
        <f t="shared" si="326"/>
        <v/>
      </c>
      <c r="K325" s="106"/>
      <c r="L325" s="107" t="str">
        <f t="shared" si="327"/>
        <v/>
      </c>
      <c r="M325" s="101"/>
      <c r="N325" s="101"/>
      <c r="O325" s="275"/>
      <c r="P325" s="276"/>
      <c r="Q325" s="276"/>
      <c r="R325" s="260"/>
      <c r="S325" s="297"/>
      <c r="V325" s="60"/>
      <c r="W325" s="58"/>
      <c r="X325" s="58"/>
      <c r="Y325" s="58"/>
      <c r="Z325" s="58"/>
      <c r="AA325" s="58"/>
      <c r="AB325" s="58"/>
      <c r="AC325" s="58"/>
      <c r="AD325" s="58">
        <f t="shared" ca="1" si="312"/>
        <v>0</v>
      </c>
      <c r="AE325" s="58">
        <f t="shared" si="325"/>
        <v>0</v>
      </c>
      <c r="AF325" s="58" t="str">
        <f>IF(G325="","0",VLOOKUP(G325,'登録データ（男）'!$V$4:$W$23,2,FALSE))</f>
        <v>0</v>
      </c>
      <c r="AG325" s="58" t="str">
        <f t="shared" si="313"/>
        <v>00</v>
      </c>
      <c r="AH325" s="58" t="str">
        <f>IF(G325="","0",IF(OR(RIGHT(G325,1)="m",RIGHT(G325,1)="H",RIGHT(G325,1)="W",RIGHT(G325,1)="C"),1,2))</f>
        <v>0</v>
      </c>
      <c r="AI325" s="58" t="str">
        <f t="shared" si="314"/>
        <v>000000</v>
      </c>
      <c r="AJ325" s="58" t="str">
        <f t="shared" ca="1" si="321"/>
        <v/>
      </c>
      <c r="AK325" s="58">
        <f t="shared" si="318"/>
        <v>0</v>
      </c>
      <c r="AL325" s="58" t="str">
        <f>IF(G325="","0",VALUE(VLOOKUP(G325,'登録データ（男）'!$V$4:$X$23,3,FALSE)))</f>
        <v>0</v>
      </c>
      <c r="AM325" s="58">
        <f t="shared" si="315"/>
        <v>0</v>
      </c>
      <c r="AN325" s="58">
        <f t="shared" si="319"/>
        <v>0</v>
      </c>
      <c r="AO325" s="58" t="str">
        <f ca="1">IF(OFFSET(B325,-MOD(ROW(B325),3),0)&lt;&gt;"",IF(RIGHT(G325,1)=")",VALUE(VLOOKUP(OFFSET(B325,-MOD(ROW(B325),3),0),'登録データ（女）'!B325,8,FALSE)),"0"),"0")</f>
        <v>0</v>
      </c>
      <c r="AP325" s="58">
        <f t="shared" ca="1" si="316"/>
        <v>0</v>
      </c>
      <c r="AQ325" s="58"/>
      <c r="AR325" s="58"/>
      <c r="AS325" s="58"/>
      <c r="AT325" s="58"/>
      <c r="AU325" s="58"/>
      <c r="AV325" s="58"/>
      <c r="AW325" s="58"/>
      <c r="AX325" s="58"/>
      <c r="BE325" s="58" t="str">
        <f>IF(B325="","",VLOOKUP(B325,'登録データ（女）'!$A$3:$L$402,8))</f>
        <v/>
      </c>
      <c r="BF325" s="58" t="str">
        <f>IF(B325="","",VLOOKUP(B325,'登録データ（女）'!$A$3:$L$402,11))</f>
        <v/>
      </c>
      <c r="BG325" s="58" t="str">
        <f t="shared" si="320"/>
        <v/>
      </c>
      <c r="BI325" s="58">
        <f t="shared" si="317"/>
        <v>0</v>
      </c>
    </row>
    <row r="326" spans="1:61" ht="18" customHeight="1" thickBot="1">
      <c r="A326" s="258"/>
      <c r="B326" s="434"/>
      <c r="C326" s="292"/>
      <c r="D326" s="292"/>
      <c r="E326" s="82" t="s">
        <v>461</v>
      </c>
      <c r="F326" s="78" t="s">
        <v>123</v>
      </c>
      <c r="G326" s="105"/>
      <c r="H326" s="175"/>
      <c r="I326" s="100"/>
      <c r="J326" s="64" t="str">
        <f t="shared" ref="J326:J341" si="376">IF(G326="","",IF(AH326=2,"","分"))</f>
        <v/>
      </c>
      <c r="K326" s="100"/>
      <c r="L326" s="64" t="str">
        <f t="shared" ref="L326:L341" si="377">IF(OR(G326="",G326="七種競技"),"",IF(AH326=2,"m","秒"))</f>
        <v/>
      </c>
      <c r="M326" s="100"/>
      <c r="N326" s="100"/>
      <c r="O326" s="429"/>
      <c r="P326" s="430"/>
      <c r="Q326" s="431"/>
      <c r="R326" s="261"/>
      <c r="S326" s="298"/>
      <c r="V326" s="60"/>
      <c r="W326" s="58"/>
      <c r="X326" s="58"/>
      <c r="Y326" s="58"/>
      <c r="Z326" s="58"/>
      <c r="AA326" s="58"/>
      <c r="AB326" s="58"/>
      <c r="AC326" s="58"/>
      <c r="AD326" s="58">
        <f t="shared" ca="1" si="312"/>
        <v>0</v>
      </c>
      <c r="AE326" s="58">
        <f t="shared" si="325"/>
        <v>0</v>
      </c>
      <c r="AF326" s="58" t="str">
        <f>IF(G326="","0",VLOOKUP(G326,'登録データ（男）'!$V$4:$W$23,2,FALSE))</f>
        <v>0</v>
      </c>
      <c r="AG326" s="58" t="str">
        <f t="shared" si="313"/>
        <v>00</v>
      </c>
      <c r="AH326" s="58" t="str">
        <f>IF(G326="","0",IF(OR(RIGHT(G326,1)="m",RIGHT(G326,1)="H",RIGHT(G326,1)="W",RIGHT(G326,1)="C"),1,2))</f>
        <v>0</v>
      </c>
      <c r="AI326" s="58" t="str">
        <f t="shared" si="314"/>
        <v>000000</v>
      </c>
      <c r="AJ326" s="58" t="str">
        <f t="shared" ca="1" si="321"/>
        <v/>
      </c>
      <c r="AK326" s="58">
        <f t="shared" si="318"/>
        <v>0</v>
      </c>
      <c r="AL326" s="58" t="str">
        <f>IF(G326="","0",VALUE(VLOOKUP(G326,'登録データ（男）'!$V$4:$X$23,3,FALSE)))</f>
        <v>0</v>
      </c>
      <c r="AM326" s="58">
        <f t="shared" si="315"/>
        <v>0</v>
      </c>
      <c r="AN326" s="58">
        <f t="shared" si="319"/>
        <v>0</v>
      </c>
      <c r="AO326" s="58" t="str">
        <f ca="1">IF(OFFSET(B326,-MOD(ROW(B326),3),0)&lt;&gt;"",IF(RIGHT(G326,1)=")",VALUE(VLOOKUP(OFFSET(B326,-MOD(ROW(B326),3),0),'登録データ（女）'!B326,8,FALSE)),"0"),"0")</f>
        <v>0</v>
      </c>
      <c r="AP326" s="58">
        <f t="shared" ca="1" si="316"/>
        <v>0</v>
      </c>
      <c r="AQ326" s="58"/>
      <c r="AR326" s="58"/>
      <c r="AS326" s="58"/>
      <c r="AT326" s="58"/>
      <c r="AU326" s="58"/>
      <c r="AV326" s="58"/>
      <c r="AW326" s="58"/>
      <c r="AX326" s="58"/>
      <c r="BE326" s="58" t="str">
        <f>IF(B326="","",VLOOKUP(B326,'登録データ（女）'!$A$3:$L$402,8))</f>
        <v/>
      </c>
      <c r="BF326" s="58" t="str">
        <f>IF(B326="","",VLOOKUP(B326,'登録データ（女）'!$A$3:$L$402,11))</f>
        <v/>
      </c>
      <c r="BG326" s="58" t="str">
        <f t="shared" si="320"/>
        <v/>
      </c>
      <c r="BI326" s="58">
        <f t="shared" si="317"/>
        <v>0</v>
      </c>
    </row>
    <row r="327" spans="1:61" ht="18" customHeight="1" thickTop="1">
      <c r="A327" s="257">
        <v>104</v>
      </c>
      <c r="B327" s="432"/>
      <c r="C327" s="290" t="str">
        <f>IF(B327="","",VLOOKUP(B327,'登録データ（女）'!$A$3:$X$2000,2,FALSE))</f>
        <v/>
      </c>
      <c r="D327" s="290" t="str">
        <f>IF(B327="","",VLOOKUP(B327,'登録データ（女）'!$A$3:$X$2000,3,FALSE))</f>
        <v/>
      </c>
      <c r="E327" s="74" t="str">
        <f>IF(B327="","",VLOOKUP(B327,'登録データ（女）'!$A$3:$X$2000,7,FALSE))</f>
        <v/>
      </c>
      <c r="F327" s="72" t="s">
        <v>121</v>
      </c>
      <c r="G327" s="104"/>
      <c r="H327" s="17"/>
      <c r="I327" s="106"/>
      <c r="J327" s="107" t="str">
        <f t="shared" si="376"/>
        <v/>
      </c>
      <c r="K327" s="106"/>
      <c r="L327" s="107" t="str">
        <f t="shared" si="377"/>
        <v/>
      </c>
      <c r="M327" s="106"/>
      <c r="N327" s="106"/>
      <c r="O327" s="247"/>
      <c r="P327" s="248"/>
      <c r="Q327" s="248"/>
      <c r="R327" s="259"/>
      <c r="S327" s="296"/>
      <c r="V327" s="60"/>
      <c r="W327" s="58">
        <f>IF(B327="",0,IF(VLOOKUP(B327,'登録データ（女）'!$A$3:$AT$2000,28,FALSE)=1,0,1))</f>
        <v>0</v>
      </c>
      <c r="X327" s="58">
        <f>IF(B327="",1,0)</f>
        <v>1</v>
      </c>
      <c r="Y327" s="58">
        <f>IF(C327="",1,0)</f>
        <v>1</v>
      </c>
      <c r="Z327" s="58">
        <f>IF(D327="",1,0)</f>
        <v>1</v>
      </c>
      <c r="AA327" s="58">
        <f>IF(E327="",1,0)</f>
        <v>1</v>
      </c>
      <c r="AB327" s="58">
        <f>IF(E328="",1,0)</f>
        <v>1</v>
      </c>
      <c r="AC327" s="58">
        <f>SUM(X327:AB327)</f>
        <v>5</v>
      </c>
      <c r="AD327" s="58">
        <f t="shared" ca="1" si="312"/>
        <v>0</v>
      </c>
      <c r="AE327" s="58">
        <f t="shared" si="325"/>
        <v>0</v>
      </c>
      <c r="AF327" s="58" t="str">
        <f>IF(G327="","0",VLOOKUP(G327,'登録データ（男）'!$V$4:$W$23,2,FALSE))</f>
        <v>0</v>
      </c>
      <c r="AG327" s="58" t="str">
        <f t="shared" si="313"/>
        <v>00</v>
      </c>
      <c r="AH327" s="58" t="str">
        <f>IF(G327="","0",IF(OR(RIGHT(G327,1)="m",RIGHT(G327,1)="H",RIGHT(G327,1)="W",RIGHT(G327,1)="C",RIGHT(G327,1)=")"),1,2))</f>
        <v>0</v>
      </c>
      <c r="AI327" s="58" t="str">
        <f t="shared" si="314"/>
        <v>000000</v>
      </c>
      <c r="AJ327" s="58" t="str">
        <f t="shared" ca="1" si="321"/>
        <v/>
      </c>
      <c r="AK327" s="58">
        <f t="shared" si="318"/>
        <v>0</v>
      </c>
      <c r="AL327" s="58" t="str">
        <f>IF(G327="","0",VALUE(VLOOKUP(G327,'登録データ（男）'!$V$4:$X$23,3,FALSE)))</f>
        <v>0</v>
      </c>
      <c r="AM327" s="58">
        <f t="shared" si="315"/>
        <v>0</v>
      </c>
      <c r="AN327" s="58">
        <f t="shared" si="319"/>
        <v>0</v>
      </c>
      <c r="AO327" s="58" t="str">
        <f ca="1">IF(OFFSET(B327,-MOD(ROW(B327),3),0)&lt;&gt;"",IF(RIGHT(G327,1)=")",VALUE(VLOOKUP(OFFSET(B327,-MOD(ROW(B327),3),0),'登録データ（女）'!B327,8,FALSE)),"0"),"0")</f>
        <v>0</v>
      </c>
      <c r="AP327" s="58">
        <f t="shared" ca="1" si="316"/>
        <v>0</v>
      </c>
      <c r="AQ327" s="58" t="str">
        <f t="shared" ref="AQ327" si="378">IF(AR327="","",RANK(AR327,$AR$18:$AR$467,1))</f>
        <v/>
      </c>
      <c r="AR327" s="58" t="str">
        <f>IF(R327="","",B327)</f>
        <v/>
      </c>
      <c r="AS327" s="58" t="str">
        <f t="shared" ref="AS327" si="379">IF(AT327="","",RANK(AT327,$AT$18:$AT$467,1))</f>
        <v/>
      </c>
      <c r="AT327" s="58" t="str">
        <f>IF(S327="","",B327)</f>
        <v/>
      </c>
      <c r="AU327" s="58" t="str">
        <f t="shared" ref="AU327" si="380">IF(AV327="","",RANK(AV327,$AV$18:$AV$467,1))</f>
        <v/>
      </c>
      <c r="AV327" s="58" t="str">
        <f>IF(OR(G327="七種競技",G328="七種競技",G329="七種競技"),B327,"")</f>
        <v/>
      </c>
      <c r="AW327" s="58"/>
      <c r="AX327" s="58">
        <f>B327</f>
        <v>0</v>
      </c>
      <c r="BE327" s="58" t="str">
        <f>IF(B327="","",VLOOKUP(B327,'登録データ（女）'!$A$3:$L$402,8))</f>
        <v/>
      </c>
      <c r="BF327" s="58" t="str">
        <f>IF(B327="","",VLOOKUP(B327,'登録データ（女）'!$A$3:$L$402,11))</f>
        <v/>
      </c>
      <c r="BG327" s="58" t="str">
        <f t="shared" si="320"/>
        <v/>
      </c>
      <c r="BI327" s="58">
        <f t="shared" si="317"/>
        <v>0</v>
      </c>
    </row>
    <row r="328" spans="1:61" ht="18" customHeight="1">
      <c r="A328" s="250"/>
      <c r="B328" s="433"/>
      <c r="C328" s="291"/>
      <c r="D328" s="291"/>
      <c r="E328" s="169"/>
      <c r="F328" s="58" t="s">
        <v>122</v>
      </c>
      <c r="G328" s="104"/>
      <c r="H328" s="17"/>
      <c r="I328" s="101"/>
      <c r="J328" s="107" t="str">
        <f t="shared" si="376"/>
        <v/>
      </c>
      <c r="K328" s="106"/>
      <c r="L328" s="107" t="str">
        <f t="shared" si="377"/>
        <v/>
      </c>
      <c r="M328" s="101"/>
      <c r="N328" s="101"/>
      <c r="O328" s="275"/>
      <c r="P328" s="276"/>
      <c r="Q328" s="276"/>
      <c r="R328" s="260"/>
      <c r="S328" s="297"/>
      <c r="V328" s="60"/>
      <c r="W328" s="58"/>
      <c r="X328" s="58"/>
      <c r="Y328" s="58"/>
      <c r="Z328" s="58"/>
      <c r="AA328" s="58"/>
      <c r="AB328" s="58"/>
      <c r="AC328" s="58"/>
      <c r="AD328" s="58">
        <f t="shared" ca="1" si="312"/>
        <v>0</v>
      </c>
      <c r="AE328" s="58">
        <f t="shared" si="325"/>
        <v>0</v>
      </c>
      <c r="AF328" s="58" t="str">
        <f>IF(G328="","0",VLOOKUP(G328,'登録データ（男）'!$V$4:$W$23,2,FALSE))</f>
        <v>0</v>
      </c>
      <c r="AG328" s="58" t="str">
        <f t="shared" si="313"/>
        <v>00</v>
      </c>
      <c r="AH328" s="58" t="str">
        <f>IF(G328="","0",IF(OR(RIGHT(G328,1)="m",RIGHT(G328,1)="H",RIGHT(G328,1)="W",RIGHT(G328,1)="C"),1,2))</f>
        <v>0</v>
      </c>
      <c r="AI328" s="58" t="str">
        <f t="shared" si="314"/>
        <v>000000</v>
      </c>
      <c r="AJ328" s="58" t="str">
        <f t="shared" ca="1" si="321"/>
        <v/>
      </c>
      <c r="AK328" s="58">
        <f t="shared" si="318"/>
        <v>0</v>
      </c>
      <c r="AL328" s="58" t="str">
        <f>IF(G328="","0",VALUE(VLOOKUP(G328,'登録データ（男）'!$V$4:$X$23,3,FALSE)))</f>
        <v>0</v>
      </c>
      <c r="AM328" s="58">
        <f t="shared" si="315"/>
        <v>0</v>
      </c>
      <c r="AN328" s="58">
        <f t="shared" si="319"/>
        <v>0</v>
      </c>
      <c r="AO328" s="58" t="str">
        <f ca="1">IF(OFFSET(B328,-MOD(ROW(B328),3),0)&lt;&gt;"",IF(RIGHT(G328,1)=")",VALUE(VLOOKUP(OFFSET(B328,-MOD(ROW(B328),3),0),'登録データ（女）'!B328,8,FALSE)),"0"),"0")</f>
        <v>0</v>
      </c>
      <c r="AP328" s="58">
        <f t="shared" ca="1" si="316"/>
        <v>0</v>
      </c>
      <c r="AQ328" s="58"/>
      <c r="AR328" s="58"/>
      <c r="AS328" s="58"/>
      <c r="AT328" s="58"/>
      <c r="AU328" s="58"/>
      <c r="AV328" s="58"/>
      <c r="AW328" s="58"/>
      <c r="AX328" s="58"/>
      <c r="BE328" s="58" t="str">
        <f>IF(B328="","",VLOOKUP(B328,'登録データ（女）'!$A$3:$L$402,8))</f>
        <v/>
      </c>
      <c r="BF328" s="58" t="str">
        <f>IF(B328="","",VLOOKUP(B328,'登録データ（女）'!$A$3:$L$402,11))</f>
        <v/>
      </c>
      <c r="BG328" s="58" t="str">
        <f t="shared" si="320"/>
        <v/>
      </c>
      <c r="BI328" s="58">
        <f t="shared" si="317"/>
        <v>0</v>
      </c>
    </row>
    <row r="329" spans="1:61" ht="18.75" customHeight="1" thickBot="1">
      <c r="A329" s="258"/>
      <c r="B329" s="434"/>
      <c r="C329" s="292"/>
      <c r="D329" s="292"/>
      <c r="E329" s="82" t="s">
        <v>461</v>
      </c>
      <c r="F329" s="78" t="s">
        <v>123</v>
      </c>
      <c r="G329" s="105"/>
      <c r="H329" s="175"/>
      <c r="I329" s="100"/>
      <c r="J329" s="64" t="str">
        <f t="shared" si="376"/>
        <v/>
      </c>
      <c r="K329" s="100"/>
      <c r="L329" s="64" t="str">
        <f t="shared" si="377"/>
        <v/>
      </c>
      <c r="M329" s="100"/>
      <c r="N329" s="100"/>
      <c r="O329" s="429"/>
      <c r="P329" s="430"/>
      <c r="Q329" s="431"/>
      <c r="R329" s="261"/>
      <c r="S329" s="298"/>
      <c r="V329" s="60"/>
      <c r="W329" s="58"/>
      <c r="X329" s="58"/>
      <c r="Y329" s="58"/>
      <c r="Z329" s="58"/>
      <c r="AA329" s="58"/>
      <c r="AB329" s="58"/>
      <c r="AC329" s="58"/>
      <c r="AD329" s="58">
        <f t="shared" ca="1" si="312"/>
        <v>0</v>
      </c>
      <c r="AE329" s="58">
        <f t="shared" si="325"/>
        <v>0</v>
      </c>
      <c r="AF329" s="58" t="str">
        <f>IF(G329="","0",VLOOKUP(G329,'登録データ（男）'!$V$4:$W$23,2,FALSE))</f>
        <v>0</v>
      </c>
      <c r="AG329" s="58" t="str">
        <f t="shared" si="313"/>
        <v>00</v>
      </c>
      <c r="AH329" s="58" t="str">
        <f>IF(G329="","0",IF(OR(RIGHT(G329,1)="m",RIGHT(G329,1)="H",RIGHT(G329,1)="W",RIGHT(G329,1)="C"),1,2))</f>
        <v>0</v>
      </c>
      <c r="AI329" s="58" t="str">
        <f t="shared" si="314"/>
        <v>000000</v>
      </c>
      <c r="AJ329" s="58" t="str">
        <f t="shared" ca="1" si="321"/>
        <v/>
      </c>
      <c r="AK329" s="58">
        <f t="shared" si="318"/>
        <v>0</v>
      </c>
      <c r="AL329" s="58" t="str">
        <f>IF(G329="","0",VALUE(VLOOKUP(G329,'登録データ（男）'!$V$4:$X$23,3,FALSE)))</f>
        <v>0</v>
      </c>
      <c r="AM329" s="58">
        <f t="shared" si="315"/>
        <v>0</v>
      </c>
      <c r="AN329" s="58">
        <f t="shared" si="319"/>
        <v>0</v>
      </c>
      <c r="AO329" s="58" t="str">
        <f ca="1">IF(OFFSET(B329,-MOD(ROW(B329),3),0)&lt;&gt;"",IF(RIGHT(G329,1)=")",VALUE(VLOOKUP(OFFSET(B329,-MOD(ROW(B329),3),0),'登録データ（女）'!B329,8,FALSE)),"0"),"0")</f>
        <v>0</v>
      </c>
      <c r="AP329" s="58">
        <f t="shared" ca="1" si="316"/>
        <v>0</v>
      </c>
      <c r="AQ329" s="58"/>
      <c r="AR329" s="58"/>
      <c r="AS329" s="58"/>
      <c r="AT329" s="58"/>
      <c r="AU329" s="58"/>
      <c r="AV329" s="58"/>
      <c r="AW329" s="58"/>
      <c r="AX329" s="58"/>
      <c r="BE329" s="58" t="str">
        <f>IF(B329="","",VLOOKUP(B329,'登録データ（女）'!$A$3:$L$402,8))</f>
        <v/>
      </c>
      <c r="BF329" s="58" t="str">
        <f>IF(B329="","",VLOOKUP(B329,'登録データ（女）'!$A$3:$L$402,11))</f>
        <v/>
      </c>
      <c r="BG329" s="58" t="str">
        <f t="shared" si="320"/>
        <v/>
      </c>
      <c r="BI329" s="58">
        <f t="shared" si="317"/>
        <v>0</v>
      </c>
    </row>
    <row r="330" spans="1:61" ht="18" customHeight="1" thickTop="1">
      <c r="A330" s="257">
        <v>105</v>
      </c>
      <c r="B330" s="432"/>
      <c r="C330" s="290" t="str">
        <f>IF(B330="","",VLOOKUP(B330,'登録データ（女）'!$A$3:$X$2000,2,FALSE))</f>
        <v/>
      </c>
      <c r="D330" s="290" t="str">
        <f>IF(B330="","",VLOOKUP(B330,'登録データ（女）'!$A$3:$X$2000,3,FALSE))</f>
        <v/>
      </c>
      <c r="E330" s="74" t="str">
        <f>IF(B330="","",VLOOKUP(B330,'登録データ（女）'!$A$3:$X$2000,7,FALSE))</f>
        <v/>
      </c>
      <c r="F330" s="72" t="s">
        <v>121</v>
      </c>
      <c r="G330" s="104"/>
      <c r="H330" s="17"/>
      <c r="I330" s="106"/>
      <c r="J330" s="107" t="str">
        <f t="shared" si="376"/>
        <v/>
      </c>
      <c r="K330" s="106"/>
      <c r="L330" s="107" t="str">
        <f t="shared" si="377"/>
        <v/>
      </c>
      <c r="M330" s="106"/>
      <c r="N330" s="106"/>
      <c r="O330" s="247"/>
      <c r="P330" s="248"/>
      <c r="Q330" s="248"/>
      <c r="R330" s="259"/>
      <c r="S330" s="296"/>
      <c r="V330" s="60"/>
      <c r="W330" s="58">
        <f>IF(B330="",0,IF(VLOOKUP(B330,'登録データ（女）'!$A$3:$AT$2000,28,FALSE)=1,0,1))</f>
        <v>0</v>
      </c>
      <c r="X330" s="58">
        <f>IF(B330="",1,0)</f>
        <v>1</v>
      </c>
      <c r="Y330" s="58">
        <f>IF(C330="",1,0)</f>
        <v>1</v>
      </c>
      <c r="Z330" s="58">
        <f>IF(D330="",1,0)</f>
        <v>1</v>
      </c>
      <c r="AA330" s="58">
        <f>IF(E330="",1,0)</f>
        <v>1</v>
      </c>
      <c r="AB330" s="58">
        <f>IF(E331="",1,0)</f>
        <v>1</v>
      </c>
      <c r="AC330" s="58">
        <f>SUM(X330:AB330)</f>
        <v>5</v>
      </c>
      <c r="AD330" s="58">
        <f t="shared" ca="1" si="312"/>
        <v>0</v>
      </c>
      <c r="AE330" s="58">
        <f t="shared" si="325"/>
        <v>0</v>
      </c>
      <c r="AF330" s="58" t="str">
        <f>IF(G330="","0",VLOOKUP(G330,'登録データ（男）'!$V$4:$W$23,2,FALSE))</f>
        <v>0</v>
      </c>
      <c r="AG330" s="58" t="str">
        <f t="shared" si="313"/>
        <v>00</v>
      </c>
      <c r="AH330" s="58" t="str">
        <f>IF(G330="","0",IF(OR(RIGHT(G330,1)="m",RIGHT(G330,1)="H",RIGHT(G330,1)="W",RIGHT(G330,1)="C",RIGHT(G330,1)=")"),1,2))</f>
        <v>0</v>
      </c>
      <c r="AI330" s="58" t="str">
        <f t="shared" si="314"/>
        <v>000000</v>
      </c>
      <c r="AJ330" s="58" t="str">
        <f t="shared" ca="1" si="321"/>
        <v/>
      </c>
      <c r="AK330" s="58">
        <f t="shared" si="318"/>
        <v>0</v>
      </c>
      <c r="AL330" s="58" t="str">
        <f>IF(G330="","0",VALUE(VLOOKUP(G330,'登録データ（男）'!$V$4:$X$23,3,FALSE)))</f>
        <v>0</v>
      </c>
      <c r="AM330" s="58">
        <f t="shared" si="315"/>
        <v>0</v>
      </c>
      <c r="AN330" s="58">
        <f t="shared" si="319"/>
        <v>0</v>
      </c>
      <c r="AO330" s="58" t="str">
        <f ca="1">IF(OFFSET(B330,-MOD(ROW(B330),3),0)&lt;&gt;"",IF(RIGHT(G330,1)=")",VALUE(VLOOKUP(OFFSET(B330,-MOD(ROW(B330),3),0),'登録データ（女）'!B330,8,FALSE)),"0"),"0")</f>
        <v>0</v>
      </c>
      <c r="AP330" s="58">
        <f t="shared" ca="1" si="316"/>
        <v>0</v>
      </c>
      <c r="AQ330" s="58" t="str">
        <f t="shared" ref="AQ330" si="381">IF(AR330="","",RANK(AR330,$AR$18:$AR$467,1))</f>
        <v/>
      </c>
      <c r="AR330" s="58" t="str">
        <f>IF(R330="","",B330)</f>
        <v/>
      </c>
      <c r="AS330" s="58" t="str">
        <f t="shared" ref="AS330" si="382">IF(AT330="","",RANK(AT330,$AT$18:$AT$467,1))</f>
        <v/>
      </c>
      <c r="AT330" s="58" t="str">
        <f>IF(S330="","",B330)</f>
        <v/>
      </c>
      <c r="AU330" s="58" t="str">
        <f t="shared" ref="AU330" si="383">IF(AV330="","",RANK(AV330,$AV$18:$AV$467,1))</f>
        <v/>
      </c>
      <c r="AV330" s="58" t="str">
        <f>IF(OR(G330="七種競技",G331="七種競技",G332="七種競技"),B330,"")</f>
        <v/>
      </c>
      <c r="AW330" s="58"/>
      <c r="AX330" s="58">
        <f>B330</f>
        <v>0</v>
      </c>
      <c r="BE330" s="58" t="str">
        <f>IF(B330="","",VLOOKUP(B330,'登録データ（女）'!$A$3:$L$402,8))</f>
        <v/>
      </c>
      <c r="BF330" s="58" t="str">
        <f>IF(B330="","",VLOOKUP(B330,'登録データ（女）'!$A$3:$L$402,11))</f>
        <v/>
      </c>
      <c r="BG330" s="58" t="str">
        <f t="shared" si="320"/>
        <v/>
      </c>
      <c r="BI330" s="58">
        <f t="shared" si="317"/>
        <v>0</v>
      </c>
    </row>
    <row r="331" spans="1:61" ht="18" customHeight="1">
      <c r="A331" s="250"/>
      <c r="B331" s="433"/>
      <c r="C331" s="291"/>
      <c r="D331" s="291"/>
      <c r="E331" s="169"/>
      <c r="F331" s="58" t="s">
        <v>122</v>
      </c>
      <c r="G331" s="104"/>
      <c r="H331" s="17"/>
      <c r="I331" s="101"/>
      <c r="J331" s="107" t="str">
        <f t="shared" si="376"/>
        <v/>
      </c>
      <c r="K331" s="106"/>
      <c r="L331" s="107" t="str">
        <f t="shared" si="377"/>
        <v/>
      </c>
      <c r="M331" s="101"/>
      <c r="N331" s="101"/>
      <c r="O331" s="275"/>
      <c r="P331" s="276"/>
      <c r="Q331" s="276"/>
      <c r="R331" s="260"/>
      <c r="S331" s="297"/>
      <c r="V331" s="60"/>
      <c r="W331" s="58"/>
      <c r="X331" s="58"/>
      <c r="Y331" s="58"/>
      <c r="Z331" s="58"/>
      <c r="AA331" s="58"/>
      <c r="AB331" s="58"/>
      <c r="AC331" s="58"/>
      <c r="AD331" s="58">
        <f t="shared" ca="1" si="312"/>
        <v>0</v>
      </c>
      <c r="AE331" s="58">
        <f t="shared" si="325"/>
        <v>0</v>
      </c>
      <c r="AF331" s="58" t="str">
        <f>IF(G331="","0",VLOOKUP(G331,'登録データ（男）'!$V$4:$W$23,2,FALSE))</f>
        <v>0</v>
      </c>
      <c r="AG331" s="58" t="str">
        <f t="shared" si="313"/>
        <v>00</v>
      </c>
      <c r="AH331" s="58" t="str">
        <f>IF(G331="","0",IF(OR(RIGHT(G331,1)="m",RIGHT(G331,1)="H",RIGHT(G331,1)="W",RIGHT(G331,1)="C"),1,2))</f>
        <v>0</v>
      </c>
      <c r="AI331" s="58" t="str">
        <f t="shared" si="314"/>
        <v>000000</v>
      </c>
      <c r="AJ331" s="58" t="str">
        <f t="shared" ca="1" si="321"/>
        <v/>
      </c>
      <c r="AK331" s="58">
        <f t="shared" si="318"/>
        <v>0</v>
      </c>
      <c r="AL331" s="58" t="str">
        <f>IF(G331="","0",VALUE(VLOOKUP(G331,'登録データ（男）'!$V$4:$X$23,3,FALSE)))</f>
        <v>0</v>
      </c>
      <c r="AM331" s="58">
        <f t="shared" si="315"/>
        <v>0</v>
      </c>
      <c r="AN331" s="58">
        <f t="shared" si="319"/>
        <v>0</v>
      </c>
      <c r="AO331" s="58" t="str">
        <f ca="1">IF(OFFSET(B331,-MOD(ROW(B331),3),0)&lt;&gt;"",IF(RIGHT(G331,1)=")",VALUE(VLOOKUP(OFFSET(B331,-MOD(ROW(B331),3),0),'登録データ（女）'!B331,8,FALSE)),"0"),"0")</f>
        <v>0</v>
      </c>
      <c r="AP331" s="58">
        <f t="shared" ca="1" si="316"/>
        <v>0</v>
      </c>
      <c r="AQ331" s="58"/>
      <c r="AR331" s="58"/>
      <c r="AS331" s="58"/>
      <c r="AT331" s="58"/>
      <c r="AU331" s="58"/>
      <c r="AV331" s="58"/>
      <c r="AW331" s="58"/>
      <c r="AX331" s="58"/>
      <c r="BE331" s="58" t="str">
        <f>IF(B331="","",VLOOKUP(B331,'登録データ（女）'!$A$3:$L$402,8))</f>
        <v/>
      </c>
      <c r="BF331" s="58" t="str">
        <f>IF(B331="","",VLOOKUP(B331,'登録データ（女）'!$A$3:$L$402,11))</f>
        <v/>
      </c>
      <c r="BG331" s="58" t="str">
        <f t="shared" si="320"/>
        <v/>
      </c>
      <c r="BI331" s="58">
        <f t="shared" si="317"/>
        <v>0</v>
      </c>
    </row>
    <row r="332" spans="1:61" ht="18" customHeight="1" thickBot="1">
      <c r="A332" s="258"/>
      <c r="B332" s="434"/>
      <c r="C332" s="292"/>
      <c r="D332" s="292"/>
      <c r="E332" s="82" t="s">
        <v>461</v>
      </c>
      <c r="F332" s="78" t="s">
        <v>123</v>
      </c>
      <c r="G332" s="105"/>
      <c r="H332" s="175"/>
      <c r="I332" s="100"/>
      <c r="J332" s="64" t="str">
        <f t="shared" si="376"/>
        <v/>
      </c>
      <c r="K332" s="100"/>
      <c r="L332" s="64" t="str">
        <f t="shared" si="377"/>
        <v/>
      </c>
      <c r="M332" s="100"/>
      <c r="N332" s="100"/>
      <c r="O332" s="429"/>
      <c r="P332" s="430"/>
      <c r="Q332" s="431"/>
      <c r="R332" s="261"/>
      <c r="S332" s="298"/>
      <c r="V332" s="60"/>
      <c r="W332" s="58"/>
      <c r="X332" s="58"/>
      <c r="Y332" s="58"/>
      <c r="Z332" s="58"/>
      <c r="AA332" s="58"/>
      <c r="AB332" s="58"/>
      <c r="AC332" s="58"/>
      <c r="AD332" s="58">
        <f t="shared" ca="1" si="312"/>
        <v>0</v>
      </c>
      <c r="AE332" s="58">
        <f t="shared" si="325"/>
        <v>0</v>
      </c>
      <c r="AF332" s="58" t="str">
        <f>IF(G332="","0",VLOOKUP(G332,'登録データ（男）'!$V$4:$W$23,2,FALSE))</f>
        <v>0</v>
      </c>
      <c r="AG332" s="58" t="str">
        <f t="shared" si="313"/>
        <v>00</v>
      </c>
      <c r="AH332" s="58" t="str">
        <f>IF(G332="","0",IF(OR(RIGHT(G332,1)="m",RIGHT(G332,1)="H",RIGHT(G332,1)="W",RIGHT(G332,1)="C"),1,2))</f>
        <v>0</v>
      </c>
      <c r="AI332" s="58" t="str">
        <f t="shared" si="314"/>
        <v>000000</v>
      </c>
      <c r="AJ332" s="58" t="str">
        <f t="shared" ca="1" si="321"/>
        <v/>
      </c>
      <c r="AK332" s="58">
        <f t="shared" si="318"/>
        <v>0</v>
      </c>
      <c r="AL332" s="58" t="str">
        <f>IF(G332="","0",VALUE(VLOOKUP(G332,'登録データ（男）'!$V$4:$X$23,3,FALSE)))</f>
        <v>0</v>
      </c>
      <c r="AM332" s="58">
        <f t="shared" si="315"/>
        <v>0</v>
      </c>
      <c r="AN332" s="58">
        <f t="shared" si="319"/>
        <v>0</v>
      </c>
      <c r="AO332" s="58" t="str">
        <f ca="1">IF(OFFSET(B332,-MOD(ROW(B332),3),0)&lt;&gt;"",IF(RIGHT(G332,1)=")",VALUE(VLOOKUP(OFFSET(B332,-MOD(ROW(B332),3),0),'登録データ（女）'!B332,8,FALSE)),"0"),"0")</f>
        <v>0</v>
      </c>
      <c r="AP332" s="58">
        <f t="shared" ca="1" si="316"/>
        <v>0</v>
      </c>
      <c r="AQ332" s="58"/>
      <c r="AR332" s="58"/>
      <c r="AS332" s="58"/>
      <c r="AT332" s="58"/>
      <c r="AU332" s="58"/>
      <c r="AV332" s="58"/>
      <c r="AW332" s="58"/>
      <c r="AX332" s="58"/>
      <c r="BE332" s="58" t="str">
        <f>IF(B332="","",VLOOKUP(B332,'登録データ（女）'!$A$3:$L$402,8))</f>
        <v/>
      </c>
      <c r="BF332" s="58" t="str">
        <f>IF(B332="","",VLOOKUP(B332,'登録データ（女）'!$A$3:$L$402,11))</f>
        <v/>
      </c>
      <c r="BG332" s="58" t="str">
        <f t="shared" si="320"/>
        <v/>
      </c>
      <c r="BI332" s="58">
        <f t="shared" si="317"/>
        <v>0</v>
      </c>
    </row>
    <row r="333" spans="1:61" ht="18" customHeight="1" thickTop="1">
      <c r="A333" s="257">
        <v>106</v>
      </c>
      <c r="B333" s="432"/>
      <c r="C333" s="290" t="str">
        <f>IF(B333="","",VLOOKUP(B333,'登録データ（女）'!$A$3:$X$2000,2,FALSE))</f>
        <v/>
      </c>
      <c r="D333" s="290" t="str">
        <f>IF(B333="","",VLOOKUP(B333,'登録データ（女）'!$A$3:$X$2000,3,FALSE))</f>
        <v/>
      </c>
      <c r="E333" s="74" t="str">
        <f>IF(B333="","",VLOOKUP(B333,'登録データ（女）'!$A$3:$X$2000,7,FALSE))</f>
        <v/>
      </c>
      <c r="F333" s="72" t="s">
        <v>121</v>
      </c>
      <c r="G333" s="104"/>
      <c r="H333" s="17"/>
      <c r="I333" s="106"/>
      <c r="J333" s="107" t="str">
        <f t="shared" si="376"/>
        <v/>
      </c>
      <c r="K333" s="106"/>
      <c r="L333" s="107" t="str">
        <f t="shared" si="377"/>
        <v/>
      </c>
      <c r="M333" s="106"/>
      <c r="N333" s="106"/>
      <c r="O333" s="247"/>
      <c r="P333" s="248"/>
      <c r="Q333" s="248"/>
      <c r="R333" s="259"/>
      <c r="S333" s="296"/>
      <c r="V333" s="60"/>
      <c r="W333" s="58">
        <f>IF(B333="",0,IF(VLOOKUP(B333,'登録データ（女）'!$A$3:$AT$2000,28,FALSE)=1,0,1))</f>
        <v>0</v>
      </c>
      <c r="X333" s="58">
        <f>IF(B333="",1,0)</f>
        <v>1</v>
      </c>
      <c r="Y333" s="58">
        <f>IF(C333="",1,0)</f>
        <v>1</v>
      </c>
      <c r="Z333" s="58">
        <f>IF(D333="",1,0)</f>
        <v>1</v>
      </c>
      <c r="AA333" s="58">
        <f>IF(E333="",1,0)</f>
        <v>1</v>
      </c>
      <c r="AB333" s="58">
        <f>IF(E334="",1,0)</f>
        <v>1</v>
      </c>
      <c r="AC333" s="58">
        <f>SUM(X333:AB333)</f>
        <v>5</v>
      </c>
      <c r="AD333" s="58">
        <f t="shared" ca="1" si="312"/>
        <v>0</v>
      </c>
      <c r="AE333" s="58">
        <f t="shared" si="325"/>
        <v>0</v>
      </c>
      <c r="AF333" s="58" t="str">
        <f>IF(G333="","0",VLOOKUP(G333,'登録データ（男）'!$V$4:$W$23,2,FALSE))</f>
        <v>0</v>
      </c>
      <c r="AG333" s="58" t="str">
        <f t="shared" si="313"/>
        <v>00</v>
      </c>
      <c r="AH333" s="58" t="str">
        <f>IF(G333="","0",IF(OR(RIGHT(G333,1)="m",RIGHT(G333,1)="H",RIGHT(G333,1)="W",RIGHT(G333,1)="C",RIGHT(G333,1)=")"),1,2))</f>
        <v>0</v>
      </c>
      <c r="AI333" s="58" t="str">
        <f t="shared" si="314"/>
        <v>000000</v>
      </c>
      <c r="AJ333" s="58" t="str">
        <f t="shared" ca="1" si="321"/>
        <v/>
      </c>
      <c r="AK333" s="58">
        <f t="shared" si="318"/>
        <v>0</v>
      </c>
      <c r="AL333" s="58" t="str">
        <f>IF(G333="","0",VALUE(VLOOKUP(G333,'登録データ（男）'!$V$4:$X$23,3,FALSE)))</f>
        <v>0</v>
      </c>
      <c r="AM333" s="58">
        <f t="shared" si="315"/>
        <v>0</v>
      </c>
      <c r="AN333" s="58">
        <f t="shared" si="319"/>
        <v>0</v>
      </c>
      <c r="AO333" s="58" t="str">
        <f ca="1">IF(OFFSET(B333,-MOD(ROW(B333),3),0)&lt;&gt;"",IF(RIGHT(G333,1)=")",VALUE(VLOOKUP(OFFSET(B333,-MOD(ROW(B333),3),0),'登録データ（女）'!B333,8,FALSE)),"0"),"0")</f>
        <v>0</v>
      </c>
      <c r="AP333" s="58">
        <f t="shared" ca="1" si="316"/>
        <v>0</v>
      </c>
      <c r="AQ333" s="58" t="str">
        <f t="shared" ref="AQ333" si="384">IF(AR333="","",RANK(AR333,$AR$18:$AR$467,1))</f>
        <v/>
      </c>
      <c r="AR333" s="58" t="str">
        <f>IF(R333="","",B333)</f>
        <v/>
      </c>
      <c r="AS333" s="58" t="str">
        <f t="shared" ref="AS333" si="385">IF(AT333="","",RANK(AT333,$AT$18:$AT$467,1))</f>
        <v/>
      </c>
      <c r="AT333" s="58" t="str">
        <f>IF(S333="","",B333)</f>
        <v/>
      </c>
      <c r="AU333" s="58" t="str">
        <f t="shared" ref="AU333" si="386">IF(AV333="","",RANK(AV333,$AV$18:$AV$467,1))</f>
        <v/>
      </c>
      <c r="AV333" s="58" t="str">
        <f>IF(OR(G333="七種競技",G334="七種競技",G335="七種競技"),B333,"")</f>
        <v/>
      </c>
      <c r="AW333" s="58"/>
      <c r="AX333" s="58">
        <f>B333</f>
        <v>0</v>
      </c>
      <c r="BE333" s="58" t="str">
        <f>IF(B333="","",VLOOKUP(B333,'登録データ（女）'!$A$3:$L$402,8))</f>
        <v/>
      </c>
      <c r="BF333" s="58" t="str">
        <f>IF(B333="","",VLOOKUP(B333,'登録データ（女）'!$A$3:$L$402,11))</f>
        <v/>
      </c>
      <c r="BG333" s="58" t="str">
        <f t="shared" si="320"/>
        <v/>
      </c>
      <c r="BI333" s="58">
        <f t="shared" si="317"/>
        <v>0</v>
      </c>
    </row>
    <row r="334" spans="1:61" ht="18" customHeight="1">
      <c r="A334" s="250"/>
      <c r="B334" s="433"/>
      <c r="C334" s="291"/>
      <c r="D334" s="291"/>
      <c r="E334" s="169"/>
      <c r="F334" s="58" t="s">
        <v>122</v>
      </c>
      <c r="G334" s="104"/>
      <c r="H334" s="17"/>
      <c r="I334" s="101"/>
      <c r="J334" s="107" t="str">
        <f t="shared" si="376"/>
        <v/>
      </c>
      <c r="K334" s="106"/>
      <c r="L334" s="107" t="str">
        <f t="shared" si="377"/>
        <v/>
      </c>
      <c r="M334" s="101"/>
      <c r="N334" s="101"/>
      <c r="O334" s="275"/>
      <c r="P334" s="276"/>
      <c r="Q334" s="276"/>
      <c r="R334" s="260"/>
      <c r="S334" s="297"/>
      <c r="V334" s="60"/>
      <c r="W334" s="58"/>
      <c r="X334" s="58"/>
      <c r="Y334" s="58"/>
      <c r="Z334" s="58"/>
      <c r="AA334" s="58"/>
      <c r="AB334" s="58"/>
      <c r="AC334" s="58"/>
      <c r="AD334" s="58">
        <f t="shared" ca="1" si="312"/>
        <v>0</v>
      </c>
      <c r="AE334" s="58">
        <f t="shared" si="325"/>
        <v>0</v>
      </c>
      <c r="AF334" s="58" t="str">
        <f>IF(G334="","0",VLOOKUP(G334,'登録データ（男）'!$V$4:$W$23,2,FALSE))</f>
        <v>0</v>
      </c>
      <c r="AG334" s="58" t="str">
        <f t="shared" si="313"/>
        <v>00</v>
      </c>
      <c r="AH334" s="58" t="str">
        <f>IF(G334="","0",IF(OR(RIGHT(G334,1)="m",RIGHT(G334,1)="H",RIGHT(G334,1)="W",RIGHT(G334,1)="C"),1,2))</f>
        <v>0</v>
      </c>
      <c r="AI334" s="58" t="str">
        <f t="shared" si="314"/>
        <v>000000</v>
      </c>
      <c r="AJ334" s="58" t="str">
        <f t="shared" ca="1" si="321"/>
        <v/>
      </c>
      <c r="AK334" s="58">
        <f t="shared" si="318"/>
        <v>0</v>
      </c>
      <c r="AL334" s="58" t="str">
        <f>IF(G334="","0",VALUE(VLOOKUP(G334,'登録データ（男）'!$V$4:$X$23,3,FALSE)))</f>
        <v>0</v>
      </c>
      <c r="AM334" s="58">
        <f t="shared" si="315"/>
        <v>0</v>
      </c>
      <c r="AN334" s="58">
        <f t="shared" si="319"/>
        <v>0</v>
      </c>
      <c r="AO334" s="58" t="str">
        <f ca="1">IF(OFFSET(B334,-MOD(ROW(B334),3),0)&lt;&gt;"",IF(RIGHT(G334,1)=")",VALUE(VLOOKUP(OFFSET(B334,-MOD(ROW(B334),3),0),'登録データ（女）'!B334,8,FALSE)),"0"),"0")</f>
        <v>0</v>
      </c>
      <c r="AP334" s="58">
        <f t="shared" ca="1" si="316"/>
        <v>0</v>
      </c>
      <c r="AQ334" s="58"/>
      <c r="AR334" s="58"/>
      <c r="AS334" s="58"/>
      <c r="AT334" s="58"/>
      <c r="AU334" s="58"/>
      <c r="AV334" s="58"/>
      <c r="AW334" s="58"/>
      <c r="AX334" s="58"/>
      <c r="BE334" s="58" t="str">
        <f>IF(B334="","",VLOOKUP(B334,'登録データ（女）'!$A$3:$L$402,8))</f>
        <v/>
      </c>
      <c r="BF334" s="58" t="str">
        <f>IF(B334="","",VLOOKUP(B334,'登録データ（女）'!$A$3:$L$402,11))</f>
        <v/>
      </c>
      <c r="BG334" s="58" t="str">
        <f t="shared" si="320"/>
        <v/>
      </c>
      <c r="BI334" s="58">
        <f t="shared" si="317"/>
        <v>0</v>
      </c>
    </row>
    <row r="335" spans="1:61" ht="18" customHeight="1" thickBot="1">
      <c r="A335" s="258"/>
      <c r="B335" s="434"/>
      <c r="C335" s="292"/>
      <c r="D335" s="292"/>
      <c r="E335" s="82" t="s">
        <v>461</v>
      </c>
      <c r="F335" s="78" t="s">
        <v>123</v>
      </c>
      <c r="G335" s="105"/>
      <c r="H335" s="175"/>
      <c r="I335" s="100"/>
      <c r="J335" s="64" t="str">
        <f t="shared" si="376"/>
        <v/>
      </c>
      <c r="K335" s="100"/>
      <c r="L335" s="64" t="str">
        <f t="shared" si="377"/>
        <v/>
      </c>
      <c r="M335" s="100"/>
      <c r="N335" s="100"/>
      <c r="O335" s="429"/>
      <c r="P335" s="430"/>
      <c r="Q335" s="431"/>
      <c r="R335" s="261"/>
      <c r="S335" s="298"/>
      <c r="V335" s="60"/>
      <c r="W335" s="58"/>
      <c r="X335" s="58"/>
      <c r="Y335" s="58"/>
      <c r="Z335" s="58"/>
      <c r="AA335" s="58"/>
      <c r="AB335" s="58"/>
      <c r="AC335" s="58"/>
      <c r="AD335" s="58">
        <f t="shared" ca="1" si="312"/>
        <v>0</v>
      </c>
      <c r="AE335" s="58">
        <f t="shared" si="325"/>
        <v>0</v>
      </c>
      <c r="AF335" s="58" t="str">
        <f>IF(G335="","0",VLOOKUP(G335,'登録データ（男）'!$V$4:$W$23,2,FALSE))</f>
        <v>0</v>
      </c>
      <c r="AG335" s="58" t="str">
        <f t="shared" si="313"/>
        <v>00</v>
      </c>
      <c r="AH335" s="58" t="str">
        <f>IF(G335="","0",IF(OR(RIGHT(G335,1)="m",RIGHT(G335,1)="H",RIGHT(G335,1)="W",RIGHT(G335,1)="C"),1,2))</f>
        <v>0</v>
      </c>
      <c r="AI335" s="58" t="str">
        <f t="shared" si="314"/>
        <v>000000</v>
      </c>
      <c r="AJ335" s="58" t="str">
        <f t="shared" ca="1" si="321"/>
        <v/>
      </c>
      <c r="AK335" s="58">
        <f t="shared" si="318"/>
        <v>0</v>
      </c>
      <c r="AL335" s="58" t="str">
        <f>IF(G335="","0",VALUE(VLOOKUP(G335,'登録データ（男）'!$V$4:$X$23,3,FALSE)))</f>
        <v>0</v>
      </c>
      <c r="AM335" s="58">
        <f t="shared" si="315"/>
        <v>0</v>
      </c>
      <c r="AN335" s="58">
        <f t="shared" si="319"/>
        <v>0</v>
      </c>
      <c r="AO335" s="58" t="str">
        <f ca="1">IF(OFFSET(B335,-MOD(ROW(B335),3),0)&lt;&gt;"",IF(RIGHT(G335,1)=")",VALUE(VLOOKUP(OFFSET(B335,-MOD(ROW(B335),3),0),'登録データ（女）'!B335,8,FALSE)),"0"),"0")</f>
        <v>0</v>
      </c>
      <c r="AP335" s="58">
        <f t="shared" ca="1" si="316"/>
        <v>0</v>
      </c>
      <c r="AQ335" s="58"/>
      <c r="AR335" s="58"/>
      <c r="AS335" s="58"/>
      <c r="AT335" s="58"/>
      <c r="AU335" s="58"/>
      <c r="AV335" s="58"/>
      <c r="AW335" s="58"/>
      <c r="AX335" s="58"/>
      <c r="BE335" s="58" t="str">
        <f>IF(B335="","",VLOOKUP(B335,'登録データ（女）'!$A$3:$L$402,8))</f>
        <v/>
      </c>
      <c r="BF335" s="58" t="str">
        <f>IF(B335="","",VLOOKUP(B335,'登録データ（女）'!$A$3:$L$402,11))</f>
        <v/>
      </c>
      <c r="BG335" s="58" t="str">
        <f t="shared" si="320"/>
        <v/>
      </c>
      <c r="BI335" s="58">
        <f t="shared" si="317"/>
        <v>0</v>
      </c>
    </row>
    <row r="336" spans="1:61" ht="18" customHeight="1" thickTop="1">
      <c r="A336" s="257">
        <v>107</v>
      </c>
      <c r="B336" s="432"/>
      <c r="C336" s="290" t="str">
        <f>IF(B336="","",VLOOKUP(B336,'登録データ（女）'!$A$3:$X$2000,2,FALSE))</f>
        <v/>
      </c>
      <c r="D336" s="290" t="str">
        <f>IF(B336="","",VLOOKUP(B336,'登録データ（女）'!$A$3:$X$2000,3,FALSE))</f>
        <v/>
      </c>
      <c r="E336" s="74" t="str">
        <f>IF(B336="","",VLOOKUP(B336,'登録データ（女）'!$A$3:$X$2000,7,FALSE))</f>
        <v/>
      </c>
      <c r="F336" s="72" t="s">
        <v>121</v>
      </c>
      <c r="G336" s="104"/>
      <c r="H336" s="17"/>
      <c r="I336" s="106"/>
      <c r="J336" s="107" t="str">
        <f t="shared" si="376"/>
        <v/>
      </c>
      <c r="K336" s="106"/>
      <c r="L336" s="107" t="str">
        <f t="shared" si="377"/>
        <v/>
      </c>
      <c r="M336" s="106"/>
      <c r="N336" s="106"/>
      <c r="O336" s="247"/>
      <c r="P336" s="248"/>
      <c r="Q336" s="248"/>
      <c r="R336" s="259"/>
      <c r="S336" s="296"/>
      <c r="V336" s="60"/>
      <c r="W336" s="58">
        <f>IF(B336="",0,IF(VLOOKUP(B336,'登録データ（女）'!$A$3:$AT$2000,28,FALSE)=1,0,1))</f>
        <v>0</v>
      </c>
      <c r="X336" s="58">
        <f>IF(B336="",1,0)</f>
        <v>1</v>
      </c>
      <c r="Y336" s="58">
        <f>IF(C336="",1,0)</f>
        <v>1</v>
      </c>
      <c r="Z336" s="58">
        <f>IF(D336="",1,0)</f>
        <v>1</v>
      </c>
      <c r="AA336" s="58">
        <f>IF(E336="",1,0)</f>
        <v>1</v>
      </c>
      <c r="AB336" s="58">
        <f>IF(E337="",1,0)</f>
        <v>1</v>
      </c>
      <c r="AC336" s="58">
        <f>SUM(X336:AB336)</f>
        <v>5</v>
      </c>
      <c r="AD336" s="58">
        <f t="shared" ca="1" si="312"/>
        <v>0</v>
      </c>
      <c r="AE336" s="58">
        <f t="shared" si="325"/>
        <v>0</v>
      </c>
      <c r="AF336" s="58" t="str">
        <f>IF(G336="","0",VLOOKUP(G336,'登録データ（男）'!$V$4:$W$23,2,FALSE))</f>
        <v>0</v>
      </c>
      <c r="AG336" s="58" t="str">
        <f t="shared" si="313"/>
        <v>00</v>
      </c>
      <c r="AH336" s="58" t="str">
        <f>IF(G336="","0",IF(OR(RIGHT(G336,1)="m",RIGHT(G336,1)="H",RIGHT(G336,1)="W",RIGHT(G336,1)="C",RIGHT(G336,1)=")"),1,2))</f>
        <v>0</v>
      </c>
      <c r="AI336" s="58" t="str">
        <f t="shared" si="314"/>
        <v>000000</v>
      </c>
      <c r="AJ336" s="58" t="str">
        <f t="shared" ca="1" si="321"/>
        <v/>
      </c>
      <c r="AK336" s="58">
        <f t="shared" si="318"/>
        <v>0</v>
      </c>
      <c r="AL336" s="58" t="str">
        <f>IF(G336="","0",VALUE(VLOOKUP(G336,'登録データ（男）'!$V$4:$X$23,3,FALSE)))</f>
        <v>0</v>
      </c>
      <c r="AM336" s="58">
        <f t="shared" si="315"/>
        <v>0</v>
      </c>
      <c r="AN336" s="58">
        <f t="shared" si="319"/>
        <v>0</v>
      </c>
      <c r="AO336" s="58" t="str">
        <f ca="1">IF(OFFSET(B336,-MOD(ROW(B336),3),0)&lt;&gt;"",IF(RIGHT(G336,1)=")",VALUE(VLOOKUP(OFFSET(B336,-MOD(ROW(B336),3),0),'登録データ（女）'!B336,8,FALSE)),"0"),"0")</f>
        <v>0</v>
      </c>
      <c r="AP336" s="58">
        <f t="shared" ca="1" si="316"/>
        <v>0</v>
      </c>
      <c r="AQ336" s="58" t="str">
        <f t="shared" ref="AQ336" si="387">IF(AR336="","",RANK(AR336,$AR$18:$AR$467,1))</f>
        <v/>
      </c>
      <c r="AR336" s="58" t="str">
        <f>IF(R336="","",B336)</f>
        <v/>
      </c>
      <c r="AS336" s="58" t="str">
        <f t="shared" ref="AS336" si="388">IF(AT336="","",RANK(AT336,$AT$18:$AT$467,1))</f>
        <v/>
      </c>
      <c r="AT336" s="58" t="str">
        <f>IF(S336="","",B336)</f>
        <v/>
      </c>
      <c r="AU336" s="58" t="str">
        <f t="shared" ref="AU336" si="389">IF(AV336="","",RANK(AV336,$AV$18:$AV$467,1))</f>
        <v/>
      </c>
      <c r="AV336" s="58" t="str">
        <f>IF(OR(G336="七種競技",G337="七種競技",G338="七種競技"),B336,"")</f>
        <v/>
      </c>
      <c r="AW336" s="58"/>
      <c r="AX336" s="58">
        <f>B336</f>
        <v>0</v>
      </c>
      <c r="BE336" s="58" t="str">
        <f>IF(B336="","",VLOOKUP(B336,'登録データ（女）'!$A$3:$L$402,8))</f>
        <v/>
      </c>
      <c r="BF336" s="58" t="str">
        <f>IF(B336="","",VLOOKUP(B336,'登録データ（女）'!$A$3:$L$402,11))</f>
        <v/>
      </c>
      <c r="BG336" s="58" t="str">
        <f t="shared" si="320"/>
        <v/>
      </c>
      <c r="BI336" s="58">
        <f t="shared" si="317"/>
        <v>0</v>
      </c>
    </row>
    <row r="337" spans="1:61" ht="18" customHeight="1">
      <c r="A337" s="250"/>
      <c r="B337" s="433"/>
      <c r="C337" s="291"/>
      <c r="D337" s="291"/>
      <c r="E337" s="169"/>
      <c r="F337" s="58" t="s">
        <v>122</v>
      </c>
      <c r="G337" s="104"/>
      <c r="H337" s="17"/>
      <c r="I337" s="101"/>
      <c r="J337" s="107" t="str">
        <f t="shared" si="376"/>
        <v/>
      </c>
      <c r="K337" s="106"/>
      <c r="L337" s="107" t="str">
        <f t="shared" si="377"/>
        <v/>
      </c>
      <c r="M337" s="101"/>
      <c r="N337" s="101"/>
      <c r="O337" s="275"/>
      <c r="P337" s="276"/>
      <c r="Q337" s="276"/>
      <c r="R337" s="260"/>
      <c r="S337" s="297"/>
      <c r="V337" s="60"/>
      <c r="W337" s="58"/>
      <c r="X337" s="58"/>
      <c r="Y337" s="58"/>
      <c r="Z337" s="58"/>
      <c r="AA337" s="58"/>
      <c r="AB337" s="58"/>
      <c r="AC337" s="58"/>
      <c r="AD337" s="58">
        <f t="shared" ca="1" si="312"/>
        <v>0</v>
      </c>
      <c r="AE337" s="58">
        <f t="shared" si="325"/>
        <v>0</v>
      </c>
      <c r="AF337" s="58" t="str">
        <f>IF(G337="","0",VLOOKUP(G337,'登録データ（男）'!$V$4:$W$23,2,FALSE))</f>
        <v>0</v>
      </c>
      <c r="AG337" s="58" t="str">
        <f t="shared" si="313"/>
        <v>00</v>
      </c>
      <c r="AH337" s="58" t="str">
        <f>IF(G337="","0",IF(OR(RIGHT(G337,1)="m",RIGHT(G337,1)="H",RIGHT(G337,1)="W",RIGHT(G337,1)="C"),1,2))</f>
        <v>0</v>
      </c>
      <c r="AI337" s="58" t="str">
        <f t="shared" si="314"/>
        <v>000000</v>
      </c>
      <c r="AJ337" s="58" t="str">
        <f t="shared" ca="1" si="321"/>
        <v/>
      </c>
      <c r="AK337" s="58">
        <f t="shared" si="318"/>
        <v>0</v>
      </c>
      <c r="AL337" s="58" t="str">
        <f>IF(G337="","0",VALUE(VLOOKUP(G337,'登録データ（男）'!$V$4:$X$23,3,FALSE)))</f>
        <v>0</v>
      </c>
      <c r="AM337" s="58">
        <f t="shared" si="315"/>
        <v>0</v>
      </c>
      <c r="AN337" s="58">
        <f t="shared" si="319"/>
        <v>0</v>
      </c>
      <c r="AO337" s="58" t="str">
        <f ca="1">IF(OFFSET(B337,-MOD(ROW(B337),3),0)&lt;&gt;"",IF(RIGHT(G337,1)=")",VALUE(VLOOKUP(OFFSET(B337,-MOD(ROW(B337),3),0),'登録データ（女）'!B337,8,FALSE)),"0"),"0")</f>
        <v>0</v>
      </c>
      <c r="AP337" s="58">
        <f t="shared" ca="1" si="316"/>
        <v>0</v>
      </c>
      <c r="AQ337" s="58"/>
      <c r="AR337" s="58"/>
      <c r="AS337" s="58"/>
      <c r="AT337" s="58"/>
      <c r="AU337" s="58"/>
      <c r="AV337" s="58"/>
      <c r="AW337" s="58"/>
      <c r="AX337" s="58"/>
      <c r="BE337" s="58" t="str">
        <f>IF(B337="","",VLOOKUP(B337,'登録データ（女）'!$A$3:$L$402,8))</f>
        <v/>
      </c>
      <c r="BF337" s="58" t="str">
        <f>IF(B337="","",VLOOKUP(B337,'登録データ（女）'!$A$3:$L$402,11))</f>
        <v/>
      </c>
      <c r="BG337" s="58" t="str">
        <f t="shared" si="320"/>
        <v/>
      </c>
      <c r="BI337" s="58">
        <f t="shared" si="317"/>
        <v>0</v>
      </c>
    </row>
    <row r="338" spans="1:61" ht="18.75" customHeight="1" thickBot="1">
      <c r="A338" s="258"/>
      <c r="B338" s="434"/>
      <c r="C338" s="292"/>
      <c r="D338" s="292"/>
      <c r="E338" s="82" t="s">
        <v>461</v>
      </c>
      <c r="F338" s="78" t="s">
        <v>123</v>
      </c>
      <c r="G338" s="105"/>
      <c r="H338" s="175"/>
      <c r="I338" s="100"/>
      <c r="J338" s="64" t="str">
        <f t="shared" si="376"/>
        <v/>
      </c>
      <c r="K338" s="100"/>
      <c r="L338" s="64" t="str">
        <f t="shared" si="377"/>
        <v/>
      </c>
      <c r="M338" s="100"/>
      <c r="N338" s="100"/>
      <c r="O338" s="429"/>
      <c r="P338" s="430"/>
      <c r="Q338" s="431"/>
      <c r="R338" s="261"/>
      <c r="S338" s="298"/>
      <c r="V338" s="60"/>
      <c r="W338" s="58"/>
      <c r="X338" s="58"/>
      <c r="Y338" s="58"/>
      <c r="Z338" s="58"/>
      <c r="AA338" s="58"/>
      <c r="AB338" s="58"/>
      <c r="AC338" s="58"/>
      <c r="AD338" s="58">
        <f t="shared" ref="AD338:AD401" ca="1" si="390">COUNTIF(OFFSET(G338,-MOD(ROW(G338),3),0,3,1),G338)</f>
        <v>0</v>
      </c>
      <c r="AE338" s="58">
        <f t="shared" si="325"/>
        <v>0</v>
      </c>
      <c r="AF338" s="58" t="str">
        <f>IF(G338="","0",VLOOKUP(G338,'登録データ（男）'!$V$4:$W$23,2,FALSE))</f>
        <v>0</v>
      </c>
      <c r="AG338" s="58" t="str">
        <f t="shared" ref="AG338:AG401" si="391">IF(M338="","00",IF(LEN(M338)=1,M338*10,M338))</f>
        <v>00</v>
      </c>
      <c r="AH338" s="58" t="str">
        <f>IF(G338="","0",IF(OR(RIGHT(G338,1)="m",RIGHT(G338,1)="H",RIGHT(G338,1)="W",RIGHT(G338,1)="C"),1,2))</f>
        <v>0</v>
      </c>
      <c r="AI338" s="58" t="str">
        <f t="shared" ref="AI338:AI401" si="392">IF(AH338=2,IF(K338="","0000",CONCATENATE(RIGHT(K338+100,2),RIGHT(AG338+100,2))),IF(K338="","000000",CONCATENATE(RIGHT(I338+100,2),RIGHT(K338+100,2),RIGHT(AG338+100,2))))</f>
        <v>000000</v>
      </c>
      <c r="AJ338" s="58" t="str">
        <f t="shared" ca="1" si="321"/>
        <v/>
      </c>
      <c r="AK338" s="58">
        <f t="shared" si="318"/>
        <v>0</v>
      </c>
      <c r="AL338" s="58" t="str">
        <f>IF(G338="","0",VALUE(VLOOKUP(G338,'登録データ（男）'!$V$4:$X$23,3,FALSE)))</f>
        <v>0</v>
      </c>
      <c r="AM338" s="58">
        <f t="shared" ref="AM338:AM401" si="393">IF(G338="",0,IF(G338="七種競技",0,IF(K338&lt;&gt;"",0,1)))</f>
        <v>0</v>
      </c>
      <c r="AN338" s="58">
        <f t="shared" si="319"/>
        <v>0</v>
      </c>
      <c r="AO338" s="58" t="str">
        <f ca="1">IF(OFFSET(B338,-MOD(ROW(B338),3),0)&lt;&gt;"",IF(RIGHT(G338,1)=")",VALUE(VLOOKUP(OFFSET(B338,-MOD(ROW(B338),3),0),'登録データ（女）'!B338,8,FALSE)),"0"),"0")</f>
        <v>0</v>
      </c>
      <c r="AP338" s="58">
        <f t="shared" ref="AP338:AP401" ca="1" si="394">IF(AO338=0,0,IF(RIGHT(G338,1)&lt;&gt;")",0,IF(VALUE(LEFT(AO338,2))&gt;96,0,1)))</f>
        <v>0</v>
      </c>
      <c r="AQ338" s="58"/>
      <c r="AR338" s="58"/>
      <c r="AS338" s="58"/>
      <c r="AT338" s="58"/>
      <c r="AU338" s="58"/>
      <c r="AV338" s="58"/>
      <c r="AW338" s="58"/>
      <c r="AX338" s="58"/>
      <c r="BE338" s="58" t="str">
        <f>IF(B338="","",VLOOKUP(B338,'登録データ（女）'!$A$3:$L$402,8))</f>
        <v/>
      </c>
      <c r="BF338" s="58" t="str">
        <f>IF(B338="","",VLOOKUP(B338,'登録データ（女）'!$A$3:$L$402,11))</f>
        <v/>
      </c>
      <c r="BG338" s="58" t="str">
        <f t="shared" si="320"/>
        <v/>
      </c>
      <c r="BI338" s="58">
        <f t="shared" ref="BI338:BI401" si="395">IF(H338="",0,1)</f>
        <v>0</v>
      </c>
    </row>
    <row r="339" spans="1:61" ht="18.75" customHeight="1" thickTop="1">
      <c r="A339" s="257">
        <v>108</v>
      </c>
      <c r="B339" s="432"/>
      <c r="C339" s="290" t="str">
        <f>IF(B339="","",VLOOKUP(B339,'登録データ（女）'!$A$3:$X$2000,2,FALSE))</f>
        <v/>
      </c>
      <c r="D339" s="290" t="str">
        <f>IF(B339="","",VLOOKUP(B339,'登録データ（女）'!$A$3:$X$2000,3,FALSE))</f>
        <v/>
      </c>
      <c r="E339" s="74" t="str">
        <f>IF(B339="","",VLOOKUP(B339,'登録データ（女）'!$A$3:$X$2000,7,FALSE))</f>
        <v/>
      </c>
      <c r="F339" s="72" t="s">
        <v>121</v>
      </c>
      <c r="G339" s="104"/>
      <c r="H339" s="17"/>
      <c r="I339" s="106"/>
      <c r="J339" s="107" t="str">
        <f t="shared" si="376"/>
        <v/>
      </c>
      <c r="K339" s="106"/>
      <c r="L339" s="107" t="str">
        <f t="shared" si="377"/>
        <v/>
      </c>
      <c r="M339" s="106"/>
      <c r="N339" s="106"/>
      <c r="O339" s="247"/>
      <c r="P339" s="248"/>
      <c r="Q339" s="248"/>
      <c r="R339" s="259"/>
      <c r="S339" s="296"/>
      <c r="V339" s="60"/>
      <c r="W339" s="58">
        <f>IF(B339="",0,IF(VLOOKUP(B339,'登録データ（女）'!$A$3:$AT$2000,28,FALSE)=1,0,1))</f>
        <v>0</v>
      </c>
      <c r="X339" s="58">
        <f>IF(B339="",1,0)</f>
        <v>1</v>
      </c>
      <c r="Y339" s="58">
        <f>IF(C339="",1,0)</f>
        <v>1</v>
      </c>
      <c r="Z339" s="58">
        <f>IF(D339="",1,0)</f>
        <v>1</v>
      </c>
      <c r="AA339" s="58">
        <f>IF(E339="",1,0)</f>
        <v>1</v>
      </c>
      <c r="AB339" s="58">
        <f>IF(E340="",1,0)</f>
        <v>1</v>
      </c>
      <c r="AC339" s="58">
        <f>SUM(X339:AB339)</f>
        <v>5</v>
      </c>
      <c r="AD339" s="58">
        <f t="shared" ca="1" si="390"/>
        <v>0</v>
      </c>
      <c r="AE339" s="58">
        <f t="shared" si="325"/>
        <v>0</v>
      </c>
      <c r="AF339" s="58" t="str">
        <f>IF(G339="","0",VLOOKUP(G339,'登録データ（男）'!$V$4:$W$23,2,FALSE))</f>
        <v>0</v>
      </c>
      <c r="AG339" s="58" t="str">
        <f t="shared" si="391"/>
        <v>00</v>
      </c>
      <c r="AH339" s="58" t="str">
        <f>IF(G339="","0",IF(OR(RIGHT(G339,1)="m",RIGHT(G339,1)="H",RIGHT(G339,1)="W",RIGHT(G339,1)="C",RIGHT(G339,1)=")"),1,2))</f>
        <v>0</v>
      </c>
      <c r="AI339" s="58" t="str">
        <f t="shared" si="392"/>
        <v>000000</v>
      </c>
      <c r="AJ339" s="58" t="str">
        <f t="shared" ca="1" si="321"/>
        <v/>
      </c>
      <c r="AK339" s="58">
        <f t="shared" ref="AK339:AK402" si="396">VALUE(AI339)</f>
        <v>0</v>
      </c>
      <c r="AL339" s="58" t="str">
        <f>IF(G339="","0",VALUE(VLOOKUP(G339,'登録データ（男）'!$V$4:$X$23,3,FALSE)))</f>
        <v>0</v>
      </c>
      <c r="AM339" s="58">
        <f t="shared" si="393"/>
        <v>0</v>
      </c>
      <c r="AN339" s="58">
        <f t="shared" ref="AN339:AN402" si="397">IF(AK339&gt;AL339,1,0)</f>
        <v>0</v>
      </c>
      <c r="AO339" s="58" t="str">
        <f ca="1">IF(OFFSET(B339,-MOD(ROW(B339),3),0)&lt;&gt;"",IF(RIGHT(G339,1)=")",VALUE(VLOOKUP(OFFSET(B339,-MOD(ROW(B339),3),0),'登録データ（女）'!B339,8,FALSE)),"0"),"0")</f>
        <v>0</v>
      </c>
      <c r="AP339" s="58">
        <f t="shared" ca="1" si="394"/>
        <v>0</v>
      </c>
      <c r="AQ339" s="58" t="str">
        <f t="shared" ref="AQ339" si="398">IF(AR339="","",RANK(AR339,$AR$18:$AR$467,1))</f>
        <v/>
      </c>
      <c r="AR339" s="58" t="str">
        <f>IF(R339="","",B339)</f>
        <v/>
      </c>
      <c r="AS339" s="58" t="str">
        <f t="shared" ref="AS339" si="399">IF(AT339="","",RANK(AT339,$AT$18:$AT$467,1))</f>
        <v/>
      </c>
      <c r="AT339" s="58" t="str">
        <f>IF(S339="","",B339)</f>
        <v/>
      </c>
      <c r="AU339" s="58" t="str">
        <f t="shared" ref="AU339" si="400">IF(AV339="","",RANK(AV339,$AV$18:$AV$467,1))</f>
        <v/>
      </c>
      <c r="AV339" s="58" t="str">
        <f>IF(OR(G339="七種競技",G340="七種競技",G341="七種競技"),B339,"")</f>
        <v/>
      </c>
      <c r="AW339" s="58"/>
      <c r="AX339" s="58">
        <f>B339</f>
        <v>0</v>
      </c>
      <c r="BE339" s="58" t="str">
        <f>IF(B339="","",VLOOKUP(B339,'登録データ（女）'!$A$3:$L$402,8))</f>
        <v/>
      </c>
      <c r="BF339" s="58" t="str">
        <f>IF(B339="","",VLOOKUP(B339,'登録データ（女）'!$A$3:$L$402,11))</f>
        <v/>
      </c>
      <c r="BG339" s="58" t="str">
        <f t="shared" ref="BG339:BG402" si="401">CONCATENATE(BE339,BF339)</f>
        <v/>
      </c>
      <c r="BI339" s="58">
        <f t="shared" si="395"/>
        <v>0</v>
      </c>
    </row>
    <row r="340" spans="1:61" ht="18.75" customHeight="1">
      <c r="A340" s="250"/>
      <c r="B340" s="433"/>
      <c r="C340" s="291"/>
      <c r="D340" s="291"/>
      <c r="E340" s="169"/>
      <c r="F340" s="58" t="s">
        <v>122</v>
      </c>
      <c r="G340" s="104"/>
      <c r="H340" s="17"/>
      <c r="I340" s="101"/>
      <c r="J340" s="107" t="str">
        <f t="shared" si="376"/>
        <v/>
      </c>
      <c r="K340" s="106"/>
      <c r="L340" s="107" t="str">
        <f t="shared" si="377"/>
        <v/>
      </c>
      <c r="M340" s="101"/>
      <c r="N340" s="101"/>
      <c r="O340" s="275"/>
      <c r="P340" s="276"/>
      <c r="Q340" s="276"/>
      <c r="R340" s="260"/>
      <c r="S340" s="297"/>
      <c r="V340" s="60"/>
      <c r="W340" s="58"/>
      <c r="X340" s="58"/>
      <c r="Y340" s="58"/>
      <c r="Z340" s="58"/>
      <c r="AA340" s="58"/>
      <c r="AB340" s="58"/>
      <c r="AC340" s="58"/>
      <c r="AD340" s="58">
        <f t="shared" ca="1" si="390"/>
        <v>0</v>
      </c>
      <c r="AE340" s="58">
        <f t="shared" si="325"/>
        <v>0</v>
      </c>
      <c r="AF340" s="58" t="str">
        <f>IF(G340="","0",VLOOKUP(G340,'登録データ（男）'!$V$4:$W$23,2,FALSE))</f>
        <v>0</v>
      </c>
      <c r="AG340" s="58" t="str">
        <f t="shared" si="391"/>
        <v>00</v>
      </c>
      <c r="AH340" s="58" t="str">
        <f>IF(G340="","0",IF(OR(RIGHT(G340,1)="m",RIGHT(G340,1)="H",RIGHT(G340,1)="W",RIGHT(G340,1)="C"),1,2))</f>
        <v>0</v>
      </c>
      <c r="AI340" s="58" t="str">
        <f t="shared" si="392"/>
        <v>000000</v>
      </c>
      <c r="AJ340" s="58" t="str">
        <f t="shared" ref="AJ340:AJ403" ca="1" si="402">IF(G340="","",IF(OFFSET(B340,-MOD(ROW(B340),3),0)="","0",CONCATENATE(AF340," ",IF(AH340=1,RIGHT(AI340+10000000,7),RIGHT(AI340+100000,5)))))</f>
        <v/>
      </c>
      <c r="AK340" s="58">
        <f t="shared" si="396"/>
        <v>0</v>
      </c>
      <c r="AL340" s="58" t="str">
        <f>IF(G340="","0",VALUE(VLOOKUP(G340,'登録データ（男）'!$V$4:$X$23,3,FALSE)))</f>
        <v>0</v>
      </c>
      <c r="AM340" s="58">
        <f t="shared" si="393"/>
        <v>0</v>
      </c>
      <c r="AN340" s="58">
        <f t="shared" si="397"/>
        <v>0</v>
      </c>
      <c r="AO340" s="58" t="str">
        <f ca="1">IF(OFFSET(B340,-MOD(ROW(B340),3),0)&lt;&gt;"",IF(RIGHT(G340,1)=")",VALUE(VLOOKUP(OFFSET(B340,-MOD(ROW(B340),3),0),'登録データ（女）'!B340,8,FALSE)),"0"),"0")</f>
        <v>0</v>
      </c>
      <c r="AP340" s="58">
        <f t="shared" ca="1" si="394"/>
        <v>0</v>
      </c>
      <c r="AQ340" s="58"/>
      <c r="AR340" s="58"/>
      <c r="AS340" s="58"/>
      <c r="AT340" s="58"/>
      <c r="AU340" s="58"/>
      <c r="AV340" s="58"/>
      <c r="AW340" s="58"/>
      <c r="AX340" s="58"/>
      <c r="BE340" s="58" t="str">
        <f>IF(B340="","",VLOOKUP(B340,'登録データ（女）'!$A$3:$L$402,8))</f>
        <v/>
      </c>
      <c r="BF340" s="58" t="str">
        <f>IF(B340="","",VLOOKUP(B340,'登録データ（女）'!$A$3:$L$402,11))</f>
        <v/>
      </c>
      <c r="BG340" s="58" t="str">
        <f t="shared" si="401"/>
        <v/>
      </c>
      <c r="BI340" s="58">
        <f t="shared" si="395"/>
        <v>0</v>
      </c>
    </row>
    <row r="341" spans="1:61" ht="18" customHeight="1" thickBot="1">
      <c r="A341" s="258"/>
      <c r="B341" s="434"/>
      <c r="C341" s="292"/>
      <c r="D341" s="292"/>
      <c r="E341" s="82" t="s">
        <v>461</v>
      </c>
      <c r="F341" s="78" t="s">
        <v>123</v>
      </c>
      <c r="G341" s="105"/>
      <c r="H341" s="175"/>
      <c r="I341" s="100"/>
      <c r="J341" s="64" t="str">
        <f t="shared" si="376"/>
        <v/>
      </c>
      <c r="K341" s="100"/>
      <c r="L341" s="64" t="str">
        <f t="shared" si="377"/>
        <v/>
      </c>
      <c r="M341" s="100"/>
      <c r="N341" s="100"/>
      <c r="O341" s="429"/>
      <c r="P341" s="430"/>
      <c r="Q341" s="431"/>
      <c r="R341" s="261"/>
      <c r="S341" s="298"/>
      <c r="V341" s="60"/>
      <c r="W341" s="58"/>
      <c r="X341" s="58"/>
      <c r="Y341" s="58"/>
      <c r="Z341" s="58"/>
      <c r="AA341" s="58"/>
      <c r="AB341" s="58"/>
      <c r="AC341" s="58"/>
      <c r="AD341" s="58">
        <f t="shared" ca="1" si="390"/>
        <v>0</v>
      </c>
      <c r="AE341" s="58">
        <f t="shared" ref="AE341:AE404" si="403">IF(OR(RIGHT(G341,1)="m",RIGHT(G341,1)="H",RIGHT(G341,1)="C"),IF(VALUE(K341)&gt;59,1,0),0)</f>
        <v>0</v>
      </c>
      <c r="AF341" s="58" t="str">
        <f>IF(G341="","0",VLOOKUP(G341,'登録データ（男）'!$V$4:$W$23,2,FALSE))</f>
        <v>0</v>
      </c>
      <c r="AG341" s="58" t="str">
        <f t="shared" si="391"/>
        <v>00</v>
      </c>
      <c r="AH341" s="58" t="str">
        <f>IF(G341="","0",IF(OR(RIGHT(G341,1)="m",RIGHT(G341,1)="H",RIGHT(G341,1)="W",RIGHT(G341,1)="C"),1,2))</f>
        <v>0</v>
      </c>
      <c r="AI341" s="58" t="str">
        <f t="shared" si="392"/>
        <v>000000</v>
      </c>
      <c r="AJ341" s="58" t="str">
        <f t="shared" ca="1" si="402"/>
        <v/>
      </c>
      <c r="AK341" s="58">
        <f t="shared" si="396"/>
        <v>0</v>
      </c>
      <c r="AL341" s="58" t="str">
        <f>IF(G341="","0",VALUE(VLOOKUP(G341,'登録データ（男）'!$V$4:$X$23,3,FALSE)))</f>
        <v>0</v>
      </c>
      <c r="AM341" s="58">
        <f t="shared" si="393"/>
        <v>0</v>
      </c>
      <c r="AN341" s="58">
        <f t="shared" si="397"/>
        <v>0</v>
      </c>
      <c r="AO341" s="58" t="str">
        <f ca="1">IF(OFFSET(B341,-MOD(ROW(B341),3),0)&lt;&gt;"",IF(RIGHT(G341,1)=")",VALUE(VLOOKUP(OFFSET(B341,-MOD(ROW(B341),3),0),'登録データ（女）'!B341,8,FALSE)),"0"),"0")</f>
        <v>0</v>
      </c>
      <c r="AP341" s="58">
        <f t="shared" ca="1" si="394"/>
        <v>0</v>
      </c>
      <c r="AQ341" s="58"/>
      <c r="AR341" s="58"/>
      <c r="AS341" s="58"/>
      <c r="AT341" s="58"/>
      <c r="AU341" s="58"/>
      <c r="AV341" s="58"/>
      <c r="AW341" s="58"/>
      <c r="AX341" s="58"/>
      <c r="BE341" s="58" t="str">
        <f>IF(B341="","",VLOOKUP(B341,'登録データ（女）'!$A$3:$L$402,8))</f>
        <v/>
      </c>
      <c r="BF341" s="58" t="str">
        <f>IF(B341="","",VLOOKUP(B341,'登録データ（女）'!$A$3:$L$402,11))</f>
        <v/>
      </c>
      <c r="BG341" s="58" t="str">
        <f t="shared" si="401"/>
        <v/>
      </c>
      <c r="BI341" s="58">
        <f t="shared" si="395"/>
        <v>0</v>
      </c>
    </row>
    <row r="342" spans="1:61" ht="18.75" customHeight="1" thickTop="1">
      <c r="A342" s="257">
        <v>109</v>
      </c>
      <c r="B342" s="432"/>
      <c r="C342" s="290" t="str">
        <f>IF(B342="","",VLOOKUP(B342,'登録データ（女）'!$A$3:$X$2000,2,FALSE))</f>
        <v/>
      </c>
      <c r="D342" s="290" t="str">
        <f>IF(B342="","",VLOOKUP(B342,'登録データ（女）'!$A$3:$X$2000,3,FALSE))</f>
        <v/>
      </c>
      <c r="E342" s="74" t="str">
        <f>IF(B342="","",VLOOKUP(B342,'登録データ（女）'!$A$3:$X$2000,7,FALSE))</f>
        <v/>
      </c>
      <c r="F342" s="72" t="s">
        <v>121</v>
      </c>
      <c r="G342" s="104"/>
      <c r="H342" s="17"/>
      <c r="I342" s="106"/>
      <c r="J342" s="107" t="str">
        <f t="shared" ref="J342:J405" si="404">IF(G342="","",IF(AH342=2,"","分"))</f>
        <v/>
      </c>
      <c r="K342" s="106"/>
      <c r="L342" s="107" t="str">
        <f t="shared" ref="L342:L405" si="405">IF(OR(G342="",G342="七種競技"),"",IF(AH342=2,"m","秒"))</f>
        <v/>
      </c>
      <c r="M342" s="106"/>
      <c r="N342" s="106"/>
      <c r="O342" s="247"/>
      <c r="P342" s="248"/>
      <c r="Q342" s="248"/>
      <c r="R342" s="259"/>
      <c r="S342" s="296"/>
      <c r="V342" s="60"/>
      <c r="W342" s="58">
        <f>IF(B342="",0,IF(VLOOKUP(B342,'登録データ（女）'!$A$3:$AT$2000,28,FALSE)=1,0,1))</f>
        <v>0</v>
      </c>
      <c r="X342" s="58">
        <f>IF(B342="",1,0)</f>
        <v>1</v>
      </c>
      <c r="Y342" s="58">
        <f>IF(C342="",1,0)</f>
        <v>1</v>
      </c>
      <c r="Z342" s="58">
        <f>IF(D342="",1,0)</f>
        <v>1</v>
      </c>
      <c r="AA342" s="58">
        <f>IF(E342="",1,0)</f>
        <v>1</v>
      </c>
      <c r="AB342" s="58">
        <f>IF(E343="",1,0)</f>
        <v>1</v>
      </c>
      <c r="AC342" s="58">
        <f>SUM(X342:AB342)</f>
        <v>5</v>
      </c>
      <c r="AD342" s="58">
        <f t="shared" ca="1" si="390"/>
        <v>0</v>
      </c>
      <c r="AE342" s="58">
        <f t="shared" si="403"/>
        <v>0</v>
      </c>
      <c r="AF342" s="58" t="str">
        <f>IF(G342="","0",VLOOKUP(G342,'登録データ（男）'!$V$4:$W$23,2,FALSE))</f>
        <v>0</v>
      </c>
      <c r="AG342" s="58" t="str">
        <f t="shared" si="391"/>
        <v>00</v>
      </c>
      <c r="AH342" s="58" t="str">
        <f>IF(G342="","0",IF(OR(RIGHT(G342,1)="m",RIGHT(G342,1)="H",RIGHT(G342,1)="W",RIGHT(G342,1)="C",RIGHT(G342,1)=")"),1,2))</f>
        <v>0</v>
      </c>
      <c r="AI342" s="58" t="str">
        <f t="shared" si="392"/>
        <v>000000</v>
      </c>
      <c r="AJ342" s="58" t="str">
        <f t="shared" ca="1" si="402"/>
        <v/>
      </c>
      <c r="AK342" s="58">
        <f t="shared" si="396"/>
        <v>0</v>
      </c>
      <c r="AL342" s="58" t="str">
        <f>IF(G342="","0",VALUE(VLOOKUP(G342,'登録データ（男）'!$V$4:$X$23,3,FALSE)))</f>
        <v>0</v>
      </c>
      <c r="AM342" s="58">
        <f t="shared" si="393"/>
        <v>0</v>
      </c>
      <c r="AN342" s="58">
        <f t="shared" si="397"/>
        <v>0</v>
      </c>
      <c r="AO342" s="58" t="str">
        <f ca="1">IF(OFFSET(B342,-MOD(ROW(B342),3),0)&lt;&gt;"",IF(RIGHT(G342,1)=")",VALUE(VLOOKUP(OFFSET(B342,-MOD(ROW(B342),3),0),'登録データ（女）'!B342,8,FALSE)),"0"),"0")</f>
        <v>0</v>
      </c>
      <c r="AP342" s="58">
        <f t="shared" ca="1" si="394"/>
        <v>0</v>
      </c>
      <c r="AQ342" s="58" t="str">
        <f t="shared" ref="AQ342" si="406">IF(AR342="","",RANK(AR342,$AR$18:$AR$467,1))</f>
        <v/>
      </c>
      <c r="AR342" s="58" t="str">
        <f>IF(R342="","",B342)</f>
        <v/>
      </c>
      <c r="AS342" s="58" t="str">
        <f t="shared" ref="AS342" si="407">IF(AT342="","",RANK(AT342,$AT$18:$AT$467,1))</f>
        <v/>
      </c>
      <c r="AT342" s="58" t="str">
        <f>IF(S342="","",B342)</f>
        <v/>
      </c>
      <c r="AU342" s="58" t="str">
        <f t="shared" ref="AU342" si="408">IF(AV342="","",RANK(AV342,$AV$18:$AV$467,1))</f>
        <v/>
      </c>
      <c r="AV342" s="58" t="str">
        <f>IF(OR(G342="七種競技",G343="七種競技",G344="七種競技"),B342,"")</f>
        <v/>
      </c>
      <c r="AW342" s="58"/>
      <c r="AX342" s="58">
        <f>B342</f>
        <v>0</v>
      </c>
      <c r="BE342" s="58" t="str">
        <f>IF(B342="","",VLOOKUP(B342,'登録データ（女）'!$A$3:$L$402,8))</f>
        <v/>
      </c>
      <c r="BF342" s="58" t="str">
        <f>IF(B342="","",VLOOKUP(B342,'登録データ（女）'!$A$3:$L$402,11))</f>
        <v/>
      </c>
      <c r="BG342" s="58" t="str">
        <f t="shared" si="401"/>
        <v/>
      </c>
      <c r="BI342" s="58">
        <f t="shared" si="395"/>
        <v>0</v>
      </c>
    </row>
    <row r="343" spans="1:61" ht="18.75" customHeight="1">
      <c r="A343" s="250"/>
      <c r="B343" s="433"/>
      <c r="C343" s="291"/>
      <c r="D343" s="291"/>
      <c r="E343" s="169"/>
      <c r="F343" s="58" t="s">
        <v>122</v>
      </c>
      <c r="G343" s="104"/>
      <c r="H343" s="17"/>
      <c r="I343" s="101"/>
      <c r="J343" s="107" t="str">
        <f t="shared" si="404"/>
        <v/>
      </c>
      <c r="K343" s="106"/>
      <c r="L343" s="107" t="str">
        <f t="shared" si="405"/>
        <v/>
      </c>
      <c r="M343" s="101"/>
      <c r="N343" s="101"/>
      <c r="O343" s="275"/>
      <c r="P343" s="276"/>
      <c r="Q343" s="276"/>
      <c r="R343" s="260"/>
      <c r="S343" s="297"/>
      <c r="V343" s="60"/>
      <c r="W343" s="58"/>
      <c r="X343" s="58"/>
      <c r="Y343" s="58"/>
      <c r="Z343" s="58"/>
      <c r="AA343" s="58"/>
      <c r="AB343" s="58"/>
      <c r="AC343" s="58"/>
      <c r="AD343" s="58">
        <f t="shared" ca="1" si="390"/>
        <v>0</v>
      </c>
      <c r="AE343" s="58">
        <f t="shared" si="403"/>
        <v>0</v>
      </c>
      <c r="AF343" s="58" t="str">
        <f>IF(G343="","0",VLOOKUP(G343,'登録データ（男）'!$V$4:$W$23,2,FALSE))</f>
        <v>0</v>
      </c>
      <c r="AG343" s="58" t="str">
        <f t="shared" si="391"/>
        <v>00</v>
      </c>
      <c r="AH343" s="58" t="str">
        <f>IF(G343="","0",IF(OR(RIGHT(G343,1)="m",RIGHT(G343,1)="H",RIGHT(G343,1)="W",RIGHT(G343,1)="C"),1,2))</f>
        <v>0</v>
      </c>
      <c r="AI343" s="58" t="str">
        <f t="shared" si="392"/>
        <v>000000</v>
      </c>
      <c r="AJ343" s="58" t="str">
        <f t="shared" ca="1" si="402"/>
        <v/>
      </c>
      <c r="AK343" s="58">
        <f t="shared" si="396"/>
        <v>0</v>
      </c>
      <c r="AL343" s="58" t="str">
        <f>IF(G343="","0",VALUE(VLOOKUP(G343,'登録データ（男）'!$V$4:$X$23,3,FALSE)))</f>
        <v>0</v>
      </c>
      <c r="AM343" s="58">
        <f t="shared" si="393"/>
        <v>0</v>
      </c>
      <c r="AN343" s="58">
        <f t="shared" si="397"/>
        <v>0</v>
      </c>
      <c r="AO343" s="58" t="str">
        <f ca="1">IF(OFFSET(B343,-MOD(ROW(B343),3),0)&lt;&gt;"",IF(RIGHT(G343,1)=")",VALUE(VLOOKUP(OFFSET(B343,-MOD(ROW(B343),3),0),'登録データ（女）'!B343,8,FALSE)),"0"),"0")</f>
        <v>0</v>
      </c>
      <c r="AP343" s="58">
        <f t="shared" ca="1" si="394"/>
        <v>0</v>
      </c>
      <c r="AQ343" s="58"/>
      <c r="AR343" s="58"/>
      <c r="AS343" s="58"/>
      <c r="AT343" s="58"/>
      <c r="AU343" s="58"/>
      <c r="AV343" s="58"/>
      <c r="AW343" s="58"/>
      <c r="AX343" s="58"/>
      <c r="BE343" s="58" t="str">
        <f>IF(B343="","",VLOOKUP(B343,'登録データ（女）'!$A$3:$L$402,8))</f>
        <v/>
      </c>
      <c r="BF343" s="58" t="str">
        <f>IF(B343="","",VLOOKUP(B343,'登録データ（女）'!$A$3:$L$402,11))</f>
        <v/>
      </c>
      <c r="BG343" s="58" t="str">
        <f t="shared" si="401"/>
        <v/>
      </c>
      <c r="BI343" s="58">
        <f t="shared" si="395"/>
        <v>0</v>
      </c>
    </row>
    <row r="344" spans="1:61" ht="18" customHeight="1" thickBot="1">
      <c r="A344" s="258"/>
      <c r="B344" s="434"/>
      <c r="C344" s="292"/>
      <c r="D344" s="292"/>
      <c r="E344" s="82" t="s">
        <v>461</v>
      </c>
      <c r="F344" s="78" t="s">
        <v>123</v>
      </c>
      <c r="G344" s="105"/>
      <c r="H344" s="175"/>
      <c r="I344" s="100"/>
      <c r="J344" s="64" t="str">
        <f t="shared" si="404"/>
        <v/>
      </c>
      <c r="K344" s="100"/>
      <c r="L344" s="64" t="str">
        <f t="shared" si="405"/>
        <v/>
      </c>
      <c r="M344" s="100"/>
      <c r="N344" s="100"/>
      <c r="O344" s="429"/>
      <c r="P344" s="430"/>
      <c r="Q344" s="431"/>
      <c r="R344" s="261"/>
      <c r="S344" s="298"/>
      <c r="V344" s="60"/>
      <c r="W344" s="58"/>
      <c r="X344" s="58"/>
      <c r="Y344" s="58"/>
      <c r="Z344" s="58"/>
      <c r="AA344" s="58"/>
      <c r="AB344" s="58"/>
      <c r="AC344" s="58"/>
      <c r="AD344" s="58">
        <f t="shared" ca="1" si="390"/>
        <v>0</v>
      </c>
      <c r="AE344" s="58">
        <f t="shared" si="403"/>
        <v>0</v>
      </c>
      <c r="AF344" s="58" t="str">
        <f>IF(G344="","0",VLOOKUP(G344,'登録データ（男）'!$V$4:$W$23,2,FALSE))</f>
        <v>0</v>
      </c>
      <c r="AG344" s="58" t="str">
        <f t="shared" si="391"/>
        <v>00</v>
      </c>
      <c r="AH344" s="58" t="str">
        <f>IF(G344="","0",IF(OR(RIGHT(G344,1)="m",RIGHT(G344,1)="H",RIGHT(G344,1)="W",RIGHT(G344,1)="C"),1,2))</f>
        <v>0</v>
      </c>
      <c r="AI344" s="58" t="str">
        <f t="shared" si="392"/>
        <v>000000</v>
      </c>
      <c r="AJ344" s="58" t="str">
        <f t="shared" ca="1" si="402"/>
        <v/>
      </c>
      <c r="AK344" s="58">
        <f t="shared" si="396"/>
        <v>0</v>
      </c>
      <c r="AL344" s="58" t="str">
        <f>IF(G344="","0",VALUE(VLOOKUP(G344,'登録データ（男）'!$V$4:$X$23,3,FALSE)))</f>
        <v>0</v>
      </c>
      <c r="AM344" s="58">
        <f t="shared" si="393"/>
        <v>0</v>
      </c>
      <c r="AN344" s="58">
        <f t="shared" si="397"/>
        <v>0</v>
      </c>
      <c r="AO344" s="58" t="str">
        <f ca="1">IF(OFFSET(B344,-MOD(ROW(B344),3),0)&lt;&gt;"",IF(RIGHT(G344,1)=")",VALUE(VLOOKUP(OFFSET(B344,-MOD(ROW(B344),3),0),'登録データ（女）'!B344,8,FALSE)),"0"),"0")</f>
        <v>0</v>
      </c>
      <c r="AP344" s="58">
        <f t="shared" ca="1" si="394"/>
        <v>0</v>
      </c>
      <c r="AQ344" s="58"/>
      <c r="AR344" s="58"/>
      <c r="AS344" s="58"/>
      <c r="AT344" s="58"/>
      <c r="AU344" s="58"/>
      <c r="AV344" s="58"/>
      <c r="AW344" s="58"/>
      <c r="AX344" s="58"/>
      <c r="BE344" s="58" t="str">
        <f>IF(B344="","",VLOOKUP(B344,'登録データ（女）'!$A$3:$L$402,8))</f>
        <v/>
      </c>
      <c r="BF344" s="58" t="str">
        <f>IF(B344="","",VLOOKUP(B344,'登録データ（女）'!$A$3:$L$402,11))</f>
        <v/>
      </c>
      <c r="BG344" s="58" t="str">
        <f t="shared" si="401"/>
        <v/>
      </c>
      <c r="BI344" s="58">
        <f t="shared" si="395"/>
        <v>0</v>
      </c>
    </row>
    <row r="345" spans="1:61" ht="18.75" customHeight="1" thickTop="1">
      <c r="A345" s="257">
        <v>110</v>
      </c>
      <c r="B345" s="432"/>
      <c r="C345" s="290" t="str">
        <f>IF(B345="","",VLOOKUP(B345,'登録データ（女）'!$A$3:$X$2000,2,FALSE))</f>
        <v/>
      </c>
      <c r="D345" s="290" t="str">
        <f>IF(B345="","",VLOOKUP(B345,'登録データ（女）'!$A$3:$X$2000,3,FALSE))</f>
        <v/>
      </c>
      <c r="E345" s="74" t="str">
        <f>IF(B345="","",VLOOKUP(B345,'登録データ（女）'!$A$3:$X$2000,7,FALSE))</f>
        <v/>
      </c>
      <c r="F345" s="72" t="s">
        <v>121</v>
      </c>
      <c r="G345" s="104"/>
      <c r="H345" s="17"/>
      <c r="I345" s="106"/>
      <c r="J345" s="107" t="str">
        <f t="shared" si="404"/>
        <v/>
      </c>
      <c r="K345" s="106"/>
      <c r="L345" s="107" t="str">
        <f t="shared" si="405"/>
        <v/>
      </c>
      <c r="M345" s="106"/>
      <c r="N345" s="106"/>
      <c r="O345" s="247"/>
      <c r="P345" s="248"/>
      <c r="Q345" s="248"/>
      <c r="R345" s="259"/>
      <c r="S345" s="296"/>
      <c r="V345" s="60"/>
      <c r="W345" s="58">
        <f>IF(B345="",0,IF(VLOOKUP(B345,'登録データ（女）'!$A$3:$AT$2000,28,FALSE)=1,0,1))</f>
        <v>0</v>
      </c>
      <c r="X345" s="58">
        <f>IF(B345="",1,0)</f>
        <v>1</v>
      </c>
      <c r="Y345" s="58">
        <f>IF(C345="",1,0)</f>
        <v>1</v>
      </c>
      <c r="Z345" s="58">
        <f>IF(D345="",1,0)</f>
        <v>1</v>
      </c>
      <c r="AA345" s="58">
        <f>IF(E345="",1,0)</f>
        <v>1</v>
      </c>
      <c r="AB345" s="58">
        <f>IF(E346="",1,0)</f>
        <v>1</v>
      </c>
      <c r="AC345" s="58">
        <f>SUM(X345:AB345)</f>
        <v>5</v>
      </c>
      <c r="AD345" s="58">
        <f t="shared" ca="1" si="390"/>
        <v>0</v>
      </c>
      <c r="AE345" s="58">
        <f t="shared" si="403"/>
        <v>0</v>
      </c>
      <c r="AF345" s="58" t="str">
        <f>IF(G345="","0",VLOOKUP(G345,'登録データ（男）'!$V$4:$W$23,2,FALSE))</f>
        <v>0</v>
      </c>
      <c r="AG345" s="58" t="str">
        <f t="shared" si="391"/>
        <v>00</v>
      </c>
      <c r="AH345" s="58" t="str">
        <f>IF(G345="","0",IF(OR(RIGHT(G345,1)="m",RIGHT(G345,1)="H",RIGHT(G345,1)="W",RIGHT(G345,1)="C",RIGHT(G345,1)=")"),1,2))</f>
        <v>0</v>
      </c>
      <c r="AI345" s="58" t="str">
        <f t="shared" si="392"/>
        <v>000000</v>
      </c>
      <c r="AJ345" s="58" t="str">
        <f t="shared" ca="1" si="402"/>
        <v/>
      </c>
      <c r="AK345" s="58">
        <f t="shared" si="396"/>
        <v>0</v>
      </c>
      <c r="AL345" s="58" t="str">
        <f>IF(G345="","0",VALUE(VLOOKUP(G345,'登録データ（男）'!$V$4:$X$23,3,FALSE)))</f>
        <v>0</v>
      </c>
      <c r="AM345" s="58">
        <f t="shared" si="393"/>
        <v>0</v>
      </c>
      <c r="AN345" s="58">
        <f t="shared" si="397"/>
        <v>0</v>
      </c>
      <c r="AO345" s="58" t="str">
        <f ca="1">IF(OFFSET(B345,-MOD(ROW(B345),3),0)&lt;&gt;"",IF(RIGHT(G345,1)=")",VALUE(VLOOKUP(OFFSET(B345,-MOD(ROW(B345),3),0),'登録データ（女）'!B345,8,FALSE)),"0"),"0")</f>
        <v>0</v>
      </c>
      <c r="AP345" s="58">
        <f t="shared" ca="1" si="394"/>
        <v>0</v>
      </c>
      <c r="AQ345" s="58" t="str">
        <f t="shared" ref="AQ345" si="409">IF(AR345="","",RANK(AR345,$AR$18:$AR$467,1))</f>
        <v/>
      </c>
      <c r="AR345" s="58" t="str">
        <f>IF(R345="","",B345)</f>
        <v/>
      </c>
      <c r="AS345" s="58" t="str">
        <f t="shared" ref="AS345" si="410">IF(AT345="","",RANK(AT345,$AT$18:$AT$467,1))</f>
        <v/>
      </c>
      <c r="AT345" s="58" t="str">
        <f>IF(S345="","",B345)</f>
        <v/>
      </c>
      <c r="AU345" s="58" t="str">
        <f t="shared" ref="AU345" si="411">IF(AV345="","",RANK(AV345,$AV$18:$AV$467,1))</f>
        <v/>
      </c>
      <c r="AV345" s="58" t="str">
        <f>IF(OR(G345="七種競技",G346="七種競技",G347="七種競技"),B345,"")</f>
        <v/>
      </c>
      <c r="AW345" s="58"/>
      <c r="AX345" s="58">
        <f>B345</f>
        <v>0</v>
      </c>
      <c r="BE345" s="58" t="str">
        <f>IF(B345="","",VLOOKUP(B345,'登録データ（女）'!$A$3:$L$402,8))</f>
        <v/>
      </c>
      <c r="BF345" s="58" t="str">
        <f>IF(B345="","",VLOOKUP(B345,'登録データ（女）'!$A$3:$L$402,11))</f>
        <v/>
      </c>
      <c r="BG345" s="58" t="str">
        <f t="shared" si="401"/>
        <v/>
      </c>
      <c r="BI345" s="58">
        <f t="shared" si="395"/>
        <v>0</v>
      </c>
    </row>
    <row r="346" spans="1:61" ht="18" customHeight="1">
      <c r="A346" s="250"/>
      <c r="B346" s="433"/>
      <c r="C346" s="291"/>
      <c r="D346" s="291"/>
      <c r="E346" s="169"/>
      <c r="F346" s="58" t="s">
        <v>122</v>
      </c>
      <c r="G346" s="104"/>
      <c r="H346" s="17"/>
      <c r="I346" s="101"/>
      <c r="J346" s="107" t="str">
        <f t="shared" si="404"/>
        <v/>
      </c>
      <c r="K346" s="106"/>
      <c r="L346" s="107" t="str">
        <f t="shared" si="405"/>
        <v/>
      </c>
      <c r="M346" s="101"/>
      <c r="N346" s="101"/>
      <c r="O346" s="275"/>
      <c r="P346" s="276"/>
      <c r="Q346" s="276"/>
      <c r="R346" s="260"/>
      <c r="S346" s="297"/>
      <c r="V346" s="60"/>
      <c r="W346" s="58"/>
      <c r="X346" s="58"/>
      <c r="Y346" s="58"/>
      <c r="Z346" s="58"/>
      <c r="AA346" s="58"/>
      <c r="AB346" s="58"/>
      <c r="AC346" s="58"/>
      <c r="AD346" s="58">
        <f t="shared" ca="1" si="390"/>
        <v>0</v>
      </c>
      <c r="AE346" s="58">
        <f t="shared" si="403"/>
        <v>0</v>
      </c>
      <c r="AF346" s="58" t="str">
        <f>IF(G346="","0",VLOOKUP(G346,'登録データ（男）'!$V$4:$W$23,2,FALSE))</f>
        <v>0</v>
      </c>
      <c r="AG346" s="58" t="str">
        <f t="shared" si="391"/>
        <v>00</v>
      </c>
      <c r="AH346" s="58" t="str">
        <f>IF(G346="","0",IF(OR(RIGHT(G346,1)="m",RIGHT(G346,1)="H",RIGHT(G346,1)="W",RIGHT(G346,1)="C"),1,2))</f>
        <v>0</v>
      </c>
      <c r="AI346" s="58" t="str">
        <f t="shared" si="392"/>
        <v>000000</v>
      </c>
      <c r="AJ346" s="58" t="str">
        <f t="shared" ca="1" si="402"/>
        <v/>
      </c>
      <c r="AK346" s="58">
        <f t="shared" si="396"/>
        <v>0</v>
      </c>
      <c r="AL346" s="58" t="str">
        <f>IF(G346="","0",VALUE(VLOOKUP(G346,'登録データ（男）'!$V$4:$X$23,3,FALSE)))</f>
        <v>0</v>
      </c>
      <c r="AM346" s="58">
        <f t="shared" si="393"/>
        <v>0</v>
      </c>
      <c r="AN346" s="58">
        <f t="shared" si="397"/>
        <v>0</v>
      </c>
      <c r="AO346" s="58" t="str">
        <f ca="1">IF(OFFSET(B346,-MOD(ROW(B346),3),0)&lt;&gt;"",IF(RIGHT(G346,1)=")",VALUE(VLOOKUP(OFFSET(B346,-MOD(ROW(B346),3),0),'登録データ（女）'!B346,8,FALSE)),"0"),"0")</f>
        <v>0</v>
      </c>
      <c r="AP346" s="58">
        <f t="shared" ca="1" si="394"/>
        <v>0</v>
      </c>
      <c r="AQ346" s="58"/>
      <c r="AR346" s="58"/>
      <c r="AS346" s="58"/>
      <c r="AT346" s="58"/>
      <c r="AU346" s="58"/>
      <c r="AV346" s="58"/>
      <c r="AW346" s="58"/>
      <c r="AX346" s="58"/>
      <c r="BE346" s="58" t="str">
        <f>IF(B346="","",VLOOKUP(B346,'登録データ（女）'!$A$3:$L$402,8))</f>
        <v/>
      </c>
      <c r="BF346" s="58" t="str">
        <f>IF(B346="","",VLOOKUP(B346,'登録データ（女）'!$A$3:$L$402,11))</f>
        <v/>
      </c>
      <c r="BG346" s="58" t="str">
        <f t="shared" si="401"/>
        <v/>
      </c>
      <c r="BI346" s="58">
        <f t="shared" si="395"/>
        <v>0</v>
      </c>
    </row>
    <row r="347" spans="1:61" ht="18.75" customHeight="1" thickBot="1">
      <c r="A347" s="258"/>
      <c r="B347" s="434"/>
      <c r="C347" s="292"/>
      <c r="D347" s="292"/>
      <c r="E347" s="82" t="s">
        <v>461</v>
      </c>
      <c r="F347" s="78" t="s">
        <v>123</v>
      </c>
      <c r="G347" s="105"/>
      <c r="H347" s="175"/>
      <c r="I347" s="100"/>
      <c r="J347" s="64" t="str">
        <f t="shared" si="404"/>
        <v/>
      </c>
      <c r="K347" s="100"/>
      <c r="L347" s="64" t="str">
        <f t="shared" si="405"/>
        <v/>
      </c>
      <c r="M347" s="100"/>
      <c r="N347" s="100"/>
      <c r="O347" s="429"/>
      <c r="P347" s="430"/>
      <c r="Q347" s="431"/>
      <c r="R347" s="261"/>
      <c r="S347" s="298"/>
      <c r="V347" s="60"/>
      <c r="W347" s="58"/>
      <c r="X347" s="58"/>
      <c r="Y347" s="58"/>
      <c r="Z347" s="58"/>
      <c r="AA347" s="58"/>
      <c r="AB347" s="58"/>
      <c r="AC347" s="58"/>
      <c r="AD347" s="58">
        <f t="shared" ca="1" si="390"/>
        <v>0</v>
      </c>
      <c r="AE347" s="58">
        <f t="shared" si="403"/>
        <v>0</v>
      </c>
      <c r="AF347" s="58" t="str">
        <f>IF(G347="","0",VLOOKUP(G347,'登録データ（男）'!$V$4:$W$23,2,FALSE))</f>
        <v>0</v>
      </c>
      <c r="AG347" s="58" t="str">
        <f t="shared" si="391"/>
        <v>00</v>
      </c>
      <c r="AH347" s="58" t="str">
        <f>IF(G347="","0",IF(OR(RIGHT(G347,1)="m",RIGHT(G347,1)="H",RIGHT(G347,1)="W",RIGHT(G347,1)="C"),1,2))</f>
        <v>0</v>
      </c>
      <c r="AI347" s="58" t="str">
        <f t="shared" si="392"/>
        <v>000000</v>
      </c>
      <c r="AJ347" s="58" t="str">
        <f t="shared" ca="1" si="402"/>
        <v/>
      </c>
      <c r="AK347" s="58">
        <f t="shared" si="396"/>
        <v>0</v>
      </c>
      <c r="AL347" s="58" t="str">
        <f>IF(G347="","0",VALUE(VLOOKUP(G347,'登録データ（男）'!$V$4:$X$23,3,FALSE)))</f>
        <v>0</v>
      </c>
      <c r="AM347" s="58">
        <f t="shared" si="393"/>
        <v>0</v>
      </c>
      <c r="AN347" s="58">
        <f t="shared" si="397"/>
        <v>0</v>
      </c>
      <c r="AO347" s="58" t="str">
        <f ca="1">IF(OFFSET(B347,-MOD(ROW(B347),3),0)&lt;&gt;"",IF(RIGHT(G347,1)=")",VALUE(VLOOKUP(OFFSET(B347,-MOD(ROW(B347),3),0),'登録データ（女）'!B347,8,FALSE)),"0"),"0")</f>
        <v>0</v>
      </c>
      <c r="AP347" s="58">
        <f t="shared" ca="1" si="394"/>
        <v>0</v>
      </c>
      <c r="AQ347" s="58"/>
      <c r="AR347" s="58"/>
      <c r="AS347" s="58"/>
      <c r="AT347" s="58"/>
      <c r="AU347" s="58"/>
      <c r="AV347" s="58"/>
      <c r="AW347" s="58"/>
      <c r="AX347" s="58"/>
      <c r="BE347" s="58" t="str">
        <f>IF(B347="","",VLOOKUP(B347,'登録データ（女）'!$A$3:$L$402,8))</f>
        <v/>
      </c>
      <c r="BF347" s="58" t="str">
        <f>IF(B347="","",VLOOKUP(B347,'登録データ（女）'!$A$3:$L$402,11))</f>
        <v/>
      </c>
      <c r="BG347" s="58" t="str">
        <f t="shared" si="401"/>
        <v/>
      </c>
      <c r="BI347" s="58">
        <f t="shared" si="395"/>
        <v>0</v>
      </c>
    </row>
    <row r="348" spans="1:61" ht="18.75" customHeight="1" thickTop="1">
      <c r="A348" s="257">
        <v>111</v>
      </c>
      <c r="B348" s="432"/>
      <c r="C348" s="290" t="str">
        <f>IF(B348="","",VLOOKUP(B348,'登録データ（女）'!$A$3:$X$2000,2,FALSE))</f>
        <v/>
      </c>
      <c r="D348" s="290" t="str">
        <f>IF(B348="","",VLOOKUP(B348,'登録データ（女）'!$A$3:$X$2000,3,FALSE))</f>
        <v/>
      </c>
      <c r="E348" s="74" t="str">
        <f>IF(B348="","",VLOOKUP(B348,'登録データ（女）'!$A$3:$X$2000,7,FALSE))</f>
        <v/>
      </c>
      <c r="F348" s="72" t="s">
        <v>121</v>
      </c>
      <c r="G348" s="104"/>
      <c r="H348" s="17"/>
      <c r="I348" s="106"/>
      <c r="J348" s="107" t="str">
        <f t="shared" si="404"/>
        <v/>
      </c>
      <c r="K348" s="106"/>
      <c r="L348" s="107" t="str">
        <f t="shared" si="405"/>
        <v/>
      </c>
      <c r="M348" s="106"/>
      <c r="N348" s="106"/>
      <c r="O348" s="247"/>
      <c r="P348" s="248"/>
      <c r="Q348" s="248"/>
      <c r="R348" s="259"/>
      <c r="S348" s="296"/>
      <c r="V348" s="60"/>
      <c r="W348" s="58">
        <f>IF(B348="",0,IF(VLOOKUP(B348,'登録データ（女）'!$A$3:$AT$2000,28,FALSE)=1,0,1))</f>
        <v>0</v>
      </c>
      <c r="X348" s="58">
        <f>IF(B348="",1,0)</f>
        <v>1</v>
      </c>
      <c r="Y348" s="58">
        <f>IF(C348="",1,0)</f>
        <v>1</v>
      </c>
      <c r="Z348" s="58">
        <f>IF(D348="",1,0)</f>
        <v>1</v>
      </c>
      <c r="AA348" s="58">
        <f>IF(E348="",1,0)</f>
        <v>1</v>
      </c>
      <c r="AB348" s="58">
        <f>IF(E349="",1,0)</f>
        <v>1</v>
      </c>
      <c r="AC348" s="58">
        <f>SUM(X348:AB348)</f>
        <v>5</v>
      </c>
      <c r="AD348" s="58">
        <f t="shared" ca="1" si="390"/>
        <v>0</v>
      </c>
      <c r="AE348" s="58">
        <f t="shared" si="403"/>
        <v>0</v>
      </c>
      <c r="AF348" s="58" t="str">
        <f>IF(G348="","0",VLOOKUP(G348,'登録データ（男）'!$V$4:$W$23,2,FALSE))</f>
        <v>0</v>
      </c>
      <c r="AG348" s="58" t="str">
        <f t="shared" si="391"/>
        <v>00</v>
      </c>
      <c r="AH348" s="58" t="str">
        <f>IF(G348="","0",IF(OR(RIGHT(G348,1)="m",RIGHT(G348,1)="H",RIGHT(G348,1)="W",RIGHT(G348,1)="C",RIGHT(G348,1)=")"),1,2))</f>
        <v>0</v>
      </c>
      <c r="AI348" s="58" t="str">
        <f t="shared" si="392"/>
        <v>000000</v>
      </c>
      <c r="AJ348" s="58" t="str">
        <f t="shared" ca="1" si="402"/>
        <v/>
      </c>
      <c r="AK348" s="58">
        <f t="shared" si="396"/>
        <v>0</v>
      </c>
      <c r="AL348" s="58" t="str">
        <f>IF(G348="","0",VALUE(VLOOKUP(G348,'登録データ（男）'!$V$4:$X$23,3,FALSE)))</f>
        <v>0</v>
      </c>
      <c r="AM348" s="58">
        <f t="shared" si="393"/>
        <v>0</v>
      </c>
      <c r="AN348" s="58">
        <f t="shared" si="397"/>
        <v>0</v>
      </c>
      <c r="AO348" s="58" t="str">
        <f ca="1">IF(OFFSET(B348,-MOD(ROW(B348),3),0)&lt;&gt;"",IF(RIGHT(G348,1)=")",VALUE(VLOOKUP(OFFSET(B348,-MOD(ROW(B348),3),0),'登録データ（女）'!B348,8,FALSE)),"0"),"0")</f>
        <v>0</v>
      </c>
      <c r="AP348" s="58">
        <f t="shared" ca="1" si="394"/>
        <v>0</v>
      </c>
      <c r="AQ348" s="58" t="str">
        <f t="shared" ref="AQ348" si="412">IF(AR348="","",RANK(AR348,$AR$18:$AR$467,1))</f>
        <v/>
      </c>
      <c r="AR348" s="58" t="str">
        <f>IF(R348="","",B348)</f>
        <v/>
      </c>
      <c r="AS348" s="58" t="str">
        <f t="shared" ref="AS348" si="413">IF(AT348="","",RANK(AT348,$AT$18:$AT$467,1))</f>
        <v/>
      </c>
      <c r="AT348" s="58" t="str">
        <f>IF(S348="","",B348)</f>
        <v/>
      </c>
      <c r="AU348" s="58" t="str">
        <f t="shared" ref="AU348" si="414">IF(AV348="","",RANK(AV348,$AV$18:$AV$467,1))</f>
        <v/>
      </c>
      <c r="AV348" s="58" t="str">
        <f>IF(OR(G348="七種競技",G349="七種競技",G350="七種競技"),B348,"")</f>
        <v/>
      </c>
      <c r="AW348" s="58"/>
      <c r="AX348" s="58">
        <f>B348</f>
        <v>0</v>
      </c>
      <c r="BE348" s="58" t="str">
        <f>IF(B348="","",VLOOKUP(B348,'登録データ（女）'!$A$3:$L$402,8))</f>
        <v/>
      </c>
      <c r="BF348" s="58" t="str">
        <f>IF(B348="","",VLOOKUP(B348,'登録データ（女）'!$A$3:$L$402,11))</f>
        <v/>
      </c>
      <c r="BG348" s="58" t="str">
        <f t="shared" si="401"/>
        <v/>
      </c>
      <c r="BI348" s="58">
        <f t="shared" si="395"/>
        <v>0</v>
      </c>
    </row>
    <row r="349" spans="1:61" ht="18.75" customHeight="1">
      <c r="A349" s="250"/>
      <c r="B349" s="433"/>
      <c r="C349" s="291"/>
      <c r="D349" s="291"/>
      <c r="E349" s="169"/>
      <c r="F349" s="58" t="s">
        <v>122</v>
      </c>
      <c r="G349" s="104"/>
      <c r="H349" s="17"/>
      <c r="I349" s="101"/>
      <c r="J349" s="107" t="str">
        <f t="shared" si="404"/>
        <v/>
      </c>
      <c r="K349" s="106"/>
      <c r="L349" s="107" t="str">
        <f t="shared" si="405"/>
        <v/>
      </c>
      <c r="M349" s="101"/>
      <c r="N349" s="101"/>
      <c r="O349" s="275"/>
      <c r="P349" s="276"/>
      <c r="Q349" s="276"/>
      <c r="R349" s="260"/>
      <c r="S349" s="297"/>
      <c r="V349" s="60"/>
      <c r="W349" s="58"/>
      <c r="X349" s="58"/>
      <c r="Y349" s="58"/>
      <c r="Z349" s="58"/>
      <c r="AA349" s="58"/>
      <c r="AB349" s="58"/>
      <c r="AC349" s="58"/>
      <c r="AD349" s="58">
        <f t="shared" ca="1" si="390"/>
        <v>0</v>
      </c>
      <c r="AE349" s="58">
        <f t="shared" si="403"/>
        <v>0</v>
      </c>
      <c r="AF349" s="58" t="str">
        <f>IF(G349="","0",VLOOKUP(G349,'登録データ（男）'!$V$4:$W$23,2,FALSE))</f>
        <v>0</v>
      </c>
      <c r="AG349" s="58" t="str">
        <f t="shared" si="391"/>
        <v>00</v>
      </c>
      <c r="AH349" s="58" t="str">
        <f>IF(G349="","0",IF(OR(RIGHT(G349,1)="m",RIGHT(G349,1)="H",RIGHT(G349,1)="W",RIGHT(G349,1)="C"),1,2))</f>
        <v>0</v>
      </c>
      <c r="AI349" s="58" t="str">
        <f t="shared" si="392"/>
        <v>000000</v>
      </c>
      <c r="AJ349" s="58" t="str">
        <f t="shared" ca="1" si="402"/>
        <v/>
      </c>
      <c r="AK349" s="58">
        <f t="shared" si="396"/>
        <v>0</v>
      </c>
      <c r="AL349" s="58" t="str">
        <f>IF(G349="","0",VALUE(VLOOKUP(G349,'登録データ（男）'!$V$4:$X$23,3,FALSE)))</f>
        <v>0</v>
      </c>
      <c r="AM349" s="58">
        <f t="shared" si="393"/>
        <v>0</v>
      </c>
      <c r="AN349" s="58">
        <f t="shared" si="397"/>
        <v>0</v>
      </c>
      <c r="AO349" s="58" t="str">
        <f ca="1">IF(OFFSET(B349,-MOD(ROW(B349),3),0)&lt;&gt;"",IF(RIGHT(G349,1)=")",VALUE(VLOOKUP(OFFSET(B349,-MOD(ROW(B349),3),0),'登録データ（女）'!B349,8,FALSE)),"0"),"0")</f>
        <v>0</v>
      </c>
      <c r="AP349" s="58">
        <f t="shared" ca="1" si="394"/>
        <v>0</v>
      </c>
      <c r="AQ349" s="58"/>
      <c r="AR349" s="58"/>
      <c r="AS349" s="58"/>
      <c r="AT349" s="58"/>
      <c r="AU349" s="58"/>
      <c r="AV349" s="58"/>
      <c r="AW349" s="58"/>
      <c r="AX349" s="58"/>
      <c r="BE349" s="58" t="str">
        <f>IF(B349="","",VLOOKUP(B349,'登録データ（女）'!$A$3:$L$402,8))</f>
        <v/>
      </c>
      <c r="BF349" s="58" t="str">
        <f>IF(B349="","",VLOOKUP(B349,'登録データ（女）'!$A$3:$L$402,11))</f>
        <v/>
      </c>
      <c r="BG349" s="58" t="str">
        <f t="shared" si="401"/>
        <v/>
      </c>
      <c r="BI349" s="58">
        <f t="shared" si="395"/>
        <v>0</v>
      </c>
    </row>
    <row r="350" spans="1:61" ht="18.75" customHeight="1" thickBot="1">
      <c r="A350" s="258"/>
      <c r="B350" s="434"/>
      <c r="C350" s="292"/>
      <c r="D350" s="292"/>
      <c r="E350" s="82" t="s">
        <v>461</v>
      </c>
      <c r="F350" s="78" t="s">
        <v>123</v>
      </c>
      <c r="G350" s="105"/>
      <c r="H350" s="175"/>
      <c r="I350" s="100"/>
      <c r="J350" s="64" t="str">
        <f t="shared" si="404"/>
        <v/>
      </c>
      <c r="K350" s="100"/>
      <c r="L350" s="64" t="str">
        <f t="shared" si="405"/>
        <v/>
      </c>
      <c r="M350" s="100"/>
      <c r="N350" s="100"/>
      <c r="O350" s="429"/>
      <c r="P350" s="430"/>
      <c r="Q350" s="431"/>
      <c r="R350" s="261"/>
      <c r="S350" s="298"/>
      <c r="V350" s="60"/>
      <c r="W350" s="58"/>
      <c r="X350" s="58"/>
      <c r="Y350" s="58"/>
      <c r="Z350" s="58"/>
      <c r="AA350" s="58"/>
      <c r="AB350" s="58"/>
      <c r="AC350" s="58"/>
      <c r="AD350" s="58">
        <f t="shared" ca="1" si="390"/>
        <v>0</v>
      </c>
      <c r="AE350" s="58">
        <f t="shared" si="403"/>
        <v>0</v>
      </c>
      <c r="AF350" s="58" t="str">
        <f>IF(G350="","0",VLOOKUP(G350,'登録データ（男）'!$V$4:$W$23,2,FALSE))</f>
        <v>0</v>
      </c>
      <c r="AG350" s="58" t="str">
        <f t="shared" si="391"/>
        <v>00</v>
      </c>
      <c r="AH350" s="58" t="str">
        <f>IF(G350="","0",IF(OR(RIGHT(G350,1)="m",RIGHT(G350,1)="H",RIGHT(G350,1)="W",RIGHT(G350,1)="C"),1,2))</f>
        <v>0</v>
      </c>
      <c r="AI350" s="58" t="str">
        <f t="shared" si="392"/>
        <v>000000</v>
      </c>
      <c r="AJ350" s="58" t="str">
        <f t="shared" ca="1" si="402"/>
        <v/>
      </c>
      <c r="AK350" s="58">
        <f t="shared" si="396"/>
        <v>0</v>
      </c>
      <c r="AL350" s="58" t="str">
        <f>IF(G350="","0",VALUE(VLOOKUP(G350,'登録データ（男）'!$V$4:$X$23,3,FALSE)))</f>
        <v>0</v>
      </c>
      <c r="AM350" s="58">
        <f t="shared" si="393"/>
        <v>0</v>
      </c>
      <c r="AN350" s="58">
        <f t="shared" si="397"/>
        <v>0</v>
      </c>
      <c r="AO350" s="58" t="str">
        <f ca="1">IF(OFFSET(B350,-MOD(ROW(B350),3),0)&lt;&gt;"",IF(RIGHT(G350,1)=")",VALUE(VLOOKUP(OFFSET(B350,-MOD(ROW(B350),3),0),'登録データ（女）'!B350,8,FALSE)),"0"),"0")</f>
        <v>0</v>
      </c>
      <c r="AP350" s="58">
        <f t="shared" ca="1" si="394"/>
        <v>0</v>
      </c>
      <c r="AQ350" s="58"/>
      <c r="AR350" s="58"/>
      <c r="AS350" s="58"/>
      <c r="AT350" s="58"/>
      <c r="AU350" s="58"/>
      <c r="AV350" s="58"/>
      <c r="AW350" s="58"/>
      <c r="AX350" s="58"/>
      <c r="BE350" s="58" t="str">
        <f>IF(B350="","",VLOOKUP(B350,'登録データ（女）'!$A$3:$L$402,8))</f>
        <v/>
      </c>
      <c r="BF350" s="58" t="str">
        <f>IF(B350="","",VLOOKUP(B350,'登録データ（女）'!$A$3:$L$402,11))</f>
        <v/>
      </c>
      <c r="BG350" s="58" t="str">
        <f t="shared" si="401"/>
        <v/>
      </c>
      <c r="BI350" s="58">
        <f t="shared" si="395"/>
        <v>0</v>
      </c>
    </row>
    <row r="351" spans="1:61" ht="18.75" customHeight="1" thickTop="1">
      <c r="A351" s="257">
        <v>112</v>
      </c>
      <c r="B351" s="432"/>
      <c r="C351" s="290" t="str">
        <f>IF(B351="","",VLOOKUP(B351,'登録データ（女）'!$A$3:$X$2000,2,FALSE))</f>
        <v/>
      </c>
      <c r="D351" s="290" t="str">
        <f>IF(B351="","",VLOOKUP(B351,'登録データ（女）'!$A$3:$X$2000,3,FALSE))</f>
        <v/>
      </c>
      <c r="E351" s="74" t="str">
        <f>IF(B351="","",VLOOKUP(B351,'登録データ（女）'!$A$3:$X$2000,7,FALSE))</f>
        <v/>
      </c>
      <c r="F351" s="72" t="s">
        <v>121</v>
      </c>
      <c r="G351" s="104"/>
      <c r="H351" s="17"/>
      <c r="I351" s="106"/>
      <c r="J351" s="107" t="str">
        <f t="shared" si="404"/>
        <v/>
      </c>
      <c r="K351" s="106"/>
      <c r="L351" s="107" t="str">
        <f t="shared" si="405"/>
        <v/>
      </c>
      <c r="M351" s="106"/>
      <c r="N351" s="106"/>
      <c r="O351" s="247"/>
      <c r="P351" s="248"/>
      <c r="Q351" s="248"/>
      <c r="R351" s="259"/>
      <c r="S351" s="296"/>
      <c r="V351" s="60"/>
      <c r="W351" s="58">
        <f>IF(B351="",0,IF(VLOOKUP(B351,'登録データ（女）'!$A$3:$AT$2000,28,FALSE)=1,0,1))</f>
        <v>0</v>
      </c>
      <c r="X351" s="58">
        <f>IF(B351="",1,0)</f>
        <v>1</v>
      </c>
      <c r="Y351" s="58">
        <f>IF(C351="",1,0)</f>
        <v>1</v>
      </c>
      <c r="Z351" s="58">
        <f>IF(D351="",1,0)</f>
        <v>1</v>
      </c>
      <c r="AA351" s="58">
        <f>IF(E351="",1,0)</f>
        <v>1</v>
      </c>
      <c r="AB351" s="58">
        <f>IF(E352="",1,0)</f>
        <v>1</v>
      </c>
      <c r="AC351" s="58">
        <f>SUM(X351:AB351)</f>
        <v>5</v>
      </c>
      <c r="AD351" s="58">
        <f t="shared" ca="1" si="390"/>
        <v>0</v>
      </c>
      <c r="AE351" s="58">
        <f t="shared" si="403"/>
        <v>0</v>
      </c>
      <c r="AF351" s="58" t="str">
        <f>IF(G351="","0",VLOOKUP(G351,'登録データ（男）'!$V$4:$W$23,2,FALSE))</f>
        <v>0</v>
      </c>
      <c r="AG351" s="58" t="str">
        <f t="shared" si="391"/>
        <v>00</v>
      </c>
      <c r="AH351" s="58" t="str">
        <f>IF(G351="","0",IF(OR(RIGHT(G351,1)="m",RIGHT(G351,1)="H",RIGHT(G351,1)="W",RIGHT(G351,1)="C",RIGHT(G351,1)=")"),1,2))</f>
        <v>0</v>
      </c>
      <c r="AI351" s="58" t="str">
        <f t="shared" si="392"/>
        <v>000000</v>
      </c>
      <c r="AJ351" s="58" t="str">
        <f t="shared" ca="1" si="402"/>
        <v/>
      </c>
      <c r="AK351" s="58">
        <f t="shared" si="396"/>
        <v>0</v>
      </c>
      <c r="AL351" s="58" t="str">
        <f>IF(G351="","0",VALUE(VLOOKUP(G351,'登録データ（男）'!$V$4:$X$23,3,FALSE)))</f>
        <v>0</v>
      </c>
      <c r="AM351" s="58">
        <f t="shared" si="393"/>
        <v>0</v>
      </c>
      <c r="AN351" s="58">
        <f t="shared" si="397"/>
        <v>0</v>
      </c>
      <c r="AO351" s="58" t="str">
        <f ca="1">IF(OFFSET(B351,-MOD(ROW(B351),3),0)&lt;&gt;"",IF(RIGHT(G351,1)=")",VALUE(VLOOKUP(OFFSET(B351,-MOD(ROW(B351),3),0),'登録データ（女）'!B351,8,FALSE)),"0"),"0")</f>
        <v>0</v>
      </c>
      <c r="AP351" s="58">
        <f t="shared" ca="1" si="394"/>
        <v>0</v>
      </c>
      <c r="AQ351" s="58" t="str">
        <f t="shared" ref="AQ351" si="415">IF(AR351="","",RANK(AR351,$AR$18:$AR$467,1))</f>
        <v/>
      </c>
      <c r="AR351" s="58" t="str">
        <f>IF(R351="","",B351)</f>
        <v/>
      </c>
      <c r="AS351" s="58" t="str">
        <f t="shared" ref="AS351" si="416">IF(AT351="","",RANK(AT351,$AT$18:$AT$467,1))</f>
        <v/>
      </c>
      <c r="AT351" s="58" t="str">
        <f>IF(S351="","",B351)</f>
        <v/>
      </c>
      <c r="AU351" s="58" t="str">
        <f t="shared" ref="AU351" si="417">IF(AV351="","",RANK(AV351,$AV$18:$AV$467,1))</f>
        <v/>
      </c>
      <c r="AV351" s="58" t="str">
        <f>IF(OR(G351="七種競技",G352="七種競技",G353="七種競技"),B351,"")</f>
        <v/>
      </c>
      <c r="AW351" s="58"/>
      <c r="AX351" s="58">
        <f>B351</f>
        <v>0</v>
      </c>
      <c r="BE351" s="58" t="str">
        <f>IF(B351="","",VLOOKUP(B351,'登録データ（女）'!$A$3:$L$402,8))</f>
        <v/>
      </c>
      <c r="BF351" s="58" t="str">
        <f>IF(B351="","",VLOOKUP(B351,'登録データ（女）'!$A$3:$L$402,11))</f>
        <v/>
      </c>
      <c r="BG351" s="58" t="str">
        <f t="shared" si="401"/>
        <v/>
      </c>
      <c r="BI351" s="58">
        <f t="shared" si="395"/>
        <v>0</v>
      </c>
    </row>
    <row r="352" spans="1:61" ht="18.75" customHeight="1">
      <c r="A352" s="250"/>
      <c r="B352" s="433"/>
      <c r="C352" s="291"/>
      <c r="D352" s="291"/>
      <c r="E352" s="169"/>
      <c r="F352" s="58" t="s">
        <v>122</v>
      </c>
      <c r="G352" s="104"/>
      <c r="H352" s="17"/>
      <c r="I352" s="101"/>
      <c r="J352" s="107" t="str">
        <f t="shared" si="404"/>
        <v/>
      </c>
      <c r="K352" s="106"/>
      <c r="L352" s="107" t="str">
        <f t="shared" si="405"/>
        <v/>
      </c>
      <c r="M352" s="101"/>
      <c r="N352" s="101"/>
      <c r="O352" s="275"/>
      <c r="P352" s="276"/>
      <c r="Q352" s="276"/>
      <c r="R352" s="260"/>
      <c r="S352" s="297"/>
      <c r="V352" s="60"/>
      <c r="W352" s="58"/>
      <c r="X352" s="58"/>
      <c r="Y352" s="58"/>
      <c r="Z352" s="58"/>
      <c r="AA352" s="58"/>
      <c r="AB352" s="58"/>
      <c r="AC352" s="58"/>
      <c r="AD352" s="58">
        <f t="shared" ca="1" si="390"/>
        <v>0</v>
      </c>
      <c r="AE352" s="58">
        <f t="shared" si="403"/>
        <v>0</v>
      </c>
      <c r="AF352" s="58" t="str">
        <f>IF(G352="","0",VLOOKUP(G352,'登録データ（男）'!$V$4:$W$23,2,FALSE))</f>
        <v>0</v>
      </c>
      <c r="AG352" s="58" t="str">
        <f t="shared" si="391"/>
        <v>00</v>
      </c>
      <c r="AH352" s="58" t="str">
        <f>IF(G352="","0",IF(OR(RIGHT(G352,1)="m",RIGHT(G352,1)="H",RIGHT(G352,1)="W",RIGHT(G352,1)="C"),1,2))</f>
        <v>0</v>
      </c>
      <c r="AI352" s="58" t="str">
        <f t="shared" si="392"/>
        <v>000000</v>
      </c>
      <c r="AJ352" s="58" t="str">
        <f t="shared" ca="1" si="402"/>
        <v/>
      </c>
      <c r="AK352" s="58">
        <f t="shared" si="396"/>
        <v>0</v>
      </c>
      <c r="AL352" s="58" t="str">
        <f>IF(G352="","0",VALUE(VLOOKUP(G352,'登録データ（男）'!$V$4:$X$23,3,FALSE)))</f>
        <v>0</v>
      </c>
      <c r="AM352" s="58">
        <f t="shared" si="393"/>
        <v>0</v>
      </c>
      <c r="AN352" s="58">
        <f t="shared" si="397"/>
        <v>0</v>
      </c>
      <c r="AO352" s="58" t="str">
        <f ca="1">IF(OFFSET(B352,-MOD(ROW(B352),3),0)&lt;&gt;"",IF(RIGHT(G352,1)=")",VALUE(VLOOKUP(OFFSET(B352,-MOD(ROW(B352),3),0),'登録データ（女）'!B352,8,FALSE)),"0"),"0")</f>
        <v>0</v>
      </c>
      <c r="AP352" s="58">
        <f t="shared" ca="1" si="394"/>
        <v>0</v>
      </c>
      <c r="AQ352" s="58"/>
      <c r="AR352" s="58"/>
      <c r="AS352" s="58"/>
      <c r="AT352" s="58"/>
      <c r="AU352" s="58"/>
      <c r="AV352" s="58"/>
      <c r="AW352" s="58"/>
      <c r="AX352" s="58"/>
      <c r="BE352" s="58" t="str">
        <f>IF(B352="","",VLOOKUP(B352,'登録データ（女）'!$A$3:$L$402,8))</f>
        <v/>
      </c>
      <c r="BF352" s="58" t="str">
        <f>IF(B352="","",VLOOKUP(B352,'登録データ（女）'!$A$3:$L$402,11))</f>
        <v/>
      </c>
      <c r="BG352" s="58" t="str">
        <f t="shared" si="401"/>
        <v/>
      </c>
      <c r="BI352" s="58">
        <f t="shared" si="395"/>
        <v>0</v>
      </c>
    </row>
    <row r="353" spans="1:61" ht="18.75" customHeight="1" thickBot="1">
      <c r="A353" s="258"/>
      <c r="B353" s="434"/>
      <c r="C353" s="292"/>
      <c r="D353" s="292"/>
      <c r="E353" s="82" t="s">
        <v>461</v>
      </c>
      <c r="F353" s="78" t="s">
        <v>123</v>
      </c>
      <c r="G353" s="105"/>
      <c r="H353" s="175"/>
      <c r="I353" s="100"/>
      <c r="J353" s="64" t="str">
        <f t="shared" si="404"/>
        <v/>
      </c>
      <c r="K353" s="100"/>
      <c r="L353" s="64" t="str">
        <f t="shared" si="405"/>
        <v/>
      </c>
      <c r="M353" s="100"/>
      <c r="N353" s="100"/>
      <c r="O353" s="429"/>
      <c r="P353" s="430"/>
      <c r="Q353" s="431"/>
      <c r="R353" s="261"/>
      <c r="S353" s="298"/>
      <c r="V353" s="60"/>
      <c r="W353" s="58"/>
      <c r="X353" s="58"/>
      <c r="Y353" s="58"/>
      <c r="Z353" s="58"/>
      <c r="AA353" s="58"/>
      <c r="AB353" s="58"/>
      <c r="AC353" s="58"/>
      <c r="AD353" s="58">
        <f t="shared" ca="1" si="390"/>
        <v>0</v>
      </c>
      <c r="AE353" s="58">
        <f t="shared" si="403"/>
        <v>0</v>
      </c>
      <c r="AF353" s="58" t="str">
        <f>IF(G353="","0",VLOOKUP(G353,'登録データ（男）'!$V$4:$W$23,2,FALSE))</f>
        <v>0</v>
      </c>
      <c r="AG353" s="58" t="str">
        <f t="shared" si="391"/>
        <v>00</v>
      </c>
      <c r="AH353" s="58" t="str">
        <f>IF(G353="","0",IF(OR(RIGHT(G353,1)="m",RIGHT(G353,1)="H",RIGHT(G353,1)="W",RIGHT(G353,1)="C"),1,2))</f>
        <v>0</v>
      </c>
      <c r="AI353" s="58" t="str">
        <f t="shared" si="392"/>
        <v>000000</v>
      </c>
      <c r="AJ353" s="58" t="str">
        <f t="shared" ca="1" si="402"/>
        <v/>
      </c>
      <c r="AK353" s="58">
        <f t="shared" si="396"/>
        <v>0</v>
      </c>
      <c r="AL353" s="58" t="str">
        <f>IF(G353="","0",VALUE(VLOOKUP(G353,'登録データ（男）'!$V$4:$X$23,3,FALSE)))</f>
        <v>0</v>
      </c>
      <c r="AM353" s="58">
        <f t="shared" si="393"/>
        <v>0</v>
      </c>
      <c r="AN353" s="58">
        <f t="shared" si="397"/>
        <v>0</v>
      </c>
      <c r="AO353" s="58" t="str">
        <f ca="1">IF(OFFSET(B353,-MOD(ROW(B353),3),0)&lt;&gt;"",IF(RIGHT(G353,1)=")",VALUE(VLOOKUP(OFFSET(B353,-MOD(ROW(B353),3),0),'登録データ（女）'!B353,8,FALSE)),"0"),"0")</f>
        <v>0</v>
      </c>
      <c r="AP353" s="58">
        <f t="shared" ca="1" si="394"/>
        <v>0</v>
      </c>
      <c r="AQ353" s="58"/>
      <c r="AR353" s="58"/>
      <c r="AS353" s="58"/>
      <c r="AT353" s="58"/>
      <c r="AU353" s="58"/>
      <c r="AV353" s="58"/>
      <c r="AW353" s="58"/>
      <c r="AX353" s="58"/>
      <c r="BE353" s="58" t="str">
        <f>IF(B353="","",VLOOKUP(B353,'登録データ（女）'!$A$3:$L$402,8))</f>
        <v/>
      </c>
      <c r="BF353" s="58" t="str">
        <f>IF(B353="","",VLOOKUP(B353,'登録データ（女）'!$A$3:$L$402,11))</f>
        <v/>
      </c>
      <c r="BG353" s="58" t="str">
        <f t="shared" si="401"/>
        <v/>
      </c>
      <c r="BI353" s="58">
        <f t="shared" si="395"/>
        <v>0</v>
      </c>
    </row>
    <row r="354" spans="1:61" ht="18.75" customHeight="1" thickTop="1">
      <c r="A354" s="257">
        <v>113</v>
      </c>
      <c r="B354" s="432"/>
      <c r="C354" s="290" t="str">
        <f>IF(B354="","",VLOOKUP(B354,'登録データ（女）'!$A$3:$X$2000,2,FALSE))</f>
        <v/>
      </c>
      <c r="D354" s="290" t="str">
        <f>IF(B354="","",VLOOKUP(B354,'登録データ（女）'!$A$3:$X$2000,3,FALSE))</f>
        <v/>
      </c>
      <c r="E354" s="74" t="str">
        <f>IF(B354="","",VLOOKUP(B354,'登録データ（女）'!$A$3:$X$2000,7,FALSE))</f>
        <v/>
      </c>
      <c r="F354" s="72" t="s">
        <v>121</v>
      </c>
      <c r="G354" s="104"/>
      <c r="H354" s="17"/>
      <c r="I354" s="106"/>
      <c r="J354" s="107" t="str">
        <f t="shared" si="404"/>
        <v/>
      </c>
      <c r="K354" s="106"/>
      <c r="L354" s="107" t="str">
        <f t="shared" si="405"/>
        <v/>
      </c>
      <c r="M354" s="106"/>
      <c r="N354" s="106"/>
      <c r="O354" s="247"/>
      <c r="P354" s="248"/>
      <c r="Q354" s="248"/>
      <c r="R354" s="259"/>
      <c r="S354" s="296"/>
      <c r="V354" s="60"/>
      <c r="W354" s="58">
        <f>IF(B354="",0,IF(VLOOKUP(B354,'登録データ（女）'!$A$3:$AT$2000,28,FALSE)=1,0,1))</f>
        <v>0</v>
      </c>
      <c r="X354" s="58">
        <f>IF(B354="",1,0)</f>
        <v>1</v>
      </c>
      <c r="Y354" s="58">
        <f>IF(C354="",1,0)</f>
        <v>1</v>
      </c>
      <c r="Z354" s="58">
        <f>IF(D354="",1,0)</f>
        <v>1</v>
      </c>
      <c r="AA354" s="58">
        <f>IF(E354="",1,0)</f>
        <v>1</v>
      </c>
      <c r="AB354" s="58">
        <f>IF(E355="",1,0)</f>
        <v>1</v>
      </c>
      <c r="AC354" s="58">
        <f>SUM(X354:AB354)</f>
        <v>5</v>
      </c>
      <c r="AD354" s="58">
        <f t="shared" ca="1" si="390"/>
        <v>0</v>
      </c>
      <c r="AE354" s="58">
        <f t="shared" si="403"/>
        <v>0</v>
      </c>
      <c r="AF354" s="58" t="str">
        <f>IF(G354="","0",VLOOKUP(G354,'登録データ（男）'!$V$4:$W$23,2,FALSE))</f>
        <v>0</v>
      </c>
      <c r="AG354" s="58" t="str">
        <f t="shared" si="391"/>
        <v>00</v>
      </c>
      <c r="AH354" s="58" t="str">
        <f>IF(G354="","0",IF(OR(RIGHT(G354,1)="m",RIGHT(G354,1)="H",RIGHT(G354,1)="W",RIGHT(G354,1)="C",RIGHT(G354,1)=")"),1,2))</f>
        <v>0</v>
      </c>
      <c r="AI354" s="58" t="str">
        <f t="shared" si="392"/>
        <v>000000</v>
      </c>
      <c r="AJ354" s="58" t="str">
        <f t="shared" ca="1" si="402"/>
        <v/>
      </c>
      <c r="AK354" s="58">
        <f t="shared" si="396"/>
        <v>0</v>
      </c>
      <c r="AL354" s="58" t="str">
        <f>IF(G354="","0",VALUE(VLOOKUP(G354,'登録データ（男）'!$V$4:$X$23,3,FALSE)))</f>
        <v>0</v>
      </c>
      <c r="AM354" s="58">
        <f t="shared" si="393"/>
        <v>0</v>
      </c>
      <c r="AN354" s="58">
        <f t="shared" si="397"/>
        <v>0</v>
      </c>
      <c r="AO354" s="58" t="str">
        <f ca="1">IF(OFFSET(B354,-MOD(ROW(B354),3),0)&lt;&gt;"",IF(RIGHT(G354,1)=")",VALUE(VLOOKUP(OFFSET(B354,-MOD(ROW(B354),3),0),'登録データ（女）'!B354,8,FALSE)),"0"),"0")</f>
        <v>0</v>
      </c>
      <c r="AP354" s="58">
        <f t="shared" ca="1" si="394"/>
        <v>0</v>
      </c>
      <c r="AQ354" s="58" t="str">
        <f t="shared" ref="AQ354" si="418">IF(AR354="","",RANK(AR354,$AR$18:$AR$467,1))</f>
        <v/>
      </c>
      <c r="AR354" s="58" t="str">
        <f>IF(R354="","",B354)</f>
        <v/>
      </c>
      <c r="AS354" s="58" t="str">
        <f t="shared" ref="AS354" si="419">IF(AT354="","",RANK(AT354,$AT$18:$AT$467,1))</f>
        <v/>
      </c>
      <c r="AT354" s="58" t="str">
        <f>IF(S354="","",B354)</f>
        <v/>
      </c>
      <c r="AU354" s="58" t="str">
        <f t="shared" ref="AU354" si="420">IF(AV354="","",RANK(AV354,$AV$18:$AV$467,1))</f>
        <v/>
      </c>
      <c r="AV354" s="58" t="str">
        <f>IF(OR(G354="七種競技",G355="七種競技",G356="七種競技"),B354,"")</f>
        <v/>
      </c>
      <c r="AW354" s="58"/>
      <c r="AX354" s="58">
        <f>B354</f>
        <v>0</v>
      </c>
      <c r="BE354" s="58" t="str">
        <f>IF(B354="","",VLOOKUP(B354,'登録データ（女）'!$A$3:$L$402,8))</f>
        <v/>
      </c>
      <c r="BF354" s="58" t="str">
        <f>IF(B354="","",VLOOKUP(B354,'登録データ（女）'!$A$3:$L$402,11))</f>
        <v/>
      </c>
      <c r="BG354" s="58" t="str">
        <f t="shared" si="401"/>
        <v/>
      </c>
      <c r="BI354" s="58">
        <f t="shared" si="395"/>
        <v>0</v>
      </c>
    </row>
    <row r="355" spans="1:61" ht="18.75" customHeight="1">
      <c r="A355" s="250"/>
      <c r="B355" s="433"/>
      <c r="C355" s="291"/>
      <c r="D355" s="291"/>
      <c r="E355" s="169"/>
      <c r="F355" s="58" t="s">
        <v>122</v>
      </c>
      <c r="G355" s="104"/>
      <c r="H355" s="17"/>
      <c r="I355" s="101"/>
      <c r="J355" s="107" t="str">
        <f t="shared" si="404"/>
        <v/>
      </c>
      <c r="K355" s="106"/>
      <c r="L355" s="107" t="str">
        <f t="shared" si="405"/>
        <v/>
      </c>
      <c r="M355" s="101"/>
      <c r="N355" s="101"/>
      <c r="O355" s="275"/>
      <c r="P355" s="276"/>
      <c r="Q355" s="276"/>
      <c r="R355" s="260"/>
      <c r="S355" s="297"/>
      <c r="V355" s="60"/>
      <c r="W355" s="58"/>
      <c r="X355" s="58"/>
      <c r="Y355" s="58"/>
      <c r="Z355" s="58"/>
      <c r="AA355" s="58"/>
      <c r="AB355" s="58"/>
      <c r="AC355" s="58"/>
      <c r="AD355" s="58">
        <f t="shared" ca="1" si="390"/>
        <v>0</v>
      </c>
      <c r="AE355" s="58">
        <f t="shared" si="403"/>
        <v>0</v>
      </c>
      <c r="AF355" s="58" t="str">
        <f>IF(G355="","0",VLOOKUP(G355,'登録データ（男）'!$V$4:$W$23,2,FALSE))</f>
        <v>0</v>
      </c>
      <c r="AG355" s="58" t="str">
        <f t="shared" si="391"/>
        <v>00</v>
      </c>
      <c r="AH355" s="58" t="str">
        <f>IF(G355="","0",IF(OR(RIGHT(G355,1)="m",RIGHT(G355,1)="H",RIGHT(G355,1)="W",RIGHT(G355,1)="C"),1,2))</f>
        <v>0</v>
      </c>
      <c r="AI355" s="58" t="str">
        <f t="shared" si="392"/>
        <v>000000</v>
      </c>
      <c r="AJ355" s="58" t="str">
        <f t="shared" ca="1" si="402"/>
        <v/>
      </c>
      <c r="AK355" s="58">
        <f t="shared" si="396"/>
        <v>0</v>
      </c>
      <c r="AL355" s="58" t="str">
        <f>IF(G355="","0",VALUE(VLOOKUP(G355,'登録データ（男）'!$V$4:$X$23,3,FALSE)))</f>
        <v>0</v>
      </c>
      <c r="AM355" s="58">
        <f t="shared" si="393"/>
        <v>0</v>
      </c>
      <c r="AN355" s="58">
        <f t="shared" si="397"/>
        <v>0</v>
      </c>
      <c r="AO355" s="58" t="str">
        <f ca="1">IF(OFFSET(B355,-MOD(ROW(B355),3),0)&lt;&gt;"",IF(RIGHT(G355,1)=")",VALUE(VLOOKUP(OFFSET(B355,-MOD(ROW(B355),3),0),'登録データ（女）'!B355,8,FALSE)),"0"),"0")</f>
        <v>0</v>
      </c>
      <c r="AP355" s="58">
        <f t="shared" ca="1" si="394"/>
        <v>0</v>
      </c>
      <c r="AQ355" s="58"/>
      <c r="AR355" s="58"/>
      <c r="AS355" s="58"/>
      <c r="AT355" s="58"/>
      <c r="AU355" s="58"/>
      <c r="AV355" s="58"/>
      <c r="AW355" s="58"/>
      <c r="AX355" s="58"/>
      <c r="BE355" s="58" t="str">
        <f>IF(B355="","",VLOOKUP(B355,'登録データ（女）'!$A$3:$L$402,8))</f>
        <v/>
      </c>
      <c r="BF355" s="58" t="str">
        <f>IF(B355="","",VLOOKUP(B355,'登録データ（女）'!$A$3:$L$402,11))</f>
        <v/>
      </c>
      <c r="BG355" s="58" t="str">
        <f t="shared" si="401"/>
        <v/>
      </c>
      <c r="BI355" s="58">
        <f t="shared" si="395"/>
        <v>0</v>
      </c>
    </row>
    <row r="356" spans="1:61" ht="18.75" customHeight="1" thickBot="1">
      <c r="A356" s="258"/>
      <c r="B356" s="434"/>
      <c r="C356" s="292"/>
      <c r="D356" s="292"/>
      <c r="E356" s="82" t="s">
        <v>461</v>
      </c>
      <c r="F356" s="78" t="s">
        <v>123</v>
      </c>
      <c r="G356" s="105"/>
      <c r="H356" s="175"/>
      <c r="I356" s="100"/>
      <c r="J356" s="64" t="str">
        <f t="shared" si="404"/>
        <v/>
      </c>
      <c r="K356" s="100"/>
      <c r="L356" s="64" t="str">
        <f t="shared" si="405"/>
        <v/>
      </c>
      <c r="M356" s="100"/>
      <c r="N356" s="100"/>
      <c r="O356" s="429"/>
      <c r="P356" s="430"/>
      <c r="Q356" s="431"/>
      <c r="R356" s="261"/>
      <c r="S356" s="298"/>
      <c r="V356" s="60"/>
      <c r="W356" s="58"/>
      <c r="X356" s="58"/>
      <c r="Y356" s="58"/>
      <c r="Z356" s="58"/>
      <c r="AA356" s="58"/>
      <c r="AB356" s="58"/>
      <c r="AC356" s="58"/>
      <c r="AD356" s="58">
        <f t="shared" ca="1" si="390"/>
        <v>0</v>
      </c>
      <c r="AE356" s="58">
        <f t="shared" si="403"/>
        <v>0</v>
      </c>
      <c r="AF356" s="58" t="str">
        <f>IF(G356="","0",VLOOKUP(G356,'登録データ（男）'!$V$4:$W$23,2,FALSE))</f>
        <v>0</v>
      </c>
      <c r="AG356" s="58" t="str">
        <f t="shared" si="391"/>
        <v>00</v>
      </c>
      <c r="AH356" s="58" t="str">
        <f>IF(G356="","0",IF(OR(RIGHT(G356,1)="m",RIGHT(G356,1)="H",RIGHT(G356,1)="W",RIGHT(G356,1)="C"),1,2))</f>
        <v>0</v>
      </c>
      <c r="AI356" s="58" t="str">
        <f t="shared" si="392"/>
        <v>000000</v>
      </c>
      <c r="AJ356" s="58" t="str">
        <f t="shared" ca="1" si="402"/>
        <v/>
      </c>
      <c r="AK356" s="58">
        <f t="shared" si="396"/>
        <v>0</v>
      </c>
      <c r="AL356" s="58" t="str">
        <f>IF(G356="","0",VALUE(VLOOKUP(G356,'登録データ（男）'!$V$4:$X$23,3,FALSE)))</f>
        <v>0</v>
      </c>
      <c r="AM356" s="58">
        <f t="shared" si="393"/>
        <v>0</v>
      </c>
      <c r="AN356" s="58">
        <f t="shared" si="397"/>
        <v>0</v>
      </c>
      <c r="AO356" s="58" t="str">
        <f ca="1">IF(OFFSET(B356,-MOD(ROW(B356),3),0)&lt;&gt;"",IF(RIGHT(G356,1)=")",VALUE(VLOOKUP(OFFSET(B356,-MOD(ROW(B356),3),0),'登録データ（女）'!B356,8,FALSE)),"0"),"0")</f>
        <v>0</v>
      </c>
      <c r="AP356" s="58">
        <f t="shared" ca="1" si="394"/>
        <v>0</v>
      </c>
      <c r="AQ356" s="58"/>
      <c r="AR356" s="58"/>
      <c r="AS356" s="58"/>
      <c r="AT356" s="58"/>
      <c r="AU356" s="58"/>
      <c r="AV356" s="58"/>
      <c r="AW356" s="58"/>
      <c r="AX356" s="58"/>
      <c r="BE356" s="58" t="str">
        <f>IF(B356="","",VLOOKUP(B356,'登録データ（女）'!$A$3:$L$402,8))</f>
        <v/>
      </c>
      <c r="BF356" s="58" t="str">
        <f>IF(B356="","",VLOOKUP(B356,'登録データ（女）'!$A$3:$L$402,11))</f>
        <v/>
      </c>
      <c r="BG356" s="58" t="str">
        <f t="shared" si="401"/>
        <v/>
      </c>
      <c r="BI356" s="58">
        <f t="shared" si="395"/>
        <v>0</v>
      </c>
    </row>
    <row r="357" spans="1:61" ht="18.75" customHeight="1" thickTop="1">
      <c r="A357" s="257">
        <v>114</v>
      </c>
      <c r="B357" s="432"/>
      <c r="C357" s="290" t="str">
        <f>IF(B357="","",VLOOKUP(B357,'登録データ（女）'!$A$3:$X$2000,2,FALSE))</f>
        <v/>
      </c>
      <c r="D357" s="290" t="str">
        <f>IF(B357="","",VLOOKUP(B357,'登録データ（女）'!$A$3:$X$2000,3,FALSE))</f>
        <v/>
      </c>
      <c r="E357" s="74" t="str">
        <f>IF(B357="","",VLOOKUP(B357,'登録データ（女）'!$A$3:$X$2000,7,FALSE))</f>
        <v/>
      </c>
      <c r="F357" s="72" t="s">
        <v>121</v>
      </c>
      <c r="G357" s="104"/>
      <c r="H357" s="17"/>
      <c r="I357" s="106"/>
      <c r="J357" s="107" t="str">
        <f t="shared" si="404"/>
        <v/>
      </c>
      <c r="K357" s="106"/>
      <c r="L357" s="107" t="str">
        <f t="shared" si="405"/>
        <v/>
      </c>
      <c r="M357" s="106"/>
      <c r="N357" s="106"/>
      <c r="O357" s="247"/>
      <c r="P357" s="248"/>
      <c r="Q357" s="248"/>
      <c r="R357" s="259"/>
      <c r="S357" s="296"/>
      <c r="V357" s="60"/>
      <c r="W357" s="58">
        <f>IF(B357="",0,IF(VLOOKUP(B357,'登録データ（女）'!$A$3:$AT$2000,28,FALSE)=1,0,1))</f>
        <v>0</v>
      </c>
      <c r="X357" s="58">
        <f>IF(B357="",1,0)</f>
        <v>1</v>
      </c>
      <c r="Y357" s="58">
        <f>IF(C357="",1,0)</f>
        <v>1</v>
      </c>
      <c r="Z357" s="58">
        <f>IF(D357="",1,0)</f>
        <v>1</v>
      </c>
      <c r="AA357" s="58">
        <f>IF(E357="",1,0)</f>
        <v>1</v>
      </c>
      <c r="AB357" s="58">
        <f>IF(E358="",1,0)</f>
        <v>1</v>
      </c>
      <c r="AC357" s="58">
        <f>SUM(X357:AB357)</f>
        <v>5</v>
      </c>
      <c r="AD357" s="58">
        <f t="shared" ca="1" si="390"/>
        <v>0</v>
      </c>
      <c r="AE357" s="58">
        <f t="shared" si="403"/>
        <v>0</v>
      </c>
      <c r="AF357" s="58" t="str">
        <f>IF(G357="","0",VLOOKUP(G357,'登録データ（男）'!$V$4:$W$23,2,FALSE))</f>
        <v>0</v>
      </c>
      <c r="AG357" s="58" t="str">
        <f t="shared" si="391"/>
        <v>00</v>
      </c>
      <c r="AH357" s="58" t="str">
        <f>IF(G357="","0",IF(OR(RIGHT(G357,1)="m",RIGHT(G357,1)="H",RIGHT(G357,1)="W",RIGHT(G357,1)="C",RIGHT(G357,1)=")"),1,2))</f>
        <v>0</v>
      </c>
      <c r="AI357" s="58" t="str">
        <f t="shared" si="392"/>
        <v>000000</v>
      </c>
      <c r="AJ357" s="58" t="str">
        <f t="shared" ca="1" si="402"/>
        <v/>
      </c>
      <c r="AK357" s="58">
        <f t="shared" si="396"/>
        <v>0</v>
      </c>
      <c r="AL357" s="58" t="str">
        <f>IF(G357="","0",VALUE(VLOOKUP(G357,'登録データ（男）'!$V$4:$X$23,3,FALSE)))</f>
        <v>0</v>
      </c>
      <c r="AM357" s="58">
        <f t="shared" si="393"/>
        <v>0</v>
      </c>
      <c r="AN357" s="58">
        <f t="shared" si="397"/>
        <v>0</v>
      </c>
      <c r="AO357" s="58" t="str">
        <f ca="1">IF(OFFSET(B357,-MOD(ROW(B357),3),0)&lt;&gt;"",IF(RIGHT(G357,1)=")",VALUE(VLOOKUP(OFFSET(B357,-MOD(ROW(B357),3),0),'登録データ（女）'!B357,8,FALSE)),"0"),"0")</f>
        <v>0</v>
      </c>
      <c r="AP357" s="58">
        <f t="shared" ca="1" si="394"/>
        <v>0</v>
      </c>
      <c r="AQ357" s="58" t="str">
        <f t="shared" ref="AQ357" si="421">IF(AR357="","",RANK(AR357,$AR$18:$AR$467,1))</f>
        <v/>
      </c>
      <c r="AR357" s="58" t="str">
        <f>IF(R357="","",B357)</f>
        <v/>
      </c>
      <c r="AS357" s="58" t="str">
        <f t="shared" ref="AS357" si="422">IF(AT357="","",RANK(AT357,$AT$18:$AT$467,1))</f>
        <v/>
      </c>
      <c r="AT357" s="58" t="str">
        <f>IF(S357="","",B357)</f>
        <v/>
      </c>
      <c r="AU357" s="58" t="str">
        <f t="shared" ref="AU357" si="423">IF(AV357="","",RANK(AV357,$AV$18:$AV$467,1))</f>
        <v/>
      </c>
      <c r="AV357" s="58" t="str">
        <f>IF(OR(G357="七種競技",G358="七種競技",G359="七種競技"),B357,"")</f>
        <v/>
      </c>
      <c r="AW357" s="58"/>
      <c r="AX357" s="58">
        <f>B357</f>
        <v>0</v>
      </c>
      <c r="BE357" s="58" t="str">
        <f>IF(B357="","",VLOOKUP(B357,'登録データ（女）'!$A$3:$L$402,8))</f>
        <v/>
      </c>
      <c r="BF357" s="58" t="str">
        <f>IF(B357="","",VLOOKUP(B357,'登録データ（女）'!$A$3:$L$402,11))</f>
        <v/>
      </c>
      <c r="BG357" s="58" t="str">
        <f t="shared" si="401"/>
        <v/>
      </c>
      <c r="BI357" s="58">
        <f t="shared" si="395"/>
        <v>0</v>
      </c>
    </row>
    <row r="358" spans="1:61" ht="18.75" customHeight="1">
      <c r="A358" s="250"/>
      <c r="B358" s="433"/>
      <c r="C358" s="291"/>
      <c r="D358" s="291"/>
      <c r="E358" s="169"/>
      <c r="F358" s="58" t="s">
        <v>122</v>
      </c>
      <c r="G358" s="104"/>
      <c r="H358" s="17"/>
      <c r="I358" s="101"/>
      <c r="J358" s="107" t="str">
        <f t="shared" si="404"/>
        <v/>
      </c>
      <c r="K358" s="106"/>
      <c r="L358" s="107" t="str">
        <f t="shared" si="405"/>
        <v/>
      </c>
      <c r="M358" s="101"/>
      <c r="N358" s="101"/>
      <c r="O358" s="275"/>
      <c r="P358" s="276"/>
      <c r="Q358" s="276"/>
      <c r="R358" s="260"/>
      <c r="S358" s="297"/>
      <c r="V358" s="60"/>
      <c r="W358" s="58"/>
      <c r="X358" s="58"/>
      <c r="Y358" s="58"/>
      <c r="Z358" s="58"/>
      <c r="AA358" s="58"/>
      <c r="AB358" s="58"/>
      <c r="AC358" s="58"/>
      <c r="AD358" s="58">
        <f t="shared" ca="1" si="390"/>
        <v>0</v>
      </c>
      <c r="AE358" s="58">
        <f t="shared" si="403"/>
        <v>0</v>
      </c>
      <c r="AF358" s="58" t="str">
        <f>IF(G358="","0",VLOOKUP(G358,'登録データ（男）'!$V$4:$W$23,2,FALSE))</f>
        <v>0</v>
      </c>
      <c r="AG358" s="58" t="str">
        <f t="shared" si="391"/>
        <v>00</v>
      </c>
      <c r="AH358" s="58" t="str">
        <f>IF(G358="","0",IF(OR(RIGHT(G358,1)="m",RIGHT(G358,1)="H",RIGHT(G358,1)="W",RIGHT(G358,1)="C"),1,2))</f>
        <v>0</v>
      </c>
      <c r="AI358" s="58" t="str">
        <f t="shared" si="392"/>
        <v>000000</v>
      </c>
      <c r="AJ358" s="58" t="str">
        <f t="shared" ca="1" si="402"/>
        <v/>
      </c>
      <c r="AK358" s="58">
        <f t="shared" si="396"/>
        <v>0</v>
      </c>
      <c r="AL358" s="58" t="str">
        <f>IF(G358="","0",VALUE(VLOOKUP(G358,'登録データ（男）'!$V$4:$X$23,3,FALSE)))</f>
        <v>0</v>
      </c>
      <c r="AM358" s="58">
        <f t="shared" si="393"/>
        <v>0</v>
      </c>
      <c r="AN358" s="58">
        <f t="shared" si="397"/>
        <v>0</v>
      </c>
      <c r="AO358" s="58" t="str">
        <f ca="1">IF(OFFSET(B358,-MOD(ROW(B358),3),0)&lt;&gt;"",IF(RIGHT(G358,1)=")",VALUE(VLOOKUP(OFFSET(B358,-MOD(ROW(B358),3),0),'登録データ（女）'!B358,8,FALSE)),"0"),"0")</f>
        <v>0</v>
      </c>
      <c r="AP358" s="58">
        <f t="shared" ca="1" si="394"/>
        <v>0</v>
      </c>
      <c r="AQ358" s="58"/>
      <c r="AR358" s="58"/>
      <c r="AS358" s="58"/>
      <c r="AT358" s="58"/>
      <c r="AU358" s="58"/>
      <c r="AV358" s="58"/>
      <c r="AW358" s="58"/>
      <c r="AX358" s="58"/>
      <c r="BE358" s="58" t="str">
        <f>IF(B358="","",VLOOKUP(B358,'登録データ（女）'!$A$3:$L$402,8))</f>
        <v/>
      </c>
      <c r="BF358" s="58" t="str">
        <f>IF(B358="","",VLOOKUP(B358,'登録データ（女）'!$A$3:$L$402,11))</f>
        <v/>
      </c>
      <c r="BG358" s="58" t="str">
        <f t="shared" si="401"/>
        <v/>
      </c>
      <c r="BI358" s="58">
        <f t="shared" si="395"/>
        <v>0</v>
      </c>
    </row>
    <row r="359" spans="1:61" ht="18.75" customHeight="1" thickBot="1">
      <c r="A359" s="258"/>
      <c r="B359" s="434"/>
      <c r="C359" s="292"/>
      <c r="D359" s="292"/>
      <c r="E359" s="82" t="s">
        <v>461</v>
      </c>
      <c r="F359" s="78" t="s">
        <v>123</v>
      </c>
      <c r="G359" s="105"/>
      <c r="H359" s="175"/>
      <c r="I359" s="100"/>
      <c r="J359" s="64" t="str">
        <f t="shared" si="404"/>
        <v/>
      </c>
      <c r="K359" s="100"/>
      <c r="L359" s="64" t="str">
        <f t="shared" si="405"/>
        <v/>
      </c>
      <c r="M359" s="100"/>
      <c r="N359" s="100"/>
      <c r="O359" s="429"/>
      <c r="P359" s="430"/>
      <c r="Q359" s="431"/>
      <c r="R359" s="261"/>
      <c r="S359" s="298"/>
      <c r="V359" s="60"/>
      <c r="W359" s="58"/>
      <c r="X359" s="58"/>
      <c r="Y359" s="58"/>
      <c r="Z359" s="58"/>
      <c r="AA359" s="58"/>
      <c r="AB359" s="58"/>
      <c r="AC359" s="58"/>
      <c r="AD359" s="58">
        <f t="shared" ca="1" si="390"/>
        <v>0</v>
      </c>
      <c r="AE359" s="58">
        <f t="shared" si="403"/>
        <v>0</v>
      </c>
      <c r="AF359" s="58" t="str">
        <f>IF(G359="","0",VLOOKUP(G359,'登録データ（男）'!$V$4:$W$23,2,FALSE))</f>
        <v>0</v>
      </c>
      <c r="AG359" s="58" t="str">
        <f t="shared" si="391"/>
        <v>00</v>
      </c>
      <c r="AH359" s="58" t="str">
        <f>IF(G359="","0",IF(OR(RIGHT(G359,1)="m",RIGHT(G359,1)="H",RIGHT(G359,1)="W",RIGHT(G359,1)="C"),1,2))</f>
        <v>0</v>
      </c>
      <c r="AI359" s="58" t="str">
        <f t="shared" si="392"/>
        <v>000000</v>
      </c>
      <c r="AJ359" s="58" t="str">
        <f t="shared" ca="1" si="402"/>
        <v/>
      </c>
      <c r="AK359" s="58">
        <f t="shared" si="396"/>
        <v>0</v>
      </c>
      <c r="AL359" s="58" t="str">
        <f>IF(G359="","0",VALUE(VLOOKUP(G359,'登録データ（男）'!$V$4:$X$23,3,FALSE)))</f>
        <v>0</v>
      </c>
      <c r="AM359" s="58">
        <f t="shared" si="393"/>
        <v>0</v>
      </c>
      <c r="AN359" s="58">
        <f t="shared" si="397"/>
        <v>0</v>
      </c>
      <c r="AO359" s="58" t="str">
        <f ca="1">IF(OFFSET(B359,-MOD(ROW(B359),3),0)&lt;&gt;"",IF(RIGHT(G359,1)=")",VALUE(VLOOKUP(OFFSET(B359,-MOD(ROW(B359),3),0),'登録データ（女）'!B359,8,FALSE)),"0"),"0")</f>
        <v>0</v>
      </c>
      <c r="AP359" s="58">
        <f t="shared" ca="1" si="394"/>
        <v>0</v>
      </c>
      <c r="AQ359" s="58"/>
      <c r="AR359" s="58"/>
      <c r="AS359" s="58"/>
      <c r="AT359" s="58"/>
      <c r="AU359" s="58"/>
      <c r="AV359" s="58"/>
      <c r="AW359" s="58"/>
      <c r="AX359" s="58"/>
      <c r="BE359" s="58" t="str">
        <f>IF(B359="","",VLOOKUP(B359,'登録データ（女）'!$A$3:$L$402,8))</f>
        <v/>
      </c>
      <c r="BF359" s="58" t="str">
        <f>IF(B359="","",VLOOKUP(B359,'登録データ（女）'!$A$3:$L$402,11))</f>
        <v/>
      </c>
      <c r="BG359" s="58" t="str">
        <f t="shared" si="401"/>
        <v/>
      </c>
      <c r="BI359" s="58">
        <f t="shared" si="395"/>
        <v>0</v>
      </c>
    </row>
    <row r="360" spans="1:61" ht="18.75" customHeight="1" thickTop="1">
      <c r="A360" s="257">
        <v>115</v>
      </c>
      <c r="B360" s="432"/>
      <c r="C360" s="290" t="str">
        <f>IF(B360="","",VLOOKUP(B360,'登録データ（女）'!$A$3:$X$2000,2,FALSE))</f>
        <v/>
      </c>
      <c r="D360" s="290" t="str">
        <f>IF(B360="","",VLOOKUP(B360,'登録データ（女）'!$A$3:$X$2000,3,FALSE))</f>
        <v/>
      </c>
      <c r="E360" s="74" t="str">
        <f>IF(B360="","",VLOOKUP(B360,'登録データ（女）'!$A$3:$X$2000,7,FALSE))</f>
        <v/>
      </c>
      <c r="F360" s="72" t="s">
        <v>121</v>
      </c>
      <c r="G360" s="104"/>
      <c r="H360" s="17"/>
      <c r="I360" s="106"/>
      <c r="J360" s="107" t="str">
        <f t="shared" si="404"/>
        <v/>
      </c>
      <c r="K360" s="106"/>
      <c r="L360" s="107" t="str">
        <f t="shared" si="405"/>
        <v/>
      </c>
      <c r="M360" s="106"/>
      <c r="N360" s="106"/>
      <c r="O360" s="247"/>
      <c r="P360" s="248"/>
      <c r="Q360" s="248"/>
      <c r="R360" s="259"/>
      <c r="S360" s="296"/>
      <c r="V360" s="60"/>
      <c r="W360" s="58">
        <f>IF(B360="",0,IF(VLOOKUP(B360,'登録データ（女）'!$A$3:$AT$2000,28,FALSE)=1,0,1))</f>
        <v>0</v>
      </c>
      <c r="X360" s="58">
        <f>IF(B360="",1,0)</f>
        <v>1</v>
      </c>
      <c r="Y360" s="58">
        <f>IF(C360="",1,0)</f>
        <v>1</v>
      </c>
      <c r="Z360" s="58">
        <f>IF(D360="",1,0)</f>
        <v>1</v>
      </c>
      <c r="AA360" s="58">
        <f>IF(E360="",1,0)</f>
        <v>1</v>
      </c>
      <c r="AB360" s="58">
        <f>IF(E361="",1,0)</f>
        <v>1</v>
      </c>
      <c r="AC360" s="58">
        <f>SUM(X360:AB360)</f>
        <v>5</v>
      </c>
      <c r="AD360" s="58">
        <f t="shared" ca="1" si="390"/>
        <v>0</v>
      </c>
      <c r="AE360" s="58">
        <f t="shared" si="403"/>
        <v>0</v>
      </c>
      <c r="AF360" s="58" t="str">
        <f>IF(G360="","0",VLOOKUP(G360,'登録データ（男）'!$V$4:$W$23,2,FALSE))</f>
        <v>0</v>
      </c>
      <c r="AG360" s="58" t="str">
        <f t="shared" si="391"/>
        <v>00</v>
      </c>
      <c r="AH360" s="58" t="str">
        <f>IF(G360="","0",IF(OR(RIGHT(G360,1)="m",RIGHT(G360,1)="H",RIGHT(G360,1)="W",RIGHT(G360,1)="C",RIGHT(G360,1)=")"),1,2))</f>
        <v>0</v>
      </c>
      <c r="AI360" s="58" t="str">
        <f t="shared" si="392"/>
        <v>000000</v>
      </c>
      <c r="AJ360" s="58" t="str">
        <f t="shared" ca="1" si="402"/>
        <v/>
      </c>
      <c r="AK360" s="58">
        <f t="shared" si="396"/>
        <v>0</v>
      </c>
      <c r="AL360" s="58" t="str">
        <f>IF(G360="","0",VALUE(VLOOKUP(G360,'登録データ（男）'!$V$4:$X$23,3,FALSE)))</f>
        <v>0</v>
      </c>
      <c r="AM360" s="58">
        <f t="shared" si="393"/>
        <v>0</v>
      </c>
      <c r="AN360" s="58">
        <f t="shared" si="397"/>
        <v>0</v>
      </c>
      <c r="AO360" s="58" t="str">
        <f ca="1">IF(OFFSET(B360,-MOD(ROW(B360),3),0)&lt;&gt;"",IF(RIGHT(G360,1)=")",VALUE(VLOOKUP(OFFSET(B360,-MOD(ROW(B360),3),0),'登録データ（女）'!B360,8,FALSE)),"0"),"0")</f>
        <v>0</v>
      </c>
      <c r="AP360" s="58">
        <f t="shared" ca="1" si="394"/>
        <v>0</v>
      </c>
      <c r="AQ360" s="58" t="str">
        <f t="shared" ref="AQ360" si="424">IF(AR360="","",RANK(AR360,$AR$18:$AR$467,1))</f>
        <v/>
      </c>
      <c r="AR360" s="58" t="str">
        <f>IF(R360="","",B360)</f>
        <v/>
      </c>
      <c r="AS360" s="58" t="str">
        <f t="shared" ref="AS360" si="425">IF(AT360="","",RANK(AT360,$AT$18:$AT$467,1))</f>
        <v/>
      </c>
      <c r="AT360" s="58" t="str">
        <f>IF(S360="","",B360)</f>
        <v/>
      </c>
      <c r="AU360" s="58" t="str">
        <f t="shared" ref="AU360" si="426">IF(AV360="","",RANK(AV360,$AV$18:$AV$467,1))</f>
        <v/>
      </c>
      <c r="AV360" s="58" t="str">
        <f>IF(OR(G360="七種競技",G361="七種競技",G362="七種競技"),B360,"")</f>
        <v/>
      </c>
      <c r="AW360" s="58"/>
      <c r="AX360" s="58">
        <f>B360</f>
        <v>0</v>
      </c>
      <c r="BE360" s="58" t="str">
        <f>IF(B360="","",VLOOKUP(B360,'登録データ（女）'!$A$3:$L$402,8))</f>
        <v/>
      </c>
      <c r="BF360" s="58" t="str">
        <f>IF(B360="","",VLOOKUP(B360,'登録データ（女）'!$A$3:$L$402,11))</f>
        <v/>
      </c>
      <c r="BG360" s="58" t="str">
        <f t="shared" si="401"/>
        <v/>
      </c>
      <c r="BI360" s="58">
        <f t="shared" si="395"/>
        <v>0</v>
      </c>
    </row>
    <row r="361" spans="1:61" ht="18.75" customHeight="1">
      <c r="A361" s="250"/>
      <c r="B361" s="433"/>
      <c r="C361" s="291"/>
      <c r="D361" s="291"/>
      <c r="E361" s="169"/>
      <c r="F361" s="58" t="s">
        <v>122</v>
      </c>
      <c r="G361" s="104"/>
      <c r="H361" s="17"/>
      <c r="I361" s="101"/>
      <c r="J361" s="107" t="str">
        <f t="shared" si="404"/>
        <v/>
      </c>
      <c r="K361" s="106"/>
      <c r="L361" s="107" t="str">
        <f t="shared" si="405"/>
        <v/>
      </c>
      <c r="M361" s="101"/>
      <c r="N361" s="101"/>
      <c r="O361" s="275"/>
      <c r="P361" s="276"/>
      <c r="Q361" s="276"/>
      <c r="R361" s="260"/>
      <c r="S361" s="297"/>
      <c r="V361" s="60"/>
      <c r="W361" s="58"/>
      <c r="X361" s="58"/>
      <c r="Y361" s="58"/>
      <c r="Z361" s="58"/>
      <c r="AA361" s="58"/>
      <c r="AB361" s="58"/>
      <c r="AC361" s="58"/>
      <c r="AD361" s="58">
        <f t="shared" ca="1" si="390"/>
        <v>0</v>
      </c>
      <c r="AE361" s="58">
        <f t="shared" si="403"/>
        <v>0</v>
      </c>
      <c r="AF361" s="58" t="str">
        <f>IF(G361="","0",VLOOKUP(G361,'登録データ（男）'!$V$4:$W$23,2,FALSE))</f>
        <v>0</v>
      </c>
      <c r="AG361" s="58" t="str">
        <f t="shared" si="391"/>
        <v>00</v>
      </c>
      <c r="AH361" s="58" t="str">
        <f>IF(G361="","0",IF(OR(RIGHT(G361,1)="m",RIGHT(G361,1)="H",RIGHT(G361,1)="W",RIGHT(G361,1)="C"),1,2))</f>
        <v>0</v>
      </c>
      <c r="AI361" s="58" t="str">
        <f t="shared" si="392"/>
        <v>000000</v>
      </c>
      <c r="AJ361" s="58" t="str">
        <f t="shared" ca="1" si="402"/>
        <v/>
      </c>
      <c r="AK361" s="58">
        <f t="shared" si="396"/>
        <v>0</v>
      </c>
      <c r="AL361" s="58" t="str">
        <f>IF(G361="","0",VALUE(VLOOKUP(G361,'登録データ（男）'!$V$4:$X$23,3,FALSE)))</f>
        <v>0</v>
      </c>
      <c r="AM361" s="58">
        <f t="shared" si="393"/>
        <v>0</v>
      </c>
      <c r="AN361" s="58">
        <f t="shared" si="397"/>
        <v>0</v>
      </c>
      <c r="AO361" s="58" t="str">
        <f ca="1">IF(OFFSET(B361,-MOD(ROW(B361),3),0)&lt;&gt;"",IF(RIGHT(G361,1)=")",VALUE(VLOOKUP(OFFSET(B361,-MOD(ROW(B361),3),0),'登録データ（女）'!B361,8,FALSE)),"0"),"0")</f>
        <v>0</v>
      </c>
      <c r="AP361" s="58">
        <f t="shared" ca="1" si="394"/>
        <v>0</v>
      </c>
      <c r="AQ361" s="58"/>
      <c r="AR361" s="58"/>
      <c r="AS361" s="58"/>
      <c r="AT361" s="58"/>
      <c r="AU361" s="58"/>
      <c r="AV361" s="58"/>
      <c r="AW361" s="58"/>
      <c r="AX361" s="58"/>
      <c r="BE361" s="58" t="str">
        <f>IF(B361="","",VLOOKUP(B361,'登録データ（女）'!$A$3:$L$402,8))</f>
        <v/>
      </c>
      <c r="BF361" s="58" t="str">
        <f>IF(B361="","",VLOOKUP(B361,'登録データ（女）'!$A$3:$L$402,11))</f>
        <v/>
      </c>
      <c r="BG361" s="58" t="str">
        <f t="shared" si="401"/>
        <v/>
      </c>
      <c r="BI361" s="58">
        <f t="shared" si="395"/>
        <v>0</v>
      </c>
    </row>
    <row r="362" spans="1:61" ht="18.75" customHeight="1" thickBot="1">
      <c r="A362" s="258"/>
      <c r="B362" s="434"/>
      <c r="C362" s="292"/>
      <c r="D362" s="292"/>
      <c r="E362" s="82" t="s">
        <v>461</v>
      </c>
      <c r="F362" s="78" t="s">
        <v>123</v>
      </c>
      <c r="G362" s="105"/>
      <c r="H362" s="175"/>
      <c r="I362" s="100"/>
      <c r="J362" s="64" t="str">
        <f t="shared" si="404"/>
        <v/>
      </c>
      <c r="K362" s="100"/>
      <c r="L362" s="64" t="str">
        <f t="shared" si="405"/>
        <v/>
      </c>
      <c r="M362" s="100"/>
      <c r="N362" s="100"/>
      <c r="O362" s="429"/>
      <c r="P362" s="430"/>
      <c r="Q362" s="431"/>
      <c r="R362" s="261"/>
      <c r="S362" s="298"/>
      <c r="V362" s="60"/>
      <c r="W362" s="58"/>
      <c r="X362" s="58"/>
      <c r="Y362" s="58"/>
      <c r="Z362" s="58"/>
      <c r="AA362" s="58"/>
      <c r="AB362" s="58"/>
      <c r="AC362" s="58"/>
      <c r="AD362" s="58">
        <f t="shared" ca="1" si="390"/>
        <v>0</v>
      </c>
      <c r="AE362" s="58">
        <f t="shared" si="403"/>
        <v>0</v>
      </c>
      <c r="AF362" s="58" t="str">
        <f>IF(G362="","0",VLOOKUP(G362,'登録データ（男）'!$V$4:$W$23,2,FALSE))</f>
        <v>0</v>
      </c>
      <c r="AG362" s="58" t="str">
        <f t="shared" si="391"/>
        <v>00</v>
      </c>
      <c r="AH362" s="58" t="str">
        <f>IF(G362="","0",IF(OR(RIGHT(G362,1)="m",RIGHT(G362,1)="H",RIGHT(G362,1)="W",RIGHT(G362,1)="C"),1,2))</f>
        <v>0</v>
      </c>
      <c r="AI362" s="58" t="str">
        <f t="shared" si="392"/>
        <v>000000</v>
      </c>
      <c r="AJ362" s="58" t="str">
        <f t="shared" ca="1" si="402"/>
        <v/>
      </c>
      <c r="AK362" s="58">
        <f t="shared" si="396"/>
        <v>0</v>
      </c>
      <c r="AL362" s="58" t="str">
        <f>IF(G362="","0",VALUE(VLOOKUP(G362,'登録データ（男）'!$V$4:$X$23,3,FALSE)))</f>
        <v>0</v>
      </c>
      <c r="AM362" s="58">
        <f t="shared" si="393"/>
        <v>0</v>
      </c>
      <c r="AN362" s="58">
        <f t="shared" si="397"/>
        <v>0</v>
      </c>
      <c r="AO362" s="58" t="str">
        <f ca="1">IF(OFFSET(B362,-MOD(ROW(B362),3),0)&lt;&gt;"",IF(RIGHT(G362,1)=")",VALUE(VLOOKUP(OFFSET(B362,-MOD(ROW(B362),3),0),'登録データ（女）'!B362,8,FALSE)),"0"),"0")</f>
        <v>0</v>
      </c>
      <c r="AP362" s="58">
        <f t="shared" ca="1" si="394"/>
        <v>0</v>
      </c>
      <c r="AQ362" s="58"/>
      <c r="AR362" s="58"/>
      <c r="AS362" s="58"/>
      <c r="AT362" s="58"/>
      <c r="AU362" s="58"/>
      <c r="AV362" s="58"/>
      <c r="AW362" s="58"/>
      <c r="AX362" s="58"/>
      <c r="BE362" s="58" t="str">
        <f>IF(B362="","",VLOOKUP(B362,'登録データ（女）'!$A$3:$L$402,8))</f>
        <v/>
      </c>
      <c r="BF362" s="58" t="str">
        <f>IF(B362="","",VLOOKUP(B362,'登録データ（女）'!$A$3:$L$402,11))</f>
        <v/>
      </c>
      <c r="BG362" s="58" t="str">
        <f t="shared" si="401"/>
        <v/>
      </c>
      <c r="BI362" s="58">
        <f t="shared" si="395"/>
        <v>0</v>
      </c>
    </row>
    <row r="363" spans="1:61" ht="18.75" customHeight="1" thickTop="1">
      <c r="A363" s="257">
        <v>116</v>
      </c>
      <c r="B363" s="432"/>
      <c r="C363" s="290" t="str">
        <f>IF(B363="","",VLOOKUP(B363,'登録データ（女）'!$A$3:$X$2000,2,FALSE))</f>
        <v/>
      </c>
      <c r="D363" s="290" t="str">
        <f>IF(B363="","",VLOOKUP(B363,'登録データ（女）'!$A$3:$X$2000,3,FALSE))</f>
        <v/>
      </c>
      <c r="E363" s="74" t="str">
        <f>IF(B363="","",VLOOKUP(B363,'登録データ（女）'!$A$3:$X$2000,7,FALSE))</f>
        <v/>
      </c>
      <c r="F363" s="72" t="s">
        <v>121</v>
      </c>
      <c r="G363" s="104"/>
      <c r="H363" s="17"/>
      <c r="I363" s="106"/>
      <c r="J363" s="107" t="str">
        <f t="shared" si="404"/>
        <v/>
      </c>
      <c r="K363" s="106"/>
      <c r="L363" s="107" t="str">
        <f t="shared" si="405"/>
        <v/>
      </c>
      <c r="M363" s="106"/>
      <c r="N363" s="106"/>
      <c r="O363" s="247"/>
      <c r="P363" s="248"/>
      <c r="Q363" s="248"/>
      <c r="R363" s="259"/>
      <c r="S363" s="296"/>
      <c r="V363" s="60"/>
      <c r="W363" s="58">
        <f>IF(B363="",0,IF(VLOOKUP(B363,'登録データ（女）'!$A$3:$AT$2000,28,FALSE)=1,0,1))</f>
        <v>0</v>
      </c>
      <c r="X363" s="58">
        <f>IF(B363="",1,0)</f>
        <v>1</v>
      </c>
      <c r="Y363" s="58">
        <f>IF(C363="",1,0)</f>
        <v>1</v>
      </c>
      <c r="Z363" s="58">
        <f>IF(D363="",1,0)</f>
        <v>1</v>
      </c>
      <c r="AA363" s="58">
        <f>IF(E363="",1,0)</f>
        <v>1</v>
      </c>
      <c r="AB363" s="58">
        <f>IF(E364="",1,0)</f>
        <v>1</v>
      </c>
      <c r="AC363" s="58">
        <f>SUM(X363:AB363)</f>
        <v>5</v>
      </c>
      <c r="AD363" s="58">
        <f t="shared" ca="1" si="390"/>
        <v>0</v>
      </c>
      <c r="AE363" s="58">
        <f t="shared" si="403"/>
        <v>0</v>
      </c>
      <c r="AF363" s="58" t="str">
        <f>IF(G363="","0",VLOOKUP(G363,'登録データ（男）'!$V$4:$W$23,2,FALSE))</f>
        <v>0</v>
      </c>
      <c r="AG363" s="58" t="str">
        <f t="shared" si="391"/>
        <v>00</v>
      </c>
      <c r="AH363" s="58" t="str">
        <f>IF(G363="","0",IF(OR(RIGHT(G363,1)="m",RIGHT(G363,1)="H",RIGHT(G363,1)="W",RIGHT(G363,1)="C",RIGHT(G363,1)=")"),1,2))</f>
        <v>0</v>
      </c>
      <c r="AI363" s="58" t="str">
        <f t="shared" si="392"/>
        <v>000000</v>
      </c>
      <c r="AJ363" s="58" t="str">
        <f t="shared" ca="1" si="402"/>
        <v/>
      </c>
      <c r="AK363" s="58">
        <f t="shared" si="396"/>
        <v>0</v>
      </c>
      <c r="AL363" s="58" t="str">
        <f>IF(G363="","0",VALUE(VLOOKUP(G363,'登録データ（男）'!$V$4:$X$23,3,FALSE)))</f>
        <v>0</v>
      </c>
      <c r="AM363" s="58">
        <f t="shared" si="393"/>
        <v>0</v>
      </c>
      <c r="AN363" s="58">
        <f t="shared" si="397"/>
        <v>0</v>
      </c>
      <c r="AO363" s="58" t="str">
        <f ca="1">IF(OFFSET(B363,-MOD(ROW(B363),3),0)&lt;&gt;"",IF(RIGHT(G363,1)=")",VALUE(VLOOKUP(OFFSET(B363,-MOD(ROW(B363),3),0),'登録データ（女）'!B363,8,FALSE)),"0"),"0")</f>
        <v>0</v>
      </c>
      <c r="AP363" s="58">
        <f t="shared" ca="1" si="394"/>
        <v>0</v>
      </c>
      <c r="AQ363" s="58" t="str">
        <f t="shared" ref="AQ363" si="427">IF(AR363="","",RANK(AR363,$AR$18:$AR$467,1))</f>
        <v/>
      </c>
      <c r="AR363" s="58" t="str">
        <f>IF(R363="","",B363)</f>
        <v/>
      </c>
      <c r="AS363" s="58" t="str">
        <f t="shared" ref="AS363" si="428">IF(AT363="","",RANK(AT363,$AT$18:$AT$467,1))</f>
        <v/>
      </c>
      <c r="AT363" s="58" t="str">
        <f>IF(S363="","",B363)</f>
        <v/>
      </c>
      <c r="AU363" s="58" t="str">
        <f t="shared" ref="AU363" si="429">IF(AV363="","",RANK(AV363,$AV$18:$AV$467,1))</f>
        <v/>
      </c>
      <c r="AV363" s="58" t="str">
        <f>IF(OR(G363="七種競技",G364="七種競技",G365="七種競技"),B363,"")</f>
        <v/>
      </c>
      <c r="AW363" s="58"/>
      <c r="AX363" s="58">
        <f>B363</f>
        <v>0</v>
      </c>
      <c r="BE363" s="58" t="str">
        <f>IF(B363="","",VLOOKUP(B363,'登録データ（女）'!$A$3:$L$402,8))</f>
        <v/>
      </c>
      <c r="BF363" s="58" t="str">
        <f>IF(B363="","",VLOOKUP(B363,'登録データ（女）'!$A$3:$L$402,11))</f>
        <v/>
      </c>
      <c r="BG363" s="58" t="str">
        <f t="shared" si="401"/>
        <v/>
      </c>
      <c r="BI363" s="58">
        <f t="shared" si="395"/>
        <v>0</v>
      </c>
    </row>
    <row r="364" spans="1:61" ht="18.75" customHeight="1">
      <c r="A364" s="250"/>
      <c r="B364" s="433"/>
      <c r="C364" s="291"/>
      <c r="D364" s="291"/>
      <c r="E364" s="169"/>
      <c r="F364" s="58" t="s">
        <v>122</v>
      </c>
      <c r="G364" s="104"/>
      <c r="H364" s="17"/>
      <c r="I364" s="101"/>
      <c r="J364" s="107" t="str">
        <f t="shared" si="404"/>
        <v/>
      </c>
      <c r="K364" s="106"/>
      <c r="L364" s="107" t="str">
        <f t="shared" si="405"/>
        <v/>
      </c>
      <c r="M364" s="101"/>
      <c r="N364" s="101"/>
      <c r="O364" s="275"/>
      <c r="P364" s="276"/>
      <c r="Q364" s="276"/>
      <c r="R364" s="260"/>
      <c r="S364" s="297"/>
      <c r="V364" s="60"/>
      <c r="W364" s="58"/>
      <c r="X364" s="58"/>
      <c r="Y364" s="58"/>
      <c r="Z364" s="58"/>
      <c r="AA364" s="58"/>
      <c r="AB364" s="58"/>
      <c r="AC364" s="58"/>
      <c r="AD364" s="58">
        <f t="shared" ca="1" si="390"/>
        <v>0</v>
      </c>
      <c r="AE364" s="58">
        <f t="shared" si="403"/>
        <v>0</v>
      </c>
      <c r="AF364" s="58" t="str">
        <f>IF(G364="","0",VLOOKUP(G364,'登録データ（男）'!$V$4:$W$23,2,FALSE))</f>
        <v>0</v>
      </c>
      <c r="AG364" s="58" t="str">
        <f t="shared" si="391"/>
        <v>00</v>
      </c>
      <c r="AH364" s="58" t="str">
        <f>IF(G364="","0",IF(OR(RIGHT(G364,1)="m",RIGHT(G364,1)="H",RIGHT(G364,1)="W",RIGHT(G364,1)="C"),1,2))</f>
        <v>0</v>
      </c>
      <c r="AI364" s="58" t="str">
        <f t="shared" si="392"/>
        <v>000000</v>
      </c>
      <c r="AJ364" s="58" t="str">
        <f t="shared" ca="1" si="402"/>
        <v/>
      </c>
      <c r="AK364" s="58">
        <f t="shared" si="396"/>
        <v>0</v>
      </c>
      <c r="AL364" s="58" t="str">
        <f>IF(G364="","0",VALUE(VLOOKUP(G364,'登録データ（男）'!$V$4:$X$23,3,FALSE)))</f>
        <v>0</v>
      </c>
      <c r="AM364" s="58">
        <f t="shared" si="393"/>
        <v>0</v>
      </c>
      <c r="AN364" s="58">
        <f t="shared" si="397"/>
        <v>0</v>
      </c>
      <c r="AO364" s="58" t="str">
        <f ca="1">IF(OFFSET(B364,-MOD(ROW(B364),3),0)&lt;&gt;"",IF(RIGHT(G364,1)=")",VALUE(VLOOKUP(OFFSET(B364,-MOD(ROW(B364),3),0),'登録データ（女）'!B364,8,FALSE)),"0"),"0")</f>
        <v>0</v>
      </c>
      <c r="AP364" s="58">
        <f t="shared" ca="1" si="394"/>
        <v>0</v>
      </c>
      <c r="AQ364" s="58"/>
      <c r="AR364" s="58"/>
      <c r="AS364" s="58"/>
      <c r="AT364" s="58"/>
      <c r="AU364" s="58"/>
      <c r="AV364" s="58"/>
      <c r="AW364" s="58"/>
      <c r="AX364" s="58"/>
      <c r="BE364" s="58" t="str">
        <f>IF(B364="","",VLOOKUP(B364,'登録データ（女）'!$A$3:$L$402,8))</f>
        <v/>
      </c>
      <c r="BF364" s="58" t="str">
        <f>IF(B364="","",VLOOKUP(B364,'登録データ（女）'!$A$3:$L$402,11))</f>
        <v/>
      </c>
      <c r="BG364" s="58" t="str">
        <f t="shared" si="401"/>
        <v/>
      </c>
      <c r="BI364" s="58">
        <f t="shared" si="395"/>
        <v>0</v>
      </c>
    </row>
    <row r="365" spans="1:61" ht="18.75" customHeight="1" thickBot="1">
      <c r="A365" s="258"/>
      <c r="B365" s="434"/>
      <c r="C365" s="292"/>
      <c r="D365" s="292"/>
      <c r="E365" s="82" t="s">
        <v>461</v>
      </c>
      <c r="F365" s="78" t="s">
        <v>123</v>
      </c>
      <c r="G365" s="105"/>
      <c r="H365" s="175"/>
      <c r="I365" s="100"/>
      <c r="J365" s="64" t="str">
        <f t="shared" si="404"/>
        <v/>
      </c>
      <c r="K365" s="100"/>
      <c r="L365" s="64" t="str">
        <f t="shared" si="405"/>
        <v/>
      </c>
      <c r="M365" s="100"/>
      <c r="N365" s="100"/>
      <c r="O365" s="429"/>
      <c r="P365" s="430"/>
      <c r="Q365" s="431"/>
      <c r="R365" s="261"/>
      <c r="S365" s="298"/>
      <c r="V365" s="60"/>
      <c r="W365" s="58"/>
      <c r="X365" s="58"/>
      <c r="Y365" s="58"/>
      <c r="Z365" s="58"/>
      <c r="AA365" s="58"/>
      <c r="AB365" s="58"/>
      <c r="AC365" s="58"/>
      <c r="AD365" s="58">
        <f t="shared" ca="1" si="390"/>
        <v>0</v>
      </c>
      <c r="AE365" s="58">
        <f t="shared" si="403"/>
        <v>0</v>
      </c>
      <c r="AF365" s="58" t="str">
        <f>IF(G365="","0",VLOOKUP(G365,'登録データ（男）'!$V$4:$W$23,2,FALSE))</f>
        <v>0</v>
      </c>
      <c r="AG365" s="58" t="str">
        <f t="shared" si="391"/>
        <v>00</v>
      </c>
      <c r="AH365" s="58" t="str">
        <f>IF(G365="","0",IF(OR(RIGHT(G365,1)="m",RIGHT(G365,1)="H",RIGHT(G365,1)="W",RIGHT(G365,1)="C"),1,2))</f>
        <v>0</v>
      </c>
      <c r="AI365" s="58" t="str">
        <f t="shared" si="392"/>
        <v>000000</v>
      </c>
      <c r="AJ365" s="58" t="str">
        <f t="shared" ca="1" si="402"/>
        <v/>
      </c>
      <c r="AK365" s="58">
        <f t="shared" si="396"/>
        <v>0</v>
      </c>
      <c r="AL365" s="58" t="str">
        <f>IF(G365="","0",VALUE(VLOOKUP(G365,'登録データ（男）'!$V$4:$X$23,3,FALSE)))</f>
        <v>0</v>
      </c>
      <c r="AM365" s="58">
        <f t="shared" si="393"/>
        <v>0</v>
      </c>
      <c r="AN365" s="58">
        <f t="shared" si="397"/>
        <v>0</v>
      </c>
      <c r="AO365" s="58" t="str">
        <f ca="1">IF(OFFSET(B365,-MOD(ROW(B365),3),0)&lt;&gt;"",IF(RIGHT(G365,1)=")",VALUE(VLOOKUP(OFFSET(B365,-MOD(ROW(B365),3),0),'登録データ（女）'!B365,8,FALSE)),"0"),"0")</f>
        <v>0</v>
      </c>
      <c r="AP365" s="58">
        <f t="shared" ca="1" si="394"/>
        <v>0</v>
      </c>
      <c r="AQ365" s="58"/>
      <c r="AR365" s="58"/>
      <c r="AS365" s="58"/>
      <c r="AT365" s="58"/>
      <c r="AU365" s="58"/>
      <c r="AV365" s="58"/>
      <c r="AW365" s="58"/>
      <c r="AX365" s="58"/>
      <c r="BE365" s="58" t="str">
        <f>IF(B365="","",VLOOKUP(B365,'登録データ（女）'!$A$3:$L$402,8))</f>
        <v/>
      </c>
      <c r="BF365" s="58" t="str">
        <f>IF(B365="","",VLOOKUP(B365,'登録データ（女）'!$A$3:$L$402,11))</f>
        <v/>
      </c>
      <c r="BG365" s="58" t="str">
        <f t="shared" si="401"/>
        <v/>
      </c>
      <c r="BI365" s="58">
        <f t="shared" si="395"/>
        <v>0</v>
      </c>
    </row>
    <row r="366" spans="1:61" ht="18.75" customHeight="1" thickTop="1">
      <c r="A366" s="257">
        <v>117</v>
      </c>
      <c r="B366" s="432"/>
      <c r="C366" s="290" t="str">
        <f>IF(B366="","",VLOOKUP(B366,'登録データ（女）'!$A$3:$X$2000,2,FALSE))</f>
        <v/>
      </c>
      <c r="D366" s="290" t="str">
        <f>IF(B366="","",VLOOKUP(B366,'登録データ（女）'!$A$3:$X$2000,3,FALSE))</f>
        <v/>
      </c>
      <c r="E366" s="74" t="str">
        <f>IF(B366="","",VLOOKUP(B366,'登録データ（女）'!$A$3:$X$2000,7,FALSE))</f>
        <v/>
      </c>
      <c r="F366" s="72" t="s">
        <v>121</v>
      </c>
      <c r="G366" s="104"/>
      <c r="H366" s="17"/>
      <c r="I366" s="106"/>
      <c r="J366" s="107" t="str">
        <f t="shared" si="404"/>
        <v/>
      </c>
      <c r="K366" s="106"/>
      <c r="L366" s="107" t="str">
        <f t="shared" si="405"/>
        <v/>
      </c>
      <c r="M366" s="106"/>
      <c r="N366" s="106"/>
      <c r="O366" s="247"/>
      <c r="P366" s="248"/>
      <c r="Q366" s="248"/>
      <c r="R366" s="259"/>
      <c r="S366" s="296"/>
      <c r="V366" s="60"/>
      <c r="W366" s="58">
        <f>IF(B366="",0,IF(VLOOKUP(B366,'登録データ（女）'!$A$3:$AT$2000,28,FALSE)=1,0,1))</f>
        <v>0</v>
      </c>
      <c r="X366" s="58">
        <f>IF(B366="",1,0)</f>
        <v>1</v>
      </c>
      <c r="Y366" s="58">
        <f>IF(C366="",1,0)</f>
        <v>1</v>
      </c>
      <c r="Z366" s="58">
        <f>IF(D366="",1,0)</f>
        <v>1</v>
      </c>
      <c r="AA366" s="58">
        <f>IF(E366="",1,0)</f>
        <v>1</v>
      </c>
      <c r="AB366" s="58">
        <f>IF(E367="",1,0)</f>
        <v>1</v>
      </c>
      <c r="AC366" s="58">
        <f>SUM(X366:AB366)</f>
        <v>5</v>
      </c>
      <c r="AD366" s="58">
        <f t="shared" ca="1" si="390"/>
        <v>0</v>
      </c>
      <c r="AE366" s="58">
        <f t="shared" si="403"/>
        <v>0</v>
      </c>
      <c r="AF366" s="58" t="str">
        <f>IF(G366="","0",VLOOKUP(G366,'登録データ（男）'!$V$4:$W$23,2,FALSE))</f>
        <v>0</v>
      </c>
      <c r="AG366" s="58" t="str">
        <f t="shared" si="391"/>
        <v>00</v>
      </c>
      <c r="AH366" s="58" t="str">
        <f>IF(G366="","0",IF(OR(RIGHT(G366,1)="m",RIGHT(G366,1)="H",RIGHT(G366,1)="W",RIGHT(G366,1)="C",RIGHT(G366,1)=")"),1,2))</f>
        <v>0</v>
      </c>
      <c r="AI366" s="58" t="str">
        <f t="shared" si="392"/>
        <v>000000</v>
      </c>
      <c r="AJ366" s="58" t="str">
        <f t="shared" ca="1" si="402"/>
        <v/>
      </c>
      <c r="AK366" s="58">
        <f t="shared" si="396"/>
        <v>0</v>
      </c>
      <c r="AL366" s="58" t="str">
        <f>IF(G366="","0",VALUE(VLOOKUP(G366,'登録データ（男）'!$V$4:$X$23,3,FALSE)))</f>
        <v>0</v>
      </c>
      <c r="AM366" s="58">
        <f t="shared" si="393"/>
        <v>0</v>
      </c>
      <c r="AN366" s="58">
        <f t="shared" si="397"/>
        <v>0</v>
      </c>
      <c r="AO366" s="58" t="str">
        <f ca="1">IF(OFFSET(B366,-MOD(ROW(B366),3),0)&lt;&gt;"",IF(RIGHT(G366,1)=")",VALUE(VLOOKUP(OFFSET(B366,-MOD(ROW(B366),3),0),'登録データ（女）'!B366,8,FALSE)),"0"),"0")</f>
        <v>0</v>
      </c>
      <c r="AP366" s="58">
        <f t="shared" ca="1" si="394"/>
        <v>0</v>
      </c>
      <c r="AQ366" s="58" t="str">
        <f t="shared" ref="AQ366" si="430">IF(AR366="","",RANK(AR366,$AR$18:$AR$467,1))</f>
        <v/>
      </c>
      <c r="AR366" s="58" t="str">
        <f>IF(R366="","",B366)</f>
        <v/>
      </c>
      <c r="AS366" s="58" t="str">
        <f t="shared" ref="AS366" si="431">IF(AT366="","",RANK(AT366,$AT$18:$AT$467,1))</f>
        <v/>
      </c>
      <c r="AT366" s="58" t="str">
        <f>IF(S366="","",B366)</f>
        <v/>
      </c>
      <c r="AU366" s="58" t="str">
        <f t="shared" ref="AU366" si="432">IF(AV366="","",RANK(AV366,$AV$18:$AV$467,1))</f>
        <v/>
      </c>
      <c r="AV366" s="58" t="str">
        <f>IF(OR(G366="七種競技",G367="七種競技",G368="七種競技"),B366,"")</f>
        <v/>
      </c>
      <c r="AW366" s="58"/>
      <c r="AX366" s="58">
        <f>B366</f>
        <v>0</v>
      </c>
      <c r="BE366" s="58" t="str">
        <f>IF(B366="","",VLOOKUP(B366,'登録データ（女）'!$A$3:$L$402,8))</f>
        <v/>
      </c>
      <c r="BF366" s="58" t="str">
        <f>IF(B366="","",VLOOKUP(B366,'登録データ（女）'!$A$3:$L$402,11))</f>
        <v/>
      </c>
      <c r="BG366" s="58" t="str">
        <f t="shared" si="401"/>
        <v/>
      </c>
      <c r="BI366" s="58">
        <f t="shared" si="395"/>
        <v>0</v>
      </c>
    </row>
    <row r="367" spans="1:61" ht="18.75" customHeight="1">
      <c r="A367" s="250"/>
      <c r="B367" s="433"/>
      <c r="C367" s="291"/>
      <c r="D367" s="291"/>
      <c r="E367" s="169"/>
      <c r="F367" s="58" t="s">
        <v>122</v>
      </c>
      <c r="G367" s="104"/>
      <c r="H367" s="17"/>
      <c r="I367" s="101"/>
      <c r="J367" s="107" t="str">
        <f t="shared" si="404"/>
        <v/>
      </c>
      <c r="K367" s="106"/>
      <c r="L367" s="107" t="str">
        <f t="shared" si="405"/>
        <v/>
      </c>
      <c r="M367" s="101"/>
      <c r="N367" s="101"/>
      <c r="O367" s="275"/>
      <c r="P367" s="276"/>
      <c r="Q367" s="276"/>
      <c r="R367" s="260"/>
      <c r="S367" s="297"/>
      <c r="V367" s="60"/>
      <c r="W367" s="58"/>
      <c r="X367" s="58"/>
      <c r="Y367" s="58"/>
      <c r="Z367" s="58"/>
      <c r="AA367" s="58"/>
      <c r="AB367" s="58"/>
      <c r="AC367" s="58"/>
      <c r="AD367" s="58">
        <f t="shared" ca="1" si="390"/>
        <v>0</v>
      </c>
      <c r="AE367" s="58">
        <f t="shared" si="403"/>
        <v>0</v>
      </c>
      <c r="AF367" s="58" t="str">
        <f>IF(G367="","0",VLOOKUP(G367,'登録データ（男）'!$V$4:$W$23,2,FALSE))</f>
        <v>0</v>
      </c>
      <c r="AG367" s="58" t="str">
        <f t="shared" si="391"/>
        <v>00</v>
      </c>
      <c r="AH367" s="58" t="str">
        <f>IF(G367="","0",IF(OR(RIGHT(G367,1)="m",RIGHT(G367,1)="H",RIGHT(G367,1)="W",RIGHT(G367,1)="C"),1,2))</f>
        <v>0</v>
      </c>
      <c r="AI367" s="58" t="str">
        <f t="shared" si="392"/>
        <v>000000</v>
      </c>
      <c r="AJ367" s="58" t="str">
        <f t="shared" ca="1" si="402"/>
        <v/>
      </c>
      <c r="AK367" s="58">
        <f t="shared" si="396"/>
        <v>0</v>
      </c>
      <c r="AL367" s="58" t="str">
        <f>IF(G367="","0",VALUE(VLOOKUP(G367,'登録データ（男）'!$V$4:$X$23,3,FALSE)))</f>
        <v>0</v>
      </c>
      <c r="AM367" s="58">
        <f t="shared" si="393"/>
        <v>0</v>
      </c>
      <c r="AN367" s="58">
        <f t="shared" si="397"/>
        <v>0</v>
      </c>
      <c r="AO367" s="58" t="str">
        <f ca="1">IF(OFFSET(B367,-MOD(ROW(B367),3),0)&lt;&gt;"",IF(RIGHT(G367,1)=")",VALUE(VLOOKUP(OFFSET(B367,-MOD(ROW(B367),3),0),'登録データ（女）'!B367,8,FALSE)),"0"),"0")</f>
        <v>0</v>
      </c>
      <c r="AP367" s="58">
        <f t="shared" ca="1" si="394"/>
        <v>0</v>
      </c>
      <c r="AQ367" s="58"/>
      <c r="AR367" s="58"/>
      <c r="AS367" s="58"/>
      <c r="AT367" s="58"/>
      <c r="AU367" s="58"/>
      <c r="AV367" s="58"/>
      <c r="AW367" s="58"/>
      <c r="AX367" s="58"/>
      <c r="BE367" s="58" t="str">
        <f>IF(B367="","",VLOOKUP(B367,'登録データ（女）'!$A$3:$L$402,8))</f>
        <v/>
      </c>
      <c r="BF367" s="58" t="str">
        <f>IF(B367="","",VLOOKUP(B367,'登録データ（女）'!$A$3:$L$402,11))</f>
        <v/>
      </c>
      <c r="BG367" s="58" t="str">
        <f t="shared" si="401"/>
        <v/>
      </c>
      <c r="BI367" s="58">
        <f t="shared" si="395"/>
        <v>0</v>
      </c>
    </row>
    <row r="368" spans="1:61" ht="18.75" customHeight="1" thickBot="1">
      <c r="A368" s="258"/>
      <c r="B368" s="434"/>
      <c r="C368" s="292"/>
      <c r="D368" s="292"/>
      <c r="E368" s="82" t="s">
        <v>461</v>
      </c>
      <c r="F368" s="78" t="s">
        <v>123</v>
      </c>
      <c r="G368" s="105"/>
      <c r="H368" s="175"/>
      <c r="I368" s="100"/>
      <c r="J368" s="64" t="str">
        <f t="shared" si="404"/>
        <v/>
      </c>
      <c r="K368" s="100"/>
      <c r="L368" s="64" t="str">
        <f t="shared" si="405"/>
        <v/>
      </c>
      <c r="M368" s="100"/>
      <c r="N368" s="100"/>
      <c r="O368" s="429"/>
      <c r="P368" s="430"/>
      <c r="Q368" s="431"/>
      <c r="R368" s="261"/>
      <c r="S368" s="298"/>
      <c r="V368" s="60"/>
      <c r="W368" s="58"/>
      <c r="X368" s="58"/>
      <c r="Y368" s="58"/>
      <c r="Z368" s="58"/>
      <c r="AA368" s="58"/>
      <c r="AB368" s="58"/>
      <c r="AC368" s="58"/>
      <c r="AD368" s="58">
        <f t="shared" ca="1" si="390"/>
        <v>0</v>
      </c>
      <c r="AE368" s="58">
        <f t="shared" si="403"/>
        <v>0</v>
      </c>
      <c r="AF368" s="58" t="str">
        <f>IF(G368="","0",VLOOKUP(G368,'登録データ（男）'!$V$4:$W$23,2,FALSE))</f>
        <v>0</v>
      </c>
      <c r="AG368" s="58" t="str">
        <f t="shared" si="391"/>
        <v>00</v>
      </c>
      <c r="AH368" s="58" t="str">
        <f>IF(G368="","0",IF(OR(RIGHT(G368,1)="m",RIGHT(G368,1)="H",RIGHT(G368,1)="W",RIGHT(G368,1)="C"),1,2))</f>
        <v>0</v>
      </c>
      <c r="AI368" s="58" t="str">
        <f t="shared" si="392"/>
        <v>000000</v>
      </c>
      <c r="AJ368" s="58" t="str">
        <f t="shared" ca="1" si="402"/>
        <v/>
      </c>
      <c r="AK368" s="58">
        <f t="shared" si="396"/>
        <v>0</v>
      </c>
      <c r="AL368" s="58" t="str">
        <f>IF(G368="","0",VALUE(VLOOKUP(G368,'登録データ（男）'!$V$4:$X$23,3,FALSE)))</f>
        <v>0</v>
      </c>
      <c r="AM368" s="58">
        <f t="shared" si="393"/>
        <v>0</v>
      </c>
      <c r="AN368" s="58">
        <f t="shared" si="397"/>
        <v>0</v>
      </c>
      <c r="AO368" s="58" t="str">
        <f ca="1">IF(OFFSET(B368,-MOD(ROW(B368),3),0)&lt;&gt;"",IF(RIGHT(G368,1)=")",VALUE(VLOOKUP(OFFSET(B368,-MOD(ROW(B368),3),0),'登録データ（女）'!B368,8,FALSE)),"0"),"0")</f>
        <v>0</v>
      </c>
      <c r="AP368" s="58">
        <f t="shared" ca="1" si="394"/>
        <v>0</v>
      </c>
      <c r="AQ368" s="58"/>
      <c r="AR368" s="58"/>
      <c r="AS368" s="58"/>
      <c r="AT368" s="58"/>
      <c r="AU368" s="58"/>
      <c r="AV368" s="58"/>
      <c r="AW368" s="58"/>
      <c r="AX368" s="58"/>
      <c r="BE368" s="58" t="str">
        <f>IF(B368="","",VLOOKUP(B368,'登録データ（女）'!$A$3:$L$402,8))</f>
        <v/>
      </c>
      <c r="BF368" s="58" t="str">
        <f>IF(B368="","",VLOOKUP(B368,'登録データ（女）'!$A$3:$L$402,11))</f>
        <v/>
      </c>
      <c r="BG368" s="58" t="str">
        <f t="shared" si="401"/>
        <v/>
      </c>
      <c r="BI368" s="58">
        <f t="shared" si="395"/>
        <v>0</v>
      </c>
    </row>
    <row r="369" spans="1:61" ht="18.75" customHeight="1" thickTop="1">
      <c r="A369" s="257">
        <v>118</v>
      </c>
      <c r="B369" s="432"/>
      <c r="C369" s="290" t="str">
        <f>IF(B369="","",VLOOKUP(B369,'登録データ（女）'!$A$3:$X$2000,2,FALSE))</f>
        <v/>
      </c>
      <c r="D369" s="290" t="str">
        <f>IF(B369="","",VLOOKUP(B369,'登録データ（女）'!$A$3:$X$2000,3,FALSE))</f>
        <v/>
      </c>
      <c r="E369" s="74" t="str">
        <f>IF(B369="","",VLOOKUP(B369,'登録データ（女）'!$A$3:$X$2000,7,FALSE))</f>
        <v/>
      </c>
      <c r="F369" s="72" t="s">
        <v>121</v>
      </c>
      <c r="G369" s="104"/>
      <c r="H369" s="17"/>
      <c r="I369" s="106"/>
      <c r="J369" s="107" t="str">
        <f t="shared" si="404"/>
        <v/>
      </c>
      <c r="K369" s="106"/>
      <c r="L369" s="107" t="str">
        <f t="shared" si="405"/>
        <v/>
      </c>
      <c r="M369" s="106"/>
      <c r="N369" s="106"/>
      <c r="O369" s="247"/>
      <c r="P369" s="248"/>
      <c r="Q369" s="248"/>
      <c r="R369" s="259"/>
      <c r="S369" s="296"/>
      <c r="V369" s="60"/>
      <c r="W369" s="58">
        <f>IF(B369="",0,IF(VLOOKUP(B369,'登録データ（女）'!$A$3:$AT$2000,28,FALSE)=1,0,1))</f>
        <v>0</v>
      </c>
      <c r="X369" s="58">
        <f>IF(B369="",1,0)</f>
        <v>1</v>
      </c>
      <c r="Y369" s="58">
        <f>IF(C369="",1,0)</f>
        <v>1</v>
      </c>
      <c r="Z369" s="58">
        <f>IF(D369="",1,0)</f>
        <v>1</v>
      </c>
      <c r="AA369" s="58">
        <f>IF(E369="",1,0)</f>
        <v>1</v>
      </c>
      <c r="AB369" s="58">
        <f>IF(E370="",1,0)</f>
        <v>1</v>
      </c>
      <c r="AC369" s="58">
        <f>SUM(X369:AB369)</f>
        <v>5</v>
      </c>
      <c r="AD369" s="58">
        <f t="shared" ca="1" si="390"/>
        <v>0</v>
      </c>
      <c r="AE369" s="58">
        <f t="shared" si="403"/>
        <v>0</v>
      </c>
      <c r="AF369" s="58" t="str">
        <f>IF(G369="","0",VLOOKUP(G369,'登録データ（男）'!$V$4:$W$23,2,FALSE))</f>
        <v>0</v>
      </c>
      <c r="AG369" s="58" t="str">
        <f t="shared" si="391"/>
        <v>00</v>
      </c>
      <c r="AH369" s="58" t="str">
        <f>IF(G369="","0",IF(OR(RIGHT(G369,1)="m",RIGHT(G369,1)="H",RIGHT(G369,1)="W",RIGHT(G369,1)="C",RIGHT(G369,1)=")"),1,2))</f>
        <v>0</v>
      </c>
      <c r="AI369" s="58" t="str">
        <f t="shared" si="392"/>
        <v>000000</v>
      </c>
      <c r="AJ369" s="58" t="str">
        <f t="shared" ca="1" si="402"/>
        <v/>
      </c>
      <c r="AK369" s="58">
        <f t="shared" si="396"/>
        <v>0</v>
      </c>
      <c r="AL369" s="58" t="str">
        <f>IF(G369="","0",VALUE(VLOOKUP(G369,'登録データ（男）'!$V$4:$X$23,3,FALSE)))</f>
        <v>0</v>
      </c>
      <c r="AM369" s="58">
        <f t="shared" si="393"/>
        <v>0</v>
      </c>
      <c r="AN369" s="58">
        <f t="shared" si="397"/>
        <v>0</v>
      </c>
      <c r="AO369" s="58" t="str">
        <f ca="1">IF(OFFSET(B369,-MOD(ROW(B369),3),0)&lt;&gt;"",IF(RIGHT(G369,1)=")",VALUE(VLOOKUP(OFFSET(B369,-MOD(ROW(B369),3),0),'登録データ（女）'!B369,8,FALSE)),"0"),"0")</f>
        <v>0</v>
      </c>
      <c r="AP369" s="58">
        <f t="shared" ca="1" si="394"/>
        <v>0</v>
      </c>
      <c r="AQ369" s="58" t="str">
        <f t="shared" ref="AQ369" si="433">IF(AR369="","",RANK(AR369,$AR$18:$AR$467,1))</f>
        <v/>
      </c>
      <c r="AR369" s="58" t="str">
        <f>IF(R369="","",B369)</f>
        <v/>
      </c>
      <c r="AS369" s="58" t="str">
        <f t="shared" ref="AS369" si="434">IF(AT369="","",RANK(AT369,$AT$18:$AT$467,1))</f>
        <v/>
      </c>
      <c r="AT369" s="58" t="str">
        <f>IF(S369="","",B369)</f>
        <v/>
      </c>
      <c r="AU369" s="58" t="str">
        <f t="shared" ref="AU369" si="435">IF(AV369="","",RANK(AV369,$AV$18:$AV$467,1))</f>
        <v/>
      </c>
      <c r="AV369" s="58" t="str">
        <f>IF(OR(G369="七種競技",G370="七種競技",G371="七種競技"),B369,"")</f>
        <v/>
      </c>
      <c r="AW369" s="58"/>
      <c r="AX369" s="58">
        <f>B369</f>
        <v>0</v>
      </c>
      <c r="BE369" s="58" t="str">
        <f>IF(B369="","",VLOOKUP(B369,'登録データ（女）'!$A$3:$L$402,8))</f>
        <v/>
      </c>
      <c r="BF369" s="58" t="str">
        <f>IF(B369="","",VLOOKUP(B369,'登録データ（女）'!$A$3:$L$402,11))</f>
        <v/>
      </c>
      <c r="BG369" s="58" t="str">
        <f t="shared" si="401"/>
        <v/>
      </c>
      <c r="BI369" s="58">
        <f t="shared" si="395"/>
        <v>0</v>
      </c>
    </row>
    <row r="370" spans="1:61" ht="18.75" customHeight="1">
      <c r="A370" s="250"/>
      <c r="B370" s="433"/>
      <c r="C370" s="291"/>
      <c r="D370" s="291"/>
      <c r="E370" s="169"/>
      <c r="F370" s="58" t="s">
        <v>122</v>
      </c>
      <c r="G370" s="104"/>
      <c r="H370" s="17"/>
      <c r="I370" s="101"/>
      <c r="J370" s="107" t="str">
        <f t="shared" si="404"/>
        <v/>
      </c>
      <c r="K370" s="106"/>
      <c r="L370" s="107" t="str">
        <f t="shared" si="405"/>
        <v/>
      </c>
      <c r="M370" s="101"/>
      <c r="N370" s="101"/>
      <c r="O370" s="275"/>
      <c r="P370" s="276"/>
      <c r="Q370" s="276"/>
      <c r="R370" s="260"/>
      <c r="S370" s="297"/>
      <c r="V370" s="60"/>
      <c r="W370" s="58"/>
      <c r="X370" s="58"/>
      <c r="Y370" s="58"/>
      <c r="Z370" s="58"/>
      <c r="AA370" s="58"/>
      <c r="AB370" s="58"/>
      <c r="AC370" s="58"/>
      <c r="AD370" s="58">
        <f t="shared" ca="1" si="390"/>
        <v>0</v>
      </c>
      <c r="AE370" s="58">
        <f t="shared" si="403"/>
        <v>0</v>
      </c>
      <c r="AF370" s="58" t="str">
        <f>IF(G370="","0",VLOOKUP(G370,'登録データ（男）'!$V$4:$W$23,2,FALSE))</f>
        <v>0</v>
      </c>
      <c r="AG370" s="58" t="str">
        <f t="shared" si="391"/>
        <v>00</v>
      </c>
      <c r="AH370" s="58" t="str">
        <f>IF(G370="","0",IF(OR(RIGHT(G370,1)="m",RIGHT(G370,1)="H",RIGHT(G370,1)="W",RIGHT(G370,1)="C"),1,2))</f>
        <v>0</v>
      </c>
      <c r="AI370" s="58" t="str">
        <f t="shared" si="392"/>
        <v>000000</v>
      </c>
      <c r="AJ370" s="58" t="str">
        <f t="shared" ca="1" si="402"/>
        <v/>
      </c>
      <c r="AK370" s="58">
        <f t="shared" si="396"/>
        <v>0</v>
      </c>
      <c r="AL370" s="58" t="str">
        <f>IF(G370="","0",VALUE(VLOOKUP(G370,'登録データ（男）'!$V$4:$X$23,3,FALSE)))</f>
        <v>0</v>
      </c>
      <c r="AM370" s="58">
        <f t="shared" si="393"/>
        <v>0</v>
      </c>
      <c r="AN370" s="58">
        <f t="shared" si="397"/>
        <v>0</v>
      </c>
      <c r="AO370" s="58" t="str">
        <f ca="1">IF(OFFSET(B370,-MOD(ROW(B370),3),0)&lt;&gt;"",IF(RIGHT(G370,1)=")",VALUE(VLOOKUP(OFFSET(B370,-MOD(ROW(B370),3),0),'登録データ（女）'!B370,8,FALSE)),"0"),"0")</f>
        <v>0</v>
      </c>
      <c r="AP370" s="58">
        <f t="shared" ca="1" si="394"/>
        <v>0</v>
      </c>
      <c r="AQ370" s="58"/>
      <c r="AR370" s="58"/>
      <c r="AS370" s="58"/>
      <c r="AT370" s="58"/>
      <c r="AU370" s="58"/>
      <c r="AV370" s="58"/>
      <c r="AW370" s="58"/>
      <c r="AX370" s="58"/>
      <c r="BE370" s="58" t="str">
        <f>IF(B370="","",VLOOKUP(B370,'登録データ（女）'!$A$3:$L$402,8))</f>
        <v/>
      </c>
      <c r="BF370" s="58" t="str">
        <f>IF(B370="","",VLOOKUP(B370,'登録データ（女）'!$A$3:$L$402,11))</f>
        <v/>
      </c>
      <c r="BG370" s="58" t="str">
        <f t="shared" si="401"/>
        <v/>
      </c>
      <c r="BI370" s="58">
        <f t="shared" si="395"/>
        <v>0</v>
      </c>
    </row>
    <row r="371" spans="1:61" ht="18.75" customHeight="1" thickBot="1">
      <c r="A371" s="258"/>
      <c r="B371" s="434"/>
      <c r="C371" s="292"/>
      <c r="D371" s="292"/>
      <c r="E371" s="82" t="s">
        <v>461</v>
      </c>
      <c r="F371" s="78" t="s">
        <v>123</v>
      </c>
      <c r="G371" s="105"/>
      <c r="H371" s="175"/>
      <c r="I371" s="100"/>
      <c r="J371" s="64" t="str">
        <f t="shared" si="404"/>
        <v/>
      </c>
      <c r="K371" s="100"/>
      <c r="L371" s="64" t="str">
        <f t="shared" si="405"/>
        <v/>
      </c>
      <c r="M371" s="100"/>
      <c r="N371" s="100"/>
      <c r="O371" s="429"/>
      <c r="P371" s="430"/>
      <c r="Q371" s="431"/>
      <c r="R371" s="261"/>
      <c r="S371" s="298"/>
      <c r="V371" s="60"/>
      <c r="W371" s="58"/>
      <c r="X371" s="58"/>
      <c r="Y371" s="58"/>
      <c r="Z371" s="58"/>
      <c r="AA371" s="58"/>
      <c r="AB371" s="58"/>
      <c r="AC371" s="58"/>
      <c r="AD371" s="58">
        <f t="shared" ca="1" si="390"/>
        <v>0</v>
      </c>
      <c r="AE371" s="58">
        <f t="shared" si="403"/>
        <v>0</v>
      </c>
      <c r="AF371" s="58" t="str">
        <f>IF(G371="","0",VLOOKUP(G371,'登録データ（男）'!$V$4:$W$23,2,FALSE))</f>
        <v>0</v>
      </c>
      <c r="AG371" s="58" t="str">
        <f t="shared" si="391"/>
        <v>00</v>
      </c>
      <c r="AH371" s="58" t="str">
        <f>IF(G371="","0",IF(OR(RIGHT(G371,1)="m",RIGHT(G371,1)="H",RIGHT(G371,1)="W",RIGHT(G371,1)="C"),1,2))</f>
        <v>0</v>
      </c>
      <c r="AI371" s="58" t="str">
        <f t="shared" si="392"/>
        <v>000000</v>
      </c>
      <c r="AJ371" s="58" t="str">
        <f t="shared" ca="1" si="402"/>
        <v/>
      </c>
      <c r="AK371" s="58">
        <f t="shared" si="396"/>
        <v>0</v>
      </c>
      <c r="AL371" s="58" t="str">
        <f>IF(G371="","0",VALUE(VLOOKUP(G371,'登録データ（男）'!$V$4:$X$23,3,FALSE)))</f>
        <v>0</v>
      </c>
      <c r="AM371" s="58">
        <f t="shared" si="393"/>
        <v>0</v>
      </c>
      <c r="AN371" s="58">
        <f t="shared" si="397"/>
        <v>0</v>
      </c>
      <c r="AO371" s="58" t="str">
        <f ca="1">IF(OFFSET(B371,-MOD(ROW(B371),3),0)&lt;&gt;"",IF(RIGHT(G371,1)=")",VALUE(VLOOKUP(OFFSET(B371,-MOD(ROW(B371),3),0),'登録データ（女）'!B371,8,FALSE)),"0"),"0")</f>
        <v>0</v>
      </c>
      <c r="AP371" s="58">
        <f t="shared" ca="1" si="394"/>
        <v>0</v>
      </c>
      <c r="AQ371" s="58"/>
      <c r="AR371" s="58"/>
      <c r="AS371" s="58"/>
      <c r="AT371" s="58"/>
      <c r="AU371" s="58"/>
      <c r="AV371" s="58"/>
      <c r="AW371" s="58"/>
      <c r="AX371" s="58"/>
      <c r="BE371" s="58" t="str">
        <f>IF(B371="","",VLOOKUP(B371,'登録データ（女）'!$A$3:$L$402,8))</f>
        <v/>
      </c>
      <c r="BF371" s="58" t="str">
        <f>IF(B371="","",VLOOKUP(B371,'登録データ（女）'!$A$3:$L$402,11))</f>
        <v/>
      </c>
      <c r="BG371" s="58" t="str">
        <f t="shared" si="401"/>
        <v/>
      </c>
      <c r="BI371" s="58">
        <f t="shared" si="395"/>
        <v>0</v>
      </c>
    </row>
    <row r="372" spans="1:61" ht="18.75" customHeight="1" thickTop="1">
      <c r="A372" s="257">
        <v>119</v>
      </c>
      <c r="B372" s="432"/>
      <c r="C372" s="290" t="str">
        <f>IF(B372="","",VLOOKUP(B372,'登録データ（女）'!$A$3:$X$2000,2,FALSE))</f>
        <v/>
      </c>
      <c r="D372" s="290" t="str">
        <f>IF(B372="","",VLOOKUP(B372,'登録データ（女）'!$A$3:$X$2000,3,FALSE))</f>
        <v/>
      </c>
      <c r="E372" s="74" t="str">
        <f>IF(B372="","",VLOOKUP(B372,'登録データ（女）'!$A$3:$X$2000,7,FALSE))</f>
        <v/>
      </c>
      <c r="F372" s="72" t="s">
        <v>121</v>
      </c>
      <c r="G372" s="104"/>
      <c r="H372" s="17"/>
      <c r="I372" s="106"/>
      <c r="J372" s="107" t="str">
        <f t="shared" si="404"/>
        <v/>
      </c>
      <c r="K372" s="106"/>
      <c r="L372" s="107" t="str">
        <f t="shared" si="405"/>
        <v/>
      </c>
      <c r="M372" s="106"/>
      <c r="N372" s="106"/>
      <c r="O372" s="247"/>
      <c r="P372" s="248"/>
      <c r="Q372" s="248"/>
      <c r="R372" s="259"/>
      <c r="S372" s="296"/>
      <c r="V372" s="60"/>
      <c r="W372" s="58">
        <f>IF(B372="",0,IF(VLOOKUP(B372,'登録データ（女）'!$A$3:$AT$2000,28,FALSE)=1,0,1))</f>
        <v>0</v>
      </c>
      <c r="X372" s="58">
        <f>IF(B372="",1,0)</f>
        <v>1</v>
      </c>
      <c r="Y372" s="58">
        <f>IF(C372="",1,0)</f>
        <v>1</v>
      </c>
      <c r="Z372" s="58">
        <f>IF(D372="",1,0)</f>
        <v>1</v>
      </c>
      <c r="AA372" s="58">
        <f>IF(E372="",1,0)</f>
        <v>1</v>
      </c>
      <c r="AB372" s="58">
        <f>IF(E373="",1,0)</f>
        <v>1</v>
      </c>
      <c r="AC372" s="58">
        <f>SUM(X372:AB372)</f>
        <v>5</v>
      </c>
      <c r="AD372" s="58">
        <f t="shared" ca="1" si="390"/>
        <v>0</v>
      </c>
      <c r="AE372" s="58">
        <f t="shared" si="403"/>
        <v>0</v>
      </c>
      <c r="AF372" s="58" t="str">
        <f>IF(G372="","0",VLOOKUP(G372,'登録データ（男）'!$V$4:$W$23,2,FALSE))</f>
        <v>0</v>
      </c>
      <c r="AG372" s="58" t="str">
        <f t="shared" si="391"/>
        <v>00</v>
      </c>
      <c r="AH372" s="58" t="str">
        <f>IF(G372="","0",IF(OR(RIGHT(G372,1)="m",RIGHT(G372,1)="H",RIGHT(G372,1)="W",RIGHT(G372,1)="C",RIGHT(G372,1)=")"),1,2))</f>
        <v>0</v>
      </c>
      <c r="AI372" s="58" t="str">
        <f t="shared" si="392"/>
        <v>000000</v>
      </c>
      <c r="AJ372" s="58" t="str">
        <f t="shared" ca="1" si="402"/>
        <v/>
      </c>
      <c r="AK372" s="58">
        <f t="shared" si="396"/>
        <v>0</v>
      </c>
      <c r="AL372" s="58" t="str">
        <f>IF(G372="","0",VALUE(VLOOKUP(G372,'登録データ（男）'!$V$4:$X$23,3,FALSE)))</f>
        <v>0</v>
      </c>
      <c r="AM372" s="58">
        <f t="shared" si="393"/>
        <v>0</v>
      </c>
      <c r="AN372" s="58">
        <f t="shared" si="397"/>
        <v>0</v>
      </c>
      <c r="AO372" s="58" t="str">
        <f ca="1">IF(OFFSET(B372,-MOD(ROW(B372),3),0)&lt;&gt;"",IF(RIGHT(G372,1)=")",VALUE(VLOOKUP(OFFSET(B372,-MOD(ROW(B372),3),0),'登録データ（女）'!B372,8,FALSE)),"0"),"0")</f>
        <v>0</v>
      </c>
      <c r="AP372" s="58">
        <f t="shared" ca="1" si="394"/>
        <v>0</v>
      </c>
      <c r="AQ372" s="58" t="str">
        <f t="shared" ref="AQ372" si="436">IF(AR372="","",RANK(AR372,$AR$18:$AR$467,1))</f>
        <v/>
      </c>
      <c r="AR372" s="58" t="str">
        <f>IF(R372="","",B372)</f>
        <v/>
      </c>
      <c r="AS372" s="58" t="str">
        <f t="shared" ref="AS372" si="437">IF(AT372="","",RANK(AT372,$AT$18:$AT$467,1))</f>
        <v/>
      </c>
      <c r="AT372" s="58" t="str">
        <f>IF(S372="","",B372)</f>
        <v/>
      </c>
      <c r="AU372" s="58" t="str">
        <f t="shared" ref="AU372" si="438">IF(AV372="","",RANK(AV372,$AV$18:$AV$467,1))</f>
        <v/>
      </c>
      <c r="AV372" s="58" t="str">
        <f>IF(OR(G372="七種競技",G373="七種競技",G374="七種競技"),B372,"")</f>
        <v/>
      </c>
      <c r="AW372" s="58"/>
      <c r="AX372" s="58">
        <f>B372</f>
        <v>0</v>
      </c>
      <c r="BE372" s="58" t="str">
        <f>IF(B372="","",VLOOKUP(B372,'登録データ（女）'!$A$3:$L$402,8))</f>
        <v/>
      </c>
      <c r="BF372" s="58" t="str">
        <f>IF(B372="","",VLOOKUP(B372,'登録データ（女）'!$A$3:$L$402,11))</f>
        <v/>
      </c>
      <c r="BG372" s="58" t="str">
        <f t="shared" si="401"/>
        <v/>
      </c>
      <c r="BI372" s="58">
        <f t="shared" si="395"/>
        <v>0</v>
      </c>
    </row>
    <row r="373" spans="1:61" ht="18.75" customHeight="1">
      <c r="A373" s="250"/>
      <c r="B373" s="433"/>
      <c r="C373" s="291"/>
      <c r="D373" s="291"/>
      <c r="E373" s="169"/>
      <c r="F373" s="58" t="s">
        <v>122</v>
      </c>
      <c r="G373" s="104"/>
      <c r="H373" s="17"/>
      <c r="I373" s="101"/>
      <c r="J373" s="107" t="str">
        <f t="shared" si="404"/>
        <v/>
      </c>
      <c r="K373" s="106"/>
      <c r="L373" s="107" t="str">
        <f t="shared" si="405"/>
        <v/>
      </c>
      <c r="M373" s="101"/>
      <c r="N373" s="101"/>
      <c r="O373" s="275"/>
      <c r="P373" s="276"/>
      <c r="Q373" s="276"/>
      <c r="R373" s="260"/>
      <c r="S373" s="297"/>
      <c r="V373" s="60"/>
      <c r="W373" s="58"/>
      <c r="X373" s="58"/>
      <c r="Y373" s="58"/>
      <c r="Z373" s="58"/>
      <c r="AA373" s="58"/>
      <c r="AB373" s="58"/>
      <c r="AC373" s="58"/>
      <c r="AD373" s="58">
        <f t="shared" ca="1" si="390"/>
        <v>0</v>
      </c>
      <c r="AE373" s="58">
        <f t="shared" si="403"/>
        <v>0</v>
      </c>
      <c r="AF373" s="58" t="str">
        <f>IF(G373="","0",VLOOKUP(G373,'登録データ（男）'!$V$4:$W$23,2,FALSE))</f>
        <v>0</v>
      </c>
      <c r="AG373" s="58" t="str">
        <f t="shared" si="391"/>
        <v>00</v>
      </c>
      <c r="AH373" s="58" t="str">
        <f>IF(G373="","0",IF(OR(RIGHT(G373,1)="m",RIGHT(G373,1)="H",RIGHT(G373,1)="W",RIGHT(G373,1)="C"),1,2))</f>
        <v>0</v>
      </c>
      <c r="AI373" s="58" t="str">
        <f t="shared" si="392"/>
        <v>000000</v>
      </c>
      <c r="AJ373" s="58" t="str">
        <f t="shared" ca="1" si="402"/>
        <v/>
      </c>
      <c r="AK373" s="58">
        <f t="shared" si="396"/>
        <v>0</v>
      </c>
      <c r="AL373" s="58" t="str">
        <f>IF(G373="","0",VALUE(VLOOKUP(G373,'登録データ（男）'!$V$4:$X$23,3,FALSE)))</f>
        <v>0</v>
      </c>
      <c r="AM373" s="58">
        <f t="shared" si="393"/>
        <v>0</v>
      </c>
      <c r="AN373" s="58">
        <f t="shared" si="397"/>
        <v>0</v>
      </c>
      <c r="AO373" s="58" t="str">
        <f ca="1">IF(OFFSET(B373,-MOD(ROW(B373),3),0)&lt;&gt;"",IF(RIGHT(G373,1)=")",VALUE(VLOOKUP(OFFSET(B373,-MOD(ROW(B373),3),0),'登録データ（女）'!F373,8,FALSE)),"0"),"0")</f>
        <v>0</v>
      </c>
      <c r="AP373" s="58">
        <f t="shared" ca="1" si="394"/>
        <v>0</v>
      </c>
      <c r="AQ373" s="58"/>
      <c r="AR373" s="58"/>
      <c r="AS373" s="58"/>
      <c r="AT373" s="58"/>
      <c r="AU373" s="58"/>
      <c r="AV373" s="58"/>
      <c r="AW373" s="58"/>
      <c r="AX373" s="58"/>
      <c r="BE373" s="58" t="str">
        <f>IF(B373="","",VLOOKUP(B373,'登録データ（女）'!$A$3:$L$402,8))</f>
        <v/>
      </c>
      <c r="BF373" s="58" t="str">
        <f>IF(B373="","",VLOOKUP(B373,'登録データ（女）'!$A$3:$L$402,11))</f>
        <v/>
      </c>
      <c r="BG373" s="58" t="str">
        <f t="shared" si="401"/>
        <v/>
      </c>
      <c r="BI373" s="58">
        <f t="shared" si="395"/>
        <v>0</v>
      </c>
    </row>
    <row r="374" spans="1:61" ht="18.75" customHeight="1" thickBot="1">
      <c r="A374" s="258"/>
      <c r="B374" s="434"/>
      <c r="C374" s="292"/>
      <c r="D374" s="292"/>
      <c r="E374" s="82" t="s">
        <v>461</v>
      </c>
      <c r="F374" s="78" t="s">
        <v>123</v>
      </c>
      <c r="G374" s="105"/>
      <c r="H374" s="175"/>
      <c r="I374" s="100"/>
      <c r="J374" s="64" t="str">
        <f t="shared" si="404"/>
        <v/>
      </c>
      <c r="K374" s="100"/>
      <c r="L374" s="64" t="str">
        <f t="shared" si="405"/>
        <v/>
      </c>
      <c r="M374" s="100"/>
      <c r="N374" s="100"/>
      <c r="O374" s="429"/>
      <c r="P374" s="430"/>
      <c r="Q374" s="431"/>
      <c r="R374" s="261"/>
      <c r="S374" s="298"/>
      <c r="V374" s="60"/>
      <c r="W374" s="58"/>
      <c r="X374" s="58"/>
      <c r="Y374" s="58"/>
      <c r="Z374" s="58"/>
      <c r="AA374" s="58"/>
      <c r="AB374" s="58"/>
      <c r="AC374" s="58"/>
      <c r="AD374" s="58">
        <f t="shared" ca="1" si="390"/>
        <v>0</v>
      </c>
      <c r="AE374" s="58">
        <f t="shared" si="403"/>
        <v>0</v>
      </c>
      <c r="AF374" s="58" t="str">
        <f>IF(G374="","0",VLOOKUP(G374,'登録データ（男）'!$V$4:$W$23,2,FALSE))</f>
        <v>0</v>
      </c>
      <c r="AG374" s="58" t="str">
        <f t="shared" si="391"/>
        <v>00</v>
      </c>
      <c r="AH374" s="58" t="str">
        <f>IF(G374="","0",IF(OR(RIGHT(G374,1)="m",RIGHT(G374,1)="H",RIGHT(G374,1)="W",RIGHT(G374,1)="C"),1,2))</f>
        <v>0</v>
      </c>
      <c r="AI374" s="58" t="str">
        <f t="shared" si="392"/>
        <v>000000</v>
      </c>
      <c r="AJ374" s="58" t="str">
        <f t="shared" ca="1" si="402"/>
        <v/>
      </c>
      <c r="AK374" s="58">
        <f t="shared" si="396"/>
        <v>0</v>
      </c>
      <c r="AL374" s="58" t="str">
        <f>IF(G374="","0",VALUE(VLOOKUP(G374,'登録データ（男）'!$V$4:$X$23,3,FALSE)))</f>
        <v>0</v>
      </c>
      <c r="AM374" s="58">
        <f t="shared" si="393"/>
        <v>0</v>
      </c>
      <c r="AN374" s="58">
        <f t="shared" si="397"/>
        <v>0</v>
      </c>
      <c r="AO374" s="58" t="str">
        <f ca="1">IF(OFFSET(B374,-MOD(ROW(B374),3),0)&lt;&gt;"",IF(RIGHT(G374,1)=")",VALUE(VLOOKUP(OFFSET(B374,-MOD(ROW(B374),3),0),'登録データ（女）'!B374,8,FALSE)),"0"),"0")</f>
        <v>0</v>
      </c>
      <c r="AP374" s="58">
        <f t="shared" ca="1" si="394"/>
        <v>0</v>
      </c>
      <c r="AQ374" s="58"/>
      <c r="AR374" s="58"/>
      <c r="AS374" s="58"/>
      <c r="AT374" s="58"/>
      <c r="AU374" s="58"/>
      <c r="AV374" s="58"/>
      <c r="AW374" s="58"/>
      <c r="AX374" s="58"/>
      <c r="BE374" s="58" t="str">
        <f>IF(B374="","",VLOOKUP(B374,'登録データ（女）'!$A$3:$L$402,8))</f>
        <v/>
      </c>
      <c r="BF374" s="58" t="str">
        <f>IF(B374="","",VLOOKUP(B374,'登録データ（女）'!$A$3:$L$402,11))</f>
        <v/>
      </c>
      <c r="BG374" s="58" t="str">
        <f t="shared" si="401"/>
        <v/>
      </c>
      <c r="BI374" s="58">
        <f t="shared" si="395"/>
        <v>0</v>
      </c>
    </row>
    <row r="375" spans="1:61" ht="18.75" customHeight="1" thickTop="1">
      <c r="A375" s="257">
        <v>120</v>
      </c>
      <c r="B375" s="432"/>
      <c r="C375" s="290" t="str">
        <f>IF(B375="","",VLOOKUP(B375,'登録データ（女）'!$A$3:$X$2000,2,FALSE))</f>
        <v/>
      </c>
      <c r="D375" s="290" t="str">
        <f>IF(B375="","",VLOOKUP(B375,'登録データ（女）'!$A$3:$X$2000,3,FALSE))</f>
        <v/>
      </c>
      <c r="E375" s="74" t="str">
        <f>IF(B375="","",VLOOKUP(B375,'登録データ（女）'!$A$3:$X$2000,7,FALSE))</f>
        <v/>
      </c>
      <c r="F375" s="72" t="s">
        <v>121</v>
      </c>
      <c r="G375" s="104"/>
      <c r="H375" s="17"/>
      <c r="I375" s="106"/>
      <c r="J375" s="107" t="str">
        <f t="shared" si="404"/>
        <v/>
      </c>
      <c r="K375" s="106"/>
      <c r="L375" s="107" t="str">
        <f t="shared" si="405"/>
        <v/>
      </c>
      <c r="M375" s="106"/>
      <c r="N375" s="106"/>
      <c r="O375" s="247"/>
      <c r="P375" s="248"/>
      <c r="Q375" s="248"/>
      <c r="R375" s="259"/>
      <c r="S375" s="296"/>
      <c r="V375" s="60"/>
      <c r="W375" s="58">
        <f>IF(B375="",0,IF(VLOOKUP(B375,'登録データ（女）'!$A$3:$AT$2000,28,FALSE)=1,0,1))</f>
        <v>0</v>
      </c>
      <c r="X375" s="58">
        <f>IF(B375="",1,0)</f>
        <v>1</v>
      </c>
      <c r="Y375" s="58">
        <f>IF(C375="",1,0)</f>
        <v>1</v>
      </c>
      <c r="Z375" s="58">
        <f>IF(D375="",1,0)</f>
        <v>1</v>
      </c>
      <c r="AA375" s="58">
        <f>IF(E375="",1,0)</f>
        <v>1</v>
      </c>
      <c r="AB375" s="58">
        <f>IF(E376="",1,0)</f>
        <v>1</v>
      </c>
      <c r="AC375" s="58">
        <f>SUM(X375:AB375)</f>
        <v>5</v>
      </c>
      <c r="AD375" s="58">
        <f t="shared" ca="1" si="390"/>
        <v>0</v>
      </c>
      <c r="AE375" s="58">
        <f t="shared" si="403"/>
        <v>0</v>
      </c>
      <c r="AF375" s="58" t="str">
        <f>IF(G375="","0",VLOOKUP(G375,'登録データ（男）'!$V$4:$W$23,2,FALSE))</f>
        <v>0</v>
      </c>
      <c r="AG375" s="58" t="str">
        <f t="shared" si="391"/>
        <v>00</v>
      </c>
      <c r="AH375" s="58" t="str">
        <f>IF(G375="","0",IF(OR(RIGHT(G375,1)="m",RIGHT(G375,1)="H",RIGHT(G375,1)="W",RIGHT(G375,1)="C",RIGHT(G375,1)=")"),1,2))</f>
        <v>0</v>
      </c>
      <c r="AI375" s="58" t="str">
        <f t="shared" si="392"/>
        <v>000000</v>
      </c>
      <c r="AJ375" s="58" t="str">
        <f t="shared" ca="1" si="402"/>
        <v/>
      </c>
      <c r="AK375" s="58">
        <f t="shared" si="396"/>
        <v>0</v>
      </c>
      <c r="AL375" s="58" t="str">
        <f>IF(G375="","0",VALUE(VLOOKUP(G375,'登録データ（男）'!$V$4:$X$23,3,FALSE)))</f>
        <v>0</v>
      </c>
      <c r="AM375" s="58">
        <f t="shared" si="393"/>
        <v>0</v>
      </c>
      <c r="AN375" s="58">
        <f t="shared" si="397"/>
        <v>0</v>
      </c>
      <c r="AO375" s="58" t="str">
        <f ca="1">IF(OFFSET(B375,-MOD(ROW(B375),3),0)&lt;&gt;"",IF(RIGHT(G375,1)=")",VALUE(VLOOKUP(OFFSET(B375,-MOD(ROW(B375),3),0),'登録データ（女）'!B375,8,FALSE)),"0"),"0")</f>
        <v>0</v>
      </c>
      <c r="AP375" s="58">
        <f t="shared" ca="1" si="394"/>
        <v>0</v>
      </c>
      <c r="AQ375" s="58" t="str">
        <f t="shared" ref="AQ375" si="439">IF(AR375="","",RANK(AR375,$AR$18:$AR$467,1))</f>
        <v/>
      </c>
      <c r="AR375" s="58" t="str">
        <f>IF(R375="","",B375)</f>
        <v/>
      </c>
      <c r="AS375" s="58" t="str">
        <f t="shared" ref="AS375" si="440">IF(AT375="","",RANK(AT375,$AT$18:$AT$467,1))</f>
        <v/>
      </c>
      <c r="AT375" s="58" t="str">
        <f>IF(S375="","",B375)</f>
        <v/>
      </c>
      <c r="AU375" s="58" t="str">
        <f t="shared" ref="AU375" si="441">IF(AV375="","",RANK(AV375,$AV$18:$AV$467,1))</f>
        <v/>
      </c>
      <c r="AV375" s="58" t="str">
        <f>IF(OR(G375="七種競技",G376="七種競技",G377="七種競技"),B375,"")</f>
        <v/>
      </c>
      <c r="AW375" s="58"/>
      <c r="AX375" s="58">
        <f>B375</f>
        <v>0</v>
      </c>
      <c r="BE375" s="58" t="str">
        <f>IF(B375="","",VLOOKUP(B375,'登録データ（女）'!$A$3:$L$402,8))</f>
        <v/>
      </c>
      <c r="BF375" s="58" t="str">
        <f>IF(B375="","",VLOOKUP(B375,'登録データ（女）'!$A$3:$L$402,11))</f>
        <v/>
      </c>
      <c r="BG375" s="58" t="str">
        <f t="shared" si="401"/>
        <v/>
      </c>
      <c r="BI375" s="58">
        <f t="shared" si="395"/>
        <v>0</v>
      </c>
    </row>
    <row r="376" spans="1:61" ht="18.75" customHeight="1">
      <c r="A376" s="250"/>
      <c r="B376" s="433"/>
      <c r="C376" s="291"/>
      <c r="D376" s="291"/>
      <c r="E376" s="169"/>
      <c r="F376" s="58" t="s">
        <v>122</v>
      </c>
      <c r="G376" s="104"/>
      <c r="H376" s="17"/>
      <c r="I376" s="101"/>
      <c r="J376" s="107" t="str">
        <f t="shared" si="404"/>
        <v/>
      </c>
      <c r="K376" s="106"/>
      <c r="L376" s="107" t="str">
        <f t="shared" si="405"/>
        <v/>
      </c>
      <c r="M376" s="101"/>
      <c r="N376" s="101"/>
      <c r="O376" s="275"/>
      <c r="P376" s="276"/>
      <c r="Q376" s="276"/>
      <c r="R376" s="260"/>
      <c r="S376" s="297"/>
      <c r="V376" s="60"/>
      <c r="W376" s="58"/>
      <c r="X376" s="58"/>
      <c r="Y376" s="58"/>
      <c r="Z376" s="58"/>
      <c r="AA376" s="58"/>
      <c r="AB376" s="58"/>
      <c r="AC376" s="58"/>
      <c r="AD376" s="58">
        <f t="shared" ca="1" si="390"/>
        <v>0</v>
      </c>
      <c r="AE376" s="58">
        <f t="shared" si="403"/>
        <v>0</v>
      </c>
      <c r="AF376" s="58" t="str">
        <f>IF(G376="","0",VLOOKUP(G376,'登録データ（男）'!$V$4:$W$23,2,FALSE))</f>
        <v>0</v>
      </c>
      <c r="AG376" s="58" t="str">
        <f t="shared" si="391"/>
        <v>00</v>
      </c>
      <c r="AH376" s="58" t="str">
        <f>IF(G376="","0",IF(OR(RIGHT(G376,1)="m",RIGHT(G376,1)="H",RIGHT(G376,1)="W",RIGHT(G376,1)="C"),1,2))</f>
        <v>0</v>
      </c>
      <c r="AI376" s="58" t="str">
        <f t="shared" si="392"/>
        <v>000000</v>
      </c>
      <c r="AJ376" s="58" t="str">
        <f t="shared" ca="1" si="402"/>
        <v/>
      </c>
      <c r="AK376" s="58">
        <f t="shared" si="396"/>
        <v>0</v>
      </c>
      <c r="AL376" s="58" t="str">
        <f>IF(G376="","0",VALUE(VLOOKUP(G376,'登録データ（男）'!$V$4:$X$23,3,FALSE)))</f>
        <v>0</v>
      </c>
      <c r="AM376" s="58">
        <f t="shared" si="393"/>
        <v>0</v>
      </c>
      <c r="AN376" s="58">
        <f t="shared" si="397"/>
        <v>0</v>
      </c>
      <c r="AO376" s="58" t="str">
        <f ca="1">IF(OFFSET(B376,-MOD(ROW(B376),3),0)&lt;&gt;"",IF(RIGHT(G376,1)=")",VALUE(VLOOKUP(OFFSET(B376,-MOD(ROW(B376),3),0),'登録データ（女）'!B376,8,FALSE)),"0"),"0")</f>
        <v>0</v>
      </c>
      <c r="AP376" s="58">
        <f t="shared" ca="1" si="394"/>
        <v>0</v>
      </c>
      <c r="AQ376" s="58"/>
      <c r="AR376" s="58"/>
      <c r="AS376" s="58"/>
      <c r="AT376" s="58"/>
      <c r="AU376" s="58"/>
      <c r="AV376" s="58"/>
      <c r="AW376" s="58"/>
      <c r="AX376" s="58"/>
      <c r="BE376" s="58" t="str">
        <f>IF(B376="","",VLOOKUP(B376,'登録データ（女）'!$A$3:$L$402,8))</f>
        <v/>
      </c>
      <c r="BF376" s="58" t="str">
        <f>IF(B376="","",VLOOKUP(B376,'登録データ（女）'!$A$3:$L$402,11))</f>
        <v/>
      </c>
      <c r="BG376" s="58" t="str">
        <f t="shared" si="401"/>
        <v/>
      </c>
      <c r="BI376" s="58">
        <f t="shared" si="395"/>
        <v>0</v>
      </c>
    </row>
    <row r="377" spans="1:61" ht="18.75" customHeight="1" thickBot="1">
      <c r="A377" s="258"/>
      <c r="B377" s="434"/>
      <c r="C377" s="292"/>
      <c r="D377" s="292"/>
      <c r="E377" s="82" t="s">
        <v>461</v>
      </c>
      <c r="F377" s="78" t="s">
        <v>123</v>
      </c>
      <c r="G377" s="105"/>
      <c r="H377" s="175"/>
      <c r="I377" s="100"/>
      <c r="J377" s="64" t="str">
        <f t="shared" si="404"/>
        <v/>
      </c>
      <c r="K377" s="100"/>
      <c r="L377" s="64" t="str">
        <f t="shared" si="405"/>
        <v/>
      </c>
      <c r="M377" s="100"/>
      <c r="N377" s="100"/>
      <c r="O377" s="429"/>
      <c r="P377" s="430"/>
      <c r="Q377" s="431"/>
      <c r="R377" s="261"/>
      <c r="S377" s="298"/>
      <c r="V377" s="60"/>
      <c r="W377" s="58"/>
      <c r="X377" s="58"/>
      <c r="Y377" s="58"/>
      <c r="Z377" s="58"/>
      <c r="AA377" s="58"/>
      <c r="AB377" s="58"/>
      <c r="AC377" s="58"/>
      <c r="AD377" s="58">
        <f t="shared" ca="1" si="390"/>
        <v>0</v>
      </c>
      <c r="AE377" s="58">
        <f t="shared" si="403"/>
        <v>0</v>
      </c>
      <c r="AF377" s="58" t="str">
        <f>IF(G377="","0",VLOOKUP(G377,'登録データ（男）'!$V$4:$W$23,2,FALSE))</f>
        <v>0</v>
      </c>
      <c r="AG377" s="58" t="str">
        <f t="shared" si="391"/>
        <v>00</v>
      </c>
      <c r="AH377" s="58" t="str">
        <f>IF(G377="","0",IF(OR(RIGHT(G377,1)="m",RIGHT(G377,1)="H",RIGHT(G377,1)="W",RIGHT(G377,1)="C"),1,2))</f>
        <v>0</v>
      </c>
      <c r="AI377" s="58" t="str">
        <f t="shared" si="392"/>
        <v>000000</v>
      </c>
      <c r="AJ377" s="58" t="str">
        <f t="shared" ca="1" si="402"/>
        <v/>
      </c>
      <c r="AK377" s="58">
        <f t="shared" si="396"/>
        <v>0</v>
      </c>
      <c r="AL377" s="58" t="str">
        <f>IF(G377="","0",VALUE(VLOOKUP(G377,'登録データ（男）'!$V$4:$X$23,3,FALSE)))</f>
        <v>0</v>
      </c>
      <c r="AM377" s="58">
        <f t="shared" si="393"/>
        <v>0</v>
      </c>
      <c r="AN377" s="58">
        <f t="shared" si="397"/>
        <v>0</v>
      </c>
      <c r="AO377" s="58" t="str">
        <f ca="1">IF(OFFSET(B377,-MOD(ROW(B377),3),0)&lt;&gt;"",IF(RIGHT(G377,1)=")",VALUE(VLOOKUP(OFFSET(B377,-MOD(ROW(B377),3),0),'登録データ（女）'!B377,8,FALSE)),"0"),"0")</f>
        <v>0</v>
      </c>
      <c r="AP377" s="58">
        <f t="shared" ca="1" si="394"/>
        <v>0</v>
      </c>
      <c r="AQ377" s="58"/>
      <c r="AR377" s="58"/>
      <c r="AS377" s="58"/>
      <c r="AT377" s="58"/>
      <c r="AU377" s="58"/>
      <c r="AV377" s="58"/>
      <c r="AW377" s="58"/>
      <c r="AX377" s="58"/>
      <c r="BE377" s="58" t="str">
        <f>IF(B377="","",VLOOKUP(B377,'登録データ（女）'!$A$3:$L$402,8))</f>
        <v/>
      </c>
      <c r="BF377" s="58" t="str">
        <f>IF(B377="","",VLOOKUP(B377,'登録データ（女）'!$A$3:$L$402,11))</f>
        <v/>
      </c>
      <c r="BG377" s="58" t="str">
        <f t="shared" si="401"/>
        <v/>
      </c>
      <c r="BI377" s="58">
        <f t="shared" si="395"/>
        <v>0</v>
      </c>
    </row>
    <row r="378" spans="1:61" ht="18.75" customHeight="1" thickTop="1">
      <c r="A378" s="257">
        <v>121</v>
      </c>
      <c r="B378" s="432"/>
      <c r="C378" s="290" t="str">
        <f>IF(B378="","",VLOOKUP(B378,'登録データ（女）'!$A$3:$X$2000,2,FALSE))</f>
        <v/>
      </c>
      <c r="D378" s="290" t="str">
        <f>IF(B378="","",VLOOKUP(B378,'登録データ（女）'!$A$3:$X$2000,3,FALSE))</f>
        <v/>
      </c>
      <c r="E378" s="74" t="str">
        <f>IF(B378="","",VLOOKUP(B378,'登録データ（女）'!$A$3:$X$2000,7,FALSE))</f>
        <v/>
      </c>
      <c r="F378" s="72" t="s">
        <v>121</v>
      </c>
      <c r="G378" s="104"/>
      <c r="H378" s="17"/>
      <c r="I378" s="106"/>
      <c r="J378" s="107" t="str">
        <f t="shared" si="404"/>
        <v/>
      </c>
      <c r="K378" s="106"/>
      <c r="L378" s="107" t="str">
        <f t="shared" si="405"/>
        <v/>
      </c>
      <c r="M378" s="106"/>
      <c r="N378" s="106"/>
      <c r="O378" s="247"/>
      <c r="P378" s="248"/>
      <c r="Q378" s="248"/>
      <c r="R378" s="259"/>
      <c r="S378" s="296"/>
      <c r="V378" s="60"/>
      <c r="W378" s="58">
        <f>IF(B378="",0,IF(VLOOKUP(B378,'登録データ（女）'!$A$3:$AT$2000,28,FALSE)=1,0,1))</f>
        <v>0</v>
      </c>
      <c r="X378" s="58">
        <f>IF(B378="",1,0)</f>
        <v>1</v>
      </c>
      <c r="Y378" s="58">
        <f>IF(C378="",1,0)</f>
        <v>1</v>
      </c>
      <c r="Z378" s="58">
        <f>IF(D378="",1,0)</f>
        <v>1</v>
      </c>
      <c r="AA378" s="58">
        <f>IF(E378="",1,0)</f>
        <v>1</v>
      </c>
      <c r="AB378" s="58">
        <f>IF(E379="",1,0)</f>
        <v>1</v>
      </c>
      <c r="AC378" s="58">
        <f>SUM(X378:AB378)</f>
        <v>5</v>
      </c>
      <c r="AD378" s="58">
        <f t="shared" ca="1" si="390"/>
        <v>0</v>
      </c>
      <c r="AE378" s="58">
        <f t="shared" si="403"/>
        <v>0</v>
      </c>
      <c r="AF378" s="58" t="str">
        <f>IF(G378="","0",VLOOKUP(G378,'登録データ（男）'!$V$4:$W$23,2,FALSE))</f>
        <v>0</v>
      </c>
      <c r="AG378" s="58" t="str">
        <f t="shared" si="391"/>
        <v>00</v>
      </c>
      <c r="AH378" s="58" t="str">
        <f>IF(G378="","0",IF(OR(RIGHT(G378,1)="m",RIGHT(G378,1)="H",RIGHT(G378,1)="W",RIGHT(G378,1)="C",RIGHT(G378,1)=")"),1,2))</f>
        <v>0</v>
      </c>
      <c r="AI378" s="58" t="str">
        <f t="shared" si="392"/>
        <v>000000</v>
      </c>
      <c r="AJ378" s="58" t="str">
        <f t="shared" ca="1" si="402"/>
        <v/>
      </c>
      <c r="AK378" s="58">
        <f t="shared" si="396"/>
        <v>0</v>
      </c>
      <c r="AL378" s="58" t="str">
        <f>IF(G378="","0",VALUE(VLOOKUP(G378,'登録データ（男）'!$V$4:$X$23,3,FALSE)))</f>
        <v>0</v>
      </c>
      <c r="AM378" s="58">
        <f t="shared" si="393"/>
        <v>0</v>
      </c>
      <c r="AN378" s="58">
        <f t="shared" si="397"/>
        <v>0</v>
      </c>
      <c r="AO378" s="58" t="str">
        <f ca="1">IF(OFFSET(B378,-MOD(ROW(B378),3),0)&lt;&gt;"",IF(RIGHT(G378,1)=")",VALUE(VLOOKUP(OFFSET(B378,-MOD(ROW(B378),3),0),'登録データ（女）'!B378,8,FALSE)),"0"),"0")</f>
        <v>0</v>
      </c>
      <c r="AP378" s="58">
        <f t="shared" ca="1" si="394"/>
        <v>0</v>
      </c>
      <c r="AQ378" s="58" t="str">
        <f t="shared" ref="AQ378" si="442">IF(AR378="","",RANK(AR378,$AR$18:$AR$467,1))</f>
        <v/>
      </c>
      <c r="AR378" s="58" t="str">
        <f>IF(R378="","",B378)</f>
        <v/>
      </c>
      <c r="AS378" s="58" t="str">
        <f t="shared" ref="AS378" si="443">IF(AT378="","",RANK(AT378,$AT$18:$AT$467,1))</f>
        <v/>
      </c>
      <c r="AT378" s="58" t="str">
        <f>IF(S378="","",B378)</f>
        <v/>
      </c>
      <c r="AU378" s="58" t="str">
        <f t="shared" ref="AU378" si="444">IF(AV378="","",RANK(AV378,$AV$18:$AV$467,1))</f>
        <v/>
      </c>
      <c r="AV378" s="58" t="str">
        <f>IF(OR(G378="七種競技",G379="七種競技",G380="七種競技"),B378,"")</f>
        <v/>
      </c>
      <c r="AW378" s="58"/>
      <c r="AX378" s="58">
        <f>B378</f>
        <v>0</v>
      </c>
      <c r="BE378" s="58" t="str">
        <f>IF(B378="","",VLOOKUP(B378,'登録データ（女）'!$A$3:$L$402,8))</f>
        <v/>
      </c>
      <c r="BF378" s="58" t="str">
        <f>IF(B378="","",VLOOKUP(B378,'登録データ（女）'!$A$3:$L$402,11))</f>
        <v/>
      </c>
      <c r="BG378" s="58" t="str">
        <f t="shared" si="401"/>
        <v/>
      </c>
      <c r="BI378" s="58">
        <f t="shared" si="395"/>
        <v>0</v>
      </c>
    </row>
    <row r="379" spans="1:61" ht="18.75" customHeight="1">
      <c r="A379" s="250"/>
      <c r="B379" s="433"/>
      <c r="C379" s="291"/>
      <c r="D379" s="291"/>
      <c r="E379" s="169"/>
      <c r="F379" s="58" t="s">
        <v>122</v>
      </c>
      <c r="G379" s="104"/>
      <c r="H379" s="17"/>
      <c r="I379" s="101"/>
      <c r="J379" s="107" t="str">
        <f t="shared" si="404"/>
        <v/>
      </c>
      <c r="K379" s="106"/>
      <c r="L379" s="107" t="str">
        <f t="shared" si="405"/>
        <v/>
      </c>
      <c r="M379" s="101"/>
      <c r="N379" s="101"/>
      <c r="O379" s="275"/>
      <c r="P379" s="276"/>
      <c r="Q379" s="276"/>
      <c r="R379" s="260"/>
      <c r="S379" s="297"/>
      <c r="V379" s="60"/>
      <c r="W379" s="58"/>
      <c r="X379" s="58"/>
      <c r="Y379" s="58"/>
      <c r="Z379" s="58"/>
      <c r="AA379" s="58"/>
      <c r="AB379" s="58"/>
      <c r="AC379" s="58"/>
      <c r="AD379" s="58">
        <f t="shared" ca="1" si="390"/>
        <v>0</v>
      </c>
      <c r="AE379" s="58">
        <f t="shared" si="403"/>
        <v>0</v>
      </c>
      <c r="AF379" s="58" t="str">
        <f>IF(G379="","0",VLOOKUP(G379,'登録データ（男）'!$V$4:$W$23,2,FALSE))</f>
        <v>0</v>
      </c>
      <c r="AG379" s="58" t="str">
        <f t="shared" si="391"/>
        <v>00</v>
      </c>
      <c r="AH379" s="58" t="str">
        <f>IF(G379="","0",IF(OR(RIGHT(G379,1)="m",RIGHT(G379,1)="H",RIGHT(G379,1)="W",RIGHT(G379,1)="C"),1,2))</f>
        <v>0</v>
      </c>
      <c r="AI379" s="58" t="str">
        <f t="shared" si="392"/>
        <v>000000</v>
      </c>
      <c r="AJ379" s="58" t="str">
        <f t="shared" ca="1" si="402"/>
        <v/>
      </c>
      <c r="AK379" s="58">
        <f t="shared" si="396"/>
        <v>0</v>
      </c>
      <c r="AL379" s="58" t="str">
        <f>IF(G379="","0",VALUE(VLOOKUP(G379,'登録データ（男）'!$V$4:$X$23,3,FALSE)))</f>
        <v>0</v>
      </c>
      <c r="AM379" s="58">
        <f t="shared" si="393"/>
        <v>0</v>
      </c>
      <c r="AN379" s="58">
        <f t="shared" si="397"/>
        <v>0</v>
      </c>
      <c r="AO379" s="58" t="str">
        <f ca="1">IF(OFFSET(B379,-MOD(ROW(B379),3),0)&lt;&gt;"",IF(RIGHT(G379,1)=")",VALUE(VLOOKUP(OFFSET(B379,-MOD(ROW(B379),3),0),'登録データ（女）'!B379,8,FALSE)),"0"),"0")</f>
        <v>0</v>
      </c>
      <c r="AP379" s="58">
        <f t="shared" ca="1" si="394"/>
        <v>0</v>
      </c>
      <c r="AQ379" s="58"/>
      <c r="AR379" s="58"/>
      <c r="AS379" s="58"/>
      <c r="AT379" s="58"/>
      <c r="AU379" s="58"/>
      <c r="AV379" s="58"/>
      <c r="AW379" s="58"/>
      <c r="AX379" s="58"/>
      <c r="BE379" s="58" t="str">
        <f>IF(B379="","",VLOOKUP(B379,'登録データ（女）'!$A$3:$L$402,8))</f>
        <v/>
      </c>
      <c r="BF379" s="58" t="str">
        <f>IF(B379="","",VLOOKUP(B379,'登録データ（女）'!$A$3:$L$402,11))</f>
        <v/>
      </c>
      <c r="BG379" s="58" t="str">
        <f t="shared" si="401"/>
        <v/>
      </c>
      <c r="BI379" s="58">
        <f t="shared" si="395"/>
        <v>0</v>
      </c>
    </row>
    <row r="380" spans="1:61" ht="18.75" customHeight="1" thickBot="1">
      <c r="A380" s="258"/>
      <c r="B380" s="434"/>
      <c r="C380" s="292"/>
      <c r="D380" s="292"/>
      <c r="E380" s="82" t="s">
        <v>461</v>
      </c>
      <c r="F380" s="78" t="s">
        <v>123</v>
      </c>
      <c r="G380" s="105"/>
      <c r="H380" s="175"/>
      <c r="I380" s="100"/>
      <c r="J380" s="64" t="str">
        <f t="shared" si="404"/>
        <v/>
      </c>
      <c r="K380" s="100"/>
      <c r="L380" s="64" t="str">
        <f t="shared" si="405"/>
        <v/>
      </c>
      <c r="M380" s="100"/>
      <c r="N380" s="100"/>
      <c r="O380" s="429"/>
      <c r="P380" s="430"/>
      <c r="Q380" s="431"/>
      <c r="R380" s="261"/>
      <c r="S380" s="298"/>
      <c r="V380" s="60"/>
      <c r="W380" s="58"/>
      <c r="X380" s="58"/>
      <c r="Y380" s="58"/>
      <c r="Z380" s="58"/>
      <c r="AA380" s="58"/>
      <c r="AB380" s="58"/>
      <c r="AC380" s="58"/>
      <c r="AD380" s="58">
        <f t="shared" ca="1" si="390"/>
        <v>0</v>
      </c>
      <c r="AE380" s="58">
        <f t="shared" si="403"/>
        <v>0</v>
      </c>
      <c r="AF380" s="58" t="str">
        <f>IF(G380="","0",VLOOKUP(G380,'登録データ（男）'!$V$4:$W$23,2,FALSE))</f>
        <v>0</v>
      </c>
      <c r="AG380" s="58" t="str">
        <f t="shared" si="391"/>
        <v>00</v>
      </c>
      <c r="AH380" s="58" t="str">
        <f>IF(G380="","0",IF(OR(RIGHT(G380,1)="m",RIGHT(G380,1)="H",RIGHT(G380,1)="W",RIGHT(G380,1)="C"),1,2))</f>
        <v>0</v>
      </c>
      <c r="AI380" s="58" t="str">
        <f t="shared" si="392"/>
        <v>000000</v>
      </c>
      <c r="AJ380" s="58" t="str">
        <f t="shared" ca="1" si="402"/>
        <v/>
      </c>
      <c r="AK380" s="58">
        <f t="shared" si="396"/>
        <v>0</v>
      </c>
      <c r="AL380" s="58" t="str">
        <f>IF(G380="","0",VALUE(VLOOKUP(G380,'登録データ（男）'!$V$4:$X$23,3,FALSE)))</f>
        <v>0</v>
      </c>
      <c r="AM380" s="58">
        <f t="shared" si="393"/>
        <v>0</v>
      </c>
      <c r="AN380" s="58">
        <f t="shared" si="397"/>
        <v>0</v>
      </c>
      <c r="AO380" s="58" t="str">
        <f ca="1">IF(OFFSET(B380,-MOD(ROW(B380),3),0)&lt;&gt;"",IF(RIGHT(G380,1)=")",VALUE(VLOOKUP(OFFSET(B380,-MOD(ROW(B380),3),0),'登録データ（女）'!B380,8,FALSE)),"0"),"0")</f>
        <v>0</v>
      </c>
      <c r="AP380" s="58">
        <f t="shared" ca="1" si="394"/>
        <v>0</v>
      </c>
      <c r="AQ380" s="58"/>
      <c r="AR380" s="58"/>
      <c r="AS380" s="58"/>
      <c r="AT380" s="58"/>
      <c r="AU380" s="58"/>
      <c r="AV380" s="58"/>
      <c r="AW380" s="58"/>
      <c r="AX380" s="58"/>
      <c r="BE380" s="58" t="str">
        <f>IF(B380="","",VLOOKUP(B380,'登録データ（女）'!$A$3:$L$402,8))</f>
        <v/>
      </c>
      <c r="BF380" s="58" t="str">
        <f>IF(B380="","",VLOOKUP(B380,'登録データ（女）'!$A$3:$L$402,11))</f>
        <v/>
      </c>
      <c r="BG380" s="58" t="str">
        <f t="shared" si="401"/>
        <v/>
      </c>
      <c r="BI380" s="58">
        <f t="shared" si="395"/>
        <v>0</v>
      </c>
    </row>
    <row r="381" spans="1:61" ht="18.75" customHeight="1" thickTop="1">
      <c r="A381" s="257">
        <v>122</v>
      </c>
      <c r="B381" s="432"/>
      <c r="C381" s="290" t="str">
        <f>IF(B381="","",VLOOKUP(B381,'登録データ（女）'!$A$3:$X$2000,2,FALSE))</f>
        <v/>
      </c>
      <c r="D381" s="290" t="str">
        <f>IF(B381="","",VLOOKUP(B381,'登録データ（女）'!$A$3:$X$2000,3,FALSE))</f>
        <v/>
      </c>
      <c r="E381" s="74" t="str">
        <f>IF(B381="","",VLOOKUP(B381,'登録データ（女）'!$A$3:$X$2000,7,FALSE))</f>
        <v/>
      </c>
      <c r="F381" s="72" t="s">
        <v>121</v>
      </c>
      <c r="G381" s="104"/>
      <c r="H381" s="17"/>
      <c r="I381" s="106"/>
      <c r="J381" s="107" t="str">
        <f t="shared" si="404"/>
        <v/>
      </c>
      <c r="K381" s="106"/>
      <c r="L381" s="107" t="str">
        <f t="shared" si="405"/>
        <v/>
      </c>
      <c r="M381" s="106"/>
      <c r="N381" s="106"/>
      <c r="O381" s="247"/>
      <c r="P381" s="248"/>
      <c r="Q381" s="248"/>
      <c r="R381" s="259"/>
      <c r="S381" s="296"/>
      <c r="V381" s="60"/>
      <c r="W381" s="58">
        <f>IF(B381="",0,IF(VLOOKUP(B381,'登録データ（女）'!$A$3:$AT$2000,28,FALSE)=1,0,1))</f>
        <v>0</v>
      </c>
      <c r="X381" s="58">
        <f>IF(B381="",1,0)</f>
        <v>1</v>
      </c>
      <c r="Y381" s="58">
        <f>IF(C381="",1,0)</f>
        <v>1</v>
      </c>
      <c r="Z381" s="58">
        <f>IF(D381="",1,0)</f>
        <v>1</v>
      </c>
      <c r="AA381" s="58">
        <f>IF(E381="",1,0)</f>
        <v>1</v>
      </c>
      <c r="AB381" s="58">
        <f>IF(E382="",1,0)</f>
        <v>1</v>
      </c>
      <c r="AC381" s="58">
        <f>SUM(X381:AB381)</f>
        <v>5</v>
      </c>
      <c r="AD381" s="58">
        <f t="shared" ca="1" si="390"/>
        <v>0</v>
      </c>
      <c r="AE381" s="58">
        <f t="shared" si="403"/>
        <v>0</v>
      </c>
      <c r="AF381" s="58" t="str">
        <f>IF(G381="","0",VLOOKUP(G381,'登録データ（男）'!$V$4:$W$23,2,FALSE))</f>
        <v>0</v>
      </c>
      <c r="AG381" s="58" t="str">
        <f t="shared" si="391"/>
        <v>00</v>
      </c>
      <c r="AH381" s="58" t="str">
        <f>IF(G381="","0",IF(OR(RIGHT(G381,1)="m",RIGHT(G381,1)="H",RIGHT(G381,1)="W",RIGHT(G381,1)="C",RIGHT(G381,1)=")"),1,2))</f>
        <v>0</v>
      </c>
      <c r="AI381" s="58" t="str">
        <f t="shared" si="392"/>
        <v>000000</v>
      </c>
      <c r="AJ381" s="58" t="str">
        <f t="shared" ca="1" si="402"/>
        <v/>
      </c>
      <c r="AK381" s="58">
        <f t="shared" si="396"/>
        <v>0</v>
      </c>
      <c r="AL381" s="58" t="str">
        <f>IF(G381="","0",VALUE(VLOOKUP(G381,'登録データ（男）'!$V$4:$X$23,3,FALSE)))</f>
        <v>0</v>
      </c>
      <c r="AM381" s="58">
        <f t="shared" si="393"/>
        <v>0</v>
      </c>
      <c r="AN381" s="58">
        <f t="shared" si="397"/>
        <v>0</v>
      </c>
      <c r="AO381" s="58" t="str">
        <f ca="1">IF(OFFSET(B381,-MOD(ROW(B381),3),0)&lt;&gt;"",IF(RIGHT(G381,1)=")",VALUE(VLOOKUP(OFFSET(B381,-MOD(ROW(B381),3),0),'登録データ（女）'!B381,8,FALSE)),"0"),"0")</f>
        <v>0</v>
      </c>
      <c r="AP381" s="58">
        <f t="shared" ca="1" si="394"/>
        <v>0</v>
      </c>
      <c r="AQ381" s="58" t="str">
        <f t="shared" ref="AQ381" si="445">IF(AR381="","",RANK(AR381,$AR$18:$AR$467,1))</f>
        <v/>
      </c>
      <c r="AR381" s="58" t="str">
        <f>IF(R381="","",B381)</f>
        <v/>
      </c>
      <c r="AS381" s="58" t="str">
        <f t="shared" ref="AS381" si="446">IF(AT381="","",RANK(AT381,$AT$18:$AT$467,1))</f>
        <v/>
      </c>
      <c r="AT381" s="58" t="str">
        <f>IF(S381="","",B381)</f>
        <v/>
      </c>
      <c r="AU381" s="58" t="str">
        <f t="shared" ref="AU381" si="447">IF(AV381="","",RANK(AV381,$AV$18:$AV$467,1))</f>
        <v/>
      </c>
      <c r="AV381" s="58" t="str">
        <f>IF(OR(G381="七種競技",G382="七種競技",G383="七種競技"),B381,"")</f>
        <v/>
      </c>
      <c r="AW381" s="58"/>
      <c r="AX381" s="58">
        <f>B381</f>
        <v>0</v>
      </c>
      <c r="BE381" s="58" t="str">
        <f>IF(B381="","",VLOOKUP(B381,'登録データ（女）'!$A$3:$L$402,8))</f>
        <v/>
      </c>
      <c r="BF381" s="58" t="str">
        <f>IF(B381="","",VLOOKUP(B381,'登録データ（女）'!$A$3:$L$402,11))</f>
        <v/>
      </c>
      <c r="BG381" s="58" t="str">
        <f t="shared" si="401"/>
        <v/>
      </c>
      <c r="BI381" s="58">
        <f t="shared" si="395"/>
        <v>0</v>
      </c>
    </row>
    <row r="382" spans="1:61" ht="18.75" customHeight="1">
      <c r="A382" s="250"/>
      <c r="B382" s="433"/>
      <c r="C382" s="291"/>
      <c r="D382" s="291"/>
      <c r="E382" s="169"/>
      <c r="F382" s="58" t="s">
        <v>122</v>
      </c>
      <c r="G382" s="104"/>
      <c r="H382" s="17"/>
      <c r="I382" s="101"/>
      <c r="J382" s="107" t="str">
        <f t="shared" si="404"/>
        <v/>
      </c>
      <c r="K382" s="106"/>
      <c r="L382" s="107" t="str">
        <f t="shared" si="405"/>
        <v/>
      </c>
      <c r="M382" s="101"/>
      <c r="N382" s="101"/>
      <c r="O382" s="275"/>
      <c r="P382" s="276"/>
      <c r="Q382" s="276"/>
      <c r="R382" s="260"/>
      <c r="S382" s="297"/>
      <c r="V382" s="60"/>
      <c r="W382" s="58"/>
      <c r="X382" s="58"/>
      <c r="Y382" s="58"/>
      <c r="Z382" s="58"/>
      <c r="AA382" s="58"/>
      <c r="AB382" s="58"/>
      <c r="AC382" s="58"/>
      <c r="AD382" s="58">
        <f t="shared" ca="1" si="390"/>
        <v>0</v>
      </c>
      <c r="AE382" s="58">
        <f t="shared" si="403"/>
        <v>0</v>
      </c>
      <c r="AF382" s="58" t="str">
        <f>IF(G382="","0",VLOOKUP(G382,'登録データ（男）'!$V$4:$W$23,2,FALSE))</f>
        <v>0</v>
      </c>
      <c r="AG382" s="58" t="str">
        <f t="shared" si="391"/>
        <v>00</v>
      </c>
      <c r="AH382" s="58" t="str">
        <f>IF(G382="","0",IF(OR(RIGHT(G382,1)="m",RIGHT(G382,1)="H",RIGHT(G382,1)="W",RIGHT(G382,1)="C"),1,2))</f>
        <v>0</v>
      </c>
      <c r="AI382" s="58" t="str">
        <f t="shared" si="392"/>
        <v>000000</v>
      </c>
      <c r="AJ382" s="58" t="str">
        <f t="shared" ca="1" si="402"/>
        <v/>
      </c>
      <c r="AK382" s="58">
        <f t="shared" si="396"/>
        <v>0</v>
      </c>
      <c r="AL382" s="58" t="str">
        <f>IF(G382="","0",VALUE(VLOOKUP(G382,'登録データ（男）'!$V$4:$X$23,3,FALSE)))</f>
        <v>0</v>
      </c>
      <c r="AM382" s="58">
        <f t="shared" si="393"/>
        <v>0</v>
      </c>
      <c r="AN382" s="58">
        <f t="shared" si="397"/>
        <v>0</v>
      </c>
      <c r="AO382" s="58" t="str">
        <f ca="1">IF(OFFSET(B382,-MOD(ROW(B382),3),0)&lt;&gt;"",IF(RIGHT(G382,1)=")",VALUE(VLOOKUP(OFFSET(B382,-MOD(ROW(B382),3),0),'登録データ（女）'!B382,8,FALSE)),"0"),"0")</f>
        <v>0</v>
      </c>
      <c r="AP382" s="58">
        <f t="shared" ca="1" si="394"/>
        <v>0</v>
      </c>
      <c r="AQ382" s="58"/>
      <c r="AR382" s="58"/>
      <c r="AS382" s="58"/>
      <c r="AT382" s="58"/>
      <c r="AU382" s="58"/>
      <c r="AV382" s="58"/>
      <c r="AW382" s="58"/>
      <c r="AX382" s="58"/>
      <c r="BE382" s="58" t="str">
        <f>IF(B382="","",VLOOKUP(B382,'登録データ（女）'!$A$3:$L$402,8))</f>
        <v/>
      </c>
      <c r="BF382" s="58" t="str">
        <f>IF(B382="","",VLOOKUP(B382,'登録データ（女）'!$A$3:$L$402,11))</f>
        <v/>
      </c>
      <c r="BG382" s="58" t="str">
        <f t="shared" si="401"/>
        <v/>
      </c>
      <c r="BI382" s="58">
        <f t="shared" si="395"/>
        <v>0</v>
      </c>
    </row>
    <row r="383" spans="1:61" ht="18.75" customHeight="1" thickBot="1">
      <c r="A383" s="258"/>
      <c r="B383" s="434"/>
      <c r="C383" s="292"/>
      <c r="D383" s="292"/>
      <c r="E383" s="82" t="s">
        <v>461</v>
      </c>
      <c r="F383" s="78" t="s">
        <v>123</v>
      </c>
      <c r="G383" s="105"/>
      <c r="H383" s="175"/>
      <c r="I383" s="100"/>
      <c r="J383" s="64" t="str">
        <f t="shared" si="404"/>
        <v/>
      </c>
      <c r="K383" s="100"/>
      <c r="L383" s="64" t="str">
        <f t="shared" si="405"/>
        <v/>
      </c>
      <c r="M383" s="100"/>
      <c r="N383" s="100"/>
      <c r="O383" s="429"/>
      <c r="P383" s="430"/>
      <c r="Q383" s="431"/>
      <c r="R383" s="261"/>
      <c r="S383" s="298"/>
      <c r="V383" s="60"/>
      <c r="W383" s="58"/>
      <c r="X383" s="58"/>
      <c r="Y383" s="58"/>
      <c r="Z383" s="58"/>
      <c r="AA383" s="58"/>
      <c r="AB383" s="58"/>
      <c r="AC383" s="58"/>
      <c r="AD383" s="58">
        <f t="shared" ca="1" si="390"/>
        <v>0</v>
      </c>
      <c r="AE383" s="58">
        <f t="shared" si="403"/>
        <v>0</v>
      </c>
      <c r="AF383" s="58" t="str">
        <f>IF(G383="","0",VLOOKUP(G383,'登録データ（男）'!$V$4:$W$23,2,FALSE))</f>
        <v>0</v>
      </c>
      <c r="AG383" s="58" t="str">
        <f t="shared" si="391"/>
        <v>00</v>
      </c>
      <c r="AH383" s="58" t="str">
        <f>IF(G383="","0",IF(OR(RIGHT(G383,1)="m",RIGHT(G383,1)="H",RIGHT(G383,1)="W",RIGHT(G383,1)="C"),1,2))</f>
        <v>0</v>
      </c>
      <c r="AI383" s="58" t="str">
        <f t="shared" si="392"/>
        <v>000000</v>
      </c>
      <c r="AJ383" s="58" t="str">
        <f t="shared" ca="1" si="402"/>
        <v/>
      </c>
      <c r="AK383" s="58">
        <f t="shared" si="396"/>
        <v>0</v>
      </c>
      <c r="AL383" s="58" t="str">
        <f>IF(G383="","0",VALUE(VLOOKUP(G383,'登録データ（男）'!$V$4:$X$23,3,FALSE)))</f>
        <v>0</v>
      </c>
      <c r="AM383" s="58">
        <f t="shared" si="393"/>
        <v>0</v>
      </c>
      <c r="AN383" s="58">
        <f t="shared" si="397"/>
        <v>0</v>
      </c>
      <c r="AO383" s="58" t="str">
        <f ca="1">IF(OFFSET(B383,-MOD(ROW(B383),3),0)&lt;&gt;"",IF(RIGHT(G383,1)=")",VALUE(VLOOKUP(OFFSET(B383,-MOD(ROW(B383),3),0),'登録データ（女）'!B383,8,FALSE)),"0"),"0")</f>
        <v>0</v>
      </c>
      <c r="AP383" s="58">
        <f t="shared" ca="1" si="394"/>
        <v>0</v>
      </c>
      <c r="AQ383" s="58"/>
      <c r="AR383" s="58"/>
      <c r="AS383" s="58"/>
      <c r="AT383" s="58"/>
      <c r="AU383" s="58"/>
      <c r="AV383" s="58"/>
      <c r="AW383" s="58"/>
      <c r="AX383" s="58"/>
      <c r="BE383" s="58" t="str">
        <f>IF(B383="","",VLOOKUP(B383,'登録データ（女）'!$A$3:$L$402,8))</f>
        <v/>
      </c>
      <c r="BF383" s="58" t="str">
        <f>IF(B383="","",VLOOKUP(B383,'登録データ（女）'!$A$3:$L$402,11))</f>
        <v/>
      </c>
      <c r="BG383" s="58" t="str">
        <f t="shared" si="401"/>
        <v/>
      </c>
      <c r="BI383" s="58">
        <f t="shared" si="395"/>
        <v>0</v>
      </c>
    </row>
    <row r="384" spans="1:61" ht="18.75" customHeight="1" thickTop="1">
      <c r="A384" s="257">
        <v>123</v>
      </c>
      <c r="B384" s="432"/>
      <c r="C384" s="290" t="str">
        <f>IF(B384="","",VLOOKUP(B384,'登録データ（女）'!$A$3:$X$2000,2,FALSE))</f>
        <v/>
      </c>
      <c r="D384" s="290" t="str">
        <f>IF(B384="","",VLOOKUP(B384,'登録データ（女）'!$A$3:$X$2000,3,FALSE))</f>
        <v/>
      </c>
      <c r="E384" s="74" t="str">
        <f>IF(B384="","",VLOOKUP(B384,'登録データ（女）'!$A$3:$X$2000,7,FALSE))</f>
        <v/>
      </c>
      <c r="F384" s="72" t="s">
        <v>121</v>
      </c>
      <c r="G384" s="104"/>
      <c r="H384" s="17"/>
      <c r="I384" s="106"/>
      <c r="J384" s="107" t="str">
        <f t="shared" si="404"/>
        <v/>
      </c>
      <c r="K384" s="106"/>
      <c r="L384" s="107" t="str">
        <f t="shared" si="405"/>
        <v/>
      </c>
      <c r="M384" s="106"/>
      <c r="N384" s="106"/>
      <c r="O384" s="247"/>
      <c r="P384" s="248"/>
      <c r="Q384" s="248"/>
      <c r="R384" s="259"/>
      <c r="S384" s="296"/>
      <c r="V384" s="60"/>
      <c r="W384" s="58">
        <f>IF(B384="",0,IF(VLOOKUP(B384,'登録データ（女）'!$A$3:$AT$2000,28,FALSE)=1,0,1))</f>
        <v>0</v>
      </c>
      <c r="X384" s="58">
        <f>IF(B384="",1,0)</f>
        <v>1</v>
      </c>
      <c r="Y384" s="58">
        <f>IF(C384="",1,0)</f>
        <v>1</v>
      </c>
      <c r="Z384" s="58">
        <f>IF(D384="",1,0)</f>
        <v>1</v>
      </c>
      <c r="AA384" s="58">
        <f>IF(E384="",1,0)</f>
        <v>1</v>
      </c>
      <c r="AB384" s="58">
        <f>IF(E385="",1,0)</f>
        <v>1</v>
      </c>
      <c r="AC384" s="58">
        <f>SUM(X384:AB384)</f>
        <v>5</v>
      </c>
      <c r="AD384" s="58">
        <f t="shared" ca="1" si="390"/>
        <v>0</v>
      </c>
      <c r="AE384" s="58">
        <f t="shared" si="403"/>
        <v>0</v>
      </c>
      <c r="AF384" s="58" t="str">
        <f>IF(G384="","0",VLOOKUP(G384,'登録データ（男）'!$V$4:$W$23,2,FALSE))</f>
        <v>0</v>
      </c>
      <c r="AG384" s="58" t="str">
        <f t="shared" si="391"/>
        <v>00</v>
      </c>
      <c r="AH384" s="58" t="str">
        <f>IF(G384="","0",IF(OR(RIGHT(G384,1)="m",RIGHT(G384,1)="H",RIGHT(G384,1)="W",RIGHT(G384,1)="C",RIGHT(G384,1)=")"),1,2))</f>
        <v>0</v>
      </c>
      <c r="AI384" s="58" t="str">
        <f t="shared" si="392"/>
        <v>000000</v>
      </c>
      <c r="AJ384" s="58" t="str">
        <f t="shared" ca="1" si="402"/>
        <v/>
      </c>
      <c r="AK384" s="58">
        <f t="shared" si="396"/>
        <v>0</v>
      </c>
      <c r="AL384" s="58" t="str">
        <f>IF(G384="","0",VALUE(VLOOKUP(G384,'登録データ（男）'!$V$4:$X$23,3,FALSE)))</f>
        <v>0</v>
      </c>
      <c r="AM384" s="58">
        <f t="shared" si="393"/>
        <v>0</v>
      </c>
      <c r="AN384" s="58">
        <f t="shared" si="397"/>
        <v>0</v>
      </c>
      <c r="AO384" s="58" t="str">
        <f ca="1">IF(OFFSET(B384,-MOD(ROW(B384),3),0)&lt;&gt;"",IF(RIGHT(G384,1)=")",VALUE(VLOOKUP(OFFSET(B384,-MOD(ROW(B384),3),0),'登録データ（女）'!B384,8,FALSE)),"0"),"0")</f>
        <v>0</v>
      </c>
      <c r="AP384" s="58">
        <f t="shared" ca="1" si="394"/>
        <v>0</v>
      </c>
      <c r="AQ384" s="58" t="str">
        <f t="shared" ref="AQ384" si="448">IF(AR384="","",RANK(AR384,$AR$18:$AR$467,1))</f>
        <v/>
      </c>
      <c r="AR384" s="58" t="str">
        <f>IF(R384="","",B384)</f>
        <v/>
      </c>
      <c r="AS384" s="58" t="str">
        <f t="shared" ref="AS384" si="449">IF(AT384="","",RANK(AT384,$AT$18:$AT$467,1))</f>
        <v/>
      </c>
      <c r="AT384" s="58" t="str">
        <f>IF(S384="","",B384)</f>
        <v/>
      </c>
      <c r="AU384" s="58" t="str">
        <f t="shared" ref="AU384" si="450">IF(AV384="","",RANK(AV384,$AV$18:$AV$467,1))</f>
        <v/>
      </c>
      <c r="AV384" s="58" t="str">
        <f>IF(OR(G384="七種競技",G385="七種競技",G386="七種競技"),B384,"")</f>
        <v/>
      </c>
      <c r="AW384" s="58"/>
      <c r="AX384" s="58">
        <f>B384</f>
        <v>0</v>
      </c>
      <c r="BE384" s="58" t="str">
        <f>IF(B384="","",VLOOKUP(B384,'登録データ（女）'!$A$3:$L$402,8))</f>
        <v/>
      </c>
      <c r="BF384" s="58" t="str">
        <f>IF(B384="","",VLOOKUP(B384,'登録データ（女）'!$A$3:$L$402,11))</f>
        <v/>
      </c>
      <c r="BG384" s="58" t="str">
        <f t="shared" si="401"/>
        <v/>
      </c>
      <c r="BI384" s="58">
        <f t="shared" si="395"/>
        <v>0</v>
      </c>
    </row>
    <row r="385" spans="1:61" ht="18.75" customHeight="1">
      <c r="A385" s="250"/>
      <c r="B385" s="433"/>
      <c r="C385" s="291"/>
      <c r="D385" s="291"/>
      <c r="E385" s="169"/>
      <c r="F385" s="58" t="s">
        <v>122</v>
      </c>
      <c r="G385" s="104"/>
      <c r="H385" s="17"/>
      <c r="I385" s="101"/>
      <c r="J385" s="107" t="str">
        <f t="shared" si="404"/>
        <v/>
      </c>
      <c r="K385" s="106"/>
      <c r="L385" s="107" t="str">
        <f t="shared" si="405"/>
        <v/>
      </c>
      <c r="M385" s="101"/>
      <c r="N385" s="101"/>
      <c r="O385" s="275"/>
      <c r="P385" s="276"/>
      <c r="Q385" s="276"/>
      <c r="R385" s="260"/>
      <c r="S385" s="297"/>
      <c r="V385" s="60"/>
      <c r="W385" s="58"/>
      <c r="X385" s="58"/>
      <c r="Y385" s="58"/>
      <c r="Z385" s="58"/>
      <c r="AA385" s="58"/>
      <c r="AB385" s="58"/>
      <c r="AC385" s="58"/>
      <c r="AD385" s="58">
        <f t="shared" ca="1" si="390"/>
        <v>0</v>
      </c>
      <c r="AE385" s="58">
        <f t="shared" si="403"/>
        <v>0</v>
      </c>
      <c r="AF385" s="58" t="str">
        <f>IF(G385="","0",VLOOKUP(G385,'登録データ（男）'!$V$4:$W$23,2,FALSE))</f>
        <v>0</v>
      </c>
      <c r="AG385" s="58" t="str">
        <f t="shared" si="391"/>
        <v>00</v>
      </c>
      <c r="AH385" s="58" t="str">
        <f>IF(G385="","0",IF(OR(RIGHT(G385,1)="m",RIGHT(G385,1)="H",RIGHT(G385,1)="W",RIGHT(G385,1)="C"),1,2))</f>
        <v>0</v>
      </c>
      <c r="AI385" s="58" t="str">
        <f t="shared" si="392"/>
        <v>000000</v>
      </c>
      <c r="AJ385" s="58" t="str">
        <f t="shared" ca="1" si="402"/>
        <v/>
      </c>
      <c r="AK385" s="58">
        <f t="shared" si="396"/>
        <v>0</v>
      </c>
      <c r="AL385" s="58" t="str">
        <f>IF(G385="","0",VALUE(VLOOKUP(G385,'登録データ（男）'!$V$4:$X$23,3,FALSE)))</f>
        <v>0</v>
      </c>
      <c r="AM385" s="58">
        <f t="shared" si="393"/>
        <v>0</v>
      </c>
      <c r="AN385" s="58">
        <f t="shared" si="397"/>
        <v>0</v>
      </c>
      <c r="AO385" s="58" t="str">
        <f ca="1">IF(OFFSET(B385,-MOD(ROW(B385),3),0)&lt;&gt;"",IF(RIGHT(G385,1)=")",VALUE(VLOOKUP(OFFSET(B385,-MOD(ROW(B385),3),0),'登録データ（女）'!B385,8,FALSE)),"0"),"0")</f>
        <v>0</v>
      </c>
      <c r="AP385" s="58">
        <f t="shared" ca="1" si="394"/>
        <v>0</v>
      </c>
      <c r="AQ385" s="58"/>
      <c r="AR385" s="58"/>
      <c r="AS385" s="58"/>
      <c r="AT385" s="58"/>
      <c r="AU385" s="58"/>
      <c r="AV385" s="58"/>
      <c r="AW385" s="58"/>
      <c r="AX385" s="58"/>
      <c r="BE385" s="58" t="str">
        <f>IF(B385="","",VLOOKUP(B385,'登録データ（女）'!$A$3:$L$402,8))</f>
        <v/>
      </c>
      <c r="BF385" s="58" t="str">
        <f>IF(B385="","",VLOOKUP(B385,'登録データ（女）'!$A$3:$L$402,11))</f>
        <v/>
      </c>
      <c r="BG385" s="58" t="str">
        <f t="shared" si="401"/>
        <v/>
      </c>
      <c r="BI385" s="58">
        <f t="shared" si="395"/>
        <v>0</v>
      </c>
    </row>
    <row r="386" spans="1:61" ht="18.75" customHeight="1" thickBot="1">
      <c r="A386" s="258"/>
      <c r="B386" s="434"/>
      <c r="C386" s="292"/>
      <c r="D386" s="292"/>
      <c r="E386" s="82" t="s">
        <v>461</v>
      </c>
      <c r="F386" s="78" t="s">
        <v>123</v>
      </c>
      <c r="G386" s="105"/>
      <c r="H386" s="175"/>
      <c r="I386" s="100"/>
      <c r="J386" s="64" t="str">
        <f t="shared" si="404"/>
        <v/>
      </c>
      <c r="K386" s="100"/>
      <c r="L386" s="64" t="str">
        <f t="shared" si="405"/>
        <v/>
      </c>
      <c r="M386" s="100"/>
      <c r="N386" s="100"/>
      <c r="O386" s="429"/>
      <c r="P386" s="430"/>
      <c r="Q386" s="431"/>
      <c r="R386" s="261"/>
      <c r="S386" s="298"/>
      <c r="V386" s="60"/>
      <c r="W386" s="58"/>
      <c r="X386" s="58"/>
      <c r="Y386" s="58"/>
      <c r="Z386" s="58"/>
      <c r="AA386" s="58"/>
      <c r="AB386" s="58"/>
      <c r="AC386" s="58"/>
      <c r="AD386" s="58">
        <f t="shared" ca="1" si="390"/>
        <v>0</v>
      </c>
      <c r="AE386" s="58">
        <f t="shared" si="403"/>
        <v>0</v>
      </c>
      <c r="AF386" s="58" t="str">
        <f>IF(G386="","0",VLOOKUP(G386,'登録データ（男）'!$V$4:$W$23,2,FALSE))</f>
        <v>0</v>
      </c>
      <c r="AG386" s="58" t="str">
        <f t="shared" si="391"/>
        <v>00</v>
      </c>
      <c r="AH386" s="58" t="str">
        <f>IF(G386="","0",IF(OR(RIGHT(G386,1)="m",RIGHT(G386,1)="H",RIGHT(G386,1)="W",RIGHT(G386,1)="C"),1,2))</f>
        <v>0</v>
      </c>
      <c r="AI386" s="58" t="str">
        <f t="shared" si="392"/>
        <v>000000</v>
      </c>
      <c r="AJ386" s="58" t="str">
        <f t="shared" ca="1" si="402"/>
        <v/>
      </c>
      <c r="AK386" s="58">
        <f t="shared" si="396"/>
        <v>0</v>
      </c>
      <c r="AL386" s="58" t="str">
        <f>IF(G386="","0",VALUE(VLOOKUP(G386,'登録データ（男）'!$V$4:$X$23,3,FALSE)))</f>
        <v>0</v>
      </c>
      <c r="AM386" s="58">
        <f t="shared" si="393"/>
        <v>0</v>
      </c>
      <c r="AN386" s="58">
        <f t="shared" si="397"/>
        <v>0</v>
      </c>
      <c r="AO386" s="58" t="str">
        <f ca="1">IF(OFFSET(B386,-MOD(ROW(B386),3),0)&lt;&gt;"",IF(RIGHT(G386,1)=")",VALUE(VLOOKUP(OFFSET(B386,-MOD(ROW(B386),3),0),'登録データ（女）'!B386,8,FALSE)),"0"),"0")</f>
        <v>0</v>
      </c>
      <c r="AP386" s="58">
        <f t="shared" ca="1" si="394"/>
        <v>0</v>
      </c>
      <c r="AQ386" s="58"/>
      <c r="AR386" s="58"/>
      <c r="AS386" s="58"/>
      <c r="AT386" s="58"/>
      <c r="AU386" s="58"/>
      <c r="AV386" s="58"/>
      <c r="AW386" s="58"/>
      <c r="AX386" s="58"/>
      <c r="BE386" s="58" t="str">
        <f>IF(B386="","",VLOOKUP(B386,'登録データ（女）'!$A$3:$L$402,8))</f>
        <v/>
      </c>
      <c r="BF386" s="58" t="str">
        <f>IF(B386="","",VLOOKUP(B386,'登録データ（女）'!$A$3:$L$402,11))</f>
        <v/>
      </c>
      <c r="BG386" s="58" t="str">
        <f t="shared" si="401"/>
        <v/>
      </c>
      <c r="BI386" s="58">
        <f t="shared" si="395"/>
        <v>0</v>
      </c>
    </row>
    <row r="387" spans="1:61" ht="18.75" customHeight="1" thickTop="1">
      <c r="A387" s="257">
        <v>124</v>
      </c>
      <c r="B387" s="432"/>
      <c r="C387" s="290" t="str">
        <f>IF(B387="","",VLOOKUP(B387,'登録データ（女）'!$A$3:$X$2000,2,FALSE))</f>
        <v/>
      </c>
      <c r="D387" s="290" t="str">
        <f>IF(B387="","",VLOOKUP(B387,'登録データ（女）'!$A$3:$X$2000,3,FALSE))</f>
        <v/>
      </c>
      <c r="E387" s="74" t="str">
        <f>IF(B387="","",VLOOKUP(B387,'登録データ（女）'!$A$3:$X$2000,7,FALSE))</f>
        <v/>
      </c>
      <c r="F387" s="72" t="s">
        <v>121</v>
      </c>
      <c r="G387" s="104"/>
      <c r="H387" s="17"/>
      <c r="I387" s="106"/>
      <c r="J387" s="107" t="str">
        <f t="shared" si="404"/>
        <v/>
      </c>
      <c r="K387" s="106"/>
      <c r="L387" s="107" t="str">
        <f t="shared" si="405"/>
        <v/>
      </c>
      <c r="M387" s="106"/>
      <c r="N387" s="106"/>
      <c r="O387" s="247"/>
      <c r="P387" s="248"/>
      <c r="Q387" s="248"/>
      <c r="R387" s="259"/>
      <c r="S387" s="296"/>
      <c r="V387" s="60"/>
      <c r="W387" s="58">
        <f>IF(B387="",0,IF(VLOOKUP(B387,'登録データ（女）'!$A$3:$AT$2000,28,FALSE)=1,0,1))</f>
        <v>0</v>
      </c>
      <c r="X387" s="58">
        <f>IF(B387="",1,0)</f>
        <v>1</v>
      </c>
      <c r="Y387" s="58">
        <f>IF(C387="",1,0)</f>
        <v>1</v>
      </c>
      <c r="Z387" s="58">
        <f>IF(D387="",1,0)</f>
        <v>1</v>
      </c>
      <c r="AA387" s="58">
        <f>IF(E387="",1,0)</f>
        <v>1</v>
      </c>
      <c r="AB387" s="58">
        <f>IF(E388="",1,0)</f>
        <v>1</v>
      </c>
      <c r="AC387" s="58">
        <f>SUM(X387:AB387)</f>
        <v>5</v>
      </c>
      <c r="AD387" s="58">
        <f t="shared" ca="1" si="390"/>
        <v>0</v>
      </c>
      <c r="AE387" s="58">
        <f t="shared" si="403"/>
        <v>0</v>
      </c>
      <c r="AF387" s="58" t="str">
        <f>IF(G387="","0",VLOOKUP(G387,'登録データ（男）'!$V$4:$W$23,2,FALSE))</f>
        <v>0</v>
      </c>
      <c r="AG387" s="58" t="str">
        <f t="shared" si="391"/>
        <v>00</v>
      </c>
      <c r="AH387" s="58" t="str">
        <f>IF(G387="","0",IF(OR(RIGHT(G387,1)="m",RIGHT(G387,1)="H",RIGHT(G387,1)="W",RIGHT(G387,1)="C",RIGHT(G387,1)=")"),1,2))</f>
        <v>0</v>
      </c>
      <c r="AI387" s="58" t="str">
        <f t="shared" si="392"/>
        <v>000000</v>
      </c>
      <c r="AJ387" s="58" t="str">
        <f t="shared" ca="1" si="402"/>
        <v/>
      </c>
      <c r="AK387" s="58">
        <f t="shared" si="396"/>
        <v>0</v>
      </c>
      <c r="AL387" s="58" t="str">
        <f>IF(G387="","0",VALUE(VLOOKUP(G387,'登録データ（男）'!$V$4:$X$23,3,FALSE)))</f>
        <v>0</v>
      </c>
      <c r="AM387" s="58">
        <f t="shared" si="393"/>
        <v>0</v>
      </c>
      <c r="AN387" s="58">
        <f t="shared" si="397"/>
        <v>0</v>
      </c>
      <c r="AO387" s="58" t="str">
        <f ca="1">IF(OFFSET(B387,-MOD(ROW(B387),3),0)&lt;&gt;"",IF(RIGHT(G387,1)=")",VALUE(VLOOKUP(OFFSET(B387,-MOD(ROW(B387),3),0),'登録データ（女）'!B387,8,FALSE)),"0"),"0")</f>
        <v>0</v>
      </c>
      <c r="AP387" s="58">
        <f t="shared" ca="1" si="394"/>
        <v>0</v>
      </c>
      <c r="AQ387" s="58" t="str">
        <f t="shared" ref="AQ387" si="451">IF(AR387="","",RANK(AR387,$AR$18:$AR$467,1))</f>
        <v/>
      </c>
      <c r="AR387" s="58" t="str">
        <f>IF(R387="","",B387)</f>
        <v/>
      </c>
      <c r="AS387" s="58" t="str">
        <f t="shared" ref="AS387" si="452">IF(AT387="","",RANK(AT387,$AT$18:$AT$467,1))</f>
        <v/>
      </c>
      <c r="AT387" s="58" t="str">
        <f>IF(S387="","",B387)</f>
        <v/>
      </c>
      <c r="AU387" s="58" t="str">
        <f t="shared" ref="AU387" si="453">IF(AV387="","",RANK(AV387,$AV$18:$AV$467,1))</f>
        <v/>
      </c>
      <c r="AV387" s="58" t="str">
        <f>IF(OR(G387="七種競技",G388="七種競技",G389="七種競技"),B387,"")</f>
        <v/>
      </c>
      <c r="AW387" s="58"/>
      <c r="AX387" s="58">
        <f>B387</f>
        <v>0</v>
      </c>
      <c r="BE387" s="58" t="str">
        <f>IF(B387="","",VLOOKUP(B387,'登録データ（女）'!$A$3:$L$402,8))</f>
        <v/>
      </c>
      <c r="BF387" s="58" t="str">
        <f>IF(B387="","",VLOOKUP(B387,'登録データ（女）'!$A$3:$L$402,11))</f>
        <v/>
      </c>
      <c r="BG387" s="58" t="str">
        <f t="shared" si="401"/>
        <v/>
      </c>
      <c r="BI387" s="58">
        <f t="shared" si="395"/>
        <v>0</v>
      </c>
    </row>
    <row r="388" spans="1:61" ht="18.75" customHeight="1">
      <c r="A388" s="250"/>
      <c r="B388" s="433"/>
      <c r="C388" s="291"/>
      <c r="D388" s="291"/>
      <c r="E388" s="169"/>
      <c r="F388" s="58" t="s">
        <v>122</v>
      </c>
      <c r="G388" s="104"/>
      <c r="H388" s="17"/>
      <c r="I388" s="101"/>
      <c r="J388" s="107" t="str">
        <f t="shared" si="404"/>
        <v/>
      </c>
      <c r="K388" s="106"/>
      <c r="L388" s="107" t="str">
        <f t="shared" si="405"/>
        <v/>
      </c>
      <c r="M388" s="101"/>
      <c r="N388" s="101"/>
      <c r="O388" s="275"/>
      <c r="P388" s="276"/>
      <c r="Q388" s="276"/>
      <c r="R388" s="260"/>
      <c r="S388" s="297"/>
      <c r="V388" s="60"/>
      <c r="W388" s="58"/>
      <c r="X388" s="58"/>
      <c r="Y388" s="58"/>
      <c r="Z388" s="58"/>
      <c r="AA388" s="58"/>
      <c r="AB388" s="58"/>
      <c r="AC388" s="58"/>
      <c r="AD388" s="58">
        <f t="shared" ca="1" si="390"/>
        <v>0</v>
      </c>
      <c r="AE388" s="58">
        <f t="shared" si="403"/>
        <v>0</v>
      </c>
      <c r="AF388" s="58" t="str">
        <f>IF(G388="","0",VLOOKUP(G388,'登録データ（男）'!$V$4:$W$23,2,FALSE))</f>
        <v>0</v>
      </c>
      <c r="AG388" s="58" t="str">
        <f t="shared" si="391"/>
        <v>00</v>
      </c>
      <c r="AH388" s="58" t="str">
        <f>IF(G388="","0",IF(OR(RIGHT(G388,1)="m",RIGHT(G388,1)="H",RIGHT(G388,1)="W",RIGHT(G388,1)="C"),1,2))</f>
        <v>0</v>
      </c>
      <c r="AI388" s="58" t="str">
        <f t="shared" si="392"/>
        <v>000000</v>
      </c>
      <c r="AJ388" s="58" t="str">
        <f t="shared" ca="1" si="402"/>
        <v/>
      </c>
      <c r="AK388" s="58">
        <f t="shared" si="396"/>
        <v>0</v>
      </c>
      <c r="AL388" s="58" t="str">
        <f>IF(G388="","0",VALUE(VLOOKUP(G388,'登録データ（男）'!$V$4:$X$23,3,FALSE)))</f>
        <v>0</v>
      </c>
      <c r="AM388" s="58">
        <f t="shared" si="393"/>
        <v>0</v>
      </c>
      <c r="AN388" s="58">
        <f t="shared" si="397"/>
        <v>0</v>
      </c>
      <c r="AO388" s="58" t="str">
        <f ca="1">IF(OFFSET(B388,-MOD(ROW(B388),3),0)&lt;&gt;"",IF(RIGHT(G388,1)=")",VALUE(VLOOKUP(OFFSET(B388,-MOD(ROW(B388),3),0),'登録データ（女）'!B388,8,FALSE)),"0"),"0")</f>
        <v>0</v>
      </c>
      <c r="AP388" s="58">
        <f t="shared" ca="1" si="394"/>
        <v>0</v>
      </c>
      <c r="AQ388" s="58"/>
      <c r="AR388" s="58"/>
      <c r="AS388" s="58"/>
      <c r="AT388" s="58"/>
      <c r="AU388" s="58"/>
      <c r="AV388" s="58"/>
      <c r="AW388" s="58"/>
      <c r="AX388" s="58"/>
      <c r="BE388" s="58" t="str">
        <f>IF(B388="","",VLOOKUP(B388,'登録データ（女）'!$A$3:$L$402,8))</f>
        <v/>
      </c>
      <c r="BF388" s="58" t="str">
        <f>IF(B388="","",VLOOKUP(B388,'登録データ（女）'!$A$3:$L$402,11))</f>
        <v/>
      </c>
      <c r="BG388" s="58" t="str">
        <f t="shared" si="401"/>
        <v/>
      </c>
      <c r="BI388" s="58">
        <f t="shared" si="395"/>
        <v>0</v>
      </c>
    </row>
    <row r="389" spans="1:61" ht="18.75" customHeight="1" thickBot="1">
      <c r="A389" s="258"/>
      <c r="B389" s="434"/>
      <c r="C389" s="292"/>
      <c r="D389" s="292"/>
      <c r="E389" s="82" t="s">
        <v>461</v>
      </c>
      <c r="F389" s="78" t="s">
        <v>123</v>
      </c>
      <c r="G389" s="105"/>
      <c r="H389" s="175"/>
      <c r="I389" s="100"/>
      <c r="J389" s="64" t="str">
        <f t="shared" si="404"/>
        <v/>
      </c>
      <c r="K389" s="100"/>
      <c r="L389" s="64" t="str">
        <f t="shared" si="405"/>
        <v/>
      </c>
      <c r="M389" s="100"/>
      <c r="N389" s="100"/>
      <c r="O389" s="429"/>
      <c r="P389" s="430"/>
      <c r="Q389" s="431"/>
      <c r="R389" s="261"/>
      <c r="S389" s="298"/>
      <c r="V389" s="60"/>
      <c r="W389" s="58"/>
      <c r="X389" s="58"/>
      <c r="Y389" s="58"/>
      <c r="Z389" s="58"/>
      <c r="AA389" s="58"/>
      <c r="AB389" s="58"/>
      <c r="AC389" s="58"/>
      <c r="AD389" s="58">
        <f t="shared" ca="1" si="390"/>
        <v>0</v>
      </c>
      <c r="AE389" s="58">
        <f t="shared" si="403"/>
        <v>0</v>
      </c>
      <c r="AF389" s="58" t="str">
        <f>IF(G389="","0",VLOOKUP(G389,'登録データ（男）'!$V$4:$W$23,2,FALSE))</f>
        <v>0</v>
      </c>
      <c r="AG389" s="58" t="str">
        <f t="shared" si="391"/>
        <v>00</v>
      </c>
      <c r="AH389" s="58" t="str">
        <f>IF(G389="","0",IF(OR(RIGHT(G389,1)="m",RIGHT(G389,1)="H",RIGHT(G389,1)="W",RIGHT(G389,1)="C"),1,2))</f>
        <v>0</v>
      </c>
      <c r="AI389" s="58" t="str">
        <f t="shared" si="392"/>
        <v>000000</v>
      </c>
      <c r="AJ389" s="58" t="str">
        <f t="shared" ca="1" si="402"/>
        <v/>
      </c>
      <c r="AK389" s="58">
        <f t="shared" si="396"/>
        <v>0</v>
      </c>
      <c r="AL389" s="58" t="str">
        <f>IF(G389="","0",VALUE(VLOOKUP(G389,'登録データ（男）'!$V$4:$X$23,3,FALSE)))</f>
        <v>0</v>
      </c>
      <c r="AM389" s="58">
        <f t="shared" si="393"/>
        <v>0</v>
      </c>
      <c r="AN389" s="58">
        <f t="shared" si="397"/>
        <v>0</v>
      </c>
      <c r="AO389" s="58" t="str">
        <f ca="1">IF(OFFSET(B389,-MOD(ROW(B389),3),0)&lt;&gt;"",IF(RIGHT(G389,1)=")",VALUE(VLOOKUP(OFFSET(B389,-MOD(ROW(B389),3),0),'登録データ（女）'!B389,8,FALSE)),"0"),"0")</f>
        <v>0</v>
      </c>
      <c r="AP389" s="58">
        <f t="shared" ca="1" si="394"/>
        <v>0</v>
      </c>
      <c r="AQ389" s="58"/>
      <c r="AR389" s="58"/>
      <c r="AS389" s="58"/>
      <c r="AT389" s="58"/>
      <c r="AU389" s="58"/>
      <c r="AV389" s="58"/>
      <c r="AW389" s="58"/>
      <c r="AX389" s="58"/>
      <c r="BE389" s="58" t="str">
        <f>IF(B389="","",VLOOKUP(B389,'登録データ（女）'!$A$3:$L$402,8))</f>
        <v/>
      </c>
      <c r="BF389" s="58" t="str">
        <f>IF(B389="","",VLOOKUP(B389,'登録データ（女）'!$A$3:$L$402,11))</f>
        <v/>
      </c>
      <c r="BG389" s="58" t="str">
        <f t="shared" si="401"/>
        <v/>
      </c>
      <c r="BI389" s="58">
        <f t="shared" si="395"/>
        <v>0</v>
      </c>
    </row>
    <row r="390" spans="1:61" ht="18.75" customHeight="1" thickTop="1">
      <c r="A390" s="257">
        <v>125</v>
      </c>
      <c r="B390" s="432"/>
      <c r="C390" s="290" t="str">
        <f>IF(B390="","",VLOOKUP(B390,'登録データ（女）'!$A$3:$X$2000,2,FALSE))</f>
        <v/>
      </c>
      <c r="D390" s="290" t="str">
        <f>IF(B390="","",VLOOKUP(B390,'登録データ（女）'!$A$3:$X$2000,3,FALSE))</f>
        <v/>
      </c>
      <c r="E390" s="74" t="str">
        <f>IF(B390="","",VLOOKUP(B390,'登録データ（女）'!$A$3:$X$2000,7,FALSE))</f>
        <v/>
      </c>
      <c r="F390" s="72" t="s">
        <v>121</v>
      </c>
      <c r="G390" s="104"/>
      <c r="H390" s="17"/>
      <c r="I390" s="106"/>
      <c r="J390" s="107" t="str">
        <f t="shared" si="404"/>
        <v/>
      </c>
      <c r="K390" s="106"/>
      <c r="L390" s="107" t="str">
        <f t="shared" si="405"/>
        <v/>
      </c>
      <c r="M390" s="106"/>
      <c r="N390" s="106"/>
      <c r="O390" s="247"/>
      <c r="P390" s="248"/>
      <c r="Q390" s="248"/>
      <c r="R390" s="259"/>
      <c r="S390" s="296"/>
      <c r="V390" s="60"/>
      <c r="W390" s="58">
        <f>IF(B390="",0,IF(VLOOKUP(B390,'登録データ（女）'!$A$3:$AT$2000,28,FALSE)=1,0,1))</f>
        <v>0</v>
      </c>
      <c r="X390" s="58">
        <f>IF(B390="",1,0)</f>
        <v>1</v>
      </c>
      <c r="Y390" s="58">
        <f>IF(C390="",1,0)</f>
        <v>1</v>
      </c>
      <c r="Z390" s="58">
        <f>IF(D390="",1,0)</f>
        <v>1</v>
      </c>
      <c r="AA390" s="58">
        <f>IF(E390="",1,0)</f>
        <v>1</v>
      </c>
      <c r="AB390" s="58">
        <f>IF(E391="",1,0)</f>
        <v>1</v>
      </c>
      <c r="AC390" s="58">
        <f>SUM(X390:AB390)</f>
        <v>5</v>
      </c>
      <c r="AD390" s="58">
        <f t="shared" ca="1" si="390"/>
        <v>0</v>
      </c>
      <c r="AE390" s="58">
        <f t="shared" si="403"/>
        <v>0</v>
      </c>
      <c r="AF390" s="58" t="str">
        <f>IF(G390="","0",VLOOKUP(G390,'登録データ（男）'!$V$4:$W$23,2,FALSE))</f>
        <v>0</v>
      </c>
      <c r="AG390" s="58" t="str">
        <f t="shared" si="391"/>
        <v>00</v>
      </c>
      <c r="AH390" s="58" t="str">
        <f>IF(G390="","0",IF(OR(RIGHT(G390,1)="m",RIGHT(G390,1)="H",RIGHT(G390,1)="W",RIGHT(G390,1)="C",RIGHT(G390,1)=")"),1,2))</f>
        <v>0</v>
      </c>
      <c r="AI390" s="58" t="str">
        <f t="shared" si="392"/>
        <v>000000</v>
      </c>
      <c r="AJ390" s="58" t="str">
        <f t="shared" ca="1" si="402"/>
        <v/>
      </c>
      <c r="AK390" s="58">
        <f t="shared" si="396"/>
        <v>0</v>
      </c>
      <c r="AL390" s="58" t="str">
        <f>IF(G390="","0",VALUE(VLOOKUP(G390,'登録データ（男）'!$V$4:$X$23,3,FALSE)))</f>
        <v>0</v>
      </c>
      <c r="AM390" s="58">
        <f t="shared" si="393"/>
        <v>0</v>
      </c>
      <c r="AN390" s="58">
        <f t="shared" si="397"/>
        <v>0</v>
      </c>
      <c r="AO390" s="58" t="str">
        <f ca="1">IF(OFFSET(B390,-MOD(ROW(B390),3),0)&lt;&gt;"",IF(RIGHT(G390,1)=")",VALUE(VLOOKUP(OFFSET(B390,-MOD(ROW(B390),3),0),'登録データ（女）'!B390,8,FALSE)),"0"),"0")</f>
        <v>0</v>
      </c>
      <c r="AP390" s="58">
        <f t="shared" ca="1" si="394"/>
        <v>0</v>
      </c>
      <c r="AQ390" s="58" t="str">
        <f t="shared" ref="AQ390" si="454">IF(AR390="","",RANK(AR390,$AR$18:$AR$467,1))</f>
        <v/>
      </c>
      <c r="AR390" s="58" t="str">
        <f>IF(R390="","",B390)</f>
        <v/>
      </c>
      <c r="AS390" s="58" t="str">
        <f t="shared" ref="AS390" si="455">IF(AT390="","",RANK(AT390,$AT$18:$AT$467,1))</f>
        <v/>
      </c>
      <c r="AT390" s="58" t="str">
        <f>IF(S390="","",B390)</f>
        <v/>
      </c>
      <c r="AU390" s="58" t="str">
        <f t="shared" ref="AU390" si="456">IF(AV390="","",RANK(AV390,$AV$18:$AV$467,1))</f>
        <v/>
      </c>
      <c r="AV390" s="58" t="str">
        <f>IF(OR(G390="七種競技",G391="七種競技",G392="七種競技"),B390,"")</f>
        <v/>
      </c>
      <c r="AW390" s="58"/>
      <c r="AX390" s="58">
        <f>B390</f>
        <v>0</v>
      </c>
      <c r="BE390" s="58" t="str">
        <f>IF(B390="","",VLOOKUP(B390,'登録データ（女）'!$A$3:$L$402,8))</f>
        <v/>
      </c>
      <c r="BF390" s="58" t="str">
        <f>IF(B390="","",VLOOKUP(B390,'登録データ（女）'!$A$3:$L$402,11))</f>
        <v/>
      </c>
      <c r="BG390" s="58" t="str">
        <f t="shared" si="401"/>
        <v/>
      </c>
      <c r="BI390" s="58">
        <f t="shared" si="395"/>
        <v>0</v>
      </c>
    </row>
    <row r="391" spans="1:61" ht="18.75" customHeight="1">
      <c r="A391" s="250"/>
      <c r="B391" s="433"/>
      <c r="C391" s="291"/>
      <c r="D391" s="291"/>
      <c r="E391" s="169"/>
      <c r="F391" s="58" t="s">
        <v>122</v>
      </c>
      <c r="G391" s="104"/>
      <c r="H391" s="17"/>
      <c r="I391" s="101"/>
      <c r="J391" s="107" t="str">
        <f t="shared" si="404"/>
        <v/>
      </c>
      <c r="K391" s="106"/>
      <c r="L391" s="107" t="str">
        <f t="shared" si="405"/>
        <v/>
      </c>
      <c r="M391" s="101"/>
      <c r="N391" s="101"/>
      <c r="O391" s="275"/>
      <c r="P391" s="276"/>
      <c r="Q391" s="276"/>
      <c r="R391" s="260"/>
      <c r="S391" s="297"/>
      <c r="V391" s="60"/>
      <c r="W391" s="58"/>
      <c r="X391" s="58"/>
      <c r="Y391" s="58"/>
      <c r="Z391" s="58"/>
      <c r="AA391" s="58"/>
      <c r="AB391" s="58"/>
      <c r="AC391" s="58"/>
      <c r="AD391" s="58">
        <f t="shared" ca="1" si="390"/>
        <v>0</v>
      </c>
      <c r="AE391" s="58">
        <f t="shared" si="403"/>
        <v>0</v>
      </c>
      <c r="AF391" s="58" t="str">
        <f>IF(G391="","0",VLOOKUP(G391,'登録データ（男）'!$V$4:$W$23,2,FALSE))</f>
        <v>0</v>
      </c>
      <c r="AG391" s="58" t="str">
        <f t="shared" si="391"/>
        <v>00</v>
      </c>
      <c r="AH391" s="58" t="str">
        <f>IF(G391="","0",IF(OR(RIGHT(G391,1)="m",RIGHT(G391,1)="H",RIGHT(G391,1)="W",RIGHT(G391,1)="C"),1,2))</f>
        <v>0</v>
      </c>
      <c r="AI391" s="58" t="str">
        <f t="shared" si="392"/>
        <v>000000</v>
      </c>
      <c r="AJ391" s="58" t="str">
        <f t="shared" ca="1" si="402"/>
        <v/>
      </c>
      <c r="AK391" s="58">
        <f t="shared" si="396"/>
        <v>0</v>
      </c>
      <c r="AL391" s="58" t="str">
        <f>IF(G391="","0",VALUE(VLOOKUP(G391,'登録データ（男）'!$V$4:$X$23,3,FALSE)))</f>
        <v>0</v>
      </c>
      <c r="AM391" s="58">
        <f t="shared" si="393"/>
        <v>0</v>
      </c>
      <c r="AN391" s="58">
        <f t="shared" si="397"/>
        <v>0</v>
      </c>
      <c r="AO391" s="58" t="str">
        <f ca="1">IF(OFFSET(B391,-MOD(ROW(B391),3),0)&lt;&gt;"",IF(RIGHT(G391,1)=")",VALUE(VLOOKUP(OFFSET(B391,-MOD(ROW(B391),3),0),'登録データ（女）'!B391,8,FALSE)),"0"),"0")</f>
        <v>0</v>
      </c>
      <c r="AP391" s="58">
        <f t="shared" ca="1" si="394"/>
        <v>0</v>
      </c>
      <c r="AQ391" s="58"/>
      <c r="AR391" s="58"/>
      <c r="AS391" s="58"/>
      <c r="AT391" s="58"/>
      <c r="AU391" s="58"/>
      <c r="AV391" s="58"/>
      <c r="AW391" s="58"/>
      <c r="AX391" s="58"/>
      <c r="BE391" s="58" t="str">
        <f>IF(B391="","",VLOOKUP(B391,'登録データ（女）'!$A$3:$L$402,8))</f>
        <v/>
      </c>
      <c r="BF391" s="58" t="str">
        <f>IF(B391="","",VLOOKUP(B391,'登録データ（女）'!$A$3:$L$402,11))</f>
        <v/>
      </c>
      <c r="BG391" s="58" t="str">
        <f t="shared" si="401"/>
        <v/>
      </c>
      <c r="BI391" s="58">
        <f t="shared" si="395"/>
        <v>0</v>
      </c>
    </row>
    <row r="392" spans="1:61" ht="18.75" customHeight="1" thickBot="1">
      <c r="A392" s="258"/>
      <c r="B392" s="434"/>
      <c r="C392" s="292"/>
      <c r="D392" s="292"/>
      <c r="E392" s="82" t="s">
        <v>461</v>
      </c>
      <c r="F392" s="78" t="s">
        <v>123</v>
      </c>
      <c r="G392" s="105"/>
      <c r="H392" s="175"/>
      <c r="I392" s="100"/>
      <c r="J392" s="64" t="str">
        <f t="shared" si="404"/>
        <v/>
      </c>
      <c r="K392" s="100"/>
      <c r="L392" s="64" t="str">
        <f t="shared" si="405"/>
        <v/>
      </c>
      <c r="M392" s="100"/>
      <c r="N392" s="100"/>
      <c r="O392" s="429"/>
      <c r="P392" s="430"/>
      <c r="Q392" s="431"/>
      <c r="R392" s="261"/>
      <c r="S392" s="298"/>
      <c r="V392" s="60"/>
      <c r="W392" s="58"/>
      <c r="X392" s="58"/>
      <c r="Y392" s="58"/>
      <c r="Z392" s="58"/>
      <c r="AA392" s="58"/>
      <c r="AB392" s="58"/>
      <c r="AC392" s="58"/>
      <c r="AD392" s="58">
        <f t="shared" ca="1" si="390"/>
        <v>0</v>
      </c>
      <c r="AE392" s="58">
        <f t="shared" si="403"/>
        <v>0</v>
      </c>
      <c r="AF392" s="58" t="str">
        <f>IF(G392="","0",VLOOKUP(G392,'登録データ（男）'!$V$4:$W$23,2,FALSE))</f>
        <v>0</v>
      </c>
      <c r="AG392" s="58" t="str">
        <f t="shared" si="391"/>
        <v>00</v>
      </c>
      <c r="AH392" s="58" t="str">
        <f>IF(G392="","0",IF(OR(RIGHT(G392,1)="m",RIGHT(G392,1)="H",RIGHT(G392,1)="W",RIGHT(G392,1)="C"),1,2))</f>
        <v>0</v>
      </c>
      <c r="AI392" s="58" t="str">
        <f t="shared" si="392"/>
        <v>000000</v>
      </c>
      <c r="AJ392" s="58" t="str">
        <f t="shared" ca="1" si="402"/>
        <v/>
      </c>
      <c r="AK392" s="58">
        <f t="shared" si="396"/>
        <v>0</v>
      </c>
      <c r="AL392" s="58" t="str">
        <f>IF(G392="","0",VALUE(VLOOKUP(G392,'登録データ（男）'!$V$4:$X$23,3,FALSE)))</f>
        <v>0</v>
      </c>
      <c r="AM392" s="58">
        <f t="shared" si="393"/>
        <v>0</v>
      </c>
      <c r="AN392" s="58">
        <f t="shared" si="397"/>
        <v>0</v>
      </c>
      <c r="AO392" s="58" t="str">
        <f ca="1">IF(OFFSET(B392,-MOD(ROW(B392),3),0)&lt;&gt;"",IF(RIGHT(G392,1)=")",VALUE(VLOOKUP(OFFSET(B392,-MOD(ROW(B392),3),0),'登録データ（女）'!B392,8,FALSE)),"0"),"0")</f>
        <v>0</v>
      </c>
      <c r="AP392" s="58">
        <f t="shared" ca="1" si="394"/>
        <v>0</v>
      </c>
      <c r="AQ392" s="58"/>
      <c r="AR392" s="58"/>
      <c r="AS392" s="58"/>
      <c r="AT392" s="58"/>
      <c r="AU392" s="58"/>
      <c r="AV392" s="58"/>
      <c r="AW392" s="58"/>
      <c r="AX392" s="58"/>
      <c r="BE392" s="58" t="str">
        <f>IF(B392="","",VLOOKUP(B392,'登録データ（女）'!$A$3:$L$402,8))</f>
        <v/>
      </c>
      <c r="BF392" s="58" t="str">
        <f>IF(B392="","",VLOOKUP(B392,'登録データ（女）'!$A$3:$L$402,11))</f>
        <v/>
      </c>
      <c r="BG392" s="58" t="str">
        <f t="shared" si="401"/>
        <v/>
      </c>
      <c r="BI392" s="58">
        <f t="shared" si="395"/>
        <v>0</v>
      </c>
    </row>
    <row r="393" spans="1:61" ht="18.75" customHeight="1" thickTop="1">
      <c r="A393" s="257">
        <v>126</v>
      </c>
      <c r="B393" s="432"/>
      <c r="C393" s="290" t="str">
        <f>IF(B393="","",VLOOKUP(B393,'登録データ（女）'!$A$3:$X$2000,2,FALSE))</f>
        <v/>
      </c>
      <c r="D393" s="290" t="str">
        <f>IF(B393="","",VLOOKUP(B393,'登録データ（女）'!$A$3:$X$2000,3,FALSE))</f>
        <v/>
      </c>
      <c r="E393" s="74" t="str">
        <f>IF(B393="","",VLOOKUP(B393,'登録データ（女）'!$A$3:$X$2000,7,FALSE))</f>
        <v/>
      </c>
      <c r="F393" s="72" t="s">
        <v>121</v>
      </c>
      <c r="G393" s="104"/>
      <c r="H393" s="17"/>
      <c r="I393" s="106"/>
      <c r="J393" s="107" t="str">
        <f t="shared" si="404"/>
        <v/>
      </c>
      <c r="K393" s="106"/>
      <c r="L393" s="107" t="str">
        <f t="shared" si="405"/>
        <v/>
      </c>
      <c r="M393" s="106"/>
      <c r="N393" s="106"/>
      <c r="O393" s="247"/>
      <c r="P393" s="248"/>
      <c r="Q393" s="248"/>
      <c r="R393" s="259"/>
      <c r="S393" s="296"/>
      <c r="V393" s="60"/>
      <c r="W393" s="58">
        <f>IF(B393="",0,IF(VLOOKUP(B393,'登録データ（女）'!$A$3:$AT$2000,28,FALSE)=1,0,1))</f>
        <v>0</v>
      </c>
      <c r="X393" s="58">
        <f>IF(B393="",1,0)</f>
        <v>1</v>
      </c>
      <c r="Y393" s="58">
        <f>IF(C393="",1,0)</f>
        <v>1</v>
      </c>
      <c r="Z393" s="58">
        <f>IF(D393="",1,0)</f>
        <v>1</v>
      </c>
      <c r="AA393" s="58">
        <f>IF(E393="",1,0)</f>
        <v>1</v>
      </c>
      <c r="AB393" s="58">
        <f>IF(E394="",1,0)</f>
        <v>1</v>
      </c>
      <c r="AC393" s="58">
        <f>SUM(X393:AB393)</f>
        <v>5</v>
      </c>
      <c r="AD393" s="58">
        <f t="shared" ca="1" si="390"/>
        <v>0</v>
      </c>
      <c r="AE393" s="58">
        <f t="shared" si="403"/>
        <v>0</v>
      </c>
      <c r="AF393" s="58" t="str">
        <f>IF(G393="","0",VLOOKUP(G393,'登録データ（男）'!$V$4:$W$23,2,FALSE))</f>
        <v>0</v>
      </c>
      <c r="AG393" s="58" t="str">
        <f t="shared" si="391"/>
        <v>00</v>
      </c>
      <c r="AH393" s="58" t="str">
        <f>IF(G393="","0",IF(OR(RIGHT(G393,1)="m",RIGHT(G393,1)="H",RIGHT(G393,1)="W",RIGHT(G393,1)="C",RIGHT(G393,1)=")"),1,2))</f>
        <v>0</v>
      </c>
      <c r="AI393" s="58" t="str">
        <f t="shared" si="392"/>
        <v>000000</v>
      </c>
      <c r="AJ393" s="58" t="str">
        <f t="shared" ca="1" si="402"/>
        <v/>
      </c>
      <c r="AK393" s="58">
        <f t="shared" si="396"/>
        <v>0</v>
      </c>
      <c r="AL393" s="58" t="str">
        <f>IF(G393="","0",VALUE(VLOOKUP(G393,'登録データ（男）'!$V$4:$X$23,3,FALSE)))</f>
        <v>0</v>
      </c>
      <c r="AM393" s="58">
        <f t="shared" si="393"/>
        <v>0</v>
      </c>
      <c r="AN393" s="58">
        <f t="shared" si="397"/>
        <v>0</v>
      </c>
      <c r="AO393" s="58" t="str">
        <f ca="1">IF(OFFSET(B393,-MOD(ROW(B393),3),0)&lt;&gt;"",IF(RIGHT(G393,1)=")",VALUE(VLOOKUP(OFFSET(B393,-MOD(ROW(B393),3),0),'登録データ（女）'!B393,8,FALSE)),"0"),"0")</f>
        <v>0</v>
      </c>
      <c r="AP393" s="58">
        <f t="shared" ca="1" si="394"/>
        <v>0</v>
      </c>
      <c r="AQ393" s="58" t="str">
        <f t="shared" ref="AQ393" si="457">IF(AR393="","",RANK(AR393,$AR$18:$AR$467,1))</f>
        <v/>
      </c>
      <c r="AR393" s="58" t="str">
        <f>IF(R393="","",B393)</f>
        <v/>
      </c>
      <c r="AS393" s="58" t="str">
        <f t="shared" ref="AS393" si="458">IF(AT393="","",RANK(AT393,$AT$18:$AT$467,1))</f>
        <v/>
      </c>
      <c r="AT393" s="58" t="str">
        <f>IF(S393="","",B393)</f>
        <v/>
      </c>
      <c r="AU393" s="58" t="str">
        <f t="shared" ref="AU393" si="459">IF(AV393="","",RANK(AV393,$AV$18:$AV$467,1))</f>
        <v/>
      </c>
      <c r="AV393" s="58" t="str">
        <f>IF(OR(G393="七種競技",G394="七種競技",G395="七種競技"),B393,"")</f>
        <v/>
      </c>
      <c r="AW393" s="58"/>
      <c r="AX393" s="58">
        <f>B393</f>
        <v>0</v>
      </c>
      <c r="BE393" s="58" t="str">
        <f>IF(B393="","",VLOOKUP(B393,'登録データ（女）'!$A$3:$L$402,8))</f>
        <v/>
      </c>
      <c r="BF393" s="58" t="str">
        <f>IF(B393="","",VLOOKUP(B393,'登録データ（女）'!$A$3:$L$402,11))</f>
        <v/>
      </c>
      <c r="BG393" s="58" t="str">
        <f t="shared" si="401"/>
        <v/>
      </c>
      <c r="BI393" s="58">
        <f t="shared" si="395"/>
        <v>0</v>
      </c>
    </row>
    <row r="394" spans="1:61" ht="18.75" customHeight="1">
      <c r="A394" s="250"/>
      <c r="B394" s="433"/>
      <c r="C394" s="291"/>
      <c r="D394" s="291"/>
      <c r="E394" s="169"/>
      <c r="F394" s="58" t="s">
        <v>122</v>
      </c>
      <c r="G394" s="104"/>
      <c r="H394" s="17"/>
      <c r="I394" s="101"/>
      <c r="J394" s="107" t="str">
        <f t="shared" si="404"/>
        <v/>
      </c>
      <c r="K394" s="106"/>
      <c r="L394" s="107" t="str">
        <f t="shared" si="405"/>
        <v/>
      </c>
      <c r="M394" s="101"/>
      <c r="N394" s="101"/>
      <c r="O394" s="275"/>
      <c r="P394" s="276"/>
      <c r="Q394" s="276"/>
      <c r="R394" s="260"/>
      <c r="S394" s="297"/>
      <c r="V394" s="60"/>
      <c r="W394" s="58"/>
      <c r="X394" s="58"/>
      <c r="Y394" s="58"/>
      <c r="Z394" s="58"/>
      <c r="AA394" s="58"/>
      <c r="AB394" s="58"/>
      <c r="AC394" s="58"/>
      <c r="AD394" s="58">
        <f t="shared" ca="1" si="390"/>
        <v>0</v>
      </c>
      <c r="AE394" s="58">
        <f t="shared" si="403"/>
        <v>0</v>
      </c>
      <c r="AF394" s="58" t="str">
        <f>IF(G394="","0",VLOOKUP(G394,'登録データ（男）'!$V$4:$W$23,2,FALSE))</f>
        <v>0</v>
      </c>
      <c r="AG394" s="58" t="str">
        <f t="shared" si="391"/>
        <v>00</v>
      </c>
      <c r="AH394" s="58" t="str">
        <f>IF(G394="","0",IF(OR(RIGHT(G394,1)="m",RIGHT(G394,1)="H",RIGHT(G394,1)="W",RIGHT(G394,1)="C"),1,2))</f>
        <v>0</v>
      </c>
      <c r="AI394" s="58" t="str">
        <f t="shared" si="392"/>
        <v>000000</v>
      </c>
      <c r="AJ394" s="58" t="str">
        <f t="shared" ca="1" si="402"/>
        <v/>
      </c>
      <c r="AK394" s="58">
        <f t="shared" si="396"/>
        <v>0</v>
      </c>
      <c r="AL394" s="58" t="str">
        <f>IF(G394="","0",VALUE(VLOOKUP(G394,'登録データ（男）'!$V$4:$X$23,3,FALSE)))</f>
        <v>0</v>
      </c>
      <c r="AM394" s="58">
        <f t="shared" si="393"/>
        <v>0</v>
      </c>
      <c r="AN394" s="58">
        <f t="shared" si="397"/>
        <v>0</v>
      </c>
      <c r="AO394" s="58" t="str">
        <f ca="1">IF(OFFSET(B394,-MOD(ROW(B394),3),0)&lt;&gt;"",IF(RIGHT(G394,1)=")",VALUE(VLOOKUP(OFFSET(B394,-MOD(ROW(B394),3),0),'登録データ（女）'!B394,8,FALSE)),"0"),"0")</f>
        <v>0</v>
      </c>
      <c r="AP394" s="58">
        <f t="shared" ca="1" si="394"/>
        <v>0</v>
      </c>
      <c r="AQ394" s="58"/>
      <c r="AR394" s="58"/>
      <c r="AS394" s="58"/>
      <c r="AT394" s="58"/>
      <c r="AU394" s="58"/>
      <c r="AV394" s="58"/>
      <c r="AW394" s="58"/>
      <c r="AX394" s="58"/>
      <c r="BE394" s="58" t="str">
        <f>IF(B394="","",VLOOKUP(B394,'登録データ（女）'!$A$3:$L$402,8))</f>
        <v/>
      </c>
      <c r="BF394" s="58" t="str">
        <f>IF(B394="","",VLOOKUP(B394,'登録データ（女）'!$A$3:$L$402,11))</f>
        <v/>
      </c>
      <c r="BG394" s="58" t="str">
        <f t="shared" si="401"/>
        <v/>
      </c>
      <c r="BI394" s="58">
        <f t="shared" si="395"/>
        <v>0</v>
      </c>
    </row>
    <row r="395" spans="1:61" ht="18.75" customHeight="1" thickBot="1">
      <c r="A395" s="258"/>
      <c r="B395" s="434"/>
      <c r="C395" s="292"/>
      <c r="D395" s="292"/>
      <c r="E395" s="82" t="s">
        <v>461</v>
      </c>
      <c r="F395" s="78" t="s">
        <v>123</v>
      </c>
      <c r="G395" s="105"/>
      <c r="H395" s="175"/>
      <c r="I395" s="100"/>
      <c r="J395" s="64" t="str">
        <f t="shared" si="404"/>
        <v/>
      </c>
      <c r="K395" s="100"/>
      <c r="L395" s="64" t="str">
        <f t="shared" si="405"/>
        <v/>
      </c>
      <c r="M395" s="100"/>
      <c r="N395" s="100"/>
      <c r="O395" s="429"/>
      <c r="P395" s="430"/>
      <c r="Q395" s="431"/>
      <c r="R395" s="261"/>
      <c r="S395" s="298"/>
      <c r="V395" s="60"/>
      <c r="W395" s="58"/>
      <c r="X395" s="58"/>
      <c r="Y395" s="58"/>
      <c r="Z395" s="58"/>
      <c r="AA395" s="58"/>
      <c r="AB395" s="58"/>
      <c r="AC395" s="58"/>
      <c r="AD395" s="58">
        <f t="shared" ca="1" si="390"/>
        <v>0</v>
      </c>
      <c r="AE395" s="58">
        <f t="shared" si="403"/>
        <v>0</v>
      </c>
      <c r="AF395" s="58" t="str">
        <f>IF(G395="","0",VLOOKUP(G395,'登録データ（男）'!$V$4:$W$23,2,FALSE))</f>
        <v>0</v>
      </c>
      <c r="AG395" s="58" t="str">
        <f t="shared" si="391"/>
        <v>00</v>
      </c>
      <c r="AH395" s="58" t="str">
        <f>IF(G395="","0",IF(OR(RIGHT(G395,1)="m",RIGHT(G395,1)="H",RIGHT(G395,1)="W",RIGHT(G395,1)="C"),1,2))</f>
        <v>0</v>
      </c>
      <c r="AI395" s="58" t="str">
        <f t="shared" si="392"/>
        <v>000000</v>
      </c>
      <c r="AJ395" s="58" t="str">
        <f t="shared" ca="1" si="402"/>
        <v/>
      </c>
      <c r="AK395" s="58">
        <f t="shared" si="396"/>
        <v>0</v>
      </c>
      <c r="AL395" s="58" t="str">
        <f>IF(G395="","0",VALUE(VLOOKUP(G395,'登録データ（男）'!$V$4:$X$23,3,FALSE)))</f>
        <v>0</v>
      </c>
      <c r="AM395" s="58">
        <f t="shared" si="393"/>
        <v>0</v>
      </c>
      <c r="AN395" s="58">
        <f t="shared" si="397"/>
        <v>0</v>
      </c>
      <c r="AO395" s="58" t="str">
        <f ca="1">IF(OFFSET(B395,-MOD(ROW(B395),3),0)&lt;&gt;"",IF(RIGHT(G395,1)=")",VALUE(VLOOKUP(OFFSET(B395,-MOD(ROW(B395),3),0),'登録データ（女）'!B395,8,FALSE)),"0"),"0")</f>
        <v>0</v>
      </c>
      <c r="AP395" s="58">
        <f t="shared" ca="1" si="394"/>
        <v>0</v>
      </c>
      <c r="AQ395" s="58"/>
      <c r="AR395" s="58"/>
      <c r="AS395" s="58"/>
      <c r="AT395" s="58"/>
      <c r="AU395" s="58"/>
      <c r="AV395" s="58"/>
      <c r="AW395" s="58"/>
      <c r="AX395" s="58"/>
      <c r="BE395" s="58" t="str">
        <f>IF(B395="","",VLOOKUP(B395,'登録データ（女）'!$A$3:$L$402,8))</f>
        <v/>
      </c>
      <c r="BF395" s="58" t="str">
        <f>IF(B395="","",VLOOKUP(B395,'登録データ（女）'!$A$3:$L$402,11))</f>
        <v/>
      </c>
      <c r="BG395" s="58" t="str">
        <f t="shared" si="401"/>
        <v/>
      </c>
      <c r="BI395" s="58">
        <f t="shared" si="395"/>
        <v>0</v>
      </c>
    </row>
    <row r="396" spans="1:61" ht="18" customHeight="1" thickTop="1">
      <c r="A396" s="257">
        <v>127</v>
      </c>
      <c r="B396" s="432"/>
      <c r="C396" s="290" t="str">
        <f>IF(B396="","",VLOOKUP(B396,'登録データ（女）'!$A$3:$X$2000,2,FALSE))</f>
        <v/>
      </c>
      <c r="D396" s="290" t="str">
        <f>IF(B396="","",VLOOKUP(B396,'登録データ（女）'!$A$3:$X$2000,3,FALSE))</f>
        <v/>
      </c>
      <c r="E396" s="74" t="str">
        <f>IF(B396="","",VLOOKUP(B396,'登録データ（女）'!$A$3:$X$2000,7,FALSE))</f>
        <v/>
      </c>
      <c r="F396" s="72" t="s">
        <v>121</v>
      </c>
      <c r="G396" s="104"/>
      <c r="H396" s="17"/>
      <c r="I396" s="106"/>
      <c r="J396" s="107" t="str">
        <f t="shared" si="404"/>
        <v/>
      </c>
      <c r="K396" s="106"/>
      <c r="L396" s="107" t="str">
        <f t="shared" si="405"/>
        <v/>
      </c>
      <c r="M396" s="106"/>
      <c r="N396" s="106"/>
      <c r="O396" s="247"/>
      <c r="P396" s="248"/>
      <c r="Q396" s="248"/>
      <c r="R396" s="259"/>
      <c r="S396" s="296"/>
      <c r="V396" s="60"/>
      <c r="W396" s="58">
        <f>IF(B396="",0,IF(VLOOKUP(B396,'登録データ（女）'!$A$3:$AT$2000,28,FALSE)=1,0,1))</f>
        <v>0</v>
      </c>
      <c r="X396" s="58">
        <f>IF(B396="",1,0)</f>
        <v>1</v>
      </c>
      <c r="Y396" s="58">
        <f>IF(C396="",1,0)</f>
        <v>1</v>
      </c>
      <c r="Z396" s="58">
        <f>IF(D396="",1,0)</f>
        <v>1</v>
      </c>
      <c r="AA396" s="58">
        <f>IF(E396="",1,0)</f>
        <v>1</v>
      </c>
      <c r="AB396" s="58">
        <f>IF(E397="",1,0)</f>
        <v>1</v>
      </c>
      <c r="AC396" s="58">
        <f>SUM(X396:AB396)</f>
        <v>5</v>
      </c>
      <c r="AD396" s="58">
        <f t="shared" ca="1" si="390"/>
        <v>0</v>
      </c>
      <c r="AE396" s="58">
        <f t="shared" si="403"/>
        <v>0</v>
      </c>
      <c r="AF396" s="58" t="str">
        <f>IF(G396="","0",VLOOKUP(G396,'登録データ（男）'!$V$4:$W$23,2,FALSE))</f>
        <v>0</v>
      </c>
      <c r="AG396" s="58" t="str">
        <f t="shared" si="391"/>
        <v>00</v>
      </c>
      <c r="AH396" s="58" t="str">
        <f>IF(G396="","0",IF(OR(RIGHT(G396,1)="m",RIGHT(G396,1)="H",RIGHT(G396,1)="W",RIGHT(G396,1)="C",RIGHT(G396,1)=")"),1,2))</f>
        <v>0</v>
      </c>
      <c r="AI396" s="58" t="str">
        <f t="shared" si="392"/>
        <v>000000</v>
      </c>
      <c r="AJ396" s="58" t="str">
        <f t="shared" ca="1" si="402"/>
        <v/>
      </c>
      <c r="AK396" s="58">
        <f t="shared" si="396"/>
        <v>0</v>
      </c>
      <c r="AL396" s="58" t="str">
        <f>IF(G396="","0",VALUE(VLOOKUP(G396,'登録データ（男）'!$V$4:$X$23,3,FALSE)))</f>
        <v>0</v>
      </c>
      <c r="AM396" s="58">
        <f t="shared" si="393"/>
        <v>0</v>
      </c>
      <c r="AN396" s="58">
        <f t="shared" si="397"/>
        <v>0</v>
      </c>
      <c r="AO396" s="58" t="str">
        <f ca="1">IF(OFFSET(B396,-MOD(ROW(B396),3),0)&lt;&gt;"",IF(RIGHT(G396,1)=")",VALUE(VLOOKUP(OFFSET(B396,-MOD(ROW(B396),3),0),'登録データ（女）'!B396,8,FALSE)),"0"),"0")</f>
        <v>0</v>
      </c>
      <c r="AP396" s="58">
        <f t="shared" ca="1" si="394"/>
        <v>0</v>
      </c>
      <c r="AQ396" s="58" t="str">
        <f t="shared" ref="AQ396" si="460">IF(AR396="","",RANK(AR396,$AR$18:$AR$467,1))</f>
        <v/>
      </c>
      <c r="AR396" s="58" t="str">
        <f>IF(R396="","",B396)</f>
        <v/>
      </c>
      <c r="AS396" s="58" t="str">
        <f t="shared" ref="AS396" si="461">IF(AT396="","",RANK(AT396,$AT$18:$AT$467,1))</f>
        <v/>
      </c>
      <c r="AT396" s="58" t="str">
        <f>IF(S396="","",B396)</f>
        <v/>
      </c>
      <c r="AU396" s="58" t="str">
        <f t="shared" ref="AU396" si="462">IF(AV396="","",RANK(AV396,$AV$18:$AV$467,1))</f>
        <v/>
      </c>
      <c r="AV396" s="58" t="str">
        <f>IF(OR(G396="七種競技",G397="七種競技",G398="七種競技"),B396,"")</f>
        <v/>
      </c>
      <c r="AW396" s="58"/>
      <c r="AX396" s="58">
        <f>B396</f>
        <v>0</v>
      </c>
      <c r="BE396" s="58" t="str">
        <f>IF(B396="","",VLOOKUP(B396,'登録データ（女）'!$A$3:$L$402,8))</f>
        <v/>
      </c>
      <c r="BF396" s="58" t="str">
        <f>IF(B396="","",VLOOKUP(B396,'登録データ（女）'!$A$3:$L$402,11))</f>
        <v/>
      </c>
      <c r="BG396" s="58" t="str">
        <f t="shared" si="401"/>
        <v/>
      </c>
      <c r="BI396" s="58">
        <f t="shared" si="395"/>
        <v>0</v>
      </c>
    </row>
    <row r="397" spans="1:61" ht="18.75" customHeight="1">
      <c r="A397" s="250"/>
      <c r="B397" s="433"/>
      <c r="C397" s="291"/>
      <c r="D397" s="291"/>
      <c r="E397" s="169"/>
      <c r="F397" s="58" t="s">
        <v>122</v>
      </c>
      <c r="G397" s="104"/>
      <c r="H397" s="17"/>
      <c r="I397" s="101"/>
      <c r="J397" s="107" t="str">
        <f t="shared" si="404"/>
        <v/>
      </c>
      <c r="K397" s="106"/>
      <c r="L397" s="107" t="str">
        <f t="shared" si="405"/>
        <v/>
      </c>
      <c r="M397" s="101"/>
      <c r="N397" s="101"/>
      <c r="O397" s="275"/>
      <c r="P397" s="276"/>
      <c r="Q397" s="276"/>
      <c r="R397" s="260"/>
      <c r="S397" s="297"/>
      <c r="V397" s="60"/>
      <c r="W397" s="58"/>
      <c r="X397" s="58"/>
      <c r="Y397" s="58"/>
      <c r="Z397" s="58"/>
      <c r="AA397" s="58"/>
      <c r="AB397" s="58"/>
      <c r="AC397" s="58"/>
      <c r="AD397" s="58">
        <f t="shared" ca="1" si="390"/>
        <v>0</v>
      </c>
      <c r="AE397" s="58">
        <f t="shared" si="403"/>
        <v>0</v>
      </c>
      <c r="AF397" s="58" t="str">
        <f>IF(G397="","0",VLOOKUP(G397,'登録データ（男）'!$V$4:$W$23,2,FALSE))</f>
        <v>0</v>
      </c>
      <c r="AG397" s="58" t="str">
        <f t="shared" si="391"/>
        <v>00</v>
      </c>
      <c r="AH397" s="58" t="str">
        <f>IF(G397="","0",IF(OR(RIGHT(G397,1)="m",RIGHT(G397,1)="H",RIGHT(G397,1)="W",RIGHT(G397,1)="C"),1,2))</f>
        <v>0</v>
      </c>
      <c r="AI397" s="58" t="str">
        <f t="shared" si="392"/>
        <v>000000</v>
      </c>
      <c r="AJ397" s="58" t="str">
        <f t="shared" ca="1" si="402"/>
        <v/>
      </c>
      <c r="AK397" s="58">
        <f t="shared" si="396"/>
        <v>0</v>
      </c>
      <c r="AL397" s="58" t="str">
        <f>IF(G397="","0",VALUE(VLOOKUP(G397,'登録データ（男）'!$V$4:$X$23,3,FALSE)))</f>
        <v>0</v>
      </c>
      <c r="AM397" s="58">
        <f t="shared" si="393"/>
        <v>0</v>
      </c>
      <c r="AN397" s="58">
        <f t="shared" si="397"/>
        <v>0</v>
      </c>
      <c r="AO397" s="58" t="str">
        <f ca="1">IF(OFFSET(B397,-MOD(ROW(B397),3),0)&lt;&gt;"",IF(RIGHT(G397,1)=")",VALUE(VLOOKUP(OFFSET(B397,-MOD(ROW(B397),3),0),'登録データ（女）'!B397,8,FALSE)),"0"),"0")</f>
        <v>0</v>
      </c>
      <c r="AP397" s="58">
        <f t="shared" ca="1" si="394"/>
        <v>0</v>
      </c>
      <c r="AQ397" s="58"/>
      <c r="AR397" s="58"/>
      <c r="AS397" s="58"/>
      <c r="AT397" s="58"/>
      <c r="AU397" s="58"/>
      <c r="AV397" s="58"/>
      <c r="AW397" s="58"/>
      <c r="AX397" s="58"/>
      <c r="BE397" s="58" t="str">
        <f>IF(B397="","",VLOOKUP(B397,'登録データ（女）'!$A$3:$L$402,8))</f>
        <v/>
      </c>
      <c r="BF397" s="58" t="str">
        <f>IF(B397="","",VLOOKUP(B397,'登録データ（女）'!$A$3:$L$402,11))</f>
        <v/>
      </c>
      <c r="BG397" s="58" t="str">
        <f t="shared" si="401"/>
        <v/>
      </c>
      <c r="BI397" s="58">
        <f t="shared" si="395"/>
        <v>0</v>
      </c>
    </row>
    <row r="398" spans="1:61" ht="18" customHeight="1" thickBot="1">
      <c r="A398" s="258"/>
      <c r="B398" s="434"/>
      <c r="C398" s="292"/>
      <c r="D398" s="292"/>
      <c r="E398" s="82" t="s">
        <v>461</v>
      </c>
      <c r="F398" s="78" t="s">
        <v>123</v>
      </c>
      <c r="G398" s="105"/>
      <c r="H398" s="175"/>
      <c r="I398" s="100"/>
      <c r="J398" s="64" t="str">
        <f t="shared" si="404"/>
        <v/>
      </c>
      <c r="K398" s="100"/>
      <c r="L398" s="64" t="str">
        <f t="shared" si="405"/>
        <v/>
      </c>
      <c r="M398" s="100"/>
      <c r="N398" s="100"/>
      <c r="O398" s="429"/>
      <c r="P398" s="430"/>
      <c r="Q398" s="431"/>
      <c r="R398" s="261"/>
      <c r="S398" s="298"/>
      <c r="V398" s="60"/>
      <c r="W398" s="58"/>
      <c r="X398" s="58"/>
      <c r="Y398" s="58"/>
      <c r="Z398" s="58"/>
      <c r="AA398" s="58"/>
      <c r="AB398" s="58"/>
      <c r="AC398" s="58"/>
      <c r="AD398" s="58">
        <f t="shared" ca="1" si="390"/>
        <v>0</v>
      </c>
      <c r="AE398" s="58">
        <f t="shared" si="403"/>
        <v>0</v>
      </c>
      <c r="AF398" s="58" t="str">
        <f>IF(G398="","0",VLOOKUP(G398,'登録データ（男）'!$V$4:$W$23,2,FALSE))</f>
        <v>0</v>
      </c>
      <c r="AG398" s="58" t="str">
        <f t="shared" si="391"/>
        <v>00</v>
      </c>
      <c r="AH398" s="58" t="str">
        <f>IF(G398="","0",IF(OR(RIGHT(G398,1)="m",RIGHT(G398,1)="H",RIGHT(G398,1)="W",RIGHT(G398,1)="C"),1,2))</f>
        <v>0</v>
      </c>
      <c r="AI398" s="58" t="str">
        <f t="shared" si="392"/>
        <v>000000</v>
      </c>
      <c r="AJ398" s="58" t="str">
        <f t="shared" ca="1" si="402"/>
        <v/>
      </c>
      <c r="AK398" s="58">
        <f t="shared" si="396"/>
        <v>0</v>
      </c>
      <c r="AL398" s="58" t="str">
        <f>IF(G398="","0",VALUE(VLOOKUP(G398,'登録データ（男）'!$V$4:$X$23,3,FALSE)))</f>
        <v>0</v>
      </c>
      <c r="AM398" s="58">
        <f t="shared" si="393"/>
        <v>0</v>
      </c>
      <c r="AN398" s="58">
        <f t="shared" si="397"/>
        <v>0</v>
      </c>
      <c r="AO398" s="58" t="str">
        <f ca="1">IF(OFFSET(B398,-MOD(ROW(B398),3),0)&lt;&gt;"",IF(RIGHT(G398,1)=")",VALUE(VLOOKUP(OFFSET(B398,-MOD(ROW(B398),3),0),'登録データ（女）'!B398,8,FALSE)),"0"),"0")</f>
        <v>0</v>
      </c>
      <c r="AP398" s="58">
        <f t="shared" ca="1" si="394"/>
        <v>0</v>
      </c>
      <c r="AQ398" s="58"/>
      <c r="AR398" s="58"/>
      <c r="AS398" s="58"/>
      <c r="AT398" s="58"/>
      <c r="AU398" s="58"/>
      <c r="AV398" s="58"/>
      <c r="AW398" s="58"/>
      <c r="AX398" s="58"/>
      <c r="BE398" s="58" t="str">
        <f>IF(B398="","",VLOOKUP(B398,'登録データ（女）'!$A$3:$L$402,8))</f>
        <v/>
      </c>
      <c r="BF398" s="58" t="str">
        <f>IF(B398="","",VLOOKUP(B398,'登録データ（女）'!$A$3:$L$402,11))</f>
        <v/>
      </c>
      <c r="BG398" s="58" t="str">
        <f t="shared" si="401"/>
        <v/>
      </c>
      <c r="BI398" s="58">
        <f t="shared" si="395"/>
        <v>0</v>
      </c>
    </row>
    <row r="399" spans="1:61" ht="18" customHeight="1" thickTop="1">
      <c r="A399" s="257">
        <v>128</v>
      </c>
      <c r="B399" s="432"/>
      <c r="C399" s="290" t="str">
        <f>IF(B399="","",VLOOKUP(B399,'登録データ（女）'!$A$3:$X$2000,2,FALSE))</f>
        <v/>
      </c>
      <c r="D399" s="290" t="str">
        <f>IF(B399="","",VLOOKUP(B399,'登録データ（女）'!$A$3:$X$2000,3,FALSE))</f>
        <v/>
      </c>
      <c r="E399" s="74" t="str">
        <f>IF(B399="","",VLOOKUP(B399,'登録データ（女）'!$A$3:$X$2000,7,FALSE))</f>
        <v/>
      </c>
      <c r="F399" s="72" t="s">
        <v>121</v>
      </c>
      <c r="G399" s="104"/>
      <c r="H399" s="17"/>
      <c r="I399" s="106"/>
      <c r="J399" s="107" t="str">
        <f t="shared" si="404"/>
        <v/>
      </c>
      <c r="K399" s="106"/>
      <c r="L399" s="107" t="str">
        <f t="shared" si="405"/>
        <v/>
      </c>
      <c r="M399" s="106"/>
      <c r="N399" s="106"/>
      <c r="O399" s="247"/>
      <c r="P399" s="248"/>
      <c r="Q399" s="248"/>
      <c r="R399" s="259"/>
      <c r="S399" s="296"/>
      <c r="V399" s="60"/>
      <c r="W399" s="58">
        <f>IF(B399="",0,IF(VLOOKUP(B399,'登録データ（女）'!$A$3:$AT$2000,28,FALSE)=1,0,1))</f>
        <v>0</v>
      </c>
      <c r="X399" s="58">
        <f>IF(B399="",1,0)</f>
        <v>1</v>
      </c>
      <c r="Y399" s="58">
        <f>IF(C399="",1,0)</f>
        <v>1</v>
      </c>
      <c r="Z399" s="58">
        <f>IF(D399="",1,0)</f>
        <v>1</v>
      </c>
      <c r="AA399" s="58">
        <f>IF(E399="",1,0)</f>
        <v>1</v>
      </c>
      <c r="AB399" s="58">
        <f>IF(E400="",1,0)</f>
        <v>1</v>
      </c>
      <c r="AC399" s="58">
        <f>SUM(X399:AB399)</f>
        <v>5</v>
      </c>
      <c r="AD399" s="58">
        <f t="shared" ca="1" si="390"/>
        <v>0</v>
      </c>
      <c r="AE399" s="58">
        <f t="shared" si="403"/>
        <v>0</v>
      </c>
      <c r="AF399" s="58" t="str">
        <f>IF(G399="","0",VLOOKUP(G399,'登録データ（男）'!$V$4:$W$23,2,FALSE))</f>
        <v>0</v>
      </c>
      <c r="AG399" s="58" t="str">
        <f t="shared" si="391"/>
        <v>00</v>
      </c>
      <c r="AH399" s="58" t="str">
        <f>IF(G399="","0",IF(OR(RIGHT(G399,1)="m",RIGHT(G399,1)="H",RIGHT(G399,1)="W",RIGHT(G399,1)="C",RIGHT(G399,1)=")"),1,2))</f>
        <v>0</v>
      </c>
      <c r="AI399" s="58" t="str">
        <f t="shared" si="392"/>
        <v>000000</v>
      </c>
      <c r="AJ399" s="58" t="str">
        <f t="shared" ca="1" si="402"/>
        <v/>
      </c>
      <c r="AK399" s="58">
        <f t="shared" si="396"/>
        <v>0</v>
      </c>
      <c r="AL399" s="58" t="str">
        <f>IF(G399="","0",VALUE(VLOOKUP(G399,'登録データ（男）'!$V$4:$X$23,3,FALSE)))</f>
        <v>0</v>
      </c>
      <c r="AM399" s="58">
        <f t="shared" si="393"/>
        <v>0</v>
      </c>
      <c r="AN399" s="58">
        <f t="shared" si="397"/>
        <v>0</v>
      </c>
      <c r="AO399" s="58" t="str">
        <f ca="1">IF(OFFSET(B399,-MOD(ROW(B399),3),0)&lt;&gt;"",IF(RIGHT(G399,1)=")",VALUE(VLOOKUP(OFFSET(B399,-MOD(ROW(B399),3),0),'登録データ（女）'!B399,8,FALSE)),"0"),"0")</f>
        <v>0</v>
      </c>
      <c r="AP399" s="58">
        <f t="shared" ca="1" si="394"/>
        <v>0</v>
      </c>
      <c r="AQ399" s="58" t="str">
        <f t="shared" ref="AQ399" si="463">IF(AR399="","",RANK(AR399,$AR$18:$AR$467,1))</f>
        <v/>
      </c>
      <c r="AR399" s="58" t="str">
        <f>IF(R399="","",B399)</f>
        <v/>
      </c>
      <c r="AS399" s="58" t="str">
        <f t="shared" ref="AS399" si="464">IF(AT399="","",RANK(AT399,$AT$18:$AT$467,1))</f>
        <v/>
      </c>
      <c r="AT399" s="58" t="str">
        <f>IF(S399="","",B399)</f>
        <v/>
      </c>
      <c r="AU399" s="58" t="str">
        <f t="shared" ref="AU399" si="465">IF(AV399="","",RANK(AV399,$AV$18:$AV$467,1))</f>
        <v/>
      </c>
      <c r="AV399" s="58" t="str">
        <f>IF(OR(G399="七種競技",G400="七種競技",G401="七種競技"),B399,"")</f>
        <v/>
      </c>
      <c r="AW399" s="58"/>
      <c r="AX399" s="58">
        <f>B399</f>
        <v>0</v>
      </c>
      <c r="BE399" s="58" t="str">
        <f>IF(B399="","",VLOOKUP(B399,'登録データ（女）'!$A$3:$L$402,8))</f>
        <v/>
      </c>
      <c r="BF399" s="58" t="str">
        <f>IF(B399="","",VLOOKUP(B399,'登録データ（女）'!$A$3:$L$402,11))</f>
        <v/>
      </c>
      <c r="BG399" s="58" t="str">
        <f t="shared" si="401"/>
        <v/>
      </c>
      <c r="BI399" s="58">
        <f t="shared" si="395"/>
        <v>0</v>
      </c>
    </row>
    <row r="400" spans="1:61" ht="18.75" customHeight="1">
      <c r="A400" s="250"/>
      <c r="B400" s="433"/>
      <c r="C400" s="291"/>
      <c r="D400" s="291"/>
      <c r="E400" s="169"/>
      <c r="F400" s="58" t="s">
        <v>122</v>
      </c>
      <c r="G400" s="104"/>
      <c r="H400" s="17"/>
      <c r="I400" s="101"/>
      <c r="J400" s="107" t="str">
        <f t="shared" si="404"/>
        <v/>
      </c>
      <c r="K400" s="106"/>
      <c r="L400" s="107" t="str">
        <f t="shared" si="405"/>
        <v/>
      </c>
      <c r="M400" s="101"/>
      <c r="N400" s="101"/>
      <c r="O400" s="275"/>
      <c r="P400" s="276"/>
      <c r="Q400" s="276"/>
      <c r="R400" s="260"/>
      <c r="S400" s="297"/>
      <c r="V400" s="60"/>
      <c r="W400" s="58"/>
      <c r="X400" s="58"/>
      <c r="Y400" s="58"/>
      <c r="Z400" s="58"/>
      <c r="AA400" s="58"/>
      <c r="AB400" s="58"/>
      <c r="AC400" s="58"/>
      <c r="AD400" s="58">
        <f t="shared" ca="1" si="390"/>
        <v>0</v>
      </c>
      <c r="AE400" s="58">
        <f t="shared" si="403"/>
        <v>0</v>
      </c>
      <c r="AF400" s="58" t="str">
        <f>IF(G400="","0",VLOOKUP(G400,'登録データ（男）'!$V$4:$W$23,2,FALSE))</f>
        <v>0</v>
      </c>
      <c r="AG400" s="58" t="str">
        <f t="shared" si="391"/>
        <v>00</v>
      </c>
      <c r="AH400" s="58" t="str">
        <f>IF(G400="","0",IF(OR(RIGHT(G400,1)="m",RIGHT(G400,1)="H",RIGHT(G400,1)="W",RIGHT(G400,1)="C"),1,2))</f>
        <v>0</v>
      </c>
      <c r="AI400" s="58" t="str">
        <f t="shared" si="392"/>
        <v>000000</v>
      </c>
      <c r="AJ400" s="58" t="str">
        <f t="shared" ca="1" si="402"/>
        <v/>
      </c>
      <c r="AK400" s="58">
        <f t="shared" si="396"/>
        <v>0</v>
      </c>
      <c r="AL400" s="58" t="str">
        <f>IF(G400="","0",VALUE(VLOOKUP(G400,'登録データ（男）'!$V$4:$X$23,3,FALSE)))</f>
        <v>0</v>
      </c>
      <c r="AM400" s="58">
        <f t="shared" si="393"/>
        <v>0</v>
      </c>
      <c r="AN400" s="58">
        <f t="shared" si="397"/>
        <v>0</v>
      </c>
      <c r="AO400" s="58" t="str">
        <f ca="1">IF(OFFSET(B400,-MOD(ROW(B400),3),0)&lt;&gt;"",IF(RIGHT(G400,1)=")",VALUE(VLOOKUP(OFFSET(B400,-MOD(ROW(B400),3),0),'登録データ（女）'!B400,8,FALSE)),"0"),"0")</f>
        <v>0</v>
      </c>
      <c r="AP400" s="58">
        <f t="shared" ca="1" si="394"/>
        <v>0</v>
      </c>
      <c r="AQ400" s="58"/>
      <c r="AR400" s="58"/>
      <c r="AS400" s="58"/>
      <c r="AT400" s="58"/>
      <c r="AU400" s="58"/>
      <c r="AV400" s="58"/>
      <c r="AW400" s="58"/>
      <c r="AX400" s="58"/>
      <c r="BE400" s="58" t="str">
        <f>IF(B400="","",VLOOKUP(B400,'登録データ（女）'!$A$3:$L$402,8))</f>
        <v/>
      </c>
      <c r="BF400" s="58" t="str">
        <f>IF(B400="","",VLOOKUP(B400,'登録データ（女）'!$A$3:$L$402,11))</f>
        <v/>
      </c>
      <c r="BG400" s="58" t="str">
        <f t="shared" si="401"/>
        <v/>
      </c>
      <c r="BI400" s="58">
        <f t="shared" si="395"/>
        <v>0</v>
      </c>
    </row>
    <row r="401" spans="1:61" ht="18" customHeight="1" thickBot="1">
      <c r="A401" s="258"/>
      <c r="B401" s="434"/>
      <c r="C401" s="292"/>
      <c r="D401" s="292"/>
      <c r="E401" s="82" t="s">
        <v>461</v>
      </c>
      <c r="F401" s="78" t="s">
        <v>123</v>
      </c>
      <c r="G401" s="105"/>
      <c r="H401" s="175"/>
      <c r="I401" s="100"/>
      <c r="J401" s="64" t="str">
        <f t="shared" si="404"/>
        <v/>
      </c>
      <c r="K401" s="100"/>
      <c r="L401" s="64" t="str">
        <f t="shared" si="405"/>
        <v/>
      </c>
      <c r="M401" s="100"/>
      <c r="N401" s="100"/>
      <c r="O401" s="429"/>
      <c r="P401" s="430"/>
      <c r="Q401" s="431"/>
      <c r="R401" s="261"/>
      <c r="S401" s="298"/>
      <c r="V401" s="60"/>
      <c r="W401" s="58"/>
      <c r="X401" s="58"/>
      <c r="Y401" s="58"/>
      <c r="Z401" s="58"/>
      <c r="AA401" s="58"/>
      <c r="AB401" s="58"/>
      <c r="AC401" s="58"/>
      <c r="AD401" s="58">
        <f t="shared" ca="1" si="390"/>
        <v>0</v>
      </c>
      <c r="AE401" s="58">
        <f t="shared" si="403"/>
        <v>0</v>
      </c>
      <c r="AF401" s="58" t="str">
        <f>IF(G401="","0",VLOOKUP(G401,'登録データ（男）'!$V$4:$W$23,2,FALSE))</f>
        <v>0</v>
      </c>
      <c r="AG401" s="58" t="str">
        <f t="shared" si="391"/>
        <v>00</v>
      </c>
      <c r="AH401" s="58" t="str">
        <f>IF(G401="","0",IF(OR(RIGHT(G401,1)="m",RIGHT(G401,1)="H",RIGHT(G401,1)="W",RIGHT(G401,1)="C"),1,2))</f>
        <v>0</v>
      </c>
      <c r="AI401" s="58" t="str">
        <f t="shared" si="392"/>
        <v>000000</v>
      </c>
      <c r="AJ401" s="58" t="str">
        <f t="shared" ca="1" si="402"/>
        <v/>
      </c>
      <c r="AK401" s="58">
        <f t="shared" si="396"/>
        <v>0</v>
      </c>
      <c r="AL401" s="58" t="str">
        <f>IF(G401="","0",VALUE(VLOOKUP(G401,'登録データ（男）'!$V$4:$X$23,3,FALSE)))</f>
        <v>0</v>
      </c>
      <c r="AM401" s="58">
        <f t="shared" si="393"/>
        <v>0</v>
      </c>
      <c r="AN401" s="58">
        <f t="shared" si="397"/>
        <v>0</v>
      </c>
      <c r="AO401" s="58" t="str">
        <f ca="1">IF(OFFSET(B401,-MOD(ROW(B401),3),0)&lt;&gt;"",IF(RIGHT(G401,1)=")",VALUE(VLOOKUP(OFFSET(B401,-MOD(ROW(B401),3),0),'登録データ（女）'!B401,8,FALSE)),"0"),"0")</f>
        <v>0</v>
      </c>
      <c r="AP401" s="58">
        <f t="shared" ca="1" si="394"/>
        <v>0</v>
      </c>
      <c r="AQ401" s="58"/>
      <c r="AR401" s="58"/>
      <c r="AS401" s="58"/>
      <c r="AT401" s="58"/>
      <c r="AU401" s="58"/>
      <c r="AV401" s="58"/>
      <c r="AW401" s="58"/>
      <c r="AX401" s="58"/>
      <c r="BE401" s="58" t="str">
        <f>IF(B401="","",VLOOKUP(B401,'登録データ（女）'!$A$3:$L$402,8))</f>
        <v/>
      </c>
      <c r="BF401" s="58" t="str">
        <f>IF(B401="","",VLOOKUP(B401,'登録データ（女）'!$A$3:$L$402,11))</f>
        <v/>
      </c>
      <c r="BG401" s="58" t="str">
        <f t="shared" si="401"/>
        <v/>
      </c>
      <c r="BI401" s="58">
        <f t="shared" si="395"/>
        <v>0</v>
      </c>
    </row>
    <row r="402" spans="1:61" ht="18" customHeight="1" thickTop="1">
      <c r="A402" s="257">
        <v>129</v>
      </c>
      <c r="B402" s="432"/>
      <c r="C402" s="290" t="str">
        <f>IF(B402="","",VLOOKUP(B402,'登録データ（女）'!$A$3:$X$2000,2,FALSE))</f>
        <v/>
      </c>
      <c r="D402" s="290" t="str">
        <f>IF(B402="","",VLOOKUP(B402,'登録データ（女）'!$A$3:$X$2000,3,FALSE))</f>
        <v/>
      </c>
      <c r="E402" s="74" t="str">
        <f>IF(B402="","",VLOOKUP(B402,'登録データ（女）'!$A$3:$X$2000,7,FALSE))</f>
        <v/>
      </c>
      <c r="F402" s="72" t="s">
        <v>121</v>
      </c>
      <c r="G402" s="104"/>
      <c r="H402" s="17"/>
      <c r="I402" s="106"/>
      <c r="J402" s="107" t="str">
        <f t="shared" si="404"/>
        <v/>
      </c>
      <c r="K402" s="106"/>
      <c r="L402" s="107" t="str">
        <f t="shared" si="405"/>
        <v/>
      </c>
      <c r="M402" s="106"/>
      <c r="N402" s="106"/>
      <c r="O402" s="247"/>
      <c r="P402" s="248"/>
      <c r="Q402" s="248"/>
      <c r="R402" s="259"/>
      <c r="S402" s="296"/>
      <c r="V402" s="60"/>
      <c r="W402" s="58">
        <f>IF(B402="",0,IF(VLOOKUP(B402,'登録データ（女）'!$A$3:$AT$2000,28,FALSE)=1,0,1))</f>
        <v>0</v>
      </c>
      <c r="X402" s="58">
        <f>IF(B402="",1,0)</f>
        <v>1</v>
      </c>
      <c r="Y402" s="58">
        <f>IF(C402="",1,0)</f>
        <v>1</v>
      </c>
      <c r="Z402" s="58">
        <f>IF(D402="",1,0)</f>
        <v>1</v>
      </c>
      <c r="AA402" s="58">
        <f>IF(E402="",1,0)</f>
        <v>1</v>
      </c>
      <c r="AB402" s="58">
        <f>IF(E403="",1,0)</f>
        <v>1</v>
      </c>
      <c r="AC402" s="58">
        <f>SUM(X402:AB402)</f>
        <v>5</v>
      </c>
      <c r="AD402" s="58">
        <f t="shared" ref="AD402:AD467" ca="1" si="466">COUNTIF(OFFSET(G402,-MOD(ROW(G402),3),0,3,1),G402)</f>
        <v>0</v>
      </c>
      <c r="AE402" s="58">
        <f t="shared" si="403"/>
        <v>0</v>
      </c>
      <c r="AF402" s="58" t="str">
        <f>IF(G402="","0",VLOOKUP(G402,'登録データ（男）'!$V$4:$W$23,2,FALSE))</f>
        <v>0</v>
      </c>
      <c r="AG402" s="58" t="str">
        <f t="shared" ref="AG402:AG467" si="467">IF(M402="","00",IF(LEN(M402)=1,M402*10,M402))</f>
        <v>00</v>
      </c>
      <c r="AH402" s="58" t="str">
        <f>IF(G402="","0",IF(OR(RIGHT(G402,1)="m",RIGHT(G402,1)="H",RIGHT(G402,1)="W",RIGHT(G402,1)="C",RIGHT(G402,1)=")"),1,2))</f>
        <v>0</v>
      </c>
      <c r="AI402" s="58" t="str">
        <f t="shared" ref="AI402:AI465" si="468">IF(AH402=2,IF(K402="","0000",CONCATENATE(RIGHT(K402+100,2),RIGHT(AG402+100,2))),IF(K402="","000000",CONCATENATE(RIGHT(I402+100,2),RIGHT(K402+100,2),RIGHT(AG402+100,2))))</f>
        <v>000000</v>
      </c>
      <c r="AJ402" s="58" t="str">
        <f t="shared" ca="1" si="402"/>
        <v/>
      </c>
      <c r="AK402" s="58">
        <f t="shared" si="396"/>
        <v>0</v>
      </c>
      <c r="AL402" s="58" t="str">
        <f>IF(G402="","0",VALUE(VLOOKUP(G402,'登録データ（男）'!$V$4:$X$23,3,FALSE)))</f>
        <v>0</v>
      </c>
      <c r="AM402" s="58">
        <f t="shared" ref="AM402:AM467" si="469">IF(G402="",0,IF(G402="七種競技",0,IF(K402&lt;&gt;"",0,1)))</f>
        <v>0</v>
      </c>
      <c r="AN402" s="58">
        <f t="shared" si="397"/>
        <v>0</v>
      </c>
      <c r="AO402" s="58" t="str">
        <f ca="1">IF(OFFSET(B402,-MOD(ROW(B402),3),0)&lt;&gt;"",IF(RIGHT(G402,1)=")",VALUE(VLOOKUP(OFFSET(B402,-MOD(ROW(B402),3),0),'登録データ（女）'!B402,8,FALSE)),"0"),"0")</f>
        <v>0</v>
      </c>
      <c r="AP402" s="58">
        <f t="shared" ref="AP402:AP465" ca="1" si="470">IF(AO402=0,0,IF(RIGHT(G402,1)&lt;&gt;")",0,IF(VALUE(LEFT(AO402,2))&gt;96,0,1)))</f>
        <v>0</v>
      </c>
      <c r="AQ402" s="58" t="str">
        <f t="shared" ref="AQ402" si="471">IF(AR402="","",RANK(AR402,$AR$18:$AR$467,1))</f>
        <v/>
      </c>
      <c r="AR402" s="58" t="str">
        <f>IF(R402="","",B402)</f>
        <v/>
      </c>
      <c r="AS402" s="58" t="str">
        <f t="shared" ref="AS402" si="472">IF(AT402="","",RANK(AT402,$AT$18:$AT$467,1))</f>
        <v/>
      </c>
      <c r="AT402" s="58" t="str">
        <f>IF(S402="","",B402)</f>
        <v/>
      </c>
      <c r="AU402" s="58" t="str">
        <f t="shared" ref="AU402" si="473">IF(AV402="","",RANK(AV402,$AV$18:$AV$467,1))</f>
        <v/>
      </c>
      <c r="AV402" s="58" t="str">
        <f>IF(OR(G402="七種競技",G403="七種競技",G404="七種競技"),B402,"")</f>
        <v/>
      </c>
      <c r="AW402" s="58"/>
      <c r="AX402" s="58">
        <f>B402</f>
        <v>0</v>
      </c>
      <c r="BE402" s="58" t="str">
        <f>IF(B402="","",VLOOKUP(B402,'登録データ（女）'!$A$3:$L$402,8))</f>
        <v/>
      </c>
      <c r="BF402" s="58" t="str">
        <f>IF(B402="","",VLOOKUP(B402,'登録データ（女）'!$A$3:$L$402,11))</f>
        <v/>
      </c>
      <c r="BG402" s="58" t="str">
        <f t="shared" si="401"/>
        <v/>
      </c>
      <c r="BI402" s="58">
        <f t="shared" ref="BI402:BI465" si="474">IF(H402="",0,1)</f>
        <v>0</v>
      </c>
    </row>
    <row r="403" spans="1:61" ht="18.75" customHeight="1">
      <c r="A403" s="250"/>
      <c r="B403" s="433"/>
      <c r="C403" s="291"/>
      <c r="D403" s="291"/>
      <c r="E403" s="169"/>
      <c r="F403" s="58" t="s">
        <v>122</v>
      </c>
      <c r="G403" s="104"/>
      <c r="H403" s="17"/>
      <c r="I403" s="101"/>
      <c r="J403" s="107" t="str">
        <f t="shared" si="404"/>
        <v/>
      </c>
      <c r="K403" s="106"/>
      <c r="L403" s="107" t="str">
        <f t="shared" si="405"/>
        <v/>
      </c>
      <c r="M403" s="101"/>
      <c r="N403" s="101"/>
      <c r="O403" s="275"/>
      <c r="P403" s="276"/>
      <c r="Q403" s="276"/>
      <c r="R403" s="260"/>
      <c r="S403" s="297"/>
      <c r="V403" s="60"/>
      <c r="W403" s="58"/>
      <c r="X403" s="58"/>
      <c r="Y403" s="58"/>
      <c r="Z403" s="58"/>
      <c r="AA403" s="58"/>
      <c r="AB403" s="58"/>
      <c r="AC403" s="58"/>
      <c r="AD403" s="58">
        <f t="shared" ca="1" si="466"/>
        <v>0</v>
      </c>
      <c r="AE403" s="58">
        <f t="shared" si="403"/>
        <v>0</v>
      </c>
      <c r="AF403" s="58" t="str">
        <f>IF(G403="","0",VLOOKUP(G403,'登録データ（男）'!$V$4:$W$23,2,FALSE))</f>
        <v>0</v>
      </c>
      <c r="AG403" s="58" t="str">
        <f t="shared" si="467"/>
        <v>00</v>
      </c>
      <c r="AH403" s="58" t="str">
        <f>IF(G403="","0",IF(OR(RIGHT(G403,1)="m",RIGHT(G403,1)="H",RIGHT(G403,1)="W",RIGHT(G403,1)="C"),1,2))</f>
        <v>0</v>
      </c>
      <c r="AI403" s="58" t="str">
        <f t="shared" si="468"/>
        <v>000000</v>
      </c>
      <c r="AJ403" s="58" t="str">
        <f t="shared" ca="1" si="402"/>
        <v/>
      </c>
      <c r="AK403" s="58">
        <f t="shared" ref="AK403:AK466" si="475">VALUE(AI403)</f>
        <v>0</v>
      </c>
      <c r="AL403" s="58" t="str">
        <f>IF(G403="","0",VALUE(VLOOKUP(G403,'登録データ（男）'!$V$4:$X$23,3,FALSE)))</f>
        <v>0</v>
      </c>
      <c r="AM403" s="58">
        <f t="shared" si="469"/>
        <v>0</v>
      </c>
      <c r="AN403" s="58">
        <f t="shared" ref="AN403:AN466" si="476">IF(AK403&gt;AL403,1,0)</f>
        <v>0</v>
      </c>
      <c r="AO403" s="58" t="str">
        <f ca="1">IF(OFFSET(B403,-MOD(ROW(B403),3),0)&lt;&gt;"",IF(RIGHT(G403,1)=")",VALUE(VLOOKUP(OFFSET(B403,-MOD(ROW(B403),3),0),'登録データ（女）'!B403,8,FALSE)),"0"),"0")</f>
        <v>0</v>
      </c>
      <c r="AP403" s="58">
        <f t="shared" ca="1" si="470"/>
        <v>0</v>
      </c>
      <c r="AQ403" s="58"/>
      <c r="AR403" s="58"/>
      <c r="AS403" s="58"/>
      <c r="AT403" s="58"/>
      <c r="AU403" s="58"/>
      <c r="AV403" s="58"/>
      <c r="AW403" s="58"/>
      <c r="AX403" s="58"/>
      <c r="BE403" s="58" t="str">
        <f>IF(B403="","",VLOOKUP(B403,'登録データ（女）'!$A$3:$L$402,8))</f>
        <v/>
      </c>
      <c r="BF403" s="58" t="str">
        <f>IF(B403="","",VLOOKUP(B403,'登録データ（女）'!$A$3:$L$402,11))</f>
        <v/>
      </c>
      <c r="BG403" s="58" t="str">
        <f t="shared" ref="BG403:BG466" si="477">CONCATENATE(BE403,BF403)</f>
        <v/>
      </c>
      <c r="BI403" s="58">
        <f t="shared" si="474"/>
        <v>0</v>
      </c>
    </row>
    <row r="404" spans="1:61" ht="18" customHeight="1" thickBot="1">
      <c r="A404" s="258"/>
      <c r="B404" s="434"/>
      <c r="C404" s="292"/>
      <c r="D404" s="292"/>
      <c r="E404" s="82" t="s">
        <v>461</v>
      </c>
      <c r="F404" s="78" t="s">
        <v>123</v>
      </c>
      <c r="G404" s="105"/>
      <c r="H404" s="175"/>
      <c r="I404" s="100"/>
      <c r="J404" s="64" t="str">
        <f t="shared" si="404"/>
        <v/>
      </c>
      <c r="K404" s="100"/>
      <c r="L404" s="64" t="str">
        <f t="shared" si="405"/>
        <v/>
      </c>
      <c r="M404" s="100"/>
      <c r="N404" s="100"/>
      <c r="O404" s="429"/>
      <c r="P404" s="430"/>
      <c r="Q404" s="431"/>
      <c r="R404" s="261"/>
      <c r="S404" s="298"/>
      <c r="V404" s="60"/>
      <c r="W404" s="58"/>
      <c r="X404" s="58"/>
      <c r="Y404" s="58"/>
      <c r="Z404" s="58"/>
      <c r="AA404" s="58"/>
      <c r="AB404" s="58"/>
      <c r="AC404" s="58"/>
      <c r="AD404" s="58">
        <f t="shared" ca="1" si="466"/>
        <v>0</v>
      </c>
      <c r="AE404" s="58">
        <f t="shared" si="403"/>
        <v>0</v>
      </c>
      <c r="AF404" s="58" t="str">
        <f>IF(G404="","0",VLOOKUP(G404,'登録データ（男）'!$V$4:$W$23,2,FALSE))</f>
        <v>0</v>
      </c>
      <c r="AG404" s="58" t="str">
        <f t="shared" si="467"/>
        <v>00</v>
      </c>
      <c r="AH404" s="58" t="str">
        <f>IF(G404="","0",IF(OR(RIGHT(G404,1)="m",RIGHT(G404,1)="H",RIGHT(G404,1)="W",RIGHT(G404,1)="C"),1,2))</f>
        <v>0</v>
      </c>
      <c r="AI404" s="58" t="str">
        <f t="shared" si="468"/>
        <v>000000</v>
      </c>
      <c r="AJ404" s="58" t="str">
        <f t="shared" ref="AJ404:AJ467" ca="1" si="478">IF(G404="","",IF(OFFSET(B404,-MOD(ROW(B404),3),0)="","0",CONCATENATE(AF404," ",IF(AH404=1,RIGHT(AI404+10000000,7),RIGHT(AI404+100000,5)))))</f>
        <v/>
      </c>
      <c r="AK404" s="58">
        <f t="shared" si="475"/>
        <v>0</v>
      </c>
      <c r="AL404" s="58" t="str">
        <f>IF(G404="","0",VALUE(VLOOKUP(G404,'登録データ（男）'!$V$4:$X$23,3,FALSE)))</f>
        <v>0</v>
      </c>
      <c r="AM404" s="58">
        <f t="shared" si="469"/>
        <v>0</v>
      </c>
      <c r="AN404" s="58">
        <f t="shared" si="476"/>
        <v>0</v>
      </c>
      <c r="AO404" s="58" t="str">
        <f ca="1">IF(OFFSET(B404,-MOD(ROW(B404),3),0)&lt;&gt;"",IF(RIGHT(G404,1)=")",VALUE(VLOOKUP(OFFSET(B404,-MOD(ROW(B404),3),0),'登録データ（女）'!B404,8,FALSE)),"0"),"0")</f>
        <v>0</v>
      </c>
      <c r="AP404" s="58">
        <f t="shared" ca="1" si="470"/>
        <v>0</v>
      </c>
      <c r="AQ404" s="58"/>
      <c r="AR404" s="58"/>
      <c r="AS404" s="58"/>
      <c r="AT404" s="58"/>
      <c r="AU404" s="58"/>
      <c r="AV404" s="58"/>
      <c r="AW404" s="58"/>
      <c r="AX404" s="58"/>
      <c r="BE404" s="58" t="str">
        <f>IF(B404="","",VLOOKUP(B404,'登録データ（女）'!$A$3:$L$402,8))</f>
        <v/>
      </c>
      <c r="BF404" s="58" t="str">
        <f>IF(B404="","",VLOOKUP(B404,'登録データ（女）'!$A$3:$L$402,11))</f>
        <v/>
      </c>
      <c r="BG404" s="58" t="str">
        <f t="shared" si="477"/>
        <v/>
      </c>
      <c r="BI404" s="58">
        <f t="shared" si="474"/>
        <v>0</v>
      </c>
    </row>
    <row r="405" spans="1:61" ht="18" customHeight="1" thickTop="1">
      <c r="A405" s="257">
        <v>130</v>
      </c>
      <c r="B405" s="432"/>
      <c r="C405" s="290" t="str">
        <f>IF(B405="","",VLOOKUP(B405,'登録データ（女）'!$A$3:$X$2000,2,FALSE))</f>
        <v/>
      </c>
      <c r="D405" s="290" t="str">
        <f>IF(B405="","",VLOOKUP(B405,'登録データ（女）'!$A$3:$X$2000,3,FALSE))</f>
        <v/>
      </c>
      <c r="E405" s="74" t="str">
        <f>IF(B405="","",VLOOKUP(B405,'登録データ（女）'!$A$3:$X$2000,7,FALSE))</f>
        <v/>
      </c>
      <c r="F405" s="72" t="s">
        <v>121</v>
      </c>
      <c r="G405" s="104"/>
      <c r="H405" s="17"/>
      <c r="I405" s="106"/>
      <c r="J405" s="107" t="str">
        <f t="shared" si="404"/>
        <v/>
      </c>
      <c r="K405" s="106"/>
      <c r="L405" s="107" t="str">
        <f t="shared" si="405"/>
        <v/>
      </c>
      <c r="M405" s="106"/>
      <c r="N405" s="106"/>
      <c r="O405" s="247"/>
      <c r="P405" s="248"/>
      <c r="Q405" s="248"/>
      <c r="R405" s="259"/>
      <c r="S405" s="296"/>
      <c r="V405" s="60"/>
      <c r="W405" s="58">
        <f>IF(B405="",0,IF(VLOOKUP(B405,'登録データ（女）'!$A$3:$AT$2000,28,FALSE)=1,0,1))</f>
        <v>0</v>
      </c>
      <c r="X405" s="58">
        <f>IF(B405="",1,0)</f>
        <v>1</v>
      </c>
      <c r="Y405" s="58">
        <f>IF(C405="",1,0)</f>
        <v>1</v>
      </c>
      <c r="Z405" s="58">
        <f>IF(D405="",1,0)</f>
        <v>1</v>
      </c>
      <c r="AA405" s="58">
        <f>IF(E405="",1,0)</f>
        <v>1</v>
      </c>
      <c r="AB405" s="58">
        <f>IF(E406="",1,0)</f>
        <v>1</v>
      </c>
      <c r="AC405" s="58">
        <f>SUM(X405:AB405)</f>
        <v>5</v>
      </c>
      <c r="AD405" s="58">
        <f t="shared" ca="1" si="466"/>
        <v>0</v>
      </c>
      <c r="AE405" s="58">
        <f t="shared" ref="AE405:AE467" si="479">IF(OR(RIGHT(G405,1)="m",RIGHT(G405,1)="H",RIGHT(G405,1)="C"),IF(VALUE(K405)&gt;59,1,0),0)</f>
        <v>0</v>
      </c>
      <c r="AF405" s="58" t="str">
        <f>IF(G405="","0",VLOOKUP(G405,'登録データ（男）'!$V$4:$W$23,2,FALSE))</f>
        <v>0</v>
      </c>
      <c r="AG405" s="58" t="str">
        <f t="shared" si="467"/>
        <v>00</v>
      </c>
      <c r="AH405" s="58" t="str">
        <f>IF(G405="","0",IF(OR(RIGHT(G405,1)="m",RIGHT(G405,1)="H",RIGHT(G405,1)="W",RIGHT(G405,1)="C",RIGHT(G405,1)=")"),1,2))</f>
        <v>0</v>
      </c>
      <c r="AI405" s="58" t="str">
        <f t="shared" si="468"/>
        <v>000000</v>
      </c>
      <c r="AJ405" s="58" t="str">
        <f t="shared" ca="1" si="478"/>
        <v/>
      </c>
      <c r="AK405" s="58">
        <f t="shared" si="475"/>
        <v>0</v>
      </c>
      <c r="AL405" s="58" t="str">
        <f>IF(G405="","0",VALUE(VLOOKUP(G405,'登録データ（男）'!$V$4:$X$23,3,FALSE)))</f>
        <v>0</v>
      </c>
      <c r="AM405" s="58">
        <f t="shared" si="469"/>
        <v>0</v>
      </c>
      <c r="AN405" s="58">
        <f t="shared" si="476"/>
        <v>0</v>
      </c>
      <c r="AO405" s="58" t="str">
        <f ca="1">IF(OFFSET(B405,-MOD(ROW(B405),3),0)&lt;&gt;"",IF(RIGHT(G405,1)=")",VALUE(VLOOKUP(OFFSET(B405,-MOD(ROW(B405),3),0),'登録データ（女）'!B405,8,FALSE)),"0"),"0")</f>
        <v>0</v>
      </c>
      <c r="AP405" s="58">
        <f t="shared" ca="1" si="470"/>
        <v>0</v>
      </c>
      <c r="AQ405" s="58" t="str">
        <f t="shared" ref="AQ405" si="480">IF(AR405="","",RANK(AR405,$AR$18:$AR$467,1))</f>
        <v/>
      </c>
      <c r="AR405" s="58" t="str">
        <f>IF(R405="","",B405)</f>
        <v/>
      </c>
      <c r="AS405" s="58" t="str">
        <f t="shared" ref="AS405" si="481">IF(AT405="","",RANK(AT405,$AT$18:$AT$467,1))</f>
        <v/>
      </c>
      <c r="AT405" s="58" t="str">
        <f>IF(S405="","",B405)</f>
        <v/>
      </c>
      <c r="AU405" s="58" t="str">
        <f t="shared" ref="AU405" si="482">IF(AV405="","",RANK(AV405,$AV$18:$AV$467,1))</f>
        <v/>
      </c>
      <c r="AV405" s="58" t="str">
        <f>IF(OR(G405="七種競技",G406="七種競技",G407="七種競技"),B405,"")</f>
        <v/>
      </c>
      <c r="AW405" s="58"/>
      <c r="AX405" s="58">
        <f>B405</f>
        <v>0</v>
      </c>
      <c r="BE405" s="58" t="str">
        <f>IF(B405="","",VLOOKUP(B405,'登録データ（女）'!$A$3:$L$402,8))</f>
        <v/>
      </c>
      <c r="BF405" s="58" t="str">
        <f>IF(B405="","",VLOOKUP(B405,'登録データ（女）'!$A$3:$L$402,11))</f>
        <v/>
      </c>
      <c r="BG405" s="58" t="str">
        <f t="shared" si="477"/>
        <v/>
      </c>
      <c r="BI405" s="58">
        <f t="shared" si="474"/>
        <v>0</v>
      </c>
    </row>
    <row r="406" spans="1:61" ht="18" customHeight="1">
      <c r="A406" s="250"/>
      <c r="B406" s="433"/>
      <c r="C406" s="291"/>
      <c r="D406" s="291"/>
      <c r="E406" s="169"/>
      <c r="F406" s="58" t="s">
        <v>122</v>
      </c>
      <c r="G406" s="104"/>
      <c r="H406" s="17"/>
      <c r="I406" s="101"/>
      <c r="J406" s="107" t="str">
        <f t="shared" ref="J406:J467" si="483">IF(G406="","",IF(AH406=2,"","分"))</f>
        <v/>
      </c>
      <c r="K406" s="106"/>
      <c r="L406" s="107" t="str">
        <f t="shared" ref="L406:L467" si="484">IF(OR(G406="",G406="七種競技"),"",IF(AH406=2,"m","秒"))</f>
        <v/>
      </c>
      <c r="M406" s="101"/>
      <c r="N406" s="101"/>
      <c r="O406" s="275"/>
      <c r="P406" s="276"/>
      <c r="Q406" s="276"/>
      <c r="R406" s="260"/>
      <c r="S406" s="297"/>
      <c r="V406" s="60"/>
      <c r="W406" s="58"/>
      <c r="X406" s="58"/>
      <c r="Y406" s="58"/>
      <c r="Z406" s="58"/>
      <c r="AA406" s="58"/>
      <c r="AB406" s="58"/>
      <c r="AC406" s="58"/>
      <c r="AD406" s="58">
        <f t="shared" ca="1" si="466"/>
        <v>0</v>
      </c>
      <c r="AE406" s="58">
        <f t="shared" si="479"/>
        <v>0</v>
      </c>
      <c r="AF406" s="58" t="str">
        <f>IF(G406="","0",VLOOKUP(G406,'登録データ（男）'!$V$4:$W$23,2,FALSE))</f>
        <v>0</v>
      </c>
      <c r="AG406" s="58" t="str">
        <f t="shared" si="467"/>
        <v>00</v>
      </c>
      <c r="AH406" s="58" t="str">
        <f>IF(G406="","0",IF(OR(RIGHT(G406,1)="m",RIGHT(G406,1)="H",RIGHT(G406,1)="W",RIGHT(G406,1)="C"),1,2))</f>
        <v>0</v>
      </c>
      <c r="AI406" s="58" t="str">
        <f t="shared" si="468"/>
        <v>000000</v>
      </c>
      <c r="AJ406" s="58" t="str">
        <f t="shared" ca="1" si="478"/>
        <v/>
      </c>
      <c r="AK406" s="58">
        <f t="shared" si="475"/>
        <v>0</v>
      </c>
      <c r="AL406" s="58" t="str">
        <f>IF(G406="","0",VALUE(VLOOKUP(G406,'登録データ（男）'!$V$4:$X$23,3,FALSE)))</f>
        <v>0</v>
      </c>
      <c r="AM406" s="58">
        <f t="shared" si="469"/>
        <v>0</v>
      </c>
      <c r="AN406" s="58">
        <f t="shared" si="476"/>
        <v>0</v>
      </c>
      <c r="AO406" s="58" t="str">
        <f ca="1">IF(OFFSET(B406,-MOD(ROW(B406),3),0)&lt;&gt;"",IF(RIGHT(G406,1)=")",VALUE(VLOOKUP(OFFSET(B406,-MOD(ROW(B406),3),0),'登録データ（女）'!B406,8,FALSE)),"0"),"0")</f>
        <v>0</v>
      </c>
      <c r="AP406" s="58">
        <f t="shared" ca="1" si="470"/>
        <v>0</v>
      </c>
      <c r="AQ406" s="58"/>
      <c r="AR406" s="58"/>
      <c r="AS406" s="58"/>
      <c r="AT406" s="58"/>
      <c r="AU406" s="58"/>
      <c r="AV406" s="58"/>
      <c r="AW406" s="58"/>
      <c r="AX406" s="58"/>
      <c r="BE406" s="58" t="str">
        <f>IF(B406="","",VLOOKUP(B406,'登録データ（女）'!$A$3:$L$402,8))</f>
        <v/>
      </c>
      <c r="BF406" s="58" t="str">
        <f>IF(B406="","",VLOOKUP(B406,'登録データ（女）'!$A$3:$L$402,11))</f>
        <v/>
      </c>
      <c r="BG406" s="58" t="str">
        <f t="shared" si="477"/>
        <v/>
      </c>
      <c r="BI406" s="58">
        <f t="shared" si="474"/>
        <v>0</v>
      </c>
    </row>
    <row r="407" spans="1:61" ht="18.75" customHeight="1" thickBot="1">
      <c r="A407" s="258"/>
      <c r="B407" s="434"/>
      <c r="C407" s="292"/>
      <c r="D407" s="292"/>
      <c r="E407" s="82" t="s">
        <v>461</v>
      </c>
      <c r="F407" s="78" t="s">
        <v>123</v>
      </c>
      <c r="G407" s="105"/>
      <c r="H407" s="175"/>
      <c r="I407" s="100"/>
      <c r="J407" s="64" t="str">
        <f t="shared" si="483"/>
        <v/>
      </c>
      <c r="K407" s="100"/>
      <c r="L407" s="64" t="str">
        <f t="shared" si="484"/>
        <v/>
      </c>
      <c r="M407" s="100"/>
      <c r="N407" s="100"/>
      <c r="O407" s="429"/>
      <c r="P407" s="430"/>
      <c r="Q407" s="431"/>
      <c r="R407" s="261"/>
      <c r="S407" s="298"/>
      <c r="V407" s="60"/>
      <c r="W407" s="58"/>
      <c r="X407" s="58"/>
      <c r="Y407" s="58"/>
      <c r="Z407" s="58"/>
      <c r="AA407" s="58"/>
      <c r="AB407" s="58"/>
      <c r="AC407" s="58"/>
      <c r="AD407" s="58">
        <f t="shared" ca="1" si="466"/>
        <v>0</v>
      </c>
      <c r="AE407" s="58">
        <f t="shared" si="479"/>
        <v>0</v>
      </c>
      <c r="AF407" s="58" t="str">
        <f>IF(G407="","0",VLOOKUP(G407,'登録データ（男）'!$V$4:$W$23,2,FALSE))</f>
        <v>0</v>
      </c>
      <c r="AG407" s="58" t="str">
        <f t="shared" si="467"/>
        <v>00</v>
      </c>
      <c r="AH407" s="58" t="str">
        <f>IF(G407="","0",IF(OR(RIGHT(G407,1)="m",RIGHT(G407,1)="H",RIGHT(G407,1)="W",RIGHT(G407,1)="C"),1,2))</f>
        <v>0</v>
      </c>
      <c r="AI407" s="58" t="str">
        <f t="shared" si="468"/>
        <v>000000</v>
      </c>
      <c r="AJ407" s="58" t="str">
        <f t="shared" ca="1" si="478"/>
        <v/>
      </c>
      <c r="AK407" s="58">
        <f t="shared" si="475"/>
        <v>0</v>
      </c>
      <c r="AL407" s="58" t="str">
        <f>IF(G407="","0",VALUE(VLOOKUP(G407,'登録データ（男）'!$V$4:$X$23,3,FALSE)))</f>
        <v>0</v>
      </c>
      <c r="AM407" s="58">
        <f t="shared" si="469"/>
        <v>0</v>
      </c>
      <c r="AN407" s="58">
        <f t="shared" si="476"/>
        <v>0</v>
      </c>
      <c r="AO407" s="58" t="str">
        <f ca="1">IF(OFFSET(B407,-MOD(ROW(B407),3),0)&lt;&gt;"",IF(RIGHT(G407,1)=")",VALUE(VLOOKUP(OFFSET(B407,-MOD(ROW(B407),3),0),'登録データ（女）'!B407,8,FALSE)),"0"),"0")</f>
        <v>0</v>
      </c>
      <c r="AP407" s="58">
        <f t="shared" ca="1" si="470"/>
        <v>0</v>
      </c>
      <c r="AQ407" s="58"/>
      <c r="AR407" s="58"/>
      <c r="AS407" s="58"/>
      <c r="AT407" s="58"/>
      <c r="AU407" s="58"/>
      <c r="AV407" s="58"/>
      <c r="AW407" s="58"/>
      <c r="AX407" s="58"/>
      <c r="BE407" s="58" t="str">
        <f>IF(B407="","",VLOOKUP(B407,'登録データ（女）'!$A$3:$L$402,8))</f>
        <v/>
      </c>
      <c r="BF407" s="58" t="str">
        <f>IF(B407="","",VLOOKUP(B407,'登録データ（女）'!$A$3:$L$402,11))</f>
        <v/>
      </c>
      <c r="BG407" s="58" t="str">
        <f t="shared" si="477"/>
        <v/>
      </c>
      <c r="BI407" s="58">
        <f t="shared" si="474"/>
        <v>0</v>
      </c>
    </row>
    <row r="408" spans="1:61" ht="18" customHeight="1" thickTop="1">
      <c r="A408" s="257">
        <v>131</v>
      </c>
      <c r="B408" s="432"/>
      <c r="C408" s="290" t="str">
        <f>IF(B408="","",VLOOKUP(B408,'登録データ（女）'!$A$3:$X$2000,2,FALSE))</f>
        <v/>
      </c>
      <c r="D408" s="290" t="str">
        <f>IF(B408="","",VLOOKUP(B408,'登録データ（女）'!$A$3:$X$2000,3,FALSE))</f>
        <v/>
      </c>
      <c r="E408" s="74" t="str">
        <f>IF(B408="","",VLOOKUP(B408,'登録データ（女）'!$A$3:$X$2000,7,FALSE))</f>
        <v/>
      </c>
      <c r="F408" s="72" t="s">
        <v>121</v>
      </c>
      <c r="G408" s="104"/>
      <c r="H408" s="17"/>
      <c r="I408" s="106"/>
      <c r="J408" s="107" t="str">
        <f t="shared" si="483"/>
        <v/>
      </c>
      <c r="K408" s="106"/>
      <c r="L408" s="107" t="str">
        <f t="shared" si="484"/>
        <v/>
      </c>
      <c r="M408" s="106"/>
      <c r="N408" s="106"/>
      <c r="O408" s="247"/>
      <c r="P408" s="248"/>
      <c r="Q408" s="248"/>
      <c r="R408" s="259"/>
      <c r="S408" s="296"/>
      <c r="V408" s="60"/>
      <c r="W408" s="58">
        <f>IF(B408="",0,IF(VLOOKUP(B408,'登録データ（女）'!$A$3:$AT$2000,28,FALSE)=1,0,1))</f>
        <v>0</v>
      </c>
      <c r="X408" s="58">
        <f>IF(B408="",1,0)</f>
        <v>1</v>
      </c>
      <c r="Y408" s="58">
        <f>IF(C408="",1,0)</f>
        <v>1</v>
      </c>
      <c r="Z408" s="58">
        <f>IF(D408="",1,0)</f>
        <v>1</v>
      </c>
      <c r="AA408" s="58">
        <f>IF(E408="",1,0)</f>
        <v>1</v>
      </c>
      <c r="AB408" s="58">
        <f>IF(E409="",1,0)</f>
        <v>1</v>
      </c>
      <c r="AC408" s="58">
        <f>SUM(X408:AB408)</f>
        <v>5</v>
      </c>
      <c r="AD408" s="58">
        <f t="shared" ca="1" si="466"/>
        <v>0</v>
      </c>
      <c r="AE408" s="58">
        <f t="shared" si="479"/>
        <v>0</v>
      </c>
      <c r="AF408" s="58" t="str">
        <f>IF(G408="","0",VLOOKUP(G408,'登録データ（男）'!$V$4:$W$23,2,FALSE))</f>
        <v>0</v>
      </c>
      <c r="AG408" s="58" t="str">
        <f t="shared" si="467"/>
        <v>00</v>
      </c>
      <c r="AH408" s="58" t="str">
        <f>IF(G408="","0",IF(OR(RIGHT(G408,1)="m",RIGHT(G408,1)="H",RIGHT(G408,1)="W",RIGHT(G408,1)="C",RIGHT(G408,1)=")"),1,2))</f>
        <v>0</v>
      </c>
      <c r="AI408" s="58" t="str">
        <f t="shared" si="468"/>
        <v>000000</v>
      </c>
      <c r="AJ408" s="58" t="str">
        <f t="shared" ca="1" si="478"/>
        <v/>
      </c>
      <c r="AK408" s="58">
        <f t="shared" si="475"/>
        <v>0</v>
      </c>
      <c r="AL408" s="58" t="str">
        <f>IF(G408="","0",VALUE(VLOOKUP(G408,'登録データ（男）'!$V$4:$X$23,3,FALSE)))</f>
        <v>0</v>
      </c>
      <c r="AM408" s="58">
        <f t="shared" si="469"/>
        <v>0</v>
      </c>
      <c r="AN408" s="58">
        <f t="shared" si="476"/>
        <v>0</v>
      </c>
      <c r="AO408" s="58" t="str">
        <f ca="1">IF(OFFSET(B408,-MOD(ROW(B408),3),0)&lt;&gt;"",IF(RIGHT(G408,1)=")",VALUE(VLOOKUP(OFFSET(B408,-MOD(ROW(B408),3),0),'登録データ（女）'!B408,8,FALSE)),"0"),"0")</f>
        <v>0</v>
      </c>
      <c r="AP408" s="58">
        <f t="shared" ca="1" si="470"/>
        <v>0</v>
      </c>
      <c r="AQ408" s="58" t="str">
        <f t="shared" ref="AQ408" si="485">IF(AR408="","",RANK(AR408,$AR$18:$AR$467,1))</f>
        <v/>
      </c>
      <c r="AR408" s="58" t="str">
        <f>IF(R408="","",B408)</f>
        <v/>
      </c>
      <c r="AS408" s="58" t="str">
        <f t="shared" ref="AS408" si="486">IF(AT408="","",RANK(AT408,$AT$18:$AT$467,1))</f>
        <v/>
      </c>
      <c r="AT408" s="58" t="str">
        <f>IF(S408="","",B408)</f>
        <v/>
      </c>
      <c r="AU408" s="58" t="str">
        <f t="shared" ref="AU408" si="487">IF(AV408="","",RANK(AV408,$AV$18:$AV$467,1))</f>
        <v/>
      </c>
      <c r="AV408" s="58" t="str">
        <f>IF(OR(G408="七種競技",G409="七種競技",G410="七種競技"),B408,"")</f>
        <v/>
      </c>
      <c r="AW408" s="58"/>
      <c r="AX408" s="58">
        <f>B408</f>
        <v>0</v>
      </c>
      <c r="BE408" s="58" t="str">
        <f>IF(B408="","",VLOOKUP(B408,'登録データ（女）'!$A$3:$L$402,8))</f>
        <v/>
      </c>
      <c r="BF408" s="58" t="str">
        <f>IF(B408="","",VLOOKUP(B408,'登録データ（女）'!$A$3:$L$402,11))</f>
        <v/>
      </c>
      <c r="BG408" s="58" t="str">
        <f t="shared" si="477"/>
        <v/>
      </c>
      <c r="BI408" s="58">
        <f t="shared" si="474"/>
        <v>0</v>
      </c>
    </row>
    <row r="409" spans="1:61" ht="18.75" customHeight="1">
      <c r="A409" s="250"/>
      <c r="B409" s="433"/>
      <c r="C409" s="291"/>
      <c r="D409" s="291"/>
      <c r="E409" s="169"/>
      <c r="F409" s="58" t="s">
        <v>122</v>
      </c>
      <c r="G409" s="104"/>
      <c r="H409" s="17"/>
      <c r="I409" s="101"/>
      <c r="J409" s="107" t="str">
        <f t="shared" si="483"/>
        <v/>
      </c>
      <c r="K409" s="106"/>
      <c r="L409" s="107" t="str">
        <f t="shared" si="484"/>
        <v/>
      </c>
      <c r="M409" s="101"/>
      <c r="N409" s="101"/>
      <c r="O409" s="275"/>
      <c r="P409" s="276"/>
      <c r="Q409" s="276"/>
      <c r="R409" s="260"/>
      <c r="S409" s="297"/>
      <c r="V409" s="60"/>
      <c r="W409" s="58"/>
      <c r="X409" s="58"/>
      <c r="Y409" s="58"/>
      <c r="Z409" s="58"/>
      <c r="AA409" s="58"/>
      <c r="AB409" s="58"/>
      <c r="AC409" s="58"/>
      <c r="AD409" s="58">
        <f t="shared" ca="1" si="466"/>
        <v>0</v>
      </c>
      <c r="AE409" s="58">
        <f t="shared" si="479"/>
        <v>0</v>
      </c>
      <c r="AF409" s="58" t="str">
        <f>IF(G409="","0",VLOOKUP(G409,'登録データ（男）'!$V$4:$W$23,2,FALSE))</f>
        <v>0</v>
      </c>
      <c r="AG409" s="58" t="str">
        <f t="shared" si="467"/>
        <v>00</v>
      </c>
      <c r="AH409" s="58" t="str">
        <f>IF(G409="","0",IF(OR(RIGHT(G409,1)="m",RIGHT(G409,1)="H",RIGHT(G409,1)="W",RIGHT(G409,1)="C"),1,2))</f>
        <v>0</v>
      </c>
      <c r="AI409" s="58" t="str">
        <f t="shared" si="468"/>
        <v>000000</v>
      </c>
      <c r="AJ409" s="58" t="str">
        <f t="shared" ca="1" si="478"/>
        <v/>
      </c>
      <c r="AK409" s="58">
        <f t="shared" si="475"/>
        <v>0</v>
      </c>
      <c r="AL409" s="58" t="str">
        <f>IF(G409="","0",VALUE(VLOOKUP(G409,'登録データ（男）'!$V$4:$X$23,3,FALSE)))</f>
        <v>0</v>
      </c>
      <c r="AM409" s="58">
        <f t="shared" si="469"/>
        <v>0</v>
      </c>
      <c r="AN409" s="58">
        <f t="shared" si="476"/>
        <v>0</v>
      </c>
      <c r="AO409" s="58" t="str">
        <f ca="1">IF(OFFSET(B409,-MOD(ROW(B409),3),0)&lt;&gt;"",IF(RIGHT(G409,1)=")",VALUE(VLOOKUP(OFFSET(B409,-MOD(ROW(B409),3),0),'登録データ（女）'!B409,8,FALSE)),"0"),"0")</f>
        <v>0</v>
      </c>
      <c r="AP409" s="58">
        <f t="shared" ca="1" si="470"/>
        <v>0</v>
      </c>
      <c r="AQ409" s="58"/>
      <c r="AR409" s="58"/>
      <c r="AS409" s="58"/>
      <c r="AT409" s="58"/>
      <c r="AU409" s="58"/>
      <c r="AV409" s="58"/>
      <c r="AW409" s="58"/>
      <c r="AX409" s="58"/>
      <c r="BE409" s="58" t="str">
        <f>IF(B409="","",VLOOKUP(B409,'登録データ（女）'!$A$3:$L$402,8))</f>
        <v/>
      </c>
      <c r="BF409" s="58" t="str">
        <f>IF(B409="","",VLOOKUP(B409,'登録データ（女）'!$A$3:$L$402,11))</f>
        <v/>
      </c>
      <c r="BG409" s="58" t="str">
        <f t="shared" si="477"/>
        <v/>
      </c>
      <c r="BI409" s="58">
        <f t="shared" si="474"/>
        <v>0</v>
      </c>
    </row>
    <row r="410" spans="1:61" ht="18" customHeight="1" thickBot="1">
      <c r="A410" s="258"/>
      <c r="B410" s="434"/>
      <c r="C410" s="292"/>
      <c r="D410" s="292"/>
      <c r="E410" s="82" t="s">
        <v>461</v>
      </c>
      <c r="F410" s="78" t="s">
        <v>123</v>
      </c>
      <c r="G410" s="105"/>
      <c r="H410" s="175"/>
      <c r="I410" s="100"/>
      <c r="J410" s="64" t="str">
        <f t="shared" si="483"/>
        <v/>
      </c>
      <c r="K410" s="100"/>
      <c r="L410" s="64" t="str">
        <f t="shared" si="484"/>
        <v/>
      </c>
      <c r="M410" s="100"/>
      <c r="N410" s="100"/>
      <c r="O410" s="429"/>
      <c r="P410" s="430"/>
      <c r="Q410" s="431"/>
      <c r="R410" s="261"/>
      <c r="S410" s="298"/>
      <c r="V410" s="60"/>
      <c r="W410" s="58"/>
      <c r="X410" s="58"/>
      <c r="Y410" s="58"/>
      <c r="Z410" s="58"/>
      <c r="AA410" s="58"/>
      <c r="AB410" s="58"/>
      <c r="AC410" s="58"/>
      <c r="AD410" s="58">
        <f t="shared" ca="1" si="466"/>
        <v>0</v>
      </c>
      <c r="AE410" s="58">
        <f t="shared" si="479"/>
        <v>0</v>
      </c>
      <c r="AF410" s="58" t="str">
        <f>IF(G410="","0",VLOOKUP(G410,'登録データ（男）'!$V$4:$W$23,2,FALSE))</f>
        <v>0</v>
      </c>
      <c r="AG410" s="58" t="str">
        <f t="shared" si="467"/>
        <v>00</v>
      </c>
      <c r="AH410" s="58" t="str">
        <f>IF(G410="","0",IF(OR(RIGHT(G410,1)="m",RIGHT(G410,1)="H",RIGHT(G410,1)="W",RIGHT(G410,1)="C"),1,2))</f>
        <v>0</v>
      </c>
      <c r="AI410" s="58" t="str">
        <f t="shared" si="468"/>
        <v>000000</v>
      </c>
      <c r="AJ410" s="58" t="str">
        <f t="shared" ca="1" si="478"/>
        <v/>
      </c>
      <c r="AK410" s="58">
        <f t="shared" si="475"/>
        <v>0</v>
      </c>
      <c r="AL410" s="58" t="str">
        <f>IF(G410="","0",VALUE(VLOOKUP(G410,'登録データ（男）'!$V$4:$X$23,3,FALSE)))</f>
        <v>0</v>
      </c>
      <c r="AM410" s="58">
        <f t="shared" si="469"/>
        <v>0</v>
      </c>
      <c r="AN410" s="58">
        <f t="shared" si="476"/>
        <v>0</v>
      </c>
      <c r="AO410" s="58" t="str">
        <f ca="1">IF(OFFSET(B410,-MOD(ROW(B410),3),0)&lt;&gt;"",IF(RIGHT(G410,1)=")",VALUE(VLOOKUP(OFFSET(B410,-MOD(ROW(B410),3),0),'登録データ（女）'!B410,8,FALSE)),"0"),"0")</f>
        <v>0</v>
      </c>
      <c r="AP410" s="58">
        <f t="shared" ca="1" si="470"/>
        <v>0</v>
      </c>
      <c r="AQ410" s="58"/>
      <c r="AR410" s="58"/>
      <c r="AS410" s="58"/>
      <c r="AT410" s="58"/>
      <c r="AU410" s="58"/>
      <c r="AV410" s="58"/>
      <c r="AW410" s="58"/>
      <c r="AX410" s="58"/>
      <c r="BE410" s="58" t="str">
        <f>IF(B410="","",VLOOKUP(B410,'登録データ（女）'!$A$3:$L$402,8))</f>
        <v/>
      </c>
      <c r="BF410" s="58" t="str">
        <f>IF(B410="","",VLOOKUP(B410,'登録データ（女）'!$A$3:$L$402,11))</f>
        <v/>
      </c>
      <c r="BG410" s="58" t="str">
        <f t="shared" si="477"/>
        <v/>
      </c>
      <c r="BI410" s="58">
        <f t="shared" si="474"/>
        <v>0</v>
      </c>
    </row>
    <row r="411" spans="1:61" ht="18" customHeight="1" thickTop="1">
      <c r="A411" s="257">
        <v>132</v>
      </c>
      <c r="B411" s="432"/>
      <c r="C411" s="290" t="str">
        <f>IF(B411="","",VLOOKUP(B411,'登録データ（女）'!$A$3:$X$2000,2,FALSE))</f>
        <v/>
      </c>
      <c r="D411" s="290" t="str">
        <f>IF(B411="","",VLOOKUP(B411,'登録データ（女）'!$A$3:$X$2000,3,FALSE))</f>
        <v/>
      </c>
      <c r="E411" s="74" t="str">
        <f>IF(B411="","",VLOOKUP(B411,'登録データ（女）'!$A$3:$X$2000,7,FALSE))</f>
        <v/>
      </c>
      <c r="F411" s="72" t="s">
        <v>121</v>
      </c>
      <c r="G411" s="104"/>
      <c r="H411" s="17"/>
      <c r="I411" s="106"/>
      <c r="J411" s="107" t="str">
        <f t="shared" si="483"/>
        <v/>
      </c>
      <c r="K411" s="106"/>
      <c r="L411" s="107" t="str">
        <f t="shared" si="484"/>
        <v/>
      </c>
      <c r="M411" s="106"/>
      <c r="N411" s="106"/>
      <c r="O411" s="247"/>
      <c r="P411" s="248"/>
      <c r="Q411" s="248"/>
      <c r="R411" s="259"/>
      <c r="S411" s="296"/>
      <c r="V411" s="60"/>
      <c r="W411" s="58">
        <f>IF(B411="",0,IF(VLOOKUP(B411,'登録データ（女）'!$A$3:$AT$2000,28,FALSE)=1,0,1))</f>
        <v>0</v>
      </c>
      <c r="X411" s="58">
        <f>IF(B411="",1,0)</f>
        <v>1</v>
      </c>
      <c r="Y411" s="58">
        <f>IF(C411="",1,0)</f>
        <v>1</v>
      </c>
      <c r="Z411" s="58">
        <f>IF(D411="",1,0)</f>
        <v>1</v>
      </c>
      <c r="AA411" s="58">
        <f>IF(E411="",1,0)</f>
        <v>1</v>
      </c>
      <c r="AB411" s="58">
        <f>IF(E412="",1,0)</f>
        <v>1</v>
      </c>
      <c r="AC411" s="58">
        <f>SUM(X411:AB411)</f>
        <v>5</v>
      </c>
      <c r="AD411" s="58">
        <f t="shared" ca="1" si="466"/>
        <v>0</v>
      </c>
      <c r="AE411" s="58">
        <f t="shared" si="479"/>
        <v>0</v>
      </c>
      <c r="AF411" s="58" t="str">
        <f>IF(G411="","0",VLOOKUP(G411,'登録データ（男）'!$V$4:$W$23,2,FALSE))</f>
        <v>0</v>
      </c>
      <c r="AG411" s="58" t="str">
        <f t="shared" si="467"/>
        <v>00</v>
      </c>
      <c r="AH411" s="58" t="str">
        <f>IF(G411="","0",IF(OR(RIGHT(G411,1)="m",RIGHT(G411,1)="H",RIGHT(G411,1)="W",RIGHT(G411,1)="C",RIGHT(G411,1)=")"),1,2))</f>
        <v>0</v>
      </c>
      <c r="AI411" s="58" t="str">
        <f t="shared" si="468"/>
        <v>000000</v>
      </c>
      <c r="AJ411" s="58" t="str">
        <f t="shared" ca="1" si="478"/>
        <v/>
      </c>
      <c r="AK411" s="58">
        <f t="shared" si="475"/>
        <v>0</v>
      </c>
      <c r="AL411" s="58" t="str">
        <f>IF(G411="","0",VALUE(VLOOKUP(G411,'登録データ（男）'!$V$4:$X$23,3,FALSE)))</f>
        <v>0</v>
      </c>
      <c r="AM411" s="58">
        <f t="shared" si="469"/>
        <v>0</v>
      </c>
      <c r="AN411" s="58">
        <f t="shared" si="476"/>
        <v>0</v>
      </c>
      <c r="AO411" s="58" t="str">
        <f ca="1">IF(OFFSET(B411,-MOD(ROW(B411),3),0)&lt;&gt;"",IF(RIGHT(G411,1)=")",VALUE(VLOOKUP(OFFSET(B411,-MOD(ROW(B411),3),0),'登録データ（女）'!B411,8,FALSE)),"0"),"0")</f>
        <v>0</v>
      </c>
      <c r="AP411" s="58">
        <f t="shared" ca="1" si="470"/>
        <v>0</v>
      </c>
      <c r="AQ411" s="58" t="str">
        <f t="shared" ref="AQ411" si="488">IF(AR411="","",RANK(AR411,$AR$18:$AR$467,1))</f>
        <v/>
      </c>
      <c r="AR411" s="58" t="str">
        <f>IF(R411="","",B411)</f>
        <v/>
      </c>
      <c r="AS411" s="58" t="str">
        <f t="shared" ref="AS411" si="489">IF(AT411="","",RANK(AT411,$AT$18:$AT$467,1))</f>
        <v/>
      </c>
      <c r="AT411" s="58" t="str">
        <f>IF(S411="","",B411)</f>
        <v/>
      </c>
      <c r="AU411" s="58" t="str">
        <f t="shared" ref="AU411" si="490">IF(AV411="","",RANK(AV411,$AV$18:$AV$467,1))</f>
        <v/>
      </c>
      <c r="AV411" s="58" t="str">
        <f>IF(OR(G411="七種競技",G412="七種競技",G413="七種競技"),B411,"")</f>
        <v/>
      </c>
      <c r="AW411" s="58"/>
      <c r="AX411" s="58">
        <f>B411</f>
        <v>0</v>
      </c>
      <c r="BE411" s="58" t="str">
        <f>IF(B411="","",VLOOKUP(B411,'登録データ（女）'!$A$3:$L$402,8))</f>
        <v/>
      </c>
      <c r="BF411" s="58" t="str">
        <f>IF(B411="","",VLOOKUP(B411,'登録データ（女）'!$A$3:$L$402,11))</f>
        <v/>
      </c>
      <c r="BG411" s="58" t="str">
        <f t="shared" si="477"/>
        <v/>
      </c>
      <c r="BI411" s="58">
        <f t="shared" si="474"/>
        <v>0</v>
      </c>
    </row>
    <row r="412" spans="1:61" ht="18.75" customHeight="1">
      <c r="A412" s="250"/>
      <c r="B412" s="433"/>
      <c r="C412" s="291"/>
      <c r="D412" s="291"/>
      <c r="E412" s="169"/>
      <c r="F412" s="58" t="s">
        <v>122</v>
      </c>
      <c r="G412" s="104"/>
      <c r="H412" s="17"/>
      <c r="I412" s="101"/>
      <c r="J412" s="107" t="str">
        <f t="shared" si="483"/>
        <v/>
      </c>
      <c r="K412" s="106"/>
      <c r="L412" s="107" t="str">
        <f t="shared" si="484"/>
        <v/>
      </c>
      <c r="M412" s="101"/>
      <c r="N412" s="101"/>
      <c r="O412" s="275"/>
      <c r="P412" s="276"/>
      <c r="Q412" s="276"/>
      <c r="R412" s="260"/>
      <c r="S412" s="297"/>
      <c r="V412" s="60"/>
      <c r="W412" s="58"/>
      <c r="X412" s="58"/>
      <c r="Y412" s="58"/>
      <c r="Z412" s="58"/>
      <c r="AA412" s="58"/>
      <c r="AB412" s="58"/>
      <c r="AC412" s="58"/>
      <c r="AD412" s="58">
        <f t="shared" ca="1" si="466"/>
        <v>0</v>
      </c>
      <c r="AE412" s="58">
        <f t="shared" si="479"/>
        <v>0</v>
      </c>
      <c r="AF412" s="58" t="str">
        <f>IF(G412="","0",VLOOKUP(G412,'登録データ（男）'!$V$4:$W$23,2,FALSE))</f>
        <v>0</v>
      </c>
      <c r="AG412" s="58" t="str">
        <f t="shared" si="467"/>
        <v>00</v>
      </c>
      <c r="AH412" s="58" t="str">
        <f>IF(G412="","0",IF(OR(RIGHT(G412,1)="m",RIGHT(G412,1)="H",RIGHT(G412,1)="W",RIGHT(G412,1)="C"),1,2))</f>
        <v>0</v>
      </c>
      <c r="AI412" s="58" t="str">
        <f t="shared" si="468"/>
        <v>000000</v>
      </c>
      <c r="AJ412" s="58" t="str">
        <f t="shared" ca="1" si="478"/>
        <v/>
      </c>
      <c r="AK412" s="58">
        <f t="shared" si="475"/>
        <v>0</v>
      </c>
      <c r="AL412" s="58" t="str">
        <f>IF(G412="","0",VALUE(VLOOKUP(G412,'登録データ（男）'!$V$4:$X$23,3,FALSE)))</f>
        <v>0</v>
      </c>
      <c r="AM412" s="58">
        <f t="shared" si="469"/>
        <v>0</v>
      </c>
      <c r="AN412" s="58">
        <f t="shared" si="476"/>
        <v>0</v>
      </c>
      <c r="AO412" s="58" t="str">
        <f ca="1">IF(OFFSET(B412,-MOD(ROW(B412),3),0)&lt;&gt;"",IF(RIGHT(G412,1)=")",VALUE(VLOOKUP(OFFSET(B412,-MOD(ROW(B412),3),0),'登録データ（女）'!B412,8,FALSE)),"0"),"0")</f>
        <v>0</v>
      </c>
      <c r="AP412" s="58">
        <f t="shared" ca="1" si="470"/>
        <v>0</v>
      </c>
      <c r="AQ412" s="58"/>
      <c r="AR412" s="58"/>
      <c r="AS412" s="58"/>
      <c r="AT412" s="58"/>
      <c r="AU412" s="58"/>
      <c r="AV412" s="58"/>
      <c r="AW412" s="58"/>
      <c r="AX412" s="58"/>
      <c r="BE412" s="58" t="str">
        <f>IF(B412="","",VLOOKUP(B412,'登録データ（女）'!$A$3:$L$402,8))</f>
        <v/>
      </c>
      <c r="BF412" s="58" t="str">
        <f>IF(B412="","",VLOOKUP(B412,'登録データ（女）'!$A$3:$L$402,11))</f>
        <v/>
      </c>
      <c r="BG412" s="58" t="str">
        <f t="shared" si="477"/>
        <v/>
      </c>
      <c r="BI412" s="58">
        <f t="shared" si="474"/>
        <v>0</v>
      </c>
    </row>
    <row r="413" spans="1:61" ht="18" customHeight="1" thickBot="1">
      <c r="A413" s="258"/>
      <c r="B413" s="434"/>
      <c r="C413" s="292"/>
      <c r="D413" s="292"/>
      <c r="E413" s="82" t="s">
        <v>461</v>
      </c>
      <c r="F413" s="78" t="s">
        <v>123</v>
      </c>
      <c r="G413" s="105"/>
      <c r="H413" s="175"/>
      <c r="I413" s="100"/>
      <c r="J413" s="64" t="str">
        <f t="shared" si="483"/>
        <v/>
      </c>
      <c r="K413" s="100"/>
      <c r="L413" s="64" t="str">
        <f t="shared" si="484"/>
        <v/>
      </c>
      <c r="M413" s="100"/>
      <c r="N413" s="100"/>
      <c r="O413" s="429"/>
      <c r="P413" s="430"/>
      <c r="Q413" s="431"/>
      <c r="R413" s="261"/>
      <c r="S413" s="298"/>
      <c r="V413" s="60"/>
      <c r="W413" s="58"/>
      <c r="X413" s="58"/>
      <c r="Y413" s="58"/>
      <c r="Z413" s="58"/>
      <c r="AA413" s="58"/>
      <c r="AB413" s="58"/>
      <c r="AC413" s="58"/>
      <c r="AD413" s="58">
        <f t="shared" ca="1" si="466"/>
        <v>0</v>
      </c>
      <c r="AE413" s="58">
        <f t="shared" si="479"/>
        <v>0</v>
      </c>
      <c r="AF413" s="58" t="str">
        <f>IF(G413="","0",VLOOKUP(G413,'登録データ（男）'!$V$4:$W$23,2,FALSE))</f>
        <v>0</v>
      </c>
      <c r="AG413" s="58" t="str">
        <f t="shared" si="467"/>
        <v>00</v>
      </c>
      <c r="AH413" s="58" t="str">
        <f>IF(G413="","0",IF(OR(RIGHT(G413,1)="m",RIGHT(G413,1)="H",RIGHT(G413,1)="W",RIGHT(G413,1)="C"),1,2))</f>
        <v>0</v>
      </c>
      <c r="AI413" s="58" t="str">
        <f t="shared" si="468"/>
        <v>000000</v>
      </c>
      <c r="AJ413" s="58" t="str">
        <f t="shared" ca="1" si="478"/>
        <v/>
      </c>
      <c r="AK413" s="58">
        <f t="shared" si="475"/>
        <v>0</v>
      </c>
      <c r="AL413" s="58" t="str">
        <f>IF(G413="","0",VALUE(VLOOKUP(G413,'登録データ（男）'!$V$4:$X$23,3,FALSE)))</f>
        <v>0</v>
      </c>
      <c r="AM413" s="58">
        <f t="shared" si="469"/>
        <v>0</v>
      </c>
      <c r="AN413" s="58">
        <f t="shared" si="476"/>
        <v>0</v>
      </c>
      <c r="AO413" s="58" t="str">
        <f ca="1">IF(OFFSET(B413,-MOD(ROW(B413),3),0)&lt;&gt;"",IF(RIGHT(G413,1)=")",VALUE(VLOOKUP(OFFSET(B413,-MOD(ROW(B413),3),0),'登録データ（女）'!B413,8,FALSE)),"0"),"0")</f>
        <v>0</v>
      </c>
      <c r="AP413" s="58">
        <f t="shared" ca="1" si="470"/>
        <v>0</v>
      </c>
      <c r="AQ413" s="58"/>
      <c r="AR413" s="58"/>
      <c r="AS413" s="58"/>
      <c r="AT413" s="58"/>
      <c r="AU413" s="58"/>
      <c r="AV413" s="58"/>
      <c r="AW413" s="58"/>
      <c r="AX413" s="58"/>
      <c r="BE413" s="58" t="str">
        <f>IF(B413="","",VLOOKUP(B413,'登録データ（女）'!$A$3:$L$402,8))</f>
        <v/>
      </c>
      <c r="BF413" s="58" t="str">
        <f>IF(B413="","",VLOOKUP(B413,'登録データ（女）'!$A$3:$L$402,11))</f>
        <v/>
      </c>
      <c r="BG413" s="58" t="str">
        <f t="shared" si="477"/>
        <v/>
      </c>
      <c r="BI413" s="58">
        <f t="shared" si="474"/>
        <v>0</v>
      </c>
    </row>
    <row r="414" spans="1:61" ht="18" customHeight="1" thickTop="1">
      <c r="A414" s="257">
        <v>133</v>
      </c>
      <c r="B414" s="432"/>
      <c r="C414" s="290" t="str">
        <f>IF(B414="","",VLOOKUP(B414,'登録データ（女）'!$A$3:$X$2000,2,FALSE))</f>
        <v/>
      </c>
      <c r="D414" s="290" t="str">
        <f>IF(B414="","",VLOOKUP(B414,'登録データ（女）'!$A$3:$X$2000,3,FALSE))</f>
        <v/>
      </c>
      <c r="E414" s="74" t="str">
        <f>IF(B414="","",VLOOKUP(B414,'登録データ（女）'!$A$3:$X$2000,7,FALSE))</f>
        <v/>
      </c>
      <c r="F414" s="72" t="s">
        <v>121</v>
      </c>
      <c r="G414" s="104"/>
      <c r="H414" s="17"/>
      <c r="I414" s="106"/>
      <c r="J414" s="107" t="str">
        <f t="shared" si="483"/>
        <v/>
      </c>
      <c r="K414" s="106"/>
      <c r="L414" s="107" t="str">
        <f t="shared" si="484"/>
        <v/>
      </c>
      <c r="M414" s="106"/>
      <c r="N414" s="106"/>
      <c r="O414" s="247"/>
      <c r="P414" s="248"/>
      <c r="Q414" s="248"/>
      <c r="R414" s="259"/>
      <c r="S414" s="296"/>
      <c r="V414" s="60"/>
      <c r="W414" s="58">
        <f>IF(B414="",0,IF(VLOOKUP(B414,'登録データ（女）'!$A$3:$AT$2000,28,FALSE)=1,0,1))</f>
        <v>0</v>
      </c>
      <c r="X414" s="58">
        <f>IF(B414="",1,0)</f>
        <v>1</v>
      </c>
      <c r="Y414" s="58">
        <f>IF(C414="",1,0)</f>
        <v>1</v>
      </c>
      <c r="Z414" s="58">
        <f>IF(D414="",1,0)</f>
        <v>1</v>
      </c>
      <c r="AA414" s="58">
        <f>IF(E414="",1,0)</f>
        <v>1</v>
      </c>
      <c r="AB414" s="58">
        <f>IF(E415="",1,0)</f>
        <v>1</v>
      </c>
      <c r="AC414" s="58">
        <f>SUM(X414:AB414)</f>
        <v>5</v>
      </c>
      <c r="AD414" s="58">
        <f t="shared" ca="1" si="466"/>
        <v>0</v>
      </c>
      <c r="AE414" s="58">
        <f t="shared" si="479"/>
        <v>0</v>
      </c>
      <c r="AF414" s="58" t="str">
        <f>IF(G414="","0",VLOOKUP(G414,'登録データ（男）'!$V$4:$W$23,2,FALSE))</f>
        <v>0</v>
      </c>
      <c r="AG414" s="58" t="str">
        <f t="shared" si="467"/>
        <v>00</v>
      </c>
      <c r="AH414" s="58" t="str">
        <f>IF(G414="","0",IF(OR(RIGHT(G414,1)="m",RIGHT(G414,1)="H",RIGHT(G414,1)="W",RIGHT(G414,1)="C",RIGHT(G414,1)=")"),1,2))</f>
        <v>0</v>
      </c>
      <c r="AI414" s="58" t="str">
        <f t="shared" si="468"/>
        <v>000000</v>
      </c>
      <c r="AJ414" s="58" t="str">
        <f t="shared" ca="1" si="478"/>
        <v/>
      </c>
      <c r="AK414" s="58">
        <f t="shared" si="475"/>
        <v>0</v>
      </c>
      <c r="AL414" s="58" t="str">
        <f>IF(G414="","0",VALUE(VLOOKUP(G414,'登録データ（男）'!$V$4:$X$23,3,FALSE)))</f>
        <v>0</v>
      </c>
      <c r="AM414" s="58">
        <f t="shared" si="469"/>
        <v>0</v>
      </c>
      <c r="AN414" s="58">
        <f t="shared" si="476"/>
        <v>0</v>
      </c>
      <c r="AO414" s="58" t="str">
        <f ca="1">IF(OFFSET(B414,-MOD(ROW(B414),3),0)&lt;&gt;"",IF(RIGHT(G414,1)=")",VALUE(VLOOKUP(OFFSET(B414,-MOD(ROW(B414),3),0),'登録データ（女）'!B414,8,FALSE)),"0"),"0")</f>
        <v>0</v>
      </c>
      <c r="AP414" s="58">
        <f t="shared" ca="1" si="470"/>
        <v>0</v>
      </c>
      <c r="AQ414" s="58" t="str">
        <f t="shared" ref="AQ414" si="491">IF(AR414="","",RANK(AR414,$AR$18:$AR$467,1))</f>
        <v/>
      </c>
      <c r="AR414" s="58" t="str">
        <f>IF(R414="","",B414)</f>
        <v/>
      </c>
      <c r="AS414" s="58" t="str">
        <f t="shared" ref="AS414" si="492">IF(AT414="","",RANK(AT414,$AT$18:$AT$467,1))</f>
        <v/>
      </c>
      <c r="AT414" s="58" t="str">
        <f>IF(S414="","",B414)</f>
        <v/>
      </c>
      <c r="AU414" s="58" t="str">
        <f t="shared" ref="AU414" si="493">IF(AV414="","",RANK(AV414,$AV$18:$AV$467,1))</f>
        <v/>
      </c>
      <c r="AV414" s="58" t="str">
        <f>IF(OR(G414="七種競技",G415="七種競技",G416="七種競技"),B414,"")</f>
        <v/>
      </c>
      <c r="AW414" s="58"/>
      <c r="AX414" s="58">
        <f>B414</f>
        <v>0</v>
      </c>
      <c r="BE414" s="58" t="str">
        <f>IF(B414="","",VLOOKUP(B414,'登録データ（女）'!$A$3:$L$402,8))</f>
        <v/>
      </c>
      <c r="BF414" s="58" t="str">
        <f>IF(B414="","",VLOOKUP(B414,'登録データ（女）'!$A$3:$L$402,11))</f>
        <v/>
      </c>
      <c r="BG414" s="58" t="str">
        <f t="shared" si="477"/>
        <v/>
      </c>
      <c r="BI414" s="58">
        <f t="shared" si="474"/>
        <v>0</v>
      </c>
    </row>
    <row r="415" spans="1:61" ht="18.75" customHeight="1">
      <c r="A415" s="250"/>
      <c r="B415" s="433"/>
      <c r="C415" s="291"/>
      <c r="D415" s="291"/>
      <c r="E415" s="169"/>
      <c r="F415" s="58" t="s">
        <v>122</v>
      </c>
      <c r="G415" s="104"/>
      <c r="H415" s="17"/>
      <c r="I415" s="101"/>
      <c r="J415" s="107" t="str">
        <f t="shared" si="483"/>
        <v/>
      </c>
      <c r="K415" s="106"/>
      <c r="L415" s="107" t="str">
        <f t="shared" si="484"/>
        <v/>
      </c>
      <c r="M415" s="101"/>
      <c r="N415" s="101"/>
      <c r="O415" s="275"/>
      <c r="P415" s="276"/>
      <c r="Q415" s="276"/>
      <c r="R415" s="260"/>
      <c r="S415" s="297"/>
      <c r="V415" s="60"/>
      <c r="W415" s="58"/>
      <c r="X415" s="58"/>
      <c r="Y415" s="58"/>
      <c r="Z415" s="58"/>
      <c r="AA415" s="58"/>
      <c r="AB415" s="58"/>
      <c r="AC415" s="58"/>
      <c r="AD415" s="58">
        <f t="shared" ca="1" si="466"/>
        <v>0</v>
      </c>
      <c r="AE415" s="58">
        <f t="shared" si="479"/>
        <v>0</v>
      </c>
      <c r="AF415" s="58" t="str">
        <f>IF(G415="","0",VLOOKUP(G415,'登録データ（男）'!$V$4:$W$23,2,FALSE))</f>
        <v>0</v>
      </c>
      <c r="AG415" s="58" t="str">
        <f t="shared" si="467"/>
        <v>00</v>
      </c>
      <c r="AH415" s="58" t="str">
        <f>IF(G415="","0",IF(OR(RIGHT(G415,1)="m",RIGHT(G415,1)="H",RIGHT(G415,1)="W",RIGHT(G415,1)="C"),1,2))</f>
        <v>0</v>
      </c>
      <c r="AI415" s="58" t="str">
        <f t="shared" si="468"/>
        <v>000000</v>
      </c>
      <c r="AJ415" s="58" t="str">
        <f t="shared" ca="1" si="478"/>
        <v/>
      </c>
      <c r="AK415" s="58">
        <f t="shared" si="475"/>
        <v>0</v>
      </c>
      <c r="AL415" s="58" t="str">
        <f>IF(G415="","0",VALUE(VLOOKUP(G415,'登録データ（男）'!$V$4:$X$23,3,FALSE)))</f>
        <v>0</v>
      </c>
      <c r="AM415" s="58">
        <f t="shared" si="469"/>
        <v>0</v>
      </c>
      <c r="AN415" s="58">
        <f t="shared" si="476"/>
        <v>0</v>
      </c>
      <c r="AO415" s="58" t="str">
        <f ca="1">IF(OFFSET(B415,-MOD(ROW(B415),3),0)&lt;&gt;"",IF(RIGHT(G415,1)=")",VALUE(VLOOKUP(OFFSET(B415,-MOD(ROW(B415),3),0),'登録データ（女）'!B415,8,FALSE)),"0"),"0")</f>
        <v>0</v>
      </c>
      <c r="AP415" s="58">
        <f t="shared" ca="1" si="470"/>
        <v>0</v>
      </c>
      <c r="AQ415" s="58"/>
      <c r="AR415" s="58"/>
      <c r="AS415" s="58"/>
      <c r="AT415" s="58"/>
      <c r="AU415" s="58"/>
      <c r="AV415" s="58"/>
      <c r="AW415" s="58"/>
      <c r="AX415" s="58"/>
      <c r="BE415" s="58" t="str">
        <f>IF(B415="","",VLOOKUP(B415,'登録データ（女）'!$A$3:$L$402,8))</f>
        <v/>
      </c>
      <c r="BF415" s="58" t="str">
        <f>IF(B415="","",VLOOKUP(B415,'登録データ（女）'!$A$3:$L$402,11))</f>
        <v/>
      </c>
      <c r="BG415" s="58" t="str">
        <f t="shared" si="477"/>
        <v/>
      </c>
      <c r="BI415" s="58">
        <f t="shared" si="474"/>
        <v>0</v>
      </c>
    </row>
    <row r="416" spans="1:61" ht="18" customHeight="1" thickBot="1">
      <c r="A416" s="258"/>
      <c r="B416" s="434"/>
      <c r="C416" s="292"/>
      <c r="D416" s="292"/>
      <c r="E416" s="82" t="s">
        <v>461</v>
      </c>
      <c r="F416" s="78" t="s">
        <v>123</v>
      </c>
      <c r="G416" s="105"/>
      <c r="H416" s="175"/>
      <c r="I416" s="100"/>
      <c r="J416" s="64" t="str">
        <f t="shared" si="483"/>
        <v/>
      </c>
      <c r="K416" s="100"/>
      <c r="L416" s="64" t="str">
        <f t="shared" si="484"/>
        <v/>
      </c>
      <c r="M416" s="100"/>
      <c r="N416" s="100"/>
      <c r="O416" s="429"/>
      <c r="P416" s="430"/>
      <c r="Q416" s="431"/>
      <c r="R416" s="261"/>
      <c r="S416" s="298"/>
      <c r="V416" s="60"/>
      <c r="W416" s="58"/>
      <c r="X416" s="58"/>
      <c r="Y416" s="58"/>
      <c r="Z416" s="58"/>
      <c r="AA416" s="58"/>
      <c r="AB416" s="58"/>
      <c r="AC416" s="58"/>
      <c r="AD416" s="58">
        <f t="shared" ca="1" si="466"/>
        <v>0</v>
      </c>
      <c r="AE416" s="58">
        <f t="shared" si="479"/>
        <v>0</v>
      </c>
      <c r="AF416" s="58" t="str">
        <f>IF(G416="","0",VLOOKUP(G416,'登録データ（男）'!$V$4:$W$23,2,FALSE))</f>
        <v>0</v>
      </c>
      <c r="AG416" s="58" t="str">
        <f t="shared" si="467"/>
        <v>00</v>
      </c>
      <c r="AH416" s="58" t="str">
        <f>IF(G416="","0",IF(OR(RIGHT(G416,1)="m",RIGHT(G416,1)="H",RIGHT(G416,1)="W",RIGHT(G416,1)="C"),1,2))</f>
        <v>0</v>
      </c>
      <c r="AI416" s="58" t="str">
        <f t="shared" si="468"/>
        <v>000000</v>
      </c>
      <c r="AJ416" s="58" t="str">
        <f t="shared" ca="1" si="478"/>
        <v/>
      </c>
      <c r="AK416" s="58">
        <f t="shared" si="475"/>
        <v>0</v>
      </c>
      <c r="AL416" s="58" t="str">
        <f>IF(G416="","0",VALUE(VLOOKUP(G416,'登録データ（男）'!$V$4:$X$23,3,FALSE)))</f>
        <v>0</v>
      </c>
      <c r="AM416" s="58">
        <f t="shared" si="469"/>
        <v>0</v>
      </c>
      <c r="AN416" s="58">
        <f t="shared" si="476"/>
        <v>0</v>
      </c>
      <c r="AO416" s="58" t="str">
        <f ca="1">IF(OFFSET(B416,-MOD(ROW(B416),3),0)&lt;&gt;"",IF(RIGHT(G416,1)=")",VALUE(VLOOKUP(OFFSET(B416,-MOD(ROW(B416),3),0),'登録データ（女）'!B416,8,FALSE)),"0"),"0")</f>
        <v>0</v>
      </c>
      <c r="AP416" s="58">
        <f t="shared" ca="1" si="470"/>
        <v>0</v>
      </c>
      <c r="AQ416" s="58"/>
      <c r="AR416" s="58"/>
      <c r="AS416" s="58"/>
      <c r="AT416" s="58"/>
      <c r="AU416" s="58"/>
      <c r="AV416" s="58"/>
      <c r="AW416" s="58"/>
      <c r="AX416" s="58"/>
      <c r="BE416" s="58" t="str">
        <f>IF(B416="","",VLOOKUP(B416,'登録データ（女）'!$A$3:$L$402,8))</f>
        <v/>
      </c>
      <c r="BF416" s="58" t="str">
        <f>IF(B416="","",VLOOKUP(B416,'登録データ（女）'!$A$3:$L$402,11))</f>
        <v/>
      </c>
      <c r="BG416" s="58" t="str">
        <f t="shared" si="477"/>
        <v/>
      </c>
      <c r="BI416" s="58">
        <f t="shared" si="474"/>
        <v>0</v>
      </c>
    </row>
    <row r="417" spans="1:61" ht="18.75" customHeight="1" thickTop="1">
      <c r="A417" s="257">
        <v>134</v>
      </c>
      <c r="B417" s="432"/>
      <c r="C417" s="290" t="str">
        <f>IF(B417="","",VLOOKUP(B417,'登録データ（女）'!$A$3:$X$2000,2,FALSE))</f>
        <v/>
      </c>
      <c r="D417" s="290" t="str">
        <f>IF(B417="","",VLOOKUP(B417,'登録データ（女）'!$A$3:$X$2000,3,FALSE))</f>
        <v/>
      </c>
      <c r="E417" s="74" t="str">
        <f>IF(B417="","",VLOOKUP(B417,'登録データ（女）'!$A$3:$X$2000,7,FALSE))</f>
        <v/>
      </c>
      <c r="F417" s="72" t="s">
        <v>121</v>
      </c>
      <c r="G417" s="104"/>
      <c r="H417" s="17"/>
      <c r="I417" s="106"/>
      <c r="J417" s="107" t="str">
        <f t="shared" si="483"/>
        <v/>
      </c>
      <c r="K417" s="106"/>
      <c r="L417" s="107" t="str">
        <f t="shared" si="484"/>
        <v/>
      </c>
      <c r="M417" s="106"/>
      <c r="N417" s="106"/>
      <c r="O417" s="247"/>
      <c r="P417" s="248"/>
      <c r="Q417" s="248"/>
      <c r="R417" s="259"/>
      <c r="S417" s="296"/>
      <c r="V417" s="60"/>
      <c r="W417" s="58">
        <f>IF(B417="",0,IF(VLOOKUP(B417,'登録データ（女）'!$A$3:$AT$2000,28,FALSE)=1,0,1))</f>
        <v>0</v>
      </c>
      <c r="X417" s="58">
        <f>IF(B417="",1,0)</f>
        <v>1</v>
      </c>
      <c r="Y417" s="58">
        <f>IF(C417="",1,0)</f>
        <v>1</v>
      </c>
      <c r="Z417" s="58">
        <f>IF(D417="",1,0)</f>
        <v>1</v>
      </c>
      <c r="AA417" s="58">
        <f>IF(E417="",1,0)</f>
        <v>1</v>
      </c>
      <c r="AB417" s="58">
        <f>IF(E418="",1,0)</f>
        <v>1</v>
      </c>
      <c r="AC417" s="58">
        <f>SUM(X417:AB417)</f>
        <v>5</v>
      </c>
      <c r="AD417" s="58">
        <f t="shared" ca="1" si="466"/>
        <v>0</v>
      </c>
      <c r="AE417" s="58">
        <f t="shared" si="479"/>
        <v>0</v>
      </c>
      <c r="AF417" s="58" t="str">
        <f>IF(G417="","0",VLOOKUP(G417,'登録データ（男）'!$V$4:$W$23,2,FALSE))</f>
        <v>0</v>
      </c>
      <c r="AG417" s="58" t="str">
        <f t="shared" si="467"/>
        <v>00</v>
      </c>
      <c r="AH417" s="58" t="str">
        <f>IF(G417="","0",IF(OR(RIGHT(G417,1)="m",RIGHT(G417,1)="H",RIGHT(G417,1)="W",RIGHT(G417,1)="C",RIGHT(G417,1)=")"),1,2))</f>
        <v>0</v>
      </c>
      <c r="AI417" s="58" t="str">
        <f t="shared" si="468"/>
        <v>000000</v>
      </c>
      <c r="AJ417" s="58" t="str">
        <f t="shared" ca="1" si="478"/>
        <v/>
      </c>
      <c r="AK417" s="58">
        <f t="shared" si="475"/>
        <v>0</v>
      </c>
      <c r="AL417" s="58" t="str">
        <f>IF(G417="","0",VALUE(VLOOKUP(G417,'登録データ（男）'!$V$4:$X$23,3,FALSE)))</f>
        <v>0</v>
      </c>
      <c r="AM417" s="58">
        <f t="shared" si="469"/>
        <v>0</v>
      </c>
      <c r="AN417" s="58">
        <f t="shared" si="476"/>
        <v>0</v>
      </c>
      <c r="AO417" s="58" t="str">
        <f ca="1">IF(OFFSET(B417,-MOD(ROW(B417),3),0)&lt;&gt;"",IF(RIGHT(G417,1)=")",VALUE(VLOOKUP(OFFSET(B417,-MOD(ROW(B417),3),0),'登録データ（女）'!B417,8,FALSE)),"0"),"0")</f>
        <v>0</v>
      </c>
      <c r="AP417" s="58">
        <f t="shared" ca="1" si="470"/>
        <v>0</v>
      </c>
      <c r="AQ417" s="58" t="str">
        <f t="shared" ref="AQ417" si="494">IF(AR417="","",RANK(AR417,$AR$18:$AR$467,1))</f>
        <v/>
      </c>
      <c r="AR417" s="58" t="str">
        <f>IF(R417="","",B417)</f>
        <v/>
      </c>
      <c r="AS417" s="58" t="str">
        <f t="shared" ref="AS417" si="495">IF(AT417="","",RANK(AT417,$AT$18:$AT$467,1))</f>
        <v/>
      </c>
      <c r="AT417" s="58" t="str">
        <f>IF(S417="","",B417)</f>
        <v/>
      </c>
      <c r="AU417" s="58" t="str">
        <f t="shared" ref="AU417" si="496">IF(AV417="","",RANK(AV417,$AV$18:$AV$467,1))</f>
        <v/>
      </c>
      <c r="AV417" s="58" t="str">
        <f>IF(OR(G417="七種競技",G418="七種競技",G419="七種競技"),B417,"")</f>
        <v/>
      </c>
      <c r="AW417" s="58"/>
      <c r="AX417" s="58">
        <f>B417</f>
        <v>0</v>
      </c>
      <c r="BE417" s="58" t="str">
        <f>IF(B417="","",VLOOKUP(B417,'登録データ（女）'!$A$3:$L$402,8))</f>
        <v/>
      </c>
      <c r="BF417" s="58" t="str">
        <f>IF(B417="","",VLOOKUP(B417,'登録データ（女）'!$A$3:$L$402,11))</f>
        <v/>
      </c>
      <c r="BG417" s="58" t="str">
        <f t="shared" si="477"/>
        <v/>
      </c>
      <c r="BI417" s="58">
        <f t="shared" si="474"/>
        <v>0</v>
      </c>
    </row>
    <row r="418" spans="1:61" ht="18" customHeight="1">
      <c r="A418" s="250"/>
      <c r="B418" s="433"/>
      <c r="C418" s="291"/>
      <c r="D418" s="291"/>
      <c r="E418" s="169"/>
      <c r="F418" s="58" t="s">
        <v>122</v>
      </c>
      <c r="G418" s="104"/>
      <c r="H418" s="17"/>
      <c r="I418" s="101"/>
      <c r="J418" s="107" t="str">
        <f t="shared" si="483"/>
        <v/>
      </c>
      <c r="K418" s="106"/>
      <c r="L418" s="107" t="str">
        <f t="shared" si="484"/>
        <v/>
      </c>
      <c r="M418" s="101"/>
      <c r="N418" s="101"/>
      <c r="O418" s="275"/>
      <c r="P418" s="276"/>
      <c r="Q418" s="276"/>
      <c r="R418" s="260"/>
      <c r="S418" s="297"/>
      <c r="V418" s="60"/>
      <c r="W418" s="58"/>
      <c r="X418" s="58"/>
      <c r="Y418" s="58"/>
      <c r="Z418" s="58"/>
      <c r="AA418" s="58"/>
      <c r="AB418" s="58"/>
      <c r="AC418" s="58"/>
      <c r="AD418" s="58">
        <f t="shared" ca="1" si="466"/>
        <v>0</v>
      </c>
      <c r="AE418" s="58">
        <f t="shared" si="479"/>
        <v>0</v>
      </c>
      <c r="AF418" s="58" t="str">
        <f>IF(G418="","0",VLOOKUP(G418,'登録データ（男）'!$V$4:$W$23,2,FALSE))</f>
        <v>0</v>
      </c>
      <c r="AG418" s="58" t="str">
        <f t="shared" si="467"/>
        <v>00</v>
      </c>
      <c r="AH418" s="58" t="str">
        <f>IF(G418="","0",IF(OR(RIGHT(G418,1)="m",RIGHT(G418,1)="H",RIGHT(G418,1)="W",RIGHT(G418,1)="C"),1,2))</f>
        <v>0</v>
      </c>
      <c r="AI418" s="58" t="str">
        <f t="shared" si="468"/>
        <v>000000</v>
      </c>
      <c r="AJ418" s="58" t="str">
        <f t="shared" ca="1" si="478"/>
        <v/>
      </c>
      <c r="AK418" s="58">
        <f t="shared" si="475"/>
        <v>0</v>
      </c>
      <c r="AL418" s="58" t="str">
        <f>IF(G418="","0",VALUE(VLOOKUP(G418,'登録データ（男）'!$V$4:$X$23,3,FALSE)))</f>
        <v>0</v>
      </c>
      <c r="AM418" s="58">
        <f t="shared" si="469"/>
        <v>0</v>
      </c>
      <c r="AN418" s="58">
        <f t="shared" si="476"/>
        <v>0</v>
      </c>
      <c r="AO418" s="58" t="str">
        <f ca="1">IF(OFFSET(B418,-MOD(ROW(B418),3),0)&lt;&gt;"",IF(RIGHT(G418,1)=")",VALUE(VLOOKUP(OFFSET(B418,-MOD(ROW(B418),3),0),'登録データ（女）'!B418,8,FALSE)),"0"),"0")</f>
        <v>0</v>
      </c>
      <c r="AP418" s="58">
        <f t="shared" ca="1" si="470"/>
        <v>0</v>
      </c>
      <c r="AQ418" s="58"/>
      <c r="AR418" s="58"/>
      <c r="AS418" s="58"/>
      <c r="AT418" s="58"/>
      <c r="AU418" s="58"/>
      <c r="AV418" s="58"/>
      <c r="AW418" s="58"/>
      <c r="AX418" s="58"/>
      <c r="BE418" s="58" t="str">
        <f>IF(B418="","",VLOOKUP(B418,'登録データ（女）'!$A$3:$L$402,8))</f>
        <v/>
      </c>
      <c r="BF418" s="58" t="str">
        <f>IF(B418="","",VLOOKUP(B418,'登録データ（女）'!$A$3:$L$402,11))</f>
        <v/>
      </c>
      <c r="BG418" s="58" t="str">
        <f t="shared" si="477"/>
        <v/>
      </c>
      <c r="BI418" s="58">
        <f t="shared" si="474"/>
        <v>0</v>
      </c>
    </row>
    <row r="419" spans="1:61" ht="18.75" customHeight="1" thickBot="1">
      <c r="A419" s="258"/>
      <c r="B419" s="434"/>
      <c r="C419" s="292"/>
      <c r="D419" s="292"/>
      <c r="E419" s="82" t="s">
        <v>461</v>
      </c>
      <c r="F419" s="78" t="s">
        <v>123</v>
      </c>
      <c r="G419" s="105"/>
      <c r="H419" s="175"/>
      <c r="I419" s="100"/>
      <c r="J419" s="64" t="str">
        <f t="shared" si="483"/>
        <v/>
      </c>
      <c r="K419" s="100"/>
      <c r="L419" s="64" t="str">
        <f t="shared" si="484"/>
        <v/>
      </c>
      <c r="M419" s="100"/>
      <c r="N419" s="100"/>
      <c r="O419" s="429"/>
      <c r="P419" s="430"/>
      <c r="Q419" s="431"/>
      <c r="R419" s="261"/>
      <c r="S419" s="298"/>
      <c r="V419" s="60"/>
      <c r="W419" s="58"/>
      <c r="X419" s="58"/>
      <c r="Y419" s="58"/>
      <c r="Z419" s="58"/>
      <c r="AA419" s="58"/>
      <c r="AB419" s="58"/>
      <c r="AC419" s="58"/>
      <c r="AD419" s="58">
        <f t="shared" ca="1" si="466"/>
        <v>0</v>
      </c>
      <c r="AE419" s="58">
        <f t="shared" si="479"/>
        <v>0</v>
      </c>
      <c r="AF419" s="58" t="str">
        <f>IF(G419="","0",VLOOKUP(G419,'登録データ（男）'!$V$4:$W$23,2,FALSE))</f>
        <v>0</v>
      </c>
      <c r="AG419" s="58" t="str">
        <f t="shared" si="467"/>
        <v>00</v>
      </c>
      <c r="AH419" s="58" t="str">
        <f>IF(G419="","0",IF(OR(RIGHT(G419,1)="m",RIGHT(G419,1)="H",RIGHT(G419,1)="W",RIGHT(G419,1)="C"),1,2))</f>
        <v>0</v>
      </c>
      <c r="AI419" s="58" t="str">
        <f t="shared" si="468"/>
        <v>000000</v>
      </c>
      <c r="AJ419" s="58" t="str">
        <f t="shared" ca="1" si="478"/>
        <v/>
      </c>
      <c r="AK419" s="58">
        <f t="shared" si="475"/>
        <v>0</v>
      </c>
      <c r="AL419" s="58" t="str">
        <f>IF(G419="","0",VALUE(VLOOKUP(G419,'登録データ（男）'!$V$4:$X$23,3,FALSE)))</f>
        <v>0</v>
      </c>
      <c r="AM419" s="58">
        <f t="shared" si="469"/>
        <v>0</v>
      </c>
      <c r="AN419" s="58">
        <f t="shared" si="476"/>
        <v>0</v>
      </c>
      <c r="AO419" s="58" t="str">
        <f ca="1">IF(OFFSET(B419,-MOD(ROW(B419),3),0)&lt;&gt;"",IF(RIGHT(G419,1)=")",VALUE(VLOOKUP(OFFSET(B419,-MOD(ROW(B419),3),0),'登録データ（女）'!B419,8,FALSE)),"0"),"0")</f>
        <v>0</v>
      </c>
      <c r="AP419" s="58">
        <f t="shared" ca="1" si="470"/>
        <v>0</v>
      </c>
      <c r="AQ419" s="58"/>
      <c r="AR419" s="58"/>
      <c r="AS419" s="58"/>
      <c r="AT419" s="58"/>
      <c r="AU419" s="58"/>
      <c r="AV419" s="58"/>
      <c r="AW419" s="58"/>
      <c r="AX419" s="58"/>
      <c r="BE419" s="58" t="str">
        <f>IF(B419="","",VLOOKUP(B419,'登録データ（女）'!$A$3:$L$402,8))</f>
        <v/>
      </c>
      <c r="BF419" s="58" t="str">
        <f>IF(B419="","",VLOOKUP(B419,'登録データ（女）'!$A$3:$L$402,11))</f>
        <v/>
      </c>
      <c r="BG419" s="58" t="str">
        <f t="shared" si="477"/>
        <v/>
      </c>
      <c r="BI419" s="58">
        <f t="shared" si="474"/>
        <v>0</v>
      </c>
    </row>
    <row r="420" spans="1:61" ht="18" customHeight="1" thickTop="1">
      <c r="A420" s="257">
        <v>135</v>
      </c>
      <c r="B420" s="432"/>
      <c r="C420" s="290" t="str">
        <f>IF(B420="","",VLOOKUP(B420,'登録データ（女）'!$A$3:$X$2000,2,FALSE))</f>
        <v/>
      </c>
      <c r="D420" s="290" t="str">
        <f>IF(B420="","",VLOOKUP(B420,'登録データ（女）'!$A$3:$X$2000,3,FALSE))</f>
        <v/>
      </c>
      <c r="E420" s="74" t="str">
        <f>IF(B420="","",VLOOKUP(B420,'登録データ（女）'!$A$3:$X$2000,7,FALSE))</f>
        <v/>
      </c>
      <c r="F420" s="72" t="s">
        <v>121</v>
      </c>
      <c r="G420" s="104"/>
      <c r="H420" s="17"/>
      <c r="I420" s="106"/>
      <c r="J420" s="107" t="str">
        <f t="shared" si="483"/>
        <v/>
      </c>
      <c r="K420" s="106"/>
      <c r="L420" s="107" t="str">
        <f t="shared" si="484"/>
        <v/>
      </c>
      <c r="M420" s="106"/>
      <c r="N420" s="106"/>
      <c r="O420" s="247"/>
      <c r="P420" s="248"/>
      <c r="Q420" s="248"/>
      <c r="R420" s="259"/>
      <c r="S420" s="296"/>
      <c r="V420" s="60"/>
      <c r="W420" s="58">
        <f>IF(B420="",0,IF(VLOOKUP(B420,'登録データ（女）'!$A$3:$AT$2000,28,FALSE)=1,0,1))</f>
        <v>0</v>
      </c>
      <c r="X420" s="58">
        <f>IF(B420="",1,0)</f>
        <v>1</v>
      </c>
      <c r="Y420" s="58">
        <f>IF(C420="",1,0)</f>
        <v>1</v>
      </c>
      <c r="Z420" s="58">
        <f>IF(D420="",1,0)</f>
        <v>1</v>
      </c>
      <c r="AA420" s="58">
        <f>IF(E420="",1,0)</f>
        <v>1</v>
      </c>
      <c r="AB420" s="58">
        <f>IF(E421="",1,0)</f>
        <v>1</v>
      </c>
      <c r="AC420" s="58">
        <f>SUM(X420:AB420)</f>
        <v>5</v>
      </c>
      <c r="AD420" s="58">
        <f t="shared" ca="1" si="466"/>
        <v>0</v>
      </c>
      <c r="AE420" s="58">
        <f t="shared" si="479"/>
        <v>0</v>
      </c>
      <c r="AF420" s="58" t="str">
        <f>IF(G420="","0",VLOOKUP(G420,'登録データ（男）'!$V$4:$W$23,2,FALSE))</f>
        <v>0</v>
      </c>
      <c r="AG420" s="58" t="str">
        <f t="shared" si="467"/>
        <v>00</v>
      </c>
      <c r="AH420" s="58" t="str">
        <f>IF(G420="","0",IF(OR(RIGHT(G420,1)="m",RIGHT(G420,1)="H",RIGHT(G420,1)="W",RIGHT(G420,1)="C",RIGHT(G420,1)=")"),1,2))</f>
        <v>0</v>
      </c>
      <c r="AI420" s="58" t="str">
        <f t="shared" si="468"/>
        <v>000000</v>
      </c>
      <c r="AJ420" s="58" t="str">
        <f t="shared" ca="1" si="478"/>
        <v/>
      </c>
      <c r="AK420" s="58">
        <f t="shared" si="475"/>
        <v>0</v>
      </c>
      <c r="AL420" s="58" t="str">
        <f>IF(G420="","0",VALUE(VLOOKUP(G420,'登録データ（男）'!$V$4:$X$23,3,FALSE)))</f>
        <v>0</v>
      </c>
      <c r="AM420" s="58">
        <f t="shared" si="469"/>
        <v>0</v>
      </c>
      <c r="AN420" s="58">
        <f t="shared" si="476"/>
        <v>0</v>
      </c>
      <c r="AO420" s="58" t="str">
        <f ca="1">IF(OFFSET(B420,-MOD(ROW(B420),3),0)&lt;&gt;"",IF(RIGHT(G420,1)=")",VALUE(VLOOKUP(OFFSET(B420,-MOD(ROW(B420),3),0),'登録データ（女）'!B420,8,FALSE)),"0"),"0")</f>
        <v>0</v>
      </c>
      <c r="AP420" s="58">
        <f t="shared" ca="1" si="470"/>
        <v>0</v>
      </c>
      <c r="AQ420" s="58" t="str">
        <f t="shared" ref="AQ420" si="497">IF(AR420="","",RANK(AR420,$AR$18:$AR$467,1))</f>
        <v/>
      </c>
      <c r="AR420" s="58" t="str">
        <f>IF(R420="","",B420)</f>
        <v/>
      </c>
      <c r="AS420" s="58" t="str">
        <f t="shared" ref="AS420" si="498">IF(AT420="","",RANK(AT420,$AT$18:$AT$467,1))</f>
        <v/>
      </c>
      <c r="AT420" s="58" t="str">
        <f>IF(S420="","",B420)</f>
        <v/>
      </c>
      <c r="AU420" s="58" t="str">
        <f t="shared" ref="AU420" si="499">IF(AV420="","",RANK(AV420,$AV$18:$AV$467,1))</f>
        <v/>
      </c>
      <c r="AV420" s="58" t="str">
        <f>IF(OR(G420="七種競技",G421="七種競技",G422="七種競技"),B420,"")</f>
        <v/>
      </c>
      <c r="AW420" s="58"/>
      <c r="AX420" s="58">
        <f>B420</f>
        <v>0</v>
      </c>
      <c r="BE420" s="58" t="str">
        <f>IF(B420="","",VLOOKUP(B420,'登録データ（女）'!$A$3:$L$402,8))</f>
        <v/>
      </c>
      <c r="BF420" s="58" t="str">
        <f>IF(B420="","",VLOOKUP(B420,'登録データ（女）'!$A$3:$L$402,11))</f>
        <v/>
      </c>
      <c r="BG420" s="58" t="str">
        <f t="shared" si="477"/>
        <v/>
      </c>
      <c r="BI420" s="58">
        <f t="shared" si="474"/>
        <v>0</v>
      </c>
    </row>
    <row r="421" spans="1:61" ht="18.75" customHeight="1">
      <c r="A421" s="250"/>
      <c r="B421" s="433"/>
      <c r="C421" s="291"/>
      <c r="D421" s="291"/>
      <c r="E421" s="169"/>
      <c r="F421" s="58" t="s">
        <v>122</v>
      </c>
      <c r="G421" s="104"/>
      <c r="H421" s="17"/>
      <c r="I421" s="101"/>
      <c r="J421" s="107" t="str">
        <f t="shared" si="483"/>
        <v/>
      </c>
      <c r="K421" s="106"/>
      <c r="L421" s="107" t="str">
        <f t="shared" si="484"/>
        <v/>
      </c>
      <c r="M421" s="101"/>
      <c r="N421" s="101"/>
      <c r="O421" s="275"/>
      <c r="P421" s="276"/>
      <c r="Q421" s="276"/>
      <c r="R421" s="260"/>
      <c r="S421" s="297"/>
      <c r="V421" s="60"/>
      <c r="W421" s="58"/>
      <c r="X421" s="58"/>
      <c r="Y421" s="58"/>
      <c r="Z421" s="58"/>
      <c r="AA421" s="58"/>
      <c r="AB421" s="58"/>
      <c r="AC421" s="58"/>
      <c r="AD421" s="58">
        <f t="shared" ca="1" si="466"/>
        <v>0</v>
      </c>
      <c r="AE421" s="58">
        <f t="shared" si="479"/>
        <v>0</v>
      </c>
      <c r="AF421" s="58" t="str">
        <f>IF(G421="","0",VLOOKUP(G421,'登録データ（男）'!$V$4:$W$23,2,FALSE))</f>
        <v>0</v>
      </c>
      <c r="AG421" s="58" t="str">
        <f t="shared" si="467"/>
        <v>00</v>
      </c>
      <c r="AH421" s="58" t="str">
        <f>IF(G421="","0",IF(OR(RIGHT(G421,1)="m",RIGHT(G421,1)="H",RIGHT(G421,1)="W",RIGHT(G421,1)="C"),1,2))</f>
        <v>0</v>
      </c>
      <c r="AI421" s="58" t="str">
        <f t="shared" si="468"/>
        <v>000000</v>
      </c>
      <c r="AJ421" s="58" t="str">
        <f t="shared" ca="1" si="478"/>
        <v/>
      </c>
      <c r="AK421" s="58">
        <f t="shared" si="475"/>
        <v>0</v>
      </c>
      <c r="AL421" s="58" t="str">
        <f>IF(G421="","0",VALUE(VLOOKUP(G421,'登録データ（男）'!$V$4:$X$23,3,FALSE)))</f>
        <v>0</v>
      </c>
      <c r="AM421" s="58">
        <f t="shared" si="469"/>
        <v>0</v>
      </c>
      <c r="AN421" s="58">
        <f t="shared" si="476"/>
        <v>0</v>
      </c>
      <c r="AO421" s="58" t="str">
        <f ca="1">IF(OFFSET(B421,-MOD(ROW(B421),3),0)&lt;&gt;"",IF(RIGHT(G421,1)=")",VALUE(VLOOKUP(OFFSET(B421,-MOD(ROW(B421),3),0),'登録データ（女）'!B421,8,FALSE)),"0"),"0")</f>
        <v>0</v>
      </c>
      <c r="AP421" s="58">
        <f t="shared" ca="1" si="470"/>
        <v>0</v>
      </c>
      <c r="AQ421" s="58"/>
      <c r="AR421" s="58"/>
      <c r="AS421" s="58"/>
      <c r="AT421" s="58"/>
      <c r="AU421" s="58"/>
      <c r="AV421" s="58"/>
      <c r="AW421" s="58"/>
      <c r="AX421" s="58"/>
      <c r="BE421" s="58" t="str">
        <f>IF(B421="","",VLOOKUP(B421,'登録データ（女）'!$A$3:$L$402,8))</f>
        <v/>
      </c>
      <c r="BF421" s="58" t="str">
        <f>IF(B421="","",VLOOKUP(B421,'登録データ（女）'!$A$3:$L$402,11))</f>
        <v/>
      </c>
      <c r="BG421" s="58" t="str">
        <f t="shared" si="477"/>
        <v/>
      </c>
      <c r="BI421" s="58">
        <f t="shared" si="474"/>
        <v>0</v>
      </c>
    </row>
    <row r="422" spans="1:61" ht="18" customHeight="1" thickBot="1">
      <c r="A422" s="258"/>
      <c r="B422" s="434"/>
      <c r="C422" s="292"/>
      <c r="D422" s="292"/>
      <c r="E422" s="82" t="s">
        <v>461</v>
      </c>
      <c r="F422" s="78" t="s">
        <v>123</v>
      </c>
      <c r="G422" s="105"/>
      <c r="H422" s="175"/>
      <c r="I422" s="100"/>
      <c r="J422" s="64" t="str">
        <f t="shared" si="483"/>
        <v/>
      </c>
      <c r="K422" s="100"/>
      <c r="L422" s="64" t="str">
        <f t="shared" si="484"/>
        <v/>
      </c>
      <c r="M422" s="100"/>
      <c r="N422" s="100"/>
      <c r="O422" s="429"/>
      <c r="P422" s="430"/>
      <c r="Q422" s="431"/>
      <c r="R422" s="261"/>
      <c r="S422" s="298"/>
      <c r="V422" s="60"/>
      <c r="W422" s="58"/>
      <c r="X422" s="58"/>
      <c r="Y422" s="58"/>
      <c r="Z422" s="58"/>
      <c r="AA422" s="58"/>
      <c r="AB422" s="58"/>
      <c r="AC422" s="58"/>
      <c r="AD422" s="58">
        <f t="shared" ca="1" si="466"/>
        <v>0</v>
      </c>
      <c r="AE422" s="58">
        <f t="shared" si="479"/>
        <v>0</v>
      </c>
      <c r="AF422" s="58" t="str">
        <f>IF(G422="","0",VLOOKUP(G422,'登録データ（男）'!$V$4:$W$23,2,FALSE))</f>
        <v>0</v>
      </c>
      <c r="AG422" s="58" t="str">
        <f t="shared" si="467"/>
        <v>00</v>
      </c>
      <c r="AH422" s="58" t="str">
        <f>IF(G422="","0",IF(OR(RIGHT(G422,1)="m",RIGHT(G422,1)="H",RIGHT(G422,1)="W",RIGHT(G422,1)="C"),1,2))</f>
        <v>0</v>
      </c>
      <c r="AI422" s="58" t="str">
        <f t="shared" si="468"/>
        <v>000000</v>
      </c>
      <c r="AJ422" s="58" t="str">
        <f t="shared" ca="1" si="478"/>
        <v/>
      </c>
      <c r="AK422" s="58">
        <f t="shared" si="475"/>
        <v>0</v>
      </c>
      <c r="AL422" s="58" t="str">
        <f>IF(G422="","0",VALUE(VLOOKUP(G422,'登録データ（男）'!$V$4:$X$23,3,FALSE)))</f>
        <v>0</v>
      </c>
      <c r="AM422" s="58">
        <f t="shared" si="469"/>
        <v>0</v>
      </c>
      <c r="AN422" s="58">
        <f t="shared" si="476"/>
        <v>0</v>
      </c>
      <c r="AO422" s="58" t="str">
        <f ca="1">IF(OFFSET(B422,-MOD(ROW(B422),3),0)&lt;&gt;"",IF(RIGHT(G422,1)=")",VALUE(VLOOKUP(OFFSET(B422,-MOD(ROW(B422),3),0),'登録データ（女）'!B422,8,FALSE)),"0"),"0")</f>
        <v>0</v>
      </c>
      <c r="AP422" s="58">
        <f t="shared" ca="1" si="470"/>
        <v>0</v>
      </c>
      <c r="AQ422" s="58"/>
      <c r="AR422" s="58"/>
      <c r="AS422" s="58"/>
      <c r="AT422" s="58"/>
      <c r="AU422" s="58"/>
      <c r="AV422" s="58"/>
      <c r="AW422" s="58"/>
      <c r="AX422" s="58"/>
      <c r="BE422" s="58" t="str">
        <f>IF(B422="","",VLOOKUP(B422,'登録データ（女）'!$A$3:$L$402,8))</f>
        <v/>
      </c>
      <c r="BF422" s="58" t="str">
        <f>IF(B422="","",VLOOKUP(B422,'登録データ（女）'!$A$3:$L$402,11))</f>
        <v/>
      </c>
      <c r="BG422" s="58" t="str">
        <f t="shared" si="477"/>
        <v/>
      </c>
      <c r="BI422" s="58">
        <f t="shared" si="474"/>
        <v>0</v>
      </c>
    </row>
    <row r="423" spans="1:61" ht="18" customHeight="1" thickTop="1">
      <c r="A423" s="257">
        <v>136</v>
      </c>
      <c r="B423" s="432"/>
      <c r="C423" s="290" t="str">
        <f>IF(B423="","",VLOOKUP(B423,'登録データ（女）'!$A$3:$X$2000,2,FALSE))</f>
        <v/>
      </c>
      <c r="D423" s="290" t="str">
        <f>IF(B423="","",VLOOKUP(B423,'登録データ（女）'!$A$3:$X$2000,3,FALSE))</f>
        <v/>
      </c>
      <c r="E423" s="74" t="str">
        <f>IF(B423="","",VLOOKUP(B423,'登録データ（女）'!$A$3:$X$2000,7,FALSE))</f>
        <v/>
      </c>
      <c r="F423" s="72" t="s">
        <v>121</v>
      </c>
      <c r="G423" s="104"/>
      <c r="H423" s="17"/>
      <c r="I423" s="106"/>
      <c r="J423" s="107" t="str">
        <f t="shared" si="483"/>
        <v/>
      </c>
      <c r="K423" s="106"/>
      <c r="L423" s="107" t="str">
        <f t="shared" si="484"/>
        <v/>
      </c>
      <c r="M423" s="106"/>
      <c r="N423" s="106"/>
      <c r="O423" s="247"/>
      <c r="P423" s="248"/>
      <c r="Q423" s="248"/>
      <c r="R423" s="259"/>
      <c r="S423" s="296"/>
      <c r="V423" s="60"/>
      <c r="W423" s="58">
        <f>IF(B423="",0,IF(VLOOKUP(B423,'登録データ（女）'!$A$3:$AT$2000,28,FALSE)=1,0,1))</f>
        <v>0</v>
      </c>
      <c r="X423" s="58">
        <f>IF(B423="",1,0)</f>
        <v>1</v>
      </c>
      <c r="Y423" s="58">
        <f>IF(C423="",1,0)</f>
        <v>1</v>
      </c>
      <c r="Z423" s="58">
        <f>IF(D423="",1,0)</f>
        <v>1</v>
      </c>
      <c r="AA423" s="58">
        <f>IF(E423="",1,0)</f>
        <v>1</v>
      </c>
      <c r="AB423" s="58">
        <f>IF(E424="",1,0)</f>
        <v>1</v>
      </c>
      <c r="AC423" s="58">
        <f>SUM(X423:AB423)</f>
        <v>5</v>
      </c>
      <c r="AD423" s="58">
        <f t="shared" ca="1" si="466"/>
        <v>0</v>
      </c>
      <c r="AE423" s="58">
        <f t="shared" si="479"/>
        <v>0</v>
      </c>
      <c r="AF423" s="58" t="str">
        <f>IF(G423="","0",VLOOKUP(G423,'登録データ（男）'!$V$4:$W$23,2,FALSE))</f>
        <v>0</v>
      </c>
      <c r="AG423" s="58" t="str">
        <f t="shared" si="467"/>
        <v>00</v>
      </c>
      <c r="AH423" s="58" t="str">
        <f>IF(G423="","0",IF(OR(RIGHT(G423,1)="m",RIGHT(G423,1)="H",RIGHT(G423,1)="W",RIGHT(G423,1)="C",RIGHT(G423,1)=")"),1,2))</f>
        <v>0</v>
      </c>
      <c r="AI423" s="58" t="str">
        <f t="shared" si="468"/>
        <v>000000</v>
      </c>
      <c r="AJ423" s="58" t="str">
        <f t="shared" ca="1" si="478"/>
        <v/>
      </c>
      <c r="AK423" s="58">
        <f t="shared" si="475"/>
        <v>0</v>
      </c>
      <c r="AL423" s="58" t="str">
        <f>IF(G423="","0",VALUE(VLOOKUP(G423,'登録データ（男）'!$V$4:$X$23,3,FALSE)))</f>
        <v>0</v>
      </c>
      <c r="AM423" s="58">
        <f t="shared" si="469"/>
        <v>0</v>
      </c>
      <c r="AN423" s="58">
        <f t="shared" si="476"/>
        <v>0</v>
      </c>
      <c r="AO423" s="58" t="str">
        <f ca="1">IF(OFFSET(B423,-MOD(ROW(B423),3),0)&lt;&gt;"",IF(RIGHT(G423,1)=")",VALUE(VLOOKUP(OFFSET(B423,-MOD(ROW(B423),3),0),'登録データ（女）'!B423,8,FALSE)),"0"),"0")</f>
        <v>0</v>
      </c>
      <c r="AP423" s="58">
        <f t="shared" ca="1" si="470"/>
        <v>0</v>
      </c>
      <c r="AQ423" s="58" t="str">
        <f t="shared" ref="AQ423" si="500">IF(AR423="","",RANK(AR423,$AR$18:$AR$467,1))</f>
        <v/>
      </c>
      <c r="AR423" s="58" t="str">
        <f>IF(R423="","",B423)</f>
        <v/>
      </c>
      <c r="AS423" s="58" t="str">
        <f t="shared" ref="AS423" si="501">IF(AT423="","",RANK(AT423,$AT$18:$AT$467,1))</f>
        <v/>
      </c>
      <c r="AT423" s="58" t="str">
        <f>IF(S423="","",B423)</f>
        <v/>
      </c>
      <c r="AU423" s="58" t="str">
        <f t="shared" ref="AU423" si="502">IF(AV423="","",RANK(AV423,$AV$18:$AV$467,1))</f>
        <v/>
      </c>
      <c r="AV423" s="58" t="str">
        <f>IF(OR(G423="七種競技",G424="七種競技",G425="七種競技"),B423,"")</f>
        <v/>
      </c>
      <c r="AW423" s="58"/>
      <c r="AX423" s="58">
        <f>B423</f>
        <v>0</v>
      </c>
      <c r="BE423" s="58" t="str">
        <f>IF(B423="","",VLOOKUP(B423,'登録データ（女）'!$A$3:$L$402,8))</f>
        <v/>
      </c>
      <c r="BF423" s="58" t="str">
        <f>IF(B423="","",VLOOKUP(B423,'登録データ（女）'!$A$3:$L$402,11))</f>
        <v/>
      </c>
      <c r="BG423" s="58" t="str">
        <f t="shared" si="477"/>
        <v/>
      </c>
      <c r="BI423" s="58">
        <f t="shared" si="474"/>
        <v>0</v>
      </c>
    </row>
    <row r="424" spans="1:61" ht="18.75" customHeight="1">
      <c r="A424" s="250"/>
      <c r="B424" s="433"/>
      <c r="C424" s="291"/>
      <c r="D424" s="291"/>
      <c r="E424" s="169"/>
      <c r="F424" s="58" t="s">
        <v>122</v>
      </c>
      <c r="G424" s="104"/>
      <c r="H424" s="17"/>
      <c r="I424" s="101"/>
      <c r="J424" s="107" t="str">
        <f t="shared" si="483"/>
        <v/>
      </c>
      <c r="K424" s="106"/>
      <c r="L424" s="107" t="str">
        <f t="shared" si="484"/>
        <v/>
      </c>
      <c r="M424" s="101"/>
      <c r="N424" s="101"/>
      <c r="O424" s="275"/>
      <c r="P424" s="276"/>
      <c r="Q424" s="276"/>
      <c r="R424" s="260"/>
      <c r="S424" s="297"/>
      <c r="V424" s="60"/>
      <c r="W424" s="58"/>
      <c r="X424" s="58"/>
      <c r="Y424" s="58"/>
      <c r="Z424" s="58"/>
      <c r="AA424" s="58"/>
      <c r="AB424" s="58"/>
      <c r="AC424" s="58"/>
      <c r="AD424" s="58">
        <f t="shared" ca="1" si="466"/>
        <v>0</v>
      </c>
      <c r="AE424" s="58">
        <f t="shared" si="479"/>
        <v>0</v>
      </c>
      <c r="AF424" s="58" t="str">
        <f>IF(G424="","0",VLOOKUP(G424,'登録データ（男）'!$V$4:$W$23,2,FALSE))</f>
        <v>0</v>
      </c>
      <c r="AG424" s="58" t="str">
        <f t="shared" si="467"/>
        <v>00</v>
      </c>
      <c r="AH424" s="58" t="str">
        <f>IF(G424="","0",IF(OR(RIGHT(G424,1)="m",RIGHT(G424,1)="H",RIGHT(G424,1)="W",RIGHT(G424,1)="C"),1,2))</f>
        <v>0</v>
      </c>
      <c r="AI424" s="58" t="str">
        <f t="shared" si="468"/>
        <v>000000</v>
      </c>
      <c r="AJ424" s="58" t="str">
        <f t="shared" ca="1" si="478"/>
        <v/>
      </c>
      <c r="AK424" s="58">
        <f t="shared" si="475"/>
        <v>0</v>
      </c>
      <c r="AL424" s="58" t="str">
        <f>IF(G424="","0",VALUE(VLOOKUP(G424,'登録データ（男）'!$V$4:$X$23,3,FALSE)))</f>
        <v>0</v>
      </c>
      <c r="AM424" s="58">
        <f t="shared" si="469"/>
        <v>0</v>
      </c>
      <c r="AN424" s="58">
        <f t="shared" si="476"/>
        <v>0</v>
      </c>
      <c r="AO424" s="58" t="str">
        <f ca="1">IF(OFFSET(B424,-MOD(ROW(B424),3),0)&lt;&gt;"",IF(RIGHT(G424,1)=")",VALUE(VLOOKUP(OFFSET(B424,-MOD(ROW(B424),3),0),'登録データ（女）'!B424,8,FALSE)),"0"),"0")</f>
        <v>0</v>
      </c>
      <c r="AP424" s="58">
        <f t="shared" ca="1" si="470"/>
        <v>0</v>
      </c>
      <c r="AQ424" s="58"/>
      <c r="AR424" s="58"/>
      <c r="AS424" s="58"/>
      <c r="AT424" s="58"/>
      <c r="AU424" s="58"/>
      <c r="AV424" s="58"/>
      <c r="AW424" s="58"/>
      <c r="AX424" s="58"/>
      <c r="BE424" s="58" t="str">
        <f>IF(B424="","",VLOOKUP(B424,'登録データ（女）'!$A$3:$L$402,8))</f>
        <v/>
      </c>
      <c r="BF424" s="58" t="str">
        <f>IF(B424="","",VLOOKUP(B424,'登録データ（女）'!$A$3:$L$402,11))</f>
        <v/>
      </c>
      <c r="BG424" s="58" t="str">
        <f t="shared" si="477"/>
        <v/>
      </c>
      <c r="BI424" s="58">
        <f t="shared" si="474"/>
        <v>0</v>
      </c>
    </row>
    <row r="425" spans="1:61" ht="18" customHeight="1" thickBot="1">
      <c r="A425" s="258"/>
      <c r="B425" s="434"/>
      <c r="C425" s="292"/>
      <c r="D425" s="292"/>
      <c r="E425" s="82" t="s">
        <v>461</v>
      </c>
      <c r="F425" s="78" t="s">
        <v>123</v>
      </c>
      <c r="G425" s="105"/>
      <c r="H425" s="175"/>
      <c r="I425" s="100"/>
      <c r="J425" s="64" t="str">
        <f t="shared" si="483"/>
        <v/>
      </c>
      <c r="K425" s="100"/>
      <c r="L425" s="64" t="str">
        <f t="shared" si="484"/>
        <v/>
      </c>
      <c r="M425" s="100"/>
      <c r="N425" s="100"/>
      <c r="O425" s="429"/>
      <c r="P425" s="430"/>
      <c r="Q425" s="431"/>
      <c r="R425" s="261"/>
      <c r="S425" s="298"/>
      <c r="V425" s="60"/>
      <c r="W425" s="58"/>
      <c r="X425" s="58"/>
      <c r="Y425" s="58"/>
      <c r="Z425" s="58"/>
      <c r="AA425" s="58"/>
      <c r="AB425" s="58"/>
      <c r="AC425" s="58"/>
      <c r="AD425" s="58">
        <f t="shared" ca="1" si="466"/>
        <v>0</v>
      </c>
      <c r="AE425" s="58">
        <f t="shared" si="479"/>
        <v>0</v>
      </c>
      <c r="AF425" s="58" t="str">
        <f>IF(G425="","0",VLOOKUP(G425,'登録データ（男）'!$V$4:$W$23,2,FALSE))</f>
        <v>0</v>
      </c>
      <c r="AG425" s="58" t="str">
        <f t="shared" si="467"/>
        <v>00</v>
      </c>
      <c r="AH425" s="58" t="str">
        <f>IF(G425="","0",IF(OR(RIGHT(G425,1)="m",RIGHT(G425,1)="H",RIGHT(G425,1)="W",RIGHT(G425,1)="C"),1,2))</f>
        <v>0</v>
      </c>
      <c r="AI425" s="58" t="str">
        <f t="shared" si="468"/>
        <v>000000</v>
      </c>
      <c r="AJ425" s="58" t="str">
        <f t="shared" ca="1" si="478"/>
        <v/>
      </c>
      <c r="AK425" s="58">
        <f t="shared" si="475"/>
        <v>0</v>
      </c>
      <c r="AL425" s="58" t="str">
        <f>IF(G425="","0",VALUE(VLOOKUP(G425,'登録データ（男）'!$V$4:$X$23,3,FALSE)))</f>
        <v>0</v>
      </c>
      <c r="AM425" s="58">
        <f t="shared" si="469"/>
        <v>0</v>
      </c>
      <c r="AN425" s="58">
        <f t="shared" si="476"/>
        <v>0</v>
      </c>
      <c r="AO425" s="58" t="str">
        <f ca="1">IF(OFFSET(B425,-MOD(ROW(B425),3),0)&lt;&gt;"",IF(RIGHT(G425,1)=")",VALUE(VLOOKUP(OFFSET(B425,-MOD(ROW(B425),3),0),'登録データ（女）'!B425,8,FALSE)),"0"),"0")</f>
        <v>0</v>
      </c>
      <c r="AP425" s="58">
        <f t="shared" ca="1" si="470"/>
        <v>0</v>
      </c>
      <c r="AQ425" s="58"/>
      <c r="AR425" s="58"/>
      <c r="AS425" s="58"/>
      <c r="AT425" s="58"/>
      <c r="AU425" s="58"/>
      <c r="AV425" s="58"/>
      <c r="AW425" s="58"/>
      <c r="AX425" s="58"/>
      <c r="BE425" s="58" t="str">
        <f>IF(B425="","",VLOOKUP(B425,'登録データ（女）'!$A$3:$L$402,8))</f>
        <v/>
      </c>
      <c r="BF425" s="58" t="str">
        <f>IF(B425="","",VLOOKUP(B425,'登録データ（女）'!$A$3:$L$402,11))</f>
        <v/>
      </c>
      <c r="BG425" s="58" t="str">
        <f t="shared" si="477"/>
        <v/>
      </c>
      <c r="BI425" s="58">
        <f t="shared" si="474"/>
        <v>0</v>
      </c>
    </row>
    <row r="426" spans="1:61" ht="18" customHeight="1" thickTop="1">
      <c r="A426" s="257">
        <v>137</v>
      </c>
      <c r="B426" s="432"/>
      <c r="C426" s="290" t="str">
        <f>IF(B426="","",VLOOKUP(B426,'登録データ（女）'!$A$3:$X$2000,2,FALSE))</f>
        <v/>
      </c>
      <c r="D426" s="290" t="str">
        <f>IF(B426="","",VLOOKUP(B426,'登録データ（女）'!$A$3:$X$2000,3,FALSE))</f>
        <v/>
      </c>
      <c r="E426" s="74" t="str">
        <f>IF(B426="","",VLOOKUP(B426,'登録データ（女）'!$A$3:$X$2000,7,FALSE))</f>
        <v/>
      </c>
      <c r="F426" s="72" t="s">
        <v>121</v>
      </c>
      <c r="G426" s="104"/>
      <c r="H426" s="17"/>
      <c r="I426" s="106"/>
      <c r="J426" s="107" t="str">
        <f t="shared" si="483"/>
        <v/>
      </c>
      <c r="K426" s="106"/>
      <c r="L426" s="107" t="str">
        <f t="shared" si="484"/>
        <v/>
      </c>
      <c r="M426" s="106"/>
      <c r="N426" s="106"/>
      <c r="O426" s="247"/>
      <c r="P426" s="248"/>
      <c r="Q426" s="248"/>
      <c r="R426" s="259"/>
      <c r="S426" s="296"/>
      <c r="V426" s="60"/>
      <c r="W426" s="58">
        <f>IF(B426="",0,IF(VLOOKUP(B426,'登録データ（女）'!$A$3:$AT$2000,28,FALSE)=1,0,1))</f>
        <v>0</v>
      </c>
      <c r="X426" s="58">
        <f>IF(B426="",1,0)</f>
        <v>1</v>
      </c>
      <c r="Y426" s="58">
        <f>IF(C426="",1,0)</f>
        <v>1</v>
      </c>
      <c r="Z426" s="58">
        <f>IF(D426="",1,0)</f>
        <v>1</v>
      </c>
      <c r="AA426" s="58">
        <f>IF(E426="",1,0)</f>
        <v>1</v>
      </c>
      <c r="AB426" s="58">
        <f>IF(E427="",1,0)</f>
        <v>1</v>
      </c>
      <c r="AC426" s="58">
        <f>SUM(X426:AB426)</f>
        <v>5</v>
      </c>
      <c r="AD426" s="58">
        <f t="shared" ca="1" si="466"/>
        <v>0</v>
      </c>
      <c r="AE426" s="58">
        <f t="shared" si="479"/>
        <v>0</v>
      </c>
      <c r="AF426" s="58" t="str">
        <f>IF(G426="","0",VLOOKUP(G426,'登録データ（男）'!$V$4:$W$23,2,FALSE))</f>
        <v>0</v>
      </c>
      <c r="AG426" s="58" t="str">
        <f t="shared" si="467"/>
        <v>00</v>
      </c>
      <c r="AH426" s="58" t="str">
        <f>IF(G426="","0",IF(OR(RIGHT(G426,1)="m",RIGHT(G426,1)="H",RIGHT(G426,1)="W",RIGHT(G426,1)="C",RIGHT(G426,1)=")"),1,2))</f>
        <v>0</v>
      </c>
      <c r="AI426" s="58" t="str">
        <f t="shared" si="468"/>
        <v>000000</v>
      </c>
      <c r="AJ426" s="58" t="str">
        <f t="shared" ca="1" si="478"/>
        <v/>
      </c>
      <c r="AK426" s="58">
        <f t="shared" si="475"/>
        <v>0</v>
      </c>
      <c r="AL426" s="58" t="str">
        <f>IF(G426="","0",VALUE(VLOOKUP(G426,'登録データ（男）'!$V$4:$X$23,3,FALSE)))</f>
        <v>0</v>
      </c>
      <c r="AM426" s="58">
        <f t="shared" si="469"/>
        <v>0</v>
      </c>
      <c r="AN426" s="58">
        <f t="shared" si="476"/>
        <v>0</v>
      </c>
      <c r="AO426" s="58" t="str">
        <f ca="1">IF(OFFSET(B426,-MOD(ROW(B426),3),0)&lt;&gt;"",IF(RIGHT(G426,1)=")",VALUE(VLOOKUP(OFFSET(B426,-MOD(ROW(B426),3),0),'登録データ（女）'!B426,8,FALSE)),"0"),"0")</f>
        <v>0</v>
      </c>
      <c r="AP426" s="58">
        <f t="shared" ca="1" si="470"/>
        <v>0</v>
      </c>
      <c r="AQ426" s="58" t="str">
        <f t="shared" ref="AQ426" si="503">IF(AR426="","",RANK(AR426,$AR$18:$AR$467,1))</f>
        <v/>
      </c>
      <c r="AR426" s="58" t="str">
        <f>IF(R426="","",B426)</f>
        <v/>
      </c>
      <c r="AS426" s="58" t="str">
        <f t="shared" ref="AS426" si="504">IF(AT426="","",RANK(AT426,$AT$18:$AT$467,1))</f>
        <v/>
      </c>
      <c r="AT426" s="58" t="str">
        <f>IF(S426="","",B426)</f>
        <v/>
      </c>
      <c r="AU426" s="58" t="str">
        <f t="shared" ref="AU426" si="505">IF(AV426="","",RANK(AV426,$AV$18:$AV$467,1))</f>
        <v/>
      </c>
      <c r="AV426" s="58" t="str">
        <f>IF(OR(G426="七種競技",G427="七種競技",G428="七種競技"),B426,"")</f>
        <v/>
      </c>
      <c r="AW426" s="58"/>
      <c r="AX426" s="58">
        <f>B426</f>
        <v>0</v>
      </c>
      <c r="BE426" s="58" t="str">
        <f>IF(B426="","",VLOOKUP(B426,'登録データ（女）'!$A$3:$L$402,8))</f>
        <v/>
      </c>
      <c r="BF426" s="58" t="str">
        <f>IF(B426="","",VLOOKUP(B426,'登録データ（女）'!$A$3:$L$402,11))</f>
        <v/>
      </c>
      <c r="BG426" s="58" t="str">
        <f t="shared" si="477"/>
        <v/>
      </c>
      <c r="BI426" s="58">
        <f t="shared" si="474"/>
        <v>0</v>
      </c>
    </row>
    <row r="427" spans="1:61" ht="18.75" customHeight="1">
      <c r="A427" s="250"/>
      <c r="B427" s="433"/>
      <c r="C427" s="291"/>
      <c r="D427" s="291"/>
      <c r="E427" s="169"/>
      <c r="F427" s="58" t="s">
        <v>122</v>
      </c>
      <c r="G427" s="104"/>
      <c r="H427" s="17"/>
      <c r="I427" s="101"/>
      <c r="J427" s="107" t="str">
        <f t="shared" si="483"/>
        <v/>
      </c>
      <c r="K427" s="106"/>
      <c r="L427" s="107" t="str">
        <f t="shared" si="484"/>
        <v/>
      </c>
      <c r="M427" s="101"/>
      <c r="N427" s="101"/>
      <c r="O427" s="275"/>
      <c r="P427" s="276"/>
      <c r="Q427" s="276"/>
      <c r="R427" s="260"/>
      <c r="S427" s="297"/>
      <c r="V427" s="60"/>
      <c r="W427" s="58"/>
      <c r="X427" s="58"/>
      <c r="Y427" s="58"/>
      <c r="Z427" s="58"/>
      <c r="AA427" s="58"/>
      <c r="AB427" s="58"/>
      <c r="AC427" s="58"/>
      <c r="AD427" s="58">
        <f t="shared" ca="1" si="466"/>
        <v>0</v>
      </c>
      <c r="AE427" s="58">
        <f t="shared" si="479"/>
        <v>0</v>
      </c>
      <c r="AF427" s="58" t="str">
        <f>IF(G427="","0",VLOOKUP(G427,'登録データ（男）'!$V$4:$W$23,2,FALSE))</f>
        <v>0</v>
      </c>
      <c r="AG427" s="58" t="str">
        <f t="shared" si="467"/>
        <v>00</v>
      </c>
      <c r="AH427" s="58" t="str">
        <f>IF(G427="","0",IF(OR(RIGHT(G427,1)="m",RIGHT(G427,1)="H",RIGHT(G427,1)="W",RIGHT(G427,1)="C"),1,2))</f>
        <v>0</v>
      </c>
      <c r="AI427" s="58" t="str">
        <f t="shared" si="468"/>
        <v>000000</v>
      </c>
      <c r="AJ427" s="58" t="str">
        <f t="shared" ca="1" si="478"/>
        <v/>
      </c>
      <c r="AK427" s="58">
        <f t="shared" si="475"/>
        <v>0</v>
      </c>
      <c r="AL427" s="58" t="str">
        <f>IF(G427="","0",VALUE(VLOOKUP(G427,'登録データ（男）'!$V$4:$X$23,3,FALSE)))</f>
        <v>0</v>
      </c>
      <c r="AM427" s="58">
        <f t="shared" si="469"/>
        <v>0</v>
      </c>
      <c r="AN427" s="58">
        <f t="shared" si="476"/>
        <v>0</v>
      </c>
      <c r="AO427" s="58" t="str">
        <f ca="1">IF(OFFSET(B427,-MOD(ROW(B427),3),0)&lt;&gt;"",IF(RIGHT(G427,1)=")",VALUE(VLOOKUP(OFFSET(B427,-MOD(ROW(B427),3),0),'登録データ（女）'!B427,8,FALSE)),"0"),"0")</f>
        <v>0</v>
      </c>
      <c r="AP427" s="58">
        <f t="shared" ca="1" si="470"/>
        <v>0</v>
      </c>
      <c r="AQ427" s="58"/>
      <c r="AR427" s="58"/>
      <c r="AS427" s="58"/>
      <c r="AT427" s="58"/>
      <c r="AU427" s="58"/>
      <c r="AV427" s="58"/>
      <c r="AW427" s="58"/>
      <c r="AX427" s="58"/>
      <c r="BE427" s="58" t="str">
        <f>IF(B427="","",VLOOKUP(B427,'登録データ（女）'!$A$3:$L$402,8))</f>
        <v/>
      </c>
      <c r="BF427" s="58" t="str">
        <f>IF(B427="","",VLOOKUP(B427,'登録データ（女）'!$A$3:$L$402,11))</f>
        <v/>
      </c>
      <c r="BG427" s="58" t="str">
        <f t="shared" si="477"/>
        <v/>
      </c>
      <c r="BI427" s="58">
        <f t="shared" si="474"/>
        <v>0</v>
      </c>
    </row>
    <row r="428" spans="1:61" ht="18" customHeight="1" thickBot="1">
      <c r="A428" s="258"/>
      <c r="B428" s="434"/>
      <c r="C428" s="292"/>
      <c r="D428" s="292"/>
      <c r="E428" s="82" t="s">
        <v>461</v>
      </c>
      <c r="F428" s="78" t="s">
        <v>123</v>
      </c>
      <c r="G428" s="105"/>
      <c r="H428" s="175"/>
      <c r="I428" s="100"/>
      <c r="J428" s="64" t="str">
        <f t="shared" si="483"/>
        <v/>
      </c>
      <c r="K428" s="100"/>
      <c r="L428" s="64" t="str">
        <f t="shared" si="484"/>
        <v/>
      </c>
      <c r="M428" s="100"/>
      <c r="N428" s="100"/>
      <c r="O428" s="429"/>
      <c r="P428" s="430"/>
      <c r="Q428" s="431"/>
      <c r="R428" s="261"/>
      <c r="S428" s="298"/>
      <c r="V428" s="60"/>
      <c r="W428" s="58"/>
      <c r="X428" s="58"/>
      <c r="Y428" s="58"/>
      <c r="Z428" s="58"/>
      <c r="AA428" s="58"/>
      <c r="AB428" s="58"/>
      <c r="AC428" s="58"/>
      <c r="AD428" s="58">
        <f t="shared" ca="1" si="466"/>
        <v>0</v>
      </c>
      <c r="AE428" s="58">
        <f t="shared" si="479"/>
        <v>0</v>
      </c>
      <c r="AF428" s="58" t="str">
        <f>IF(G428="","0",VLOOKUP(G428,'登録データ（男）'!$V$4:$W$23,2,FALSE))</f>
        <v>0</v>
      </c>
      <c r="AG428" s="58" t="str">
        <f t="shared" si="467"/>
        <v>00</v>
      </c>
      <c r="AH428" s="58" t="str">
        <f>IF(G428="","0",IF(OR(RIGHT(G428,1)="m",RIGHT(G428,1)="H",RIGHT(G428,1)="W",RIGHT(G428,1)="C"),1,2))</f>
        <v>0</v>
      </c>
      <c r="AI428" s="58" t="str">
        <f t="shared" si="468"/>
        <v>000000</v>
      </c>
      <c r="AJ428" s="58" t="str">
        <f t="shared" ca="1" si="478"/>
        <v/>
      </c>
      <c r="AK428" s="58">
        <f t="shared" si="475"/>
        <v>0</v>
      </c>
      <c r="AL428" s="58" t="str">
        <f>IF(G428="","0",VALUE(VLOOKUP(G428,'登録データ（男）'!$V$4:$X$23,3,FALSE)))</f>
        <v>0</v>
      </c>
      <c r="AM428" s="58">
        <f t="shared" si="469"/>
        <v>0</v>
      </c>
      <c r="AN428" s="58">
        <f t="shared" si="476"/>
        <v>0</v>
      </c>
      <c r="AO428" s="58" t="str">
        <f ca="1">IF(OFFSET(B428,-MOD(ROW(B428),3),0)&lt;&gt;"",IF(RIGHT(G428,1)=")",VALUE(VLOOKUP(OFFSET(B428,-MOD(ROW(B428),3),0),'登録データ（女）'!B428,8,FALSE)),"0"),"0")</f>
        <v>0</v>
      </c>
      <c r="AP428" s="58">
        <f t="shared" ca="1" si="470"/>
        <v>0</v>
      </c>
      <c r="AQ428" s="58"/>
      <c r="AR428" s="58"/>
      <c r="AS428" s="58"/>
      <c r="AT428" s="58"/>
      <c r="AU428" s="58"/>
      <c r="AV428" s="58"/>
      <c r="AW428" s="58"/>
      <c r="AX428" s="58"/>
      <c r="BE428" s="58" t="str">
        <f>IF(B428="","",VLOOKUP(B428,'登録データ（女）'!$A$3:$L$402,8))</f>
        <v/>
      </c>
      <c r="BF428" s="58" t="str">
        <f>IF(B428="","",VLOOKUP(B428,'登録データ（女）'!$A$3:$L$402,11))</f>
        <v/>
      </c>
      <c r="BG428" s="58" t="str">
        <f t="shared" si="477"/>
        <v/>
      </c>
      <c r="BI428" s="58">
        <f t="shared" si="474"/>
        <v>0</v>
      </c>
    </row>
    <row r="429" spans="1:61" ht="18" customHeight="1" thickTop="1">
      <c r="A429" s="257">
        <v>138</v>
      </c>
      <c r="B429" s="432"/>
      <c r="C429" s="290" t="str">
        <f>IF(B429="","",VLOOKUP(B429,'登録データ（女）'!$A$3:$X$2000,2,FALSE))</f>
        <v/>
      </c>
      <c r="D429" s="290" t="str">
        <f>IF(B429="","",VLOOKUP(B429,'登録データ（女）'!$A$3:$X$2000,3,FALSE))</f>
        <v/>
      </c>
      <c r="E429" s="74" t="str">
        <f>IF(B429="","",VLOOKUP(B429,'登録データ（女）'!$A$3:$X$2000,7,FALSE))</f>
        <v/>
      </c>
      <c r="F429" s="72" t="s">
        <v>121</v>
      </c>
      <c r="G429" s="104"/>
      <c r="H429" s="17"/>
      <c r="I429" s="106"/>
      <c r="J429" s="107" t="str">
        <f t="shared" si="483"/>
        <v/>
      </c>
      <c r="K429" s="106"/>
      <c r="L429" s="107" t="str">
        <f t="shared" si="484"/>
        <v/>
      </c>
      <c r="M429" s="106"/>
      <c r="N429" s="106"/>
      <c r="O429" s="247"/>
      <c r="P429" s="248"/>
      <c r="Q429" s="248"/>
      <c r="R429" s="259"/>
      <c r="S429" s="296"/>
      <c r="V429" s="60"/>
      <c r="W429" s="58">
        <f>IF(B429="",0,IF(VLOOKUP(B429,'登録データ（女）'!$A$3:$AT$2000,28,FALSE)=1,0,1))</f>
        <v>0</v>
      </c>
      <c r="X429" s="58">
        <f>IF(B429="",1,0)</f>
        <v>1</v>
      </c>
      <c r="Y429" s="58">
        <f>IF(C429="",1,0)</f>
        <v>1</v>
      </c>
      <c r="Z429" s="58">
        <f>IF(D429="",1,0)</f>
        <v>1</v>
      </c>
      <c r="AA429" s="58">
        <f>IF(E429="",1,0)</f>
        <v>1</v>
      </c>
      <c r="AB429" s="58">
        <f>IF(E430="",1,0)</f>
        <v>1</v>
      </c>
      <c r="AC429" s="58">
        <f>SUM(X429:AB429)</f>
        <v>5</v>
      </c>
      <c r="AD429" s="58">
        <f t="shared" ca="1" si="466"/>
        <v>0</v>
      </c>
      <c r="AE429" s="58">
        <f t="shared" si="479"/>
        <v>0</v>
      </c>
      <c r="AF429" s="58" t="str">
        <f>IF(G429="","0",VLOOKUP(G429,'登録データ（男）'!$V$4:$W$23,2,FALSE))</f>
        <v>0</v>
      </c>
      <c r="AG429" s="58" t="str">
        <f t="shared" si="467"/>
        <v>00</v>
      </c>
      <c r="AH429" s="58" t="str">
        <f>IF(G429="","0",IF(OR(RIGHT(G429,1)="m",RIGHT(G429,1)="H",RIGHT(G429,1)="W",RIGHT(G429,1)="C",RIGHT(G429,1)=")"),1,2))</f>
        <v>0</v>
      </c>
      <c r="AI429" s="58" t="str">
        <f t="shared" si="468"/>
        <v>000000</v>
      </c>
      <c r="AJ429" s="58" t="str">
        <f t="shared" ca="1" si="478"/>
        <v/>
      </c>
      <c r="AK429" s="58">
        <f t="shared" si="475"/>
        <v>0</v>
      </c>
      <c r="AL429" s="58" t="str">
        <f>IF(G429="","0",VALUE(VLOOKUP(G429,'登録データ（男）'!$V$4:$X$23,3,FALSE)))</f>
        <v>0</v>
      </c>
      <c r="AM429" s="58">
        <f t="shared" si="469"/>
        <v>0</v>
      </c>
      <c r="AN429" s="58">
        <f t="shared" si="476"/>
        <v>0</v>
      </c>
      <c r="AO429" s="58" t="str">
        <f ca="1">IF(OFFSET(B429,-MOD(ROW(B429),3),0)&lt;&gt;"",IF(RIGHT(G429,1)=")",VALUE(VLOOKUP(OFFSET(B429,-MOD(ROW(B429),3),0),'登録データ（女）'!B429,8,FALSE)),"0"),"0")</f>
        <v>0</v>
      </c>
      <c r="AP429" s="58">
        <f t="shared" ca="1" si="470"/>
        <v>0</v>
      </c>
      <c r="AQ429" s="58" t="str">
        <f t="shared" ref="AQ429" si="506">IF(AR429="","",RANK(AR429,$AR$18:$AR$467,1))</f>
        <v/>
      </c>
      <c r="AR429" s="58" t="str">
        <f>IF(R429="","",B429)</f>
        <v/>
      </c>
      <c r="AS429" s="58" t="str">
        <f t="shared" ref="AS429" si="507">IF(AT429="","",RANK(AT429,$AT$18:$AT$467,1))</f>
        <v/>
      </c>
      <c r="AT429" s="58" t="str">
        <f>IF(S429="","",B429)</f>
        <v/>
      </c>
      <c r="AU429" s="58" t="str">
        <f t="shared" ref="AU429" si="508">IF(AV429="","",RANK(AV429,$AV$18:$AV$467,1))</f>
        <v/>
      </c>
      <c r="AV429" s="58" t="str">
        <f>IF(OR(G429="七種競技",G430="七種競技",G431="七種競技"),B429,"")</f>
        <v/>
      </c>
      <c r="AW429" s="58"/>
      <c r="AX429" s="58">
        <f>B429</f>
        <v>0</v>
      </c>
      <c r="BE429" s="58" t="str">
        <f>IF(B429="","",VLOOKUP(B429,'登録データ（女）'!$A$3:$L$402,8))</f>
        <v/>
      </c>
      <c r="BF429" s="58" t="str">
        <f>IF(B429="","",VLOOKUP(B429,'登録データ（女）'!$A$3:$L$402,11))</f>
        <v/>
      </c>
      <c r="BG429" s="58" t="str">
        <f t="shared" si="477"/>
        <v/>
      </c>
      <c r="BI429" s="58">
        <f t="shared" si="474"/>
        <v>0</v>
      </c>
    </row>
    <row r="430" spans="1:61" ht="18.75" customHeight="1">
      <c r="A430" s="250"/>
      <c r="B430" s="433"/>
      <c r="C430" s="291"/>
      <c r="D430" s="291"/>
      <c r="E430" s="169"/>
      <c r="F430" s="58" t="s">
        <v>122</v>
      </c>
      <c r="G430" s="104"/>
      <c r="H430" s="17"/>
      <c r="I430" s="101"/>
      <c r="J430" s="107" t="str">
        <f t="shared" si="483"/>
        <v/>
      </c>
      <c r="K430" s="106"/>
      <c r="L430" s="107" t="str">
        <f t="shared" si="484"/>
        <v/>
      </c>
      <c r="M430" s="101"/>
      <c r="N430" s="101"/>
      <c r="O430" s="275"/>
      <c r="P430" s="276"/>
      <c r="Q430" s="276"/>
      <c r="R430" s="260"/>
      <c r="S430" s="297"/>
      <c r="V430" s="60"/>
      <c r="W430" s="58"/>
      <c r="X430" s="58"/>
      <c r="Y430" s="58"/>
      <c r="Z430" s="58"/>
      <c r="AA430" s="58"/>
      <c r="AB430" s="58"/>
      <c r="AC430" s="58"/>
      <c r="AD430" s="58">
        <f t="shared" ca="1" si="466"/>
        <v>0</v>
      </c>
      <c r="AE430" s="58">
        <f t="shared" si="479"/>
        <v>0</v>
      </c>
      <c r="AF430" s="58" t="str">
        <f>IF(G430="","0",VLOOKUP(G430,'登録データ（男）'!$V$4:$W$23,2,FALSE))</f>
        <v>0</v>
      </c>
      <c r="AG430" s="58" t="str">
        <f t="shared" si="467"/>
        <v>00</v>
      </c>
      <c r="AH430" s="58" t="str">
        <f>IF(G430="","0",IF(OR(RIGHT(G430,1)="m",RIGHT(G430,1)="H",RIGHT(G430,1)="W",RIGHT(G430,1)="C"),1,2))</f>
        <v>0</v>
      </c>
      <c r="AI430" s="58" t="str">
        <f t="shared" si="468"/>
        <v>000000</v>
      </c>
      <c r="AJ430" s="58" t="str">
        <f t="shared" ca="1" si="478"/>
        <v/>
      </c>
      <c r="AK430" s="58">
        <f t="shared" si="475"/>
        <v>0</v>
      </c>
      <c r="AL430" s="58" t="str">
        <f>IF(G430="","0",VALUE(VLOOKUP(G430,'登録データ（男）'!$V$4:$X$23,3,FALSE)))</f>
        <v>0</v>
      </c>
      <c r="AM430" s="58">
        <f t="shared" si="469"/>
        <v>0</v>
      </c>
      <c r="AN430" s="58">
        <f t="shared" si="476"/>
        <v>0</v>
      </c>
      <c r="AO430" s="58" t="str">
        <f ca="1">IF(OFFSET(B430,-MOD(ROW(B430),3),0)&lt;&gt;"",IF(RIGHT(G430,1)=")",VALUE(VLOOKUP(OFFSET(B430,-MOD(ROW(B430),3),0),'登録データ（女）'!B430,8,FALSE)),"0"),"0")</f>
        <v>0</v>
      </c>
      <c r="AP430" s="58">
        <f t="shared" ca="1" si="470"/>
        <v>0</v>
      </c>
      <c r="AQ430" s="58"/>
      <c r="AR430" s="58"/>
      <c r="AS430" s="58"/>
      <c r="AT430" s="58"/>
      <c r="AU430" s="58"/>
      <c r="AV430" s="58"/>
      <c r="AW430" s="58"/>
      <c r="AX430" s="58"/>
      <c r="BE430" s="58" t="str">
        <f>IF(B430="","",VLOOKUP(B430,'登録データ（女）'!$A$3:$L$402,8))</f>
        <v/>
      </c>
      <c r="BF430" s="58" t="str">
        <f>IF(B430="","",VLOOKUP(B430,'登録データ（女）'!$A$3:$L$402,11))</f>
        <v/>
      </c>
      <c r="BG430" s="58" t="str">
        <f t="shared" si="477"/>
        <v/>
      </c>
      <c r="BI430" s="58">
        <f t="shared" si="474"/>
        <v>0</v>
      </c>
    </row>
    <row r="431" spans="1:61" ht="18" customHeight="1" thickBot="1">
      <c r="A431" s="258"/>
      <c r="B431" s="434"/>
      <c r="C431" s="292"/>
      <c r="D431" s="292"/>
      <c r="E431" s="82" t="s">
        <v>461</v>
      </c>
      <c r="F431" s="78" t="s">
        <v>123</v>
      </c>
      <c r="G431" s="105"/>
      <c r="H431" s="175"/>
      <c r="I431" s="100"/>
      <c r="J431" s="64" t="str">
        <f t="shared" si="483"/>
        <v/>
      </c>
      <c r="K431" s="100"/>
      <c r="L431" s="64" t="str">
        <f t="shared" si="484"/>
        <v/>
      </c>
      <c r="M431" s="100"/>
      <c r="N431" s="100"/>
      <c r="O431" s="429"/>
      <c r="P431" s="430"/>
      <c r="Q431" s="431"/>
      <c r="R431" s="261"/>
      <c r="S431" s="298"/>
      <c r="V431" s="60"/>
      <c r="W431" s="58"/>
      <c r="X431" s="58"/>
      <c r="Y431" s="58"/>
      <c r="Z431" s="58"/>
      <c r="AA431" s="58"/>
      <c r="AB431" s="58"/>
      <c r="AC431" s="58"/>
      <c r="AD431" s="58">
        <f t="shared" ca="1" si="466"/>
        <v>0</v>
      </c>
      <c r="AE431" s="58">
        <f t="shared" si="479"/>
        <v>0</v>
      </c>
      <c r="AF431" s="58" t="str">
        <f>IF(G431="","0",VLOOKUP(G431,'登録データ（男）'!$V$4:$W$23,2,FALSE))</f>
        <v>0</v>
      </c>
      <c r="AG431" s="58" t="str">
        <f t="shared" si="467"/>
        <v>00</v>
      </c>
      <c r="AH431" s="58" t="str">
        <f>IF(G431="","0",IF(OR(RIGHT(G431,1)="m",RIGHT(G431,1)="H",RIGHT(G431,1)="W",RIGHT(G431,1)="C"),1,2))</f>
        <v>0</v>
      </c>
      <c r="AI431" s="58" t="str">
        <f t="shared" si="468"/>
        <v>000000</v>
      </c>
      <c r="AJ431" s="58" t="str">
        <f t="shared" ca="1" si="478"/>
        <v/>
      </c>
      <c r="AK431" s="58">
        <f t="shared" si="475"/>
        <v>0</v>
      </c>
      <c r="AL431" s="58" t="str">
        <f>IF(G431="","0",VALUE(VLOOKUP(G431,'登録データ（男）'!$V$4:$X$23,3,FALSE)))</f>
        <v>0</v>
      </c>
      <c r="AM431" s="58">
        <f t="shared" si="469"/>
        <v>0</v>
      </c>
      <c r="AN431" s="58">
        <f t="shared" si="476"/>
        <v>0</v>
      </c>
      <c r="AO431" s="58" t="str">
        <f ca="1">IF(OFFSET(B431,-MOD(ROW(B431),3),0)&lt;&gt;"",IF(RIGHT(G431,1)=")",VALUE(VLOOKUP(OFFSET(B431,-MOD(ROW(B431),3),0),'登録データ（女）'!B431,8,FALSE)),"0"),"0")</f>
        <v>0</v>
      </c>
      <c r="AP431" s="58">
        <f t="shared" ca="1" si="470"/>
        <v>0</v>
      </c>
      <c r="AQ431" s="58"/>
      <c r="AR431" s="58"/>
      <c r="AS431" s="58"/>
      <c r="AT431" s="58"/>
      <c r="AU431" s="58"/>
      <c r="AV431" s="58"/>
      <c r="AW431" s="58"/>
      <c r="AX431" s="58"/>
      <c r="BE431" s="58" t="str">
        <f>IF(B431="","",VLOOKUP(B431,'登録データ（女）'!$A$3:$L$402,8))</f>
        <v/>
      </c>
      <c r="BF431" s="58" t="str">
        <f>IF(B431="","",VLOOKUP(B431,'登録データ（女）'!$A$3:$L$402,11))</f>
        <v/>
      </c>
      <c r="BG431" s="58" t="str">
        <f t="shared" si="477"/>
        <v/>
      </c>
      <c r="BI431" s="58">
        <f t="shared" si="474"/>
        <v>0</v>
      </c>
    </row>
    <row r="432" spans="1:61" ht="18.75" customHeight="1" thickTop="1">
      <c r="A432" s="257">
        <v>139</v>
      </c>
      <c r="B432" s="432"/>
      <c r="C432" s="290" t="str">
        <f>IF(B432="","",VLOOKUP(B432,'登録データ（女）'!$A$3:$X$2000,2,FALSE))</f>
        <v/>
      </c>
      <c r="D432" s="290" t="str">
        <f>IF(B432="","",VLOOKUP(B432,'登録データ（女）'!$A$3:$X$2000,3,FALSE))</f>
        <v/>
      </c>
      <c r="E432" s="74" t="str">
        <f>IF(B432="","",VLOOKUP(B432,'登録データ（女）'!$A$3:$X$2000,7,FALSE))</f>
        <v/>
      </c>
      <c r="F432" s="72" t="s">
        <v>121</v>
      </c>
      <c r="G432" s="104"/>
      <c r="H432" s="17"/>
      <c r="I432" s="106"/>
      <c r="J432" s="107" t="str">
        <f t="shared" si="483"/>
        <v/>
      </c>
      <c r="K432" s="106"/>
      <c r="L432" s="107" t="str">
        <f t="shared" si="484"/>
        <v/>
      </c>
      <c r="M432" s="106"/>
      <c r="N432" s="106"/>
      <c r="O432" s="247"/>
      <c r="P432" s="248"/>
      <c r="Q432" s="248"/>
      <c r="R432" s="259"/>
      <c r="S432" s="296"/>
      <c r="V432" s="60"/>
      <c r="W432" s="58">
        <f>IF(B432="",0,IF(VLOOKUP(B432,'登録データ（女）'!$A$3:$AT$2000,28,FALSE)=1,0,1))</f>
        <v>0</v>
      </c>
      <c r="X432" s="58">
        <f>IF(B432="",1,0)</f>
        <v>1</v>
      </c>
      <c r="Y432" s="58">
        <f>IF(C432="",1,0)</f>
        <v>1</v>
      </c>
      <c r="Z432" s="58">
        <f>IF(D432="",1,0)</f>
        <v>1</v>
      </c>
      <c r="AA432" s="58">
        <f>IF(E432="",1,0)</f>
        <v>1</v>
      </c>
      <c r="AB432" s="58">
        <f>IF(E433="",1,0)</f>
        <v>1</v>
      </c>
      <c r="AC432" s="58">
        <f>SUM(X432:AB432)</f>
        <v>5</v>
      </c>
      <c r="AD432" s="58">
        <f t="shared" ca="1" si="466"/>
        <v>0</v>
      </c>
      <c r="AE432" s="58">
        <f t="shared" si="479"/>
        <v>0</v>
      </c>
      <c r="AF432" s="58" t="str">
        <f>IF(G432="","0",VLOOKUP(G432,'登録データ（男）'!$V$4:$W$23,2,FALSE))</f>
        <v>0</v>
      </c>
      <c r="AG432" s="58" t="str">
        <f t="shared" si="467"/>
        <v>00</v>
      </c>
      <c r="AH432" s="58" t="str">
        <f>IF(G432="","0",IF(OR(RIGHT(G432,1)="m",RIGHT(G432,1)="H",RIGHT(G432,1)="W",RIGHT(G432,1)="C",RIGHT(G432,1)=")"),1,2))</f>
        <v>0</v>
      </c>
      <c r="AI432" s="58" t="str">
        <f t="shared" si="468"/>
        <v>000000</v>
      </c>
      <c r="AJ432" s="58" t="str">
        <f t="shared" ca="1" si="478"/>
        <v/>
      </c>
      <c r="AK432" s="58">
        <f t="shared" si="475"/>
        <v>0</v>
      </c>
      <c r="AL432" s="58" t="str">
        <f>IF(G432="","0",VALUE(VLOOKUP(G432,'登録データ（男）'!$V$4:$X$23,3,FALSE)))</f>
        <v>0</v>
      </c>
      <c r="AM432" s="58">
        <f t="shared" si="469"/>
        <v>0</v>
      </c>
      <c r="AN432" s="58">
        <f t="shared" si="476"/>
        <v>0</v>
      </c>
      <c r="AO432" s="58" t="str">
        <f ca="1">IF(OFFSET(B432,-MOD(ROW(B432),3),0)&lt;&gt;"",IF(RIGHT(G432,1)=")",VALUE(VLOOKUP(OFFSET(B432,-MOD(ROW(B432),3),0),'登録データ（女）'!B432,8,FALSE)),"0"),"0")</f>
        <v>0</v>
      </c>
      <c r="AP432" s="58">
        <f t="shared" ca="1" si="470"/>
        <v>0</v>
      </c>
      <c r="AQ432" s="58" t="str">
        <f t="shared" ref="AQ432" si="509">IF(AR432="","",RANK(AR432,$AR$18:$AR$467,1))</f>
        <v/>
      </c>
      <c r="AR432" s="58" t="str">
        <f>IF(R432="","",B432)</f>
        <v/>
      </c>
      <c r="AS432" s="58" t="str">
        <f t="shared" ref="AS432" si="510">IF(AT432="","",RANK(AT432,$AT$18:$AT$467,1))</f>
        <v/>
      </c>
      <c r="AT432" s="58" t="str">
        <f>IF(S432="","",B432)</f>
        <v/>
      </c>
      <c r="AU432" s="58" t="str">
        <f t="shared" ref="AU432" si="511">IF(AV432="","",RANK(AV432,$AV$18:$AV$467,1))</f>
        <v/>
      </c>
      <c r="AV432" s="58" t="str">
        <f>IF(OR(G432="七種競技",G433="七種競技",G434="七種競技"),B432,"")</f>
        <v/>
      </c>
      <c r="AW432" s="58"/>
      <c r="AX432" s="58">
        <f>B432</f>
        <v>0</v>
      </c>
      <c r="BE432" s="58" t="str">
        <f>IF(B432="","",VLOOKUP(B432,'登録データ（女）'!$A$3:$L$402,8))</f>
        <v/>
      </c>
      <c r="BF432" s="58" t="str">
        <f>IF(B432="","",VLOOKUP(B432,'登録データ（女）'!$A$3:$L$402,11))</f>
        <v/>
      </c>
      <c r="BG432" s="58" t="str">
        <f t="shared" si="477"/>
        <v/>
      </c>
      <c r="BI432" s="58">
        <f t="shared" si="474"/>
        <v>0</v>
      </c>
    </row>
    <row r="433" spans="1:61" ht="18" customHeight="1">
      <c r="A433" s="250"/>
      <c r="B433" s="433"/>
      <c r="C433" s="291"/>
      <c r="D433" s="291"/>
      <c r="E433" s="169"/>
      <c r="F433" s="58" t="s">
        <v>122</v>
      </c>
      <c r="G433" s="104"/>
      <c r="H433" s="17"/>
      <c r="I433" s="101"/>
      <c r="J433" s="107" t="str">
        <f t="shared" si="483"/>
        <v/>
      </c>
      <c r="K433" s="106"/>
      <c r="L433" s="107" t="str">
        <f t="shared" si="484"/>
        <v/>
      </c>
      <c r="M433" s="101"/>
      <c r="N433" s="101"/>
      <c r="O433" s="275"/>
      <c r="P433" s="276"/>
      <c r="Q433" s="276"/>
      <c r="R433" s="260"/>
      <c r="S433" s="297"/>
      <c r="V433" s="60"/>
      <c r="W433" s="58"/>
      <c r="X433" s="58"/>
      <c r="Y433" s="58"/>
      <c r="Z433" s="58"/>
      <c r="AA433" s="58"/>
      <c r="AB433" s="58"/>
      <c r="AC433" s="58"/>
      <c r="AD433" s="58">
        <f t="shared" ca="1" si="466"/>
        <v>0</v>
      </c>
      <c r="AE433" s="58">
        <f t="shared" si="479"/>
        <v>0</v>
      </c>
      <c r="AF433" s="58" t="str">
        <f>IF(G433="","0",VLOOKUP(G433,'登録データ（男）'!$V$4:$W$23,2,FALSE))</f>
        <v>0</v>
      </c>
      <c r="AG433" s="58" t="str">
        <f t="shared" si="467"/>
        <v>00</v>
      </c>
      <c r="AH433" s="58" t="str">
        <f>IF(G433="","0",IF(OR(RIGHT(G433,1)="m",RIGHT(G433,1)="H",RIGHT(G433,1)="W",RIGHT(G433,1)="C"),1,2))</f>
        <v>0</v>
      </c>
      <c r="AI433" s="58" t="str">
        <f t="shared" si="468"/>
        <v>000000</v>
      </c>
      <c r="AJ433" s="58" t="str">
        <f t="shared" ca="1" si="478"/>
        <v/>
      </c>
      <c r="AK433" s="58">
        <f t="shared" si="475"/>
        <v>0</v>
      </c>
      <c r="AL433" s="58" t="str">
        <f>IF(G433="","0",VALUE(VLOOKUP(G433,'登録データ（男）'!$V$4:$X$23,3,FALSE)))</f>
        <v>0</v>
      </c>
      <c r="AM433" s="58">
        <f t="shared" si="469"/>
        <v>0</v>
      </c>
      <c r="AN433" s="58">
        <f t="shared" si="476"/>
        <v>0</v>
      </c>
      <c r="AO433" s="58" t="str">
        <f ca="1">IF(OFFSET(B433,-MOD(ROW(B433),3),0)&lt;&gt;"",IF(RIGHT(G433,1)=")",VALUE(VLOOKUP(OFFSET(B433,-MOD(ROW(B433),3),0),'登録データ（女）'!B433,8,FALSE)),"0"),"0")</f>
        <v>0</v>
      </c>
      <c r="AP433" s="58">
        <f t="shared" ca="1" si="470"/>
        <v>0</v>
      </c>
      <c r="AQ433" s="58"/>
      <c r="AR433" s="58"/>
      <c r="AS433" s="58"/>
      <c r="AT433" s="58"/>
      <c r="AU433" s="58"/>
      <c r="AV433" s="58"/>
      <c r="AW433" s="58"/>
      <c r="AX433" s="58"/>
      <c r="BE433" s="58" t="str">
        <f>IF(B433="","",VLOOKUP(B433,'登録データ（女）'!$A$3:$L$402,8))</f>
        <v/>
      </c>
      <c r="BF433" s="58" t="str">
        <f>IF(B433="","",VLOOKUP(B433,'登録データ（女）'!$A$3:$L$402,11))</f>
        <v/>
      </c>
      <c r="BG433" s="58" t="str">
        <f t="shared" si="477"/>
        <v/>
      </c>
      <c r="BI433" s="58">
        <f t="shared" si="474"/>
        <v>0</v>
      </c>
    </row>
    <row r="434" spans="1:61" ht="18" customHeight="1" thickBot="1">
      <c r="A434" s="258"/>
      <c r="B434" s="434"/>
      <c r="C434" s="292"/>
      <c r="D434" s="292"/>
      <c r="E434" s="82" t="s">
        <v>461</v>
      </c>
      <c r="F434" s="78" t="s">
        <v>123</v>
      </c>
      <c r="G434" s="105"/>
      <c r="H434" s="175"/>
      <c r="I434" s="100"/>
      <c r="J434" s="64" t="str">
        <f t="shared" si="483"/>
        <v/>
      </c>
      <c r="K434" s="100"/>
      <c r="L434" s="64" t="str">
        <f t="shared" si="484"/>
        <v/>
      </c>
      <c r="M434" s="100"/>
      <c r="N434" s="100"/>
      <c r="O434" s="429"/>
      <c r="P434" s="430"/>
      <c r="Q434" s="431"/>
      <c r="R434" s="261"/>
      <c r="S434" s="298"/>
      <c r="V434" s="60"/>
      <c r="W434" s="58"/>
      <c r="X434" s="58"/>
      <c r="Y434" s="58"/>
      <c r="Z434" s="58"/>
      <c r="AA434" s="58"/>
      <c r="AB434" s="58"/>
      <c r="AC434" s="58"/>
      <c r="AD434" s="58">
        <f t="shared" ca="1" si="466"/>
        <v>0</v>
      </c>
      <c r="AE434" s="58">
        <f t="shared" si="479"/>
        <v>0</v>
      </c>
      <c r="AF434" s="58" t="str">
        <f>IF(G434="","0",VLOOKUP(G434,'登録データ（男）'!$V$4:$W$23,2,FALSE))</f>
        <v>0</v>
      </c>
      <c r="AG434" s="58" t="str">
        <f t="shared" si="467"/>
        <v>00</v>
      </c>
      <c r="AH434" s="58" t="str">
        <f>IF(G434="","0",IF(OR(RIGHT(G434,1)="m",RIGHT(G434,1)="H",RIGHT(G434,1)="W",RIGHT(G434,1)="C"),1,2))</f>
        <v>0</v>
      </c>
      <c r="AI434" s="58" t="str">
        <f t="shared" si="468"/>
        <v>000000</v>
      </c>
      <c r="AJ434" s="58" t="str">
        <f t="shared" ca="1" si="478"/>
        <v/>
      </c>
      <c r="AK434" s="58">
        <f t="shared" si="475"/>
        <v>0</v>
      </c>
      <c r="AL434" s="58" t="str">
        <f>IF(G434="","0",VALUE(VLOOKUP(G434,'登録データ（男）'!$V$4:$X$23,3,FALSE)))</f>
        <v>0</v>
      </c>
      <c r="AM434" s="58">
        <f t="shared" si="469"/>
        <v>0</v>
      </c>
      <c r="AN434" s="58">
        <f t="shared" si="476"/>
        <v>0</v>
      </c>
      <c r="AO434" s="58" t="str">
        <f ca="1">IF(OFFSET(B434,-MOD(ROW(B434),3),0)&lt;&gt;"",IF(RIGHT(G434,1)=")",VALUE(VLOOKUP(OFFSET(B434,-MOD(ROW(B434),3),0),'登録データ（女）'!B434,8,FALSE)),"0"),"0")</f>
        <v>0</v>
      </c>
      <c r="AP434" s="58">
        <f t="shared" ca="1" si="470"/>
        <v>0</v>
      </c>
      <c r="AQ434" s="58"/>
      <c r="AR434" s="58"/>
      <c r="AS434" s="58"/>
      <c r="AT434" s="58"/>
      <c r="AU434" s="58"/>
      <c r="AV434" s="58"/>
      <c r="AW434" s="58"/>
      <c r="AX434" s="58"/>
      <c r="BE434" s="58" t="str">
        <f>IF(B434="","",VLOOKUP(B434,'登録データ（女）'!$A$3:$L$402,8))</f>
        <v/>
      </c>
      <c r="BF434" s="58" t="str">
        <f>IF(B434="","",VLOOKUP(B434,'登録データ（女）'!$A$3:$L$402,11))</f>
        <v/>
      </c>
      <c r="BG434" s="58" t="str">
        <f t="shared" si="477"/>
        <v/>
      </c>
      <c r="BI434" s="58">
        <f t="shared" si="474"/>
        <v>0</v>
      </c>
    </row>
    <row r="435" spans="1:61" ht="18.75" customHeight="1" thickTop="1">
      <c r="A435" s="257">
        <v>140</v>
      </c>
      <c r="B435" s="432"/>
      <c r="C435" s="290" t="str">
        <f>IF(B435="","",VLOOKUP(B435,'登録データ（女）'!$A$3:$X$2000,2,FALSE))</f>
        <v/>
      </c>
      <c r="D435" s="290" t="str">
        <f>IF(B435="","",VLOOKUP(B435,'登録データ（女）'!$A$3:$X$2000,3,FALSE))</f>
        <v/>
      </c>
      <c r="E435" s="74" t="str">
        <f>IF(B435="","",VLOOKUP(B435,'登録データ（女）'!$A$3:$X$2000,7,FALSE))</f>
        <v/>
      </c>
      <c r="F435" s="72" t="s">
        <v>121</v>
      </c>
      <c r="G435" s="104"/>
      <c r="H435" s="17"/>
      <c r="I435" s="106"/>
      <c r="J435" s="107" t="str">
        <f t="shared" si="483"/>
        <v/>
      </c>
      <c r="K435" s="106"/>
      <c r="L435" s="107" t="str">
        <f t="shared" si="484"/>
        <v/>
      </c>
      <c r="M435" s="106"/>
      <c r="N435" s="106"/>
      <c r="O435" s="247"/>
      <c r="P435" s="248"/>
      <c r="Q435" s="248"/>
      <c r="R435" s="259"/>
      <c r="S435" s="296"/>
      <c r="V435" s="60"/>
      <c r="W435" s="58">
        <f>IF(B435="",0,IF(VLOOKUP(B435,'登録データ（女）'!$A$3:$AT$2000,28,FALSE)=1,0,1))</f>
        <v>0</v>
      </c>
      <c r="X435" s="58">
        <f>IF(B435="",1,0)</f>
        <v>1</v>
      </c>
      <c r="Y435" s="58">
        <f>IF(C435="",1,0)</f>
        <v>1</v>
      </c>
      <c r="Z435" s="58">
        <f>IF(D435="",1,0)</f>
        <v>1</v>
      </c>
      <c r="AA435" s="58">
        <f>IF(E435="",1,0)</f>
        <v>1</v>
      </c>
      <c r="AB435" s="58">
        <f>IF(E436="",1,0)</f>
        <v>1</v>
      </c>
      <c r="AC435" s="58">
        <f>SUM(X435:AB435)</f>
        <v>5</v>
      </c>
      <c r="AD435" s="58">
        <f t="shared" ca="1" si="466"/>
        <v>0</v>
      </c>
      <c r="AE435" s="58">
        <f t="shared" si="479"/>
        <v>0</v>
      </c>
      <c r="AF435" s="58" t="str">
        <f>IF(G435="","0",VLOOKUP(G435,'登録データ（男）'!$V$4:$W$23,2,FALSE))</f>
        <v>0</v>
      </c>
      <c r="AG435" s="58" t="str">
        <f t="shared" si="467"/>
        <v>00</v>
      </c>
      <c r="AH435" s="58" t="str">
        <f>IF(G435="","0",IF(OR(RIGHT(G435,1)="m",RIGHT(G435,1)="H",RIGHT(G435,1)="W",RIGHT(G435,1)="C",RIGHT(G435,1)=")"),1,2))</f>
        <v>0</v>
      </c>
      <c r="AI435" s="58" t="str">
        <f t="shared" si="468"/>
        <v>000000</v>
      </c>
      <c r="AJ435" s="58" t="str">
        <f t="shared" ca="1" si="478"/>
        <v/>
      </c>
      <c r="AK435" s="58">
        <f t="shared" si="475"/>
        <v>0</v>
      </c>
      <c r="AL435" s="58" t="str">
        <f>IF(G435="","0",VALUE(VLOOKUP(G435,'登録データ（男）'!$V$4:$X$23,3,FALSE)))</f>
        <v>0</v>
      </c>
      <c r="AM435" s="58">
        <f t="shared" si="469"/>
        <v>0</v>
      </c>
      <c r="AN435" s="58">
        <f t="shared" si="476"/>
        <v>0</v>
      </c>
      <c r="AO435" s="58" t="str">
        <f ca="1">IF(OFFSET(B435,-MOD(ROW(B435),3),0)&lt;&gt;"",IF(RIGHT(G435,1)=")",VALUE(VLOOKUP(OFFSET(B435,-MOD(ROW(B435),3),0),'登録データ（女）'!B435,8,FALSE)),"0"),"0")</f>
        <v>0</v>
      </c>
      <c r="AP435" s="58">
        <f t="shared" ca="1" si="470"/>
        <v>0</v>
      </c>
      <c r="AQ435" s="58" t="str">
        <f t="shared" ref="AQ435" si="512">IF(AR435="","",RANK(AR435,$AR$18:$AR$467,1))</f>
        <v/>
      </c>
      <c r="AR435" s="58" t="str">
        <f>IF(R435="","",B435)</f>
        <v/>
      </c>
      <c r="AS435" s="58" t="str">
        <f t="shared" ref="AS435" si="513">IF(AT435="","",RANK(AT435,$AT$18:$AT$467,1))</f>
        <v/>
      </c>
      <c r="AT435" s="58" t="str">
        <f>IF(S435="","",B435)</f>
        <v/>
      </c>
      <c r="AU435" s="58" t="str">
        <f t="shared" ref="AU435" si="514">IF(AV435="","",RANK(AV435,$AV$18:$AV$467,1))</f>
        <v/>
      </c>
      <c r="AV435" s="58" t="str">
        <f>IF(OR(G435="七種競技",G436="七種競技",G437="七種競技"),B435,"")</f>
        <v/>
      </c>
      <c r="AW435" s="58"/>
      <c r="AX435" s="58">
        <f>B435</f>
        <v>0</v>
      </c>
      <c r="BE435" s="58" t="str">
        <f>IF(B435="","",VLOOKUP(B435,'登録データ（女）'!$A$3:$L$402,8))</f>
        <v/>
      </c>
      <c r="BF435" s="58" t="str">
        <f>IF(B435="","",VLOOKUP(B435,'登録データ（女）'!$A$3:$L$402,11))</f>
        <v/>
      </c>
      <c r="BG435" s="58" t="str">
        <f t="shared" si="477"/>
        <v/>
      </c>
      <c r="BI435" s="58">
        <f t="shared" si="474"/>
        <v>0</v>
      </c>
    </row>
    <row r="436" spans="1:61" ht="18.75" customHeight="1">
      <c r="A436" s="250"/>
      <c r="B436" s="433"/>
      <c r="C436" s="291"/>
      <c r="D436" s="291"/>
      <c r="E436" s="169"/>
      <c r="F436" s="58" t="s">
        <v>122</v>
      </c>
      <c r="G436" s="104"/>
      <c r="H436" s="17"/>
      <c r="I436" s="101"/>
      <c r="J436" s="107" t="str">
        <f t="shared" si="483"/>
        <v/>
      </c>
      <c r="K436" s="106"/>
      <c r="L436" s="107" t="str">
        <f t="shared" si="484"/>
        <v/>
      </c>
      <c r="M436" s="101"/>
      <c r="N436" s="101"/>
      <c r="O436" s="275"/>
      <c r="P436" s="276"/>
      <c r="Q436" s="276"/>
      <c r="R436" s="260"/>
      <c r="S436" s="297"/>
      <c r="V436" s="60"/>
      <c r="W436" s="58"/>
      <c r="X436" s="58"/>
      <c r="Y436" s="58"/>
      <c r="Z436" s="58"/>
      <c r="AA436" s="58"/>
      <c r="AB436" s="58"/>
      <c r="AC436" s="58"/>
      <c r="AD436" s="58">
        <f t="shared" ca="1" si="466"/>
        <v>0</v>
      </c>
      <c r="AE436" s="58">
        <f t="shared" si="479"/>
        <v>0</v>
      </c>
      <c r="AF436" s="58" t="str">
        <f>IF(G436="","0",VLOOKUP(G436,'登録データ（男）'!$V$4:$W$23,2,FALSE))</f>
        <v>0</v>
      </c>
      <c r="AG436" s="58" t="str">
        <f t="shared" si="467"/>
        <v>00</v>
      </c>
      <c r="AH436" s="58" t="str">
        <f>IF(G436="","0",IF(OR(RIGHT(G436,1)="m",RIGHT(G436,1)="H",RIGHT(G436,1)="W",RIGHT(G436,1)="C"),1,2))</f>
        <v>0</v>
      </c>
      <c r="AI436" s="58" t="str">
        <f t="shared" si="468"/>
        <v>000000</v>
      </c>
      <c r="AJ436" s="58" t="str">
        <f t="shared" ca="1" si="478"/>
        <v/>
      </c>
      <c r="AK436" s="58">
        <f t="shared" si="475"/>
        <v>0</v>
      </c>
      <c r="AL436" s="58" t="str">
        <f>IF(G436="","0",VALUE(VLOOKUP(G436,'登録データ（男）'!$V$4:$X$23,3,FALSE)))</f>
        <v>0</v>
      </c>
      <c r="AM436" s="58">
        <f t="shared" si="469"/>
        <v>0</v>
      </c>
      <c r="AN436" s="58">
        <f t="shared" si="476"/>
        <v>0</v>
      </c>
      <c r="AO436" s="58" t="str">
        <f ca="1">IF(OFFSET(B436,-MOD(ROW(B436),3),0)&lt;&gt;"",IF(RIGHT(G436,1)=")",VALUE(VLOOKUP(OFFSET(B436,-MOD(ROW(B436),3),0),'登録データ（女）'!B436,8,FALSE)),"0"),"0")</f>
        <v>0</v>
      </c>
      <c r="AP436" s="58">
        <f t="shared" ca="1" si="470"/>
        <v>0</v>
      </c>
      <c r="AQ436" s="58"/>
      <c r="AR436" s="58"/>
      <c r="AS436" s="58"/>
      <c r="AT436" s="58"/>
      <c r="AU436" s="58"/>
      <c r="AV436" s="58"/>
      <c r="AW436" s="58"/>
      <c r="AX436" s="58"/>
      <c r="BE436" s="58" t="str">
        <f>IF(B436="","",VLOOKUP(B436,'登録データ（女）'!$A$3:$L$402,8))</f>
        <v/>
      </c>
      <c r="BF436" s="58" t="str">
        <f>IF(B436="","",VLOOKUP(B436,'登録データ（女）'!$A$3:$L$402,11))</f>
        <v/>
      </c>
      <c r="BG436" s="58" t="str">
        <f t="shared" si="477"/>
        <v/>
      </c>
      <c r="BI436" s="58">
        <f t="shared" si="474"/>
        <v>0</v>
      </c>
    </row>
    <row r="437" spans="1:61" ht="18.75" customHeight="1" thickBot="1">
      <c r="A437" s="258"/>
      <c r="B437" s="434"/>
      <c r="C437" s="292"/>
      <c r="D437" s="292"/>
      <c r="E437" s="82" t="s">
        <v>461</v>
      </c>
      <c r="F437" s="78" t="s">
        <v>123</v>
      </c>
      <c r="G437" s="105"/>
      <c r="H437" s="175"/>
      <c r="I437" s="100"/>
      <c r="J437" s="64" t="str">
        <f t="shared" si="483"/>
        <v/>
      </c>
      <c r="K437" s="100"/>
      <c r="L437" s="64" t="str">
        <f t="shared" si="484"/>
        <v/>
      </c>
      <c r="M437" s="100"/>
      <c r="N437" s="100"/>
      <c r="O437" s="429"/>
      <c r="P437" s="430"/>
      <c r="Q437" s="431"/>
      <c r="R437" s="261"/>
      <c r="S437" s="298"/>
      <c r="V437" s="60"/>
      <c r="W437" s="58"/>
      <c r="X437" s="58"/>
      <c r="Y437" s="58"/>
      <c r="Z437" s="58"/>
      <c r="AA437" s="58"/>
      <c r="AB437" s="58"/>
      <c r="AC437" s="58"/>
      <c r="AD437" s="58">
        <f t="shared" ca="1" si="466"/>
        <v>0</v>
      </c>
      <c r="AE437" s="58">
        <f t="shared" si="479"/>
        <v>0</v>
      </c>
      <c r="AF437" s="58" t="str">
        <f>IF(G437="","0",VLOOKUP(G437,'登録データ（男）'!$V$4:$W$23,2,FALSE))</f>
        <v>0</v>
      </c>
      <c r="AG437" s="58" t="str">
        <f t="shared" si="467"/>
        <v>00</v>
      </c>
      <c r="AH437" s="58" t="str">
        <f>IF(G437="","0",IF(OR(RIGHT(G437,1)="m",RIGHT(G437,1)="H",RIGHT(G437,1)="W",RIGHT(G437,1)="C"),1,2))</f>
        <v>0</v>
      </c>
      <c r="AI437" s="58" t="str">
        <f t="shared" si="468"/>
        <v>000000</v>
      </c>
      <c r="AJ437" s="58" t="str">
        <f t="shared" ca="1" si="478"/>
        <v/>
      </c>
      <c r="AK437" s="58">
        <f t="shared" si="475"/>
        <v>0</v>
      </c>
      <c r="AL437" s="58" t="str">
        <f>IF(G437="","0",VALUE(VLOOKUP(G437,'登録データ（男）'!$V$4:$X$23,3,FALSE)))</f>
        <v>0</v>
      </c>
      <c r="AM437" s="58">
        <f t="shared" si="469"/>
        <v>0</v>
      </c>
      <c r="AN437" s="58">
        <f t="shared" si="476"/>
        <v>0</v>
      </c>
      <c r="AO437" s="58" t="str">
        <f ca="1">IF(OFFSET(B437,-MOD(ROW(B437),3),0)&lt;&gt;"",IF(RIGHT(G437,1)=")",VALUE(VLOOKUP(OFFSET(B437,-MOD(ROW(B437),3),0),'登録データ（女）'!B437,8,FALSE)),"0"),"0")</f>
        <v>0</v>
      </c>
      <c r="AP437" s="58">
        <f t="shared" ca="1" si="470"/>
        <v>0</v>
      </c>
      <c r="AQ437" s="58"/>
      <c r="AR437" s="58"/>
      <c r="AS437" s="58"/>
      <c r="AT437" s="58"/>
      <c r="AU437" s="58"/>
      <c r="AV437" s="58"/>
      <c r="AW437" s="58"/>
      <c r="AX437" s="58"/>
      <c r="BE437" s="58" t="str">
        <f>IF(B437="","",VLOOKUP(B437,'登録データ（女）'!$A$3:$L$402,8))</f>
        <v/>
      </c>
      <c r="BF437" s="58" t="str">
        <f>IF(B437="","",VLOOKUP(B437,'登録データ（女）'!$A$3:$L$402,11))</f>
        <v/>
      </c>
      <c r="BG437" s="58" t="str">
        <f t="shared" si="477"/>
        <v/>
      </c>
      <c r="BI437" s="58">
        <f t="shared" si="474"/>
        <v>0</v>
      </c>
    </row>
    <row r="438" spans="1:61" ht="18.75" customHeight="1" thickTop="1">
      <c r="A438" s="257">
        <v>141</v>
      </c>
      <c r="B438" s="432"/>
      <c r="C438" s="290" t="str">
        <f>IF(B438="","",VLOOKUP(B438,'登録データ（女）'!$A$3:$X$2000,2,FALSE))</f>
        <v/>
      </c>
      <c r="D438" s="290" t="str">
        <f>IF(B438="","",VLOOKUP(B438,'登録データ（女）'!$A$3:$X$2000,3,FALSE))</f>
        <v/>
      </c>
      <c r="E438" s="74" t="str">
        <f>IF(B438="","",VLOOKUP(B438,'登録データ（女）'!$A$3:$X$2000,7,FALSE))</f>
        <v/>
      </c>
      <c r="F438" s="72" t="s">
        <v>121</v>
      </c>
      <c r="G438" s="104"/>
      <c r="H438" s="17"/>
      <c r="I438" s="106"/>
      <c r="J438" s="107" t="str">
        <f t="shared" si="483"/>
        <v/>
      </c>
      <c r="K438" s="106"/>
      <c r="L438" s="107" t="str">
        <f t="shared" si="484"/>
        <v/>
      </c>
      <c r="M438" s="106"/>
      <c r="N438" s="106"/>
      <c r="O438" s="247"/>
      <c r="P438" s="248"/>
      <c r="Q438" s="248"/>
      <c r="R438" s="259"/>
      <c r="S438" s="296"/>
      <c r="V438" s="60"/>
      <c r="W438" s="58">
        <f>IF(B438="",0,IF(VLOOKUP(B438,'登録データ（女）'!$A$3:$AT$2000,28,FALSE)=1,0,1))</f>
        <v>0</v>
      </c>
      <c r="X438" s="58">
        <f>IF(B438="",1,0)</f>
        <v>1</v>
      </c>
      <c r="Y438" s="58">
        <f>IF(C438="",1,0)</f>
        <v>1</v>
      </c>
      <c r="Z438" s="58">
        <f>IF(D438="",1,0)</f>
        <v>1</v>
      </c>
      <c r="AA438" s="58">
        <f>IF(E438="",1,0)</f>
        <v>1</v>
      </c>
      <c r="AB438" s="58">
        <f>IF(E439="",1,0)</f>
        <v>1</v>
      </c>
      <c r="AC438" s="58">
        <f>SUM(X438:AB438)</f>
        <v>5</v>
      </c>
      <c r="AD438" s="58">
        <f t="shared" ca="1" si="466"/>
        <v>0</v>
      </c>
      <c r="AE438" s="58">
        <f t="shared" si="479"/>
        <v>0</v>
      </c>
      <c r="AF438" s="58" t="str">
        <f>IF(G438="","0",VLOOKUP(G438,'登録データ（男）'!$V$4:$W$23,2,FALSE))</f>
        <v>0</v>
      </c>
      <c r="AG438" s="58" t="str">
        <f t="shared" si="467"/>
        <v>00</v>
      </c>
      <c r="AH438" s="58" t="str">
        <f>IF(G438="","0",IF(OR(RIGHT(G438,1)="m",RIGHT(G438,1)="H",RIGHT(G438,1)="W",RIGHT(G438,1)="C",RIGHT(G438,1)=")"),1,2))</f>
        <v>0</v>
      </c>
      <c r="AI438" s="58" t="str">
        <f t="shared" si="468"/>
        <v>000000</v>
      </c>
      <c r="AJ438" s="58" t="str">
        <f t="shared" ca="1" si="478"/>
        <v/>
      </c>
      <c r="AK438" s="58">
        <f t="shared" si="475"/>
        <v>0</v>
      </c>
      <c r="AL438" s="58" t="str">
        <f>IF(G438="","0",VALUE(VLOOKUP(G438,'登録データ（男）'!$V$4:$X$23,3,FALSE)))</f>
        <v>0</v>
      </c>
      <c r="AM438" s="58">
        <f t="shared" si="469"/>
        <v>0</v>
      </c>
      <c r="AN438" s="58">
        <f t="shared" si="476"/>
        <v>0</v>
      </c>
      <c r="AO438" s="58" t="str">
        <f ca="1">IF(OFFSET(B438,-MOD(ROW(B438),3),0)&lt;&gt;"",IF(RIGHT(G438,1)=")",VALUE(VLOOKUP(OFFSET(B438,-MOD(ROW(B438),3),0),'登録データ（女）'!B438,8,FALSE)),"0"),"0")</f>
        <v>0</v>
      </c>
      <c r="AP438" s="58">
        <f t="shared" ca="1" si="470"/>
        <v>0</v>
      </c>
      <c r="AQ438" s="58" t="str">
        <f t="shared" ref="AQ438" si="515">IF(AR438="","",RANK(AR438,$AR$18:$AR$467,1))</f>
        <v/>
      </c>
      <c r="AR438" s="58" t="str">
        <f>IF(R438="","",B438)</f>
        <v/>
      </c>
      <c r="AS438" s="58" t="str">
        <f t="shared" ref="AS438" si="516">IF(AT438="","",RANK(AT438,$AT$18:$AT$467,1))</f>
        <v/>
      </c>
      <c r="AT438" s="58" t="str">
        <f>IF(S438="","",B438)</f>
        <v/>
      </c>
      <c r="AU438" s="58" t="str">
        <f t="shared" ref="AU438" si="517">IF(AV438="","",RANK(AV438,$AV$18:$AV$467,1))</f>
        <v/>
      </c>
      <c r="AV438" s="58" t="str">
        <f>IF(OR(G438="七種競技",G439="七種競技",G440="七種競技"),B438,"")</f>
        <v/>
      </c>
      <c r="AW438" s="58"/>
      <c r="AX438" s="58">
        <f>B438</f>
        <v>0</v>
      </c>
      <c r="BE438" s="58" t="str">
        <f>IF(B438="","",VLOOKUP(B438,'登録データ（女）'!$A$3:$L$402,8))</f>
        <v/>
      </c>
      <c r="BF438" s="58" t="str">
        <f>IF(B438="","",VLOOKUP(B438,'登録データ（女）'!$A$3:$L$402,11))</f>
        <v/>
      </c>
      <c r="BG438" s="58" t="str">
        <f t="shared" si="477"/>
        <v/>
      </c>
      <c r="BI438" s="58">
        <f t="shared" si="474"/>
        <v>0</v>
      </c>
    </row>
    <row r="439" spans="1:61" ht="18.75" customHeight="1">
      <c r="A439" s="250"/>
      <c r="B439" s="433"/>
      <c r="C439" s="291"/>
      <c r="D439" s="291"/>
      <c r="E439" s="169"/>
      <c r="F439" s="58" t="s">
        <v>122</v>
      </c>
      <c r="G439" s="104"/>
      <c r="H439" s="17"/>
      <c r="I439" s="101"/>
      <c r="J439" s="107" t="str">
        <f t="shared" si="483"/>
        <v/>
      </c>
      <c r="K439" s="106"/>
      <c r="L439" s="107" t="str">
        <f t="shared" si="484"/>
        <v/>
      </c>
      <c r="M439" s="101"/>
      <c r="N439" s="101"/>
      <c r="O439" s="275"/>
      <c r="P439" s="276"/>
      <c r="Q439" s="276"/>
      <c r="R439" s="260"/>
      <c r="S439" s="297"/>
      <c r="V439" s="60"/>
      <c r="W439" s="58"/>
      <c r="X439" s="58"/>
      <c r="Y439" s="58"/>
      <c r="Z439" s="58"/>
      <c r="AA439" s="58"/>
      <c r="AB439" s="58"/>
      <c r="AC439" s="58"/>
      <c r="AD439" s="58">
        <f t="shared" ca="1" si="466"/>
        <v>0</v>
      </c>
      <c r="AE439" s="58">
        <f t="shared" si="479"/>
        <v>0</v>
      </c>
      <c r="AF439" s="58" t="str">
        <f>IF(G439="","0",VLOOKUP(G439,'登録データ（男）'!$V$4:$W$23,2,FALSE))</f>
        <v>0</v>
      </c>
      <c r="AG439" s="58" t="str">
        <f t="shared" si="467"/>
        <v>00</v>
      </c>
      <c r="AH439" s="58" t="str">
        <f>IF(G439="","0",IF(OR(RIGHT(G439,1)="m",RIGHT(G439,1)="H",RIGHT(G439,1)="W",RIGHT(G439,1)="C"),1,2))</f>
        <v>0</v>
      </c>
      <c r="AI439" s="58" t="str">
        <f t="shared" si="468"/>
        <v>000000</v>
      </c>
      <c r="AJ439" s="58" t="str">
        <f t="shared" ca="1" si="478"/>
        <v/>
      </c>
      <c r="AK439" s="58">
        <f t="shared" si="475"/>
        <v>0</v>
      </c>
      <c r="AL439" s="58" t="str">
        <f>IF(G439="","0",VALUE(VLOOKUP(G439,'登録データ（男）'!$V$4:$X$23,3,FALSE)))</f>
        <v>0</v>
      </c>
      <c r="AM439" s="58">
        <f t="shared" si="469"/>
        <v>0</v>
      </c>
      <c r="AN439" s="58">
        <f t="shared" si="476"/>
        <v>0</v>
      </c>
      <c r="AO439" s="58" t="str">
        <f ca="1">IF(OFFSET(B439,-MOD(ROW(B439),3),0)&lt;&gt;"",IF(RIGHT(G439,1)=")",VALUE(VLOOKUP(OFFSET(B439,-MOD(ROW(B439),3),0),'登録データ（女）'!B439,8,FALSE)),"0"),"0")</f>
        <v>0</v>
      </c>
      <c r="AP439" s="58">
        <f t="shared" ca="1" si="470"/>
        <v>0</v>
      </c>
      <c r="AQ439" s="58"/>
      <c r="AR439" s="58"/>
      <c r="AS439" s="58"/>
      <c r="AT439" s="58"/>
      <c r="AU439" s="58"/>
      <c r="AV439" s="58"/>
      <c r="AW439" s="58"/>
      <c r="AX439" s="58"/>
      <c r="BE439" s="58" t="str">
        <f>IF(B439="","",VLOOKUP(B439,'登録データ（女）'!$A$3:$L$402,8))</f>
        <v/>
      </c>
      <c r="BF439" s="58" t="str">
        <f>IF(B439="","",VLOOKUP(B439,'登録データ（女）'!$A$3:$L$402,11))</f>
        <v/>
      </c>
      <c r="BG439" s="58" t="str">
        <f t="shared" si="477"/>
        <v/>
      </c>
      <c r="BI439" s="58">
        <f t="shared" si="474"/>
        <v>0</v>
      </c>
    </row>
    <row r="440" spans="1:61" ht="18.75" customHeight="1" thickBot="1">
      <c r="A440" s="258"/>
      <c r="B440" s="434"/>
      <c r="C440" s="292"/>
      <c r="D440" s="292"/>
      <c r="E440" s="82" t="s">
        <v>461</v>
      </c>
      <c r="F440" s="78" t="s">
        <v>123</v>
      </c>
      <c r="G440" s="105"/>
      <c r="H440" s="175"/>
      <c r="I440" s="100"/>
      <c r="J440" s="64" t="str">
        <f t="shared" si="483"/>
        <v/>
      </c>
      <c r="K440" s="100"/>
      <c r="L440" s="64" t="str">
        <f t="shared" si="484"/>
        <v/>
      </c>
      <c r="M440" s="100"/>
      <c r="N440" s="100"/>
      <c r="O440" s="429"/>
      <c r="P440" s="430"/>
      <c r="Q440" s="431"/>
      <c r="R440" s="261"/>
      <c r="S440" s="298"/>
      <c r="V440" s="60"/>
      <c r="W440" s="58"/>
      <c r="X440" s="58"/>
      <c r="Y440" s="58"/>
      <c r="Z440" s="58"/>
      <c r="AA440" s="58"/>
      <c r="AB440" s="58"/>
      <c r="AC440" s="58"/>
      <c r="AD440" s="58">
        <f t="shared" ca="1" si="466"/>
        <v>0</v>
      </c>
      <c r="AE440" s="58">
        <f t="shared" si="479"/>
        <v>0</v>
      </c>
      <c r="AF440" s="58" t="str">
        <f>IF(G440="","0",VLOOKUP(G440,'登録データ（男）'!$V$4:$W$23,2,FALSE))</f>
        <v>0</v>
      </c>
      <c r="AG440" s="58" t="str">
        <f t="shared" si="467"/>
        <v>00</v>
      </c>
      <c r="AH440" s="58" t="str">
        <f>IF(G440="","0",IF(OR(RIGHT(G440,1)="m",RIGHT(G440,1)="H",RIGHT(G440,1)="W",RIGHT(G440,1)="C"),1,2))</f>
        <v>0</v>
      </c>
      <c r="AI440" s="58" t="str">
        <f t="shared" si="468"/>
        <v>000000</v>
      </c>
      <c r="AJ440" s="58" t="str">
        <f t="shared" ca="1" si="478"/>
        <v/>
      </c>
      <c r="AK440" s="58">
        <f t="shared" si="475"/>
        <v>0</v>
      </c>
      <c r="AL440" s="58" t="str">
        <f>IF(G440="","0",VALUE(VLOOKUP(G440,'登録データ（男）'!$V$4:$X$23,3,FALSE)))</f>
        <v>0</v>
      </c>
      <c r="AM440" s="58">
        <f t="shared" si="469"/>
        <v>0</v>
      </c>
      <c r="AN440" s="58">
        <f t="shared" si="476"/>
        <v>0</v>
      </c>
      <c r="AO440" s="58" t="str">
        <f ca="1">IF(OFFSET(B440,-MOD(ROW(B440),3),0)&lt;&gt;"",IF(RIGHT(G440,1)=")",VALUE(VLOOKUP(OFFSET(B440,-MOD(ROW(B440),3),0),'登録データ（女）'!B440,8,FALSE)),"0"),"0")</f>
        <v>0</v>
      </c>
      <c r="AP440" s="58">
        <f t="shared" ca="1" si="470"/>
        <v>0</v>
      </c>
      <c r="AQ440" s="58"/>
      <c r="AR440" s="58"/>
      <c r="AS440" s="58"/>
      <c r="AT440" s="58"/>
      <c r="AU440" s="58"/>
      <c r="AV440" s="58"/>
      <c r="AW440" s="58"/>
      <c r="AX440" s="58"/>
      <c r="BE440" s="58" t="str">
        <f>IF(B440="","",VLOOKUP(B440,'登録データ（女）'!$A$3:$L$402,8))</f>
        <v/>
      </c>
      <c r="BF440" s="58" t="str">
        <f>IF(B440="","",VLOOKUP(B440,'登録データ（女）'!$A$3:$L$402,11))</f>
        <v/>
      </c>
      <c r="BG440" s="58" t="str">
        <f t="shared" si="477"/>
        <v/>
      </c>
      <c r="BI440" s="58">
        <f t="shared" si="474"/>
        <v>0</v>
      </c>
    </row>
    <row r="441" spans="1:61" ht="18.75" customHeight="1" thickTop="1">
      <c r="A441" s="257">
        <v>142</v>
      </c>
      <c r="B441" s="432"/>
      <c r="C441" s="290" t="str">
        <f>IF(B441="","",VLOOKUP(B441,'登録データ（女）'!$A$3:$X$2000,2,FALSE))</f>
        <v/>
      </c>
      <c r="D441" s="290" t="str">
        <f>IF(B441="","",VLOOKUP(B441,'登録データ（女）'!$A$3:$X$2000,3,FALSE))</f>
        <v/>
      </c>
      <c r="E441" s="74" t="str">
        <f>IF(B441="","",VLOOKUP(B441,'登録データ（女）'!$A$3:$X$2000,7,FALSE))</f>
        <v/>
      </c>
      <c r="F441" s="72" t="s">
        <v>121</v>
      </c>
      <c r="G441" s="104"/>
      <c r="H441" s="17"/>
      <c r="I441" s="106"/>
      <c r="J441" s="107" t="str">
        <f t="shared" si="483"/>
        <v/>
      </c>
      <c r="K441" s="106"/>
      <c r="L441" s="107" t="str">
        <f t="shared" si="484"/>
        <v/>
      </c>
      <c r="M441" s="106"/>
      <c r="N441" s="106"/>
      <c r="O441" s="247"/>
      <c r="P441" s="248"/>
      <c r="Q441" s="248"/>
      <c r="R441" s="259"/>
      <c r="S441" s="296"/>
      <c r="V441" s="60"/>
      <c r="W441" s="58">
        <f>IF(B441="",0,IF(VLOOKUP(B441,'登録データ（女）'!$A$3:$AT$2000,28,FALSE)=1,0,1))</f>
        <v>0</v>
      </c>
      <c r="X441" s="58">
        <f>IF(B441="",1,0)</f>
        <v>1</v>
      </c>
      <c r="Y441" s="58">
        <f>IF(C441="",1,0)</f>
        <v>1</v>
      </c>
      <c r="Z441" s="58">
        <f>IF(D441="",1,0)</f>
        <v>1</v>
      </c>
      <c r="AA441" s="58">
        <f>IF(E441="",1,0)</f>
        <v>1</v>
      </c>
      <c r="AB441" s="58">
        <f>IF(E442="",1,0)</f>
        <v>1</v>
      </c>
      <c r="AC441" s="58">
        <f>SUM(X441:AB441)</f>
        <v>5</v>
      </c>
      <c r="AD441" s="58">
        <f t="shared" ca="1" si="466"/>
        <v>0</v>
      </c>
      <c r="AE441" s="58">
        <f t="shared" si="479"/>
        <v>0</v>
      </c>
      <c r="AF441" s="58" t="str">
        <f>IF(G441="","0",VLOOKUP(G441,'登録データ（男）'!$V$4:$W$23,2,FALSE))</f>
        <v>0</v>
      </c>
      <c r="AG441" s="58" t="str">
        <f t="shared" si="467"/>
        <v>00</v>
      </c>
      <c r="AH441" s="58" t="str">
        <f>IF(G441="","0",IF(OR(RIGHT(G441,1)="m",RIGHT(G441,1)="H",RIGHT(G441,1)="W",RIGHT(G441,1)="C",RIGHT(G441,1)=")"),1,2))</f>
        <v>0</v>
      </c>
      <c r="AI441" s="58" t="str">
        <f t="shared" si="468"/>
        <v>000000</v>
      </c>
      <c r="AJ441" s="58" t="str">
        <f t="shared" ca="1" si="478"/>
        <v/>
      </c>
      <c r="AK441" s="58">
        <f t="shared" si="475"/>
        <v>0</v>
      </c>
      <c r="AL441" s="58" t="str">
        <f>IF(G441="","0",VALUE(VLOOKUP(G441,'登録データ（男）'!$V$4:$X$23,3,FALSE)))</f>
        <v>0</v>
      </c>
      <c r="AM441" s="58">
        <f t="shared" si="469"/>
        <v>0</v>
      </c>
      <c r="AN441" s="58">
        <f t="shared" si="476"/>
        <v>0</v>
      </c>
      <c r="AO441" s="58" t="str">
        <f ca="1">IF(OFFSET(B441,-MOD(ROW(B441),3),0)&lt;&gt;"",IF(RIGHT(G441,1)=")",VALUE(VLOOKUP(OFFSET(B441,-MOD(ROW(B441),3),0),'登録データ（女）'!B441,8,FALSE)),"0"),"0")</f>
        <v>0</v>
      </c>
      <c r="AP441" s="58">
        <f t="shared" ca="1" si="470"/>
        <v>0</v>
      </c>
      <c r="AQ441" s="58" t="str">
        <f t="shared" ref="AQ441" si="518">IF(AR441="","",RANK(AR441,$AR$18:$AR$467,1))</f>
        <v/>
      </c>
      <c r="AR441" s="58" t="str">
        <f>IF(R441="","",B441)</f>
        <v/>
      </c>
      <c r="AS441" s="58" t="str">
        <f t="shared" ref="AS441" si="519">IF(AT441="","",RANK(AT441,$AT$18:$AT$467,1))</f>
        <v/>
      </c>
      <c r="AT441" s="58" t="str">
        <f>IF(S441="","",B441)</f>
        <v/>
      </c>
      <c r="AU441" s="58" t="str">
        <f t="shared" ref="AU441" si="520">IF(AV441="","",RANK(AV441,$AV$18:$AV$467,1))</f>
        <v/>
      </c>
      <c r="AV441" s="58" t="str">
        <f>IF(OR(G441="七種競技",G442="七種競技",G443="七種競技"),B441,"")</f>
        <v/>
      </c>
      <c r="AW441" s="58"/>
      <c r="AX441" s="58">
        <f>B441</f>
        <v>0</v>
      </c>
      <c r="BE441" s="58" t="str">
        <f>IF(B441="","",VLOOKUP(B441,'登録データ（女）'!$A$3:$L$402,8))</f>
        <v/>
      </c>
      <c r="BF441" s="58" t="str">
        <f>IF(B441="","",VLOOKUP(B441,'登録データ（女）'!$A$3:$L$402,11))</f>
        <v/>
      </c>
      <c r="BG441" s="58" t="str">
        <f t="shared" si="477"/>
        <v/>
      </c>
      <c r="BI441" s="58">
        <f t="shared" si="474"/>
        <v>0</v>
      </c>
    </row>
    <row r="442" spans="1:61" ht="18.75" customHeight="1">
      <c r="A442" s="250"/>
      <c r="B442" s="433"/>
      <c r="C442" s="291"/>
      <c r="D442" s="291"/>
      <c r="E442" s="169"/>
      <c r="F442" s="58" t="s">
        <v>122</v>
      </c>
      <c r="G442" s="104"/>
      <c r="H442" s="17"/>
      <c r="I442" s="101"/>
      <c r="J442" s="107" t="str">
        <f t="shared" si="483"/>
        <v/>
      </c>
      <c r="K442" s="106"/>
      <c r="L442" s="107" t="str">
        <f t="shared" si="484"/>
        <v/>
      </c>
      <c r="M442" s="101"/>
      <c r="N442" s="101"/>
      <c r="O442" s="275"/>
      <c r="P442" s="276"/>
      <c r="Q442" s="276"/>
      <c r="R442" s="260"/>
      <c r="S442" s="297"/>
      <c r="V442" s="60"/>
      <c r="W442" s="58"/>
      <c r="X442" s="58"/>
      <c r="Y442" s="58"/>
      <c r="Z442" s="58"/>
      <c r="AA442" s="58"/>
      <c r="AB442" s="58"/>
      <c r="AC442" s="58"/>
      <c r="AD442" s="58">
        <f t="shared" ca="1" si="466"/>
        <v>0</v>
      </c>
      <c r="AE442" s="58">
        <f t="shared" si="479"/>
        <v>0</v>
      </c>
      <c r="AF442" s="58" t="str">
        <f>IF(G442="","0",VLOOKUP(G442,'登録データ（男）'!$V$4:$W$23,2,FALSE))</f>
        <v>0</v>
      </c>
      <c r="AG442" s="58" t="str">
        <f t="shared" si="467"/>
        <v>00</v>
      </c>
      <c r="AH442" s="58" t="str">
        <f>IF(G442="","0",IF(OR(RIGHT(G442,1)="m",RIGHT(G442,1)="H",RIGHT(G442,1)="W",RIGHT(G442,1)="C"),1,2))</f>
        <v>0</v>
      </c>
      <c r="AI442" s="58" t="str">
        <f t="shared" si="468"/>
        <v>000000</v>
      </c>
      <c r="AJ442" s="58" t="str">
        <f t="shared" ca="1" si="478"/>
        <v/>
      </c>
      <c r="AK442" s="58">
        <f t="shared" si="475"/>
        <v>0</v>
      </c>
      <c r="AL442" s="58" t="str">
        <f>IF(G442="","0",VALUE(VLOOKUP(G442,'登録データ（男）'!$V$4:$X$23,3,FALSE)))</f>
        <v>0</v>
      </c>
      <c r="AM442" s="58">
        <f t="shared" si="469"/>
        <v>0</v>
      </c>
      <c r="AN442" s="58">
        <f t="shared" si="476"/>
        <v>0</v>
      </c>
      <c r="AO442" s="58" t="str">
        <f ca="1">IF(OFFSET(B442,-MOD(ROW(B442),3),0)&lt;&gt;"",IF(RIGHT(G442,1)=")",VALUE(VLOOKUP(OFFSET(B442,-MOD(ROW(B442),3),0),'登録データ（女）'!B442,8,FALSE)),"0"),"0")</f>
        <v>0</v>
      </c>
      <c r="AP442" s="58">
        <f t="shared" ca="1" si="470"/>
        <v>0</v>
      </c>
      <c r="AQ442" s="58"/>
      <c r="AR442" s="58"/>
      <c r="AS442" s="58"/>
      <c r="AT442" s="58"/>
      <c r="AU442" s="58"/>
      <c r="AV442" s="58"/>
      <c r="AW442" s="58"/>
      <c r="AX442" s="58"/>
      <c r="BE442" s="58" t="str">
        <f>IF(B442="","",VLOOKUP(B442,'登録データ（女）'!$A$3:$L$402,8))</f>
        <v/>
      </c>
      <c r="BF442" s="58" t="str">
        <f>IF(B442="","",VLOOKUP(B442,'登録データ（女）'!$A$3:$L$402,11))</f>
        <v/>
      </c>
      <c r="BG442" s="58" t="str">
        <f t="shared" si="477"/>
        <v/>
      </c>
      <c r="BI442" s="58">
        <f t="shared" si="474"/>
        <v>0</v>
      </c>
    </row>
    <row r="443" spans="1:61" ht="18.75" customHeight="1" thickBot="1">
      <c r="A443" s="258"/>
      <c r="B443" s="434"/>
      <c r="C443" s="292"/>
      <c r="D443" s="292"/>
      <c r="E443" s="82" t="s">
        <v>461</v>
      </c>
      <c r="F443" s="78" t="s">
        <v>123</v>
      </c>
      <c r="G443" s="105"/>
      <c r="H443" s="175"/>
      <c r="I443" s="100"/>
      <c r="J443" s="64" t="str">
        <f t="shared" si="483"/>
        <v/>
      </c>
      <c r="K443" s="100"/>
      <c r="L443" s="64" t="str">
        <f t="shared" si="484"/>
        <v/>
      </c>
      <c r="M443" s="100"/>
      <c r="N443" s="100"/>
      <c r="O443" s="429"/>
      <c r="P443" s="430"/>
      <c r="Q443" s="431"/>
      <c r="R443" s="261"/>
      <c r="S443" s="298"/>
      <c r="V443" s="60"/>
      <c r="W443" s="58"/>
      <c r="X443" s="58"/>
      <c r="Y443" s="58"/>
      <c r="Z443" s="58"/>
      <c r="AA443" s="58"/>
      <c r="AB443" s="58"/>
      <c r="AC443" s="58"/>
      <c r="AD443" s="58">
        <f t="shared" ca="1" si="466"/>
        <v>0</v>
      </c>
      <c r="AE443" s="58">
        <f t="shared" si="479"/>
        <v>0</v>
      </c>
      <c r="AF443" s="58" t="str">
        <f>IF(G443="","0",VLOOKUP(G443,'登録データ（男）'!$V$4:$W$23,2,FALSE))</f>
        <v>0</v>
      </c>
      <c r="AG443" s="58" t="str">
        <f t="shared" si="467"/>
        <v>00</v>
      </c>
      <c r="AH443" s="58" t="str">
        <f>IF(G443="","0",IF(OR(RIGHT(G443,1)="m",RIGHT(G443,1)="H",RIGHT(G443,1)="W",RIGHT(G443,1)="C"),1,2))</f>
        <v>0</v>
      </c>
      <c r="AI443" s="58" t="str">
        <f t="shared" si="468"/>
        <v>000000</v>
      </c>
      <c r="AJ443" s="58" t="str">
        <f t="shared" ca="1" si="478"/>
        <v/>
      </c>
      <c r="AK443" s="58">
        <f t="shared" si="475"/>
        <v>0</v>
      </c>
      <c r="AL443" s="58" t="str">
        <f>IF(G443="","0",VALUE(VLOOKUP(G443,'登録データ（男）'!$V$4:$X$23,3,FALSE)))</f>
        <v>0</v>
      </c>
      <c r="AM443" s="58">
        <f t="shared" si="469"/>
        <v>0</v>
      </c>
      <c r="AN443" s="58">
        <f t="shared" si="476"/>
        <v>0</v>
      </c>
      <c r="AO443" s="58" t="str">
        <f ca="1">IF(OFFSET(B443,-MOD(ROW(B443),3),0)&lt;&gt;"",IF(RIGHT(G443,1)=")",VALUE(VLOOKUP(OFFSET(B443,-MOD(ROW(B443),3),0),'登録データ（女）'!B443,8,FALSE)),"0"),"0")</f>
        <v>0</v>
      </c>
      <c r="AP443" s="58">
        <f t="shared" ca="1" si="470"/>
        <v>0</v>
      </c>
      <c r="AQ443" s="58"/>
      <c r="AR443" s="58"/>
      <c r="AS443" s="58"/>
      <c r="AT443" s="58"/>
      <c r="AU443" s="58"/>
      <c r="AV443" s="58"/>
      <c r="AW443" s="58"/>
      <c r="AX443" s="58"/>
      <c r="BE443" s="58" t="str">
        <f>IF(B443="","",VLOOKUP(B443,'登録データ（女）'!$A$3:$L$402,8))</f>
        <v/>
      </c>
      <c r="BF443" s="58" t="str">
        <f>IF(B443="","",VLOOKUP(B443,'登録データ（女）'!$A$3:$L$402,11))</f>
        <v/>
      </c>
      <c r="BG443" s="58" t="str">
        <f t="shared" si="477"/>
        <v/>
      </c>
      <c r="BI443" s="58">
        <f t="shared" si="474"/>
        <v>0</v>
      </c>
    </row>
    <row r="444" spans="1:61" ht="18.75" customHeight="1" thickTop="1">
      <c r="A444" s="257">
        <v>143</v>
      </c>
      <c r="B444" s="432"/>
      <c r="C444" s="290" t="str">
        <f>IF(B444="","",VLOOKUP(B444,'登録データ（女）'!$A$3:$X$2000,2,FALSE))</f>
        <v/>
      </c>
      <c r="D444" s="290" t="str">
        <f>IF(B444="","",VLOOKUP(B444,'登録データ（女）'!$A$3:$X$2000,3,FALSE))</f>
        <v/>
      </c>
      <c r="E444" s="74" t="str">
        <f>IF(B444="","",VLOOKUP(B444,'登録データ（女）'!$A$3:$X$2000,7,FALSE))</f>
        <v/>
      </c>
      <c r="F444" s="72" t="s">
        <v>121</v>
      </c>
      <c r="G444" s="104"/>
      <c r="H444" s="17"/>
      <c r="I444" s="106"/>
      <c r="J444" s="107" t="str">
        <f t="shared" si="483"/>
        <v/>
      </c>
      <c r="K444" s="106"/>
      <c r="L444" s="107" t="str">
        <f t="shared" si="484"/>
        <v/>
      </c>
      <c r="M444" s="106"/>
      <c r="N444" s="106"/>
      <c r="O444" s="247"/>
      <c r="P444" s="248"/>
      <c r="Q444" s="248"/>
      <c r="R444" s="259"/>
      <c r="S444" s="296"/>
      <c r="V444" s="60"/>
      <c r="W444" s="58">
        <f>IF(B444="",0,IF(VLOOKUP(B444,'登録データ（女）'!$A$3:$AT$2000,28,FALSE)=1,0,1))</f>
        <v>0</v>
      </c>
      <c r="X444" s="58">
        <f>IF(B444="",1,0)</f>
        <v>1</v>
      </c>
      <c r="Y444" s="58">
        <f>IF(C444="",1,0)</f>
        <v>1</v>
      </c>
      <c r="Z444" s="58">
        <f>IF(D444="",1,0)</f>
        <v>1</v>
      </c>
      <c r="AA444" s="58">
        <f>IF(E444="",1,0)</f>
        <v>1</v>
      </c>
      <c r="AB444" s="58">
        <f>IF(E445="",1,0)</f>
        <v>1</v>
      </c>
      <c r="AC444" s="58">
        <f>SUM(X444:AB444)</f>
        <v>5</v>
      </c>
      <c r="AD444" s="58">
        <f t="shared" ca="1" si="466"/>
        <v>0</v>
      </c>
      <c r="AE444" s="58">
        <f t="shared" si="479"/>
        <v>0</v>
      </c>
      <c r="AF444" s="58" t="str">
        <f>IF(G444="","0",VLOOKUP(G444,'登録データ（男）'!$V$4:$W$23,2,FALSE))</f>
        <v>0</v>
      </c>
      <c r="AG444" s="58" t="str">
        <f t="shared" si="467"/>
        <v>00</v>
      </c>
      <c r="AH444" s="58" t="str">
        <f>IF(G444="","0",IF(OR(RIGHT(G444,1)="m",RIGHT(G444,1)="H",RIGHT(G444,1)="W",RIGHT(G444,1)="C",RIGHT(G444,1)=")"),1,2))</f>
        <v>0</v>
      </c>
      <c r="AI444" s="58" t="str">
        <f t="shared" si="468"/>
        <v>000000</v>
      </c>
      <c r="AJ444" s="58" t="str">
        <f t="shared" ca="1" si="478"/>
        <v/>
      </c>
      <c r="AK444" s="58">
        <f t="shared" si="475"/>
        <v>0</v>
      </c>
      <c r="AL444" s="58" t="str">
        <f>IF(G444="","0",VALUE(VLOOKUP(G444,'登録データ（男）'!$V$4:$X$23,3,FALSE)))</f>
        <v>0</v>
      </c>
      <c r="AM444" s="58">
        <f t="shared" si="469"/>
        <v>0</v>
      </c>
      <c r="AN444" s="58">
        <f t="shared" si="476"/>
        <v>0</v>
      </c>
      <c r="AO444" s="58" t="str">
        <f ca="1">IF(OFFSET(B444,-MOD(ROW(B444),3),0)&lt;&gt;"",IF(RIGHT(G444,1)=")",VALUE(VLOOKUP(OFFSET(B444,-MOD(ROW(B444),3),0),'登録データ（女）'!B444,8,FALSE)),"0"),"0")</f>
        <v>0</v>
      </c>
      <c r="AP444" s="58">
        <f t="shared" ca="1" si="470"/>
        <v>0</v>
      </c>
      <c r="AQ444" s="58" t="str">
        <f t="shared" ref="AQ444" si="521">IF(AR444="","",RANK(AR444,$AR$18:$AR$467,1))</f>
        <v/>
      </c>
      <c r="AR444" s="58" t="str">
        <f>IF(R444="","",B444)</f>
        <v/>
      </c>
      <c r="AS444" s="58" t="str">
        <f t="shared" ref="AS444" si="522">IF(AT444="","",RANK(AT444,$AT$18:$AT$467,1))</f>
        <v/>
      </c>
      <c r="AT444" s="58" t="str">
        <f>IF(S444="","",B444)</f>
        <v/>
      </c>
      <c r="AU444" s="58" t="str">
        <f t="shared" ref="AU444" si="523">IF(AV444="","",RANK(AV444,$AV$18:$AV$467,1))</f>
        <v/>
      </c>
      <c r="AV444" s="58" t="str">
        <f>IF(OR(G444="七種競技",G445="七種競技",G446="七種競技"),B444,"")</f>
        <v/>
      </c>
      <c r="AW444" s="58"/>
      <c r="AX444" s="58">
        <f>B444</f>
        <v>0</v>
      </c>
      <c r="BE444" s="58" t="str">
        <f>IF(B444="","",VLOOKUP(B444,'登録データ（女）'!$A$3:$L$402,8))</f>
        <v/>
      </c>
      <c r="BF444" s="58" t="str">
        <f>IF(B444="","",VLOOKUP(B444,'登録データ（女）'!$A$3:$L$402,11))</f>
        <v/>
      </c>
      <c r="BG444" s="58" t="str">
        <f t="shared" si="477"/>
        <v/>
      </c>
      <c r="BI444" s="58">
        <f t="shared" si="474"/>
        <v>0</v>
      </c>
    </row>
    <row r="445" spans="1:61" ht="18.75" customHeight="1">
      <c r="A445" s="250"/>
      <c r="B445" s="433"/>
      <c r="C445" s="291"/>
      <c r="D445" s="291"/>
      <c r="E445" s="169"/>
      <c r="F445" s="58" t="s">
        <v>122</v>
      </c>
      <c r="G445" s="104"/>
      <c r="H445" s="17"/>
      <c r="I445" s="101"/>
      <c r="J445" s="107" t="str">
        <f t="shared" si="483"/>
        <v/>
      </c>
      <c r="K445" s="106"/>
      <c r="L445" s="107" t="str">
        <f t="shared" si="484"/>
        <v/>
      </c>
      <c r="M445" s="101"/>
      <c r="N445" s="101"/>
      <c r="O445" s="275"/>
      <c r="P445" s="276"/>
      <c r="Q445" s="276"/>
      <c r="R445" s="260"/>
      <c r="S445" s="297"/>
      <c r="V445" s="60"/>
      <c r="W445" s="58"/>
      <c r="X445" s="58"/>
      <c r="Y445" s="58"/>
      <c r="Z445" s="58"/>
      <c r="AA445" s="58"/>
      <c r="AB445" s="58"/>
      <c r="AC445" s="58"/>
      <c r="AD445" s="58">
        <f t="shared" ca="1" si="466"/>
        <v>0</v>
      </c>
      <c r="AE445" s="58">
        <f t="shared" si="479"/>
        <v>0</v>
      </c>
      <c r="AF445" s="58" t="str">
        <f>IF(G445="","0",VLOOKUP(G445,'登録データ（男）'!$V$4:$W$23,2,FALSE))</f>
        <v>0</v>
      </c>
      <c r="AG445" s="58" t="str">
        <f t="shared" si="467"/>
        <v>00</v>
      </c>
      <c r="AH445" s="58" t="str">
        <f>IF(G445="","0",IF(OR(RIGHT(G445,1)="m",RIGHT(G445,1)="H",RIGHT(G445,1)="W",RIGHT(G445,1)="C"),1,2))</f>
        <v>0</v>
      </c>
      <c r="AI445" s="58" t="str">
        <f t="shared" si="468"/>
        <v>000000</v>
      </c>
      <c r="AJ445" s="58" t="str">
        <f t="shared" ca="1" si="478"/>
        <v/>
      </c>
      <c r="AK445" s="58">
        <f t="shared" si="475"/>
        <v>0</v>
      </c>
      <c r="AL445" s="58" t="str">
        <f>IF(G445="","0",VALUE(VLOOKUP(G445,'登録データ（男）'!$V$4:$X$23,3,FALSE)))</f>
        <v>0</v>
      </c>
      <c r="AM445" s="58">
        <f t="shared" si="469"/>
        <v>0</v>
      </c>
      <c r="AN445" s="58">
        <f t="shared" si="476"/>
        <v>0</v>
      </c>
      <c r="AO445" s="58" t="str">
        <f ca="1">IF(OFFSET(B445,-MOD(ROW(B445),3),0)&lt;&gt;"",IF(RIGHT(G445,1)=")",VALUE(VLOOKUP(OFFSET(B445,-MOD(ROW(B445),3),0),'登録データ（女）'!B445,8,FALSE)),"0"),"0")</f>
        <v>0</v>
      </c>
      <c r="AP445" s="58">
        <f t="shared" ca="1" si="470"/>
        <v>0</v>
      </c>
      <c r="AQ445" s="58"/>
      <c r="AR445" s="58"/>
      <c r="AS445" s="58"/>
      <c r="AT445" s="58"/>
      <c r="AU445" s="58"/>
      <c r="AV445" s="58"/>
      <c r="AW445" s="58"/>
      <c r="AX445" s="58"/>
      <c r="BE445" s="58" t="str">
        <f>IF(B445="","",VLOOKUP(B445,'登録データ（女）'!$A$3:$L$402,8))</f>
        <v/>
      </c>
      <c r="BF445" s="58" t="str">
        <f>IF(B445="","",VLOOKUP(B445,'登録データ（女）'!$A$3:$L$402,11))</f>
        <v/>
      </c>
      <c r="BG445" s="58" t="str">
        <f t="shared" si="477"/>
        <v/>
      </c>
      <c r="BI445" s="58">
        <f t="shared" si="474"/>
        <v>0</v>
      </c>
    </row>
    <row r="446" spans="1:61" ht="18.75" customHeight="1" thickBot="1">
      <c r="A446" s="258"/>
      <c r="B446" s="434"/>
      <c r="C446" s="292"/>
      <c r="D446" s="292"/>
      <c r="E446" s="82" t="s">
        <v>461</v>
      </c>
      <c r="F446" s="78" t="s">
        <v>123</v>
      </c>
      <c r="G446" s="105"/>
      <c r="H446" s="175"/>
      <c r="I446" s="100"/>
      <c r="J446" s="64" t="str">
        <f t="shared" si="483"/>
        <v/>
      </c>
      <c r="K446" s="100"/>
      <c r="L446" s="64" t="str">
        <f t="shared" si="484"/>
        <v/>
      </c>
      <c r="M446" s="100"/>
      <c r="N446" s="100"/>
      <c r="O446" s="429"/>
      <c r="P446" s="430"/>
      <c r="Q446" s="431"/>
      <c r="R446" s="261"/>
      <c r="S446" s="298"/>
      <c r="V446" s="60"/>
      <c r="W446" s="58"/>
      <c r="X446" s="58"/>
      <c r="Y446" s="58"/>
      <c r="Z446" s="58"/>
      <c r="AA446" s="58"/>
      <c r="AB446" s="58"/>
      <c r="AC446" s="58"/>
      <c r="AD446" s="58">
        <f t="shared" ca="1" si="466"/>
        <v>0</v>
      </c>
      <c r="AE446" s="58">
        <f t="shared" si="479"/>
        <v>0</v>
      </c>
      <c r="AF446" s="58" t="str">
        <f>IF(G446="","0",VLOOKUP(G446,'登録データ（男）'!$V$4:$W$23,2,FALSE))</f>
        <v>0</v>
      </c>
      <c r="AG446" s="58" t="str">
        <f t="shared" si="467"/>
        <v>00</v>
      </c>
      <c r="AH446" s="58" t="str">
        <f>IF(G446="","0",IF(OR(RIGHT(G446,1)="m",RIGHT(G446,1)="H",RIGHT(G446,1)="W",RIGHT(G446,1)="C"),1,2))</f>
        <v>0</v>
      </c>
      <c r="AI446" s="58" t="str">
        <f t="shared" si="468"/>
        <v>000000</v>
      </c>
      <c r="AJ446" s="58" t="str">
        <f t="shared" ca="1" si="478"/>
        <v/>
      </c>
      <c r="AK446" s="58">
        <f t="shared" si="475"/>
        <v>0</v>
      </c>
      <c r="AL446" s="58" t="str">
        <f>IF(G446="","0",VALUE(VLOOKUP(G446,'登録データ（男）'!$V$4:$X$23,3,FALSE)))</f>
        <v>0</v>
      </c>
      <c r="AM446" s="58">
        <f t="shared" si="469"/>
        <v>0</v>
      </c>
      <c r="AN446" s="58">
        <f t="shared" si="476"/>
        <v>0</v>
      </c>
      <c r="AO446" s="58" t="str">
        <f ca="1">IF(OFFSET(B446,-MOD(ROW(B446),3),0)&lt;&gt;"",IF(RIGHT(G446,1)=")",VALUE(VLOOKUP(OFFSET(B446,-MOD(ROW(B446),3),0),'登録データ（女）'!B446,8,FALSE)),"0"),"0")</f>
        <v>0</v>
      </c>
      <c r="AP446" s="58">
        <f t="shared" ca="1" si="470"/>
        <v>0</v>
      </c>
      <c r="AQ446" s="58"/>
      <c r="AR446" s="58"/>
      <c r="AS446" s="58"/>
      <c r="AT446" s="58"/>
      <c r="AU446" s="58"/>
      <c r="AV446" s="58"/>
      <c r="AW446" s="58"/>
      <c r="AX446" s="58"/>
      <c r="BE446" s="58" t="str">
        <f>IF(B446="","",VLOOKUP(B446,'登録データ（女）'!$A$3:$L$402,8))</f>
        <v/>
      </c>
      <c r="BF446" s="58" t="str">
        <f>IF(B446="","",VLOOKUP(B446,'登録データ（女）'!$A$3:$L$402,11))</f>
        <v/>
      </c>
      <c r="BG446" s="58" t="str">
        <f t="shared" si="477"/>
        <v/>
      </c>
      <c r="BI446" s="58">
        <f t="shared" si="474"/>
        <v>0</v>
      </c>
    </row>
    <row r="447" spans="1:61" ht="18.75" customHeight="1" thickTop="1">
      <c r="A447" s="257">
        <v>144</v>
      </c>
      <c r="B447" s="432"/>
      <c r="C447" s="290" t="str">
        <f>IF(B447="","",VLOOKUP(B447,'登録データ（女）'!$A$3:$X$2000,2,FALSE))</f>
        <v/>
      </c>
      <c r="D447" s="290" t="str">
        <f>IF(B447="","",VLOOKUP(B447,'登録データ（女）'!$A$3:$X$2000,3,FALSE))</f>
        <v/>
      </c>
      <c r="E447" s="74" t="str">
        <f>IF(B447="","",VLOOKUP(B447,'登録データ（女）'!$A$3:$X$2000,7,FALSE))</f>
        <v/>
      </c>
      <c r="F447" s="72" t="s">
        <v>121</v>
      </c>
      <c r="G447" s="104"/>
      <c r="H447" s="17"/>
      <c r="I447" s="106"/>
      <c r="J447" s="107" t="str">
        <f t="shared" si="483"/>
        <v/>
      </c>
      <c r="K447" s="106"/>
      <c r="L447" s="107" t="str">
        <f t="shared" si="484"/>
        <v/>
      </c>
      <c r="M447" s="106"/>
      <c r="N447" s="106"/>
      <c r="O447" s="247"/>
      <c r="P447" s="248"/>
      <c r="Q447" s="248"/>
      <c r="R447" s="259"/>
      <c r="S447" s="296"/>
      <c r="V447" s="60"/>
      <c r="W447" s="58">
        <f>IF(B447="",0,IF(VLOOKUP(B447,'登録データ（女）'!$A$3:$AT$2000,28,FALSE)=1,0,1))</f>
        <v>0</v>
      </c>
      <c r="X447" s="58">
        <f>IF(B447="",1,0)</f>
        <v>1</v>
      </c>
      <c r="Y447" s="58">
        <f>IF(C447="",1,0)</f>
        <v>1</v>
      </c>
      <c r="Z447" s="58">
        <f>IF(D447="",1,0)</f>
        <v>1</v>
      </c>
      <c r="AA447" s="58">
        <f>IF(E447="",1,0)</f>
        <v>1</v>
      </c>
      <c r="AB447" s="58">
        <f>IF(E448="",1,0)</f>
        <v>1</v>
      </c>
      <c r="AC447" s="58">
        <f>SUM(X447:AB447)</f>
        <v>5</v>
      </c>
      <c r="AD447" s="58">
        <f t="shared" ca="1" si="466"/>
        <v>0</v>
      </c>
      <c r="AE447" s="58">
        <f t="shared" si="479"/>
        <v>0</v>
      </c>
      <c r="AF447" s="58" t="str">
        <f>IF(G447="","0",VLOOKUP(G447,'登録データ（男）'!$V$4:$W$23,2,FALSE))</f>
        <v>0</v>
      </c>
      <c r="AG447" s="58" t="str">
        <f t="shared" si="467"/>
        <v>00</v>
      </c>
      <c r="AH447" s="58" t="str">
        <f>IF(G447="","0",IF(OR(RIGHT(G447,1)="m",RIGHT(G447,1)="H",RIGHT(G447,1)="W",RIGHT(G447,1)="C",RIGHT(G447,1)=")"),1,2))</f>
        <v>0</v>
      </c>
      <c r="AI447" s="58" t="str">
        <f t="shared" si="468"/>
        <v>000000</v>
      </c>
      <c r="AJ447" s="58" t="str">
        <f t="shared" ca="1" si="478"/>
        <v/>
      </c>
      <c r="AK447" s="58">
        <f t="shared" si="475"/>
        <v>0</v>
      </c>
      <c r="AL447" s="58" t="str">
        <f>IF(G447="","0",VALUE(VLOOKUP(G447,'登録データ（男）'!$V$4:$X$23,3,FALSE)))</f>
        <v>0</v>
      </c>
      <c r="AM447" s="58">
        <f t="shared" si="469"/>
        <v>0</v>
      </c>
      <c r="AN447" s="58">
        <f t="shared" si="476"/>
        <v>0</v>
      </c>
      <c r="AO447" s="58" t="str">
        <f ca="1">IF(OFFSET(B447,-MOD(ROW(B447),3),0)&lt;&gt;"",IF(RIGHT(G447,1)=")",VALUE(VLOOKUP(OFFSET(B447,-MOD(ROW(B447),3),0),'登録データ（女）'!B447,8,FALSE)),"0"),"0")</f>
        <v>0</v>
      </c>
      <c r="AP447" s="58">
        <f t="shared" ca="1" si="470"/>
        <v>0</v>
      </c>
      <c r="AQ447" s="58" t="str">
        <f t="shared" ref="AQ447" si="524">IF(AR447="","",RANK(AR447,$AR$18:$AR$467,1))</f>
        <v/>
      </c>
      <c r="AR447" s="58" t="str">
        <f>IF(R447="","",B447)</f>
        <v/>
      </c>
      <c r="AS447" s="58" t="str">
        <f t="shared" ref="AS447" si="525">IF(AT447="","",RANK(AT447,$AT$18:$AT$467,1))</f>
        <v/>
      </c>
      <c r="AT447" s="58" t="str">
        <f>IF(S447="","",B447)</f>
        <v/>
      </c>
      <c r="AU447" s="58" t="str">
        <f t="shared" ref="AU447" si="526">IF(AV447="","",RANK(AV447,$AV$18:$AV$467,1))</f>
        <v/>
      </c>
      <c r="AV447" s="58" t="str">
        <f>IF(OR(G447="七種競技",G448="七種競技",G449="七種競技"),B447,"")</f>
        <v/>
      </c>
      <c r="AW447" s="58"/>
      <c r="AX447" s="58">
        <f>B447</f>
        <v>0</v>
      </c>
      <c r="BE447" s="58" t="str">
        <f>IF(B447="","",VLOOKUP(B447,'登録データ（女）'!$A$3:$L$402,8))</f>
        <v/>
      </c>
      <c r="BF447" s="58" t="str">
        <f>IF(B447="","",VLOOKUP(B447,'登録データ（女）'!$A$3:$L$402,11))</f>
        <v/>
      </c>
      <c r="BG447" s="58" t="str">
        <f t="shared" si="477"/>
        <v/>
      </c>
      <c r="BI447" s="58">
        <f t="shared" si="474"/>
        <v>0</v>
      </c>
    </row>
    <row r="448" spans="1:61" ht="18.75" customHeight="1">
      <c r="A448" s="250"/>
      <c r="B448" s="433"/>
      <c r="C448" s="291"/>
      <c r="D448" s="291"/>
      <c r="E448" s="169"/>
      <c r="F448" s="58" t="s">
        <v>122</v>
      </c>
      <c r="G448" s="104"/>
      <c r="H448" s="17"/>
      <c r="I448" s="101"/>
      <c r="J448" s="107" t="str">
        <f t="shared" si="483"/>
        <v/>
      </c>
      <c r="K448" s="106"/>
      <c r="L448" s="107" t="str">
        <f t="shared" si="484"/>
        <v/>
      </c>
      <c r="M448" s="101"/>
      <c r="N448" s="101"/>
      <c r="O448" s="275"/>
      <c r="P448" s="276"/>
      <c r="Q448" s="276"/>
      <c r="R448" s="260"/>
      <c r="S448" s="297"/>
      <c r="V448" s="60"/>
      <c r="W448" s="58"/>
      <c r="X448" s="58"/>
      <c r="Y448" s="58"/>
      <c r="Z448" s="58"/>
      <c r="AA448" s="58"/>
      <c r="AB448" s="58"/>
      <c r="AC448" s="58"/>
      <c r="AD448" s="58">
        <f t="shared" ca="1" si="466"/>
        <v>0</v>
      </c>
      <c r="AE448" s="58">
        <f t="shared" si="479"/>
        <v>0</v>
      </c>
      <c r="AF448" s="58" t="str">
        <f>IF(G448="","0",VLOOKUP(G448,'登録データ（男）'!$V$4:$W$23,2,FALSE))</f>
        <v>0</v>
      </c>
      <c r="AG448" s="58" t="str">
        <f t="shared" si="467"/>
        <v>00</v>
      </c>
      <c r="AH448" s="58" t="str">
        <f>IF(G448="","0",IF(OR(RIGHT(G448,1)="m",RIGHT(G448,1)="H",RIGHT(G448,1)="W",RIGHT(G448,1)="C"),1,2))</f>
        <v>0</v>
      </c>
      <c r="AI448" s="58" t="str">
        <f t="shared" si="468"/>
        <v>000000</v>
      </c>
      <c r="AJ448" s="58" t="str">
        <f t="shared" ca="1" si="478"/>
        <v/>
      </c>
      <c r="AK448" s="58">
        <f t="shared" si="475"/>
        <v>0</v>
      </c>
      <c r="AL448" s="58" t="str">
        <f>IF(G448="","0",VALUE(VLOOKUP(G448,'登録データ（男）'!$V$4:$X$23,3,FALSE)))</f>
        <v>0</v>
      </c>
      <c r="AM448" s="58">
        <f t="shared" si="469"/>
        <v>0</v>
      </c>
      <c r="AN448" s="58">
        <f t="shared" si="476"/>
        <v>0</v>
      </c>
      <c r="AO448" s="58" t="str">
        <f ca="1">IF(OFFSET(B448,-MOD(ROW(B448),3),0)&lt;&gt;"",IF(RIGHT(G448,1)=")",VALUE(VLOOKUP(OFFSET(B448,-MOD(ROW(B448),3),0),'登録データ（女）'!B448,8,FALSE)),"0"),"0")</f>
        <v>0</v>
      </c>
      <c r="AP448" s="58">
        <f t="shared" ca="1" si="470"/>
        <v>0</v>
      </c>
      <c r="AQ448" s="58"/>
      <c r="AR448" s="58"/>
      <c r="AS448" s="58"/>
      <c r="AT448" s="58"/>
      <c r="AU448" s="58"/>
      <c r="AV448" s="58"/>
      <c r="AW448" s="58"/>
      <c r="AX448" s="58"/>
      <c r="BE448" s="58" t="str">
        <f>IF(B448="","",VLOOKUP(B448,'登録データ（女）'!$A$3:$L$402,8))</f>
        <v/>
      </c>
      <c r="BF448" s="58" t="str">
        <f>IF(B448="","",VLOOKUP(B448,'登録データ（女）'!$A$3:$L$402,11))</f>
        <v/>
      </c>
      <c r="BG448" s="58" t="str">
        <f t="shared" si="477"/>
        <v/>
      </c>
      <c r="BI448" s="58">
        <f t="shared" si="474"/>
        <v>0</v>
      </c>
    </row>
    <row r="449" spans="1:61" ht="18.75" customHeight="1" thickBot="1">
      <c r="A449" s="258"/>
      <c r="B449" s="434"/>
      <c r="C449" s="292"/>
      <c r="D449" s="292"/>
      <c r="E449" s="82" t="s">
        <v>461</v>
      </c>
      <c r="F449" s="78" t="s">
        <v>123</v>
      </c>
      <c r="G449" s="105"/>
      <c r="H449" s="175"/>
      <c r="I449" s="100"/>
      <c r="J449" s="64" t="str">
        <f t="shared" si="483"/>
        <v/>
      </c>
      <c r="K449" s="100"/>
      <c r="L449" s="64" t="str">
        <f t="shared" si="484"/>
        <v/>
      </c>
      <c r="M449" s="100"/>
      <c r="N449" s="100"/>
      <c r="O449" s="429"/>
      <c r="P449" s="430"/>
      <c r="Q449" s="431"/>
      <c r="R449" s="261"/>
      <c r="S449" s="298"/>
      <c r="V449" s="60"/>
      <c r="W449" s="58"/>
      <c r="X449" s="58"/>
      <c r="Y449" s="58"/>
      <c r="Z449" s="58"/>
      <c r="AA449" s="58"/>
      <c r="AB449" s="58"/>
      <c r="AC449" s="58"/>
      <c r="AD449" s="58">
        <f t="shared" ca="1" si="466"/>
        <v>0</v>
      </c>
      <c r="AE449" s="58">
        <f t="shared" si="479"/>
        <v>0</v>
      </c>
      <c r="AF449" s="58" t="str">
        <f>IF(G449="","0",VLOOKUP(G449,'登録データ（男）'!$V$4:$W$23,2,FALSE))</f>
        <v>0</v>
      </c>
      <c r="AG449" s="58" t="str">
        <f t="shared" si="467"/>
        <v>00</v>
      </c>
      <c r="AH449" s="58" t="str">
        <f>IF(G449="","0",IF(OR(RIGHT(G449,1)="m",RIGHT(G449,1)="H",RIGHT(G449,1)="W",RIGHT(G449,1)="C"),1,2))</f>
        <v>0</v>
      </c>
      <c r="AI449" s="58" t="str">
        <f t="shared" si="468"/>
        <v>000000</v>
      </c>
      <c r="AJ449" s="58" t="str">
        <f t="shared" ca="1" si="478"/>
        <v/>
      </c>
      <c r="AK449" s="58">
        <f t="shared" si="475"/>
        <v>0</v>
      </c>
      <c r="AL449" s="58" t="str">
        <f>IF(G449="","0",VALUE(VLOOKUP(G449,'登録データ（男）'!$V$4:$X$23,3,FALSE)))</f>
        <v>0</v>
      </c>
      <c r="AM449" s="58">
        <f t="shared" si="469"/>
        <v>0</v>
      </c>
      <c r="AN449" s="58">
        <f t="shared" si="476"/>
        <v>0</v>
      </c>
      <c r="AO449" s="58" t="str">
        <f ca="1">IF(OFFSET(B449,-MOD(ROW(B449),3),0)&lt;&gt;"",IF(RIGHT(G449,1)=")",VALUE(VLOOKUP(OFFSET(B449,-MOD(ROW(B449),3),0),'登録データ（女）'!B449,8,FALSE)),"0"),"0")</f>
        <v>0</v>
      </c>
      <c r="AP449" s="58">
        <f t="shared" ca="1" si="470"/>
        <v>0</v>
      </c>
      <c r="AQ449" s="58"/>
      <c r="AR449" s="58"/>
      <c r="AS449" s="58"/>
      <c r="AT449" s="58"/>
      <c r="AU449" s="58"/>
      <c r="AV449" s="58"/>
      <c r="AW449" s="58"/>
      <c r="AX449" s="58"/>
      <c r="BE449" s="58" t="str">
        <f>IF(B449="","",VLOOKUP(B449,'登録データ（女）'!$A$3:$L$402,8))</f>
        <v/>
      </c>
      <c r="BF449" s="58" t="str">
        <f>IF(B449="","",VLOOKUP(B449,'登録データ（女）'!$A$3:$L$402,11))</f>
        <v/>
      </c>
      <c r="BG449" s="58" t="str">
        <f t="shared" si="477"/>
        <v/>
      </c>
      <c r="BI449" s="58">
        <f t="shared" si="474"/>
        <v>0</v>
      </c>
    </row>
    <row r="450" spans="1:61" ht="18.75" customHeight="1" thickTop="1">
      <c r="A450" s="257">
        <v>145</v>
      </c>
      <c r="B450" s="432"/>
      <c r="C450" s="290" t="str">
        <f>IF(B450="","",VLOOKUP(B450,'登録データ（女）'!$A$3:$X$2000,2,FALSE))</f>
        <v/>
      </c>
      <c r="D450" s="290" t="str">
        <f>IF(B450="","",VLOOKUP(B450,'登録データ（女）'!$A$3:$X$2000,3,FALSE))</f>
        <v/>
      </c>
      <c r="E450" s="74" t="str">
        <f>IF(B450="","",VLOOKUP(B450,'登録データ（女）'!$A$3:$X$2000,7,FALSE))</f>
        <v/>
      </c>
      <c r="F450" s="72" t="s">
        <v>121</v>
      </c>
      <c r="G450" s="104"/>
      <c r="H450" s="17"/>
      <c r="I450" s="106"/>
      <c r="J450" s="107" t="str">
        <f t="shared" si="483"/>
        <v/>
      </c>
      <c r="K450" s="106"/>
      <c r="L450" s="107" t="str">
        <f t="shared" si="484"/>
        <v/>
      </c>
      <c r="M450" s="106"/>
      <c r="N450" s="106"/>
      <c r="O450" s="247"/>
      <c r="P450" s="248"/>
      <c r="Q450" s="248"/>
      <c r="R450" s="259"/>
      <c r="S450" s="296"/>
      <c r="V450" s="60"/>
      <c r="W450" s="58">
        <f>IF(B450="",0,IF(VLOOKUP(B450,'登録データ（女）'!$A$3:$AT$2000,28,FALSE)=1,0,1))</f>
        <v>0</v>
      </c>
      <c r="X450" s="58">
        <f>IF(B450="",1,0)</f>
        <v>1</v>
      </c>
      <c r="Y450" s="58">
        <f>IF(C450="",1,0)</f>
        <v>1</v>
      </c>
      <c r="Z450" s="58">
        <f>IF(D450="",1,0)</f>
        <v>1</v>
      </c>
      <c r="AA450" s="58">
        <f>IF(E450="",1,0)</f>
        <v>1</v>
      </c>
      <c r="AB450" s="58">
        <f>IF(E451="",1,0)</f>
        <v>1</v>
      </c>
      <c r="AC450" s="58">
        <f>SUM(X450:AB450)</f>
        <v>5</v>
      </c>
      <c r="AD450" s="58">
        <f t="shared" ca="1" si="466"/>
        <v>0</v>
      </c>
      <c r="AE450" s="58">
        <f t="shared" si="479"/>
        <v>0</v>
      </c>
      <c r="AF450" s="58" t="str">
        <f>IF(G450="","0",VLOOKUP(G450,'登録データ（男）'!$V$4:$W$23,2,FALSE))</f>
        <v>0</v>
      </c>
      <c r="AG450" s="58" t="str">
        <f t="shared" si="467"/>
        <v>00</v>
      </c>
      <c r="AH450" s="58" t="str">
        <f>IF(G450="","0",IF(OR(RIGHT(G450,1)="m",RIGHT(G450,1)="H",RIGHT(G450,1)="W",RIGHT(G450,1)="C",RIGHT(G450,1)=")"),1,2))</f>
        <v>0</v>
      </c>
      <c r="AI450" s="58" t="str">
        <f t="shared" si="468"/>
        <v>000000</v>
      </c>
      <c r="AJ450" s="58" t="str">
        <f t="shared" ca="1" si="478"/>
        <v/>
      </c>
      <c r="AK450" s="58">
        <f t="shared" si="475"/>
        <v>0</v>
      </c>
      <c r="AL450" s="58" t="str">
        <f>IF(G450="","0",VALUE(VLOOKUP(G450,'登録データ（男）'!$V$4:$X$23,3,FALSE)))</f>
        <v>0</v>
      </c>
      <c r="AM450" s="58">
        <f t="shared" si="469"/>
        <v>0</v>
      </c>
      <c r="AN450" s="58">
        <f t="shared" si="476"/>
        <v>0</v>
      </c>
      <c r="AO450" s="58" t="str">
        <f ca="1">IF(OFFSET(B450,-MOD(ROW(B450),3),0)&lt;&gt;"",IF(RIGHT(G450,1)=")",VALUE(VLOOKUP(OFFSET(B450,-MOD(ROW(B450),3),0),'登録データ（女）'!B450,8,FALSE)),"0"),"0")</f>
        <v>0</v>
      </c>
      <c r="AP450" s="58">
        <f t="shared" ca="1" si="470"/>
        <v>0</v>
      </c>
      <c r="AQ450" s="58" t="str">
        <f t="shared" ref="AQ450" si="527">IF(AR450="","",RANK(AR450,$AR$18:$AR$467,1))</f>
        <v/>
      </c>
      <c r="AR450" s="58" t="str">
        <f>IF(R450="","",B450)</f>
        <v/>
      </c>
      <c r="AS450" s="58" t="str">
        <f t="shared" ref="AS450" si="528">IF(AT450="","",RANK(AT450,$AT$18:$AT$467,1))</f>
        <v/>
      </c>
      <c r="AT450" s="58" t="str">
        <f>IF(S450="","",B450)</f>
        <v/>
      </c>
      <c r="AU450" s="58" t="str">
        <f t="shared" ref="AU450" si="529">IF(AV450="","",RANK(AV450,$AV$18:$AV$467,1))</f>
        <v/>
      </c>
      <c r="AV450" s="58" t="str">
        <f>IF(OR(G450="七種競技",G451="七種競技",G452="七種競技"),B450,"")</f>
        <v/>
      </c>
      <c r="AW450" s="58"/>
      <c r="AX450" s="58">
        <f>B450</f>
        <v>0</v>
      </c>
      <c r="BE450" s="58" t="str">
        <f>IF(B450="","",VLOOKUP(B450,'登録データ（女）'!$A$3:$L$402,8))</f>
        <v/>
      </c>
      <c r="BF450" s="58" t="str">
        <f>IF(B450="","",VLOOKUP(B450,'登録データ（女）'!$A$3:$L$402,11))</f>
        <v/>
      </c>
      <c r="BG450" s="58" t="str">
        <f t="shared" si="477"/>
        <v/>
      </c>
      <c r="BI450" s="58">
        <f t="shared" si="474"/>
        <v>0</v>
      </c>
    </row>
    <row r="451" spans="1:61" ht="18.75" customHeight="1">
      <c r="A451" s="250"/>
      <c r="B451" s="433"/>
      <c r="C451" s="291"/>
      <c r="D451" s="291"/>
      <c r="E451" s="169"/>
      <c r="F451" s="58" t="s">
        <v>122</v>
      </c>
      <c r="G451" s="104"/>
      <c r="H451" s="17"/>
      <c r="I451" s="101"/>
      <c r="J451" s="107" t="str">
        <f t="shared" si="483"/>
        <v/>
      </c>
      <c r="K451" s="106"/>
      <c r="L451" s="107" t="str">
        <f t="shared" si="484"/>
        <v/>
      </c>
      <c r="M451" s="101"/>
      <c r="N451" s="101"/>
      <c r="O451" s="275"/>
      <c r="P451" s="276"/>
      <c r="Q451" s="276"/>
      <c r="R451" s="260"/>
      <c r="S451" s="297"/>
      <c r="V451" s="60"/>
      <c r="W451" s="58"/>
      <c r="X451" s="58"/>
      <c r="Y451" s="58"/>
      <c r="Z451" s="58"/>
      <c r="AA451" s="58"/>
      <c r="AB451" s="58"/>
      <c r="AC451" s="58"/>
      <c r="AD451" s="58">
        <f t="shared" ca="1" si="466"/>
        <v>0</v>
      </c>
      <c r="AE451" s="58">
        <f t="shared" si="479"/>
        <v>0</v>
      </c>
      <c r="AF451" s="58" t="str">
        <f>IF(G451="","0",VLOOKUP(G451,'登録データ（男）'!$V$4:$W$23,2,FALSE))</f>
        <v>0</v>
      </c>
      <c r="AG451" s="58" t="str">
        <f t="shared" si="467"/>
        <v>00</v>
      </c>
      <c r="AH451" s="58" t="str">
        <f>IF(G451="","0",IF(OR(RIGHT(G451,1)="m",RIGHT(G451,1)="H",RIGHT(G451,1)="W",RIGHT(G451,1)="C"),1,2))</f>
        <v>0</v>
      </c>
      <c r="AI451" s="58" t="str">
        <f t="shared" si="468"/>
        <v>000000</v>
      </c>
      <c r="AJ451" s="58" t="str">
        <f t="shared" ca="1" si="478"/>
        <v/>
      </c>
      <c r="AK451" s="58">
        <f t="shared" si="475"/>
        <v>0</v>
      </c>
      <c r="AL451" s="58" t="str">
        <f>IF(G451="","0",VALUE(VLOOKUP(G451,'登録データ（男）'!$V$4:$X$23,3,FALSE)))</f>
        <v>0</v>
      </c>
      <c r="AM451" s="58">
        <f t="shared" si="469"/>
        <v>0</v>
      </c>
      <c r="AN451" s="58">
        <f t="shared" si="476"/>
        <v>0</v>
      </c>
      <c r="AO451" s="58" t="str">
        <f ca="1">IF(OFFSET(B451,-MOD(ROW(B451),3),0)&lt;&gt;"",IF(RIGHT(G451,1)=")",VALUE(VLOOKUP(OFFSET(B451,-MOD(ROW(B451),3),0),'登録データ（女）'!B451,8,FALSE)),"0"),"0")</f>
        <v>0</v>
      </c>
      <c r="AP451" s="58">
        <f t="shared" ca="1" si="470"/>
        <v>0</v>
      </c>
      <c r="AQ451" s="58"/>
      <c r="AR451" s="58"/>
      <c r="AS451" s="58"/>
      <c r="AT451" s="58"/>
      <c r="AU451" s="58"/>
      <c r="AV451" s="58"/>
      <c r="AW451" s="58"/>
      <c r="AX451" s="58"/>
      <c r="BE451" s="58" t="str">
        <f>IF(B451="","",VLOOKUP(B451,'登録データ（女）'!$A$3:$L$402,8))</f>
        <v/>
      </c>
      <c r="BF451" s="58" t="str">
        <f>IF(B451="","",VLOOKUP(B451,'登録データ（女）'!$A$3:$L$402,11))</f>
        <v/>
      </c>
      <c r="BG451" s="58" t="str">
        <f t="shared" si="477"/>
        <v/>
      </c>
      <c r="BI451" s="58">
        <f t="shared" si="474"/>
        <v>0</v>
      </c>
    </row>
    <row r="452" spans="1:61" ht="18.75" customHeight="1" thickBot="1">
      <c r="A452" s="258"/>
      <c r="B452" s="434"/>
      <c r="C452" s="292"/>
      <c r="D452" s="292"/>
      <c r="E452" s="82" t="s">
        <v>461</v>
      </c>
      <c r="F452" s="78" t="s">
        <v>123</v>
      </c>
      <c r="G452" s="105"/>
      <c r="H452" s="175"/>
      <c r="I452" s="100"/>
      <c r="J452" s="64" t="str">
        <f t="shared" si="483"/>
        <v/>
      </c>
      <c r="K452" s="100"/>
      <c r="L452" s="64" t="str">
        <f t="shared" si="484"/>
        <v/>
      </c>
      <c r="M452" s="100"/>
      <c r="N452" s="100"/>
      <c r="O452" s="429"/>
      <c r="P452" s="430"/>
      <c r="Q452" s="431"/>
      <c r="R452" s="261"/>
      <c r="S452" s="298"/>
      <c r="V452" s="60"/>
      <c r="W452" s="58"/>
      <c r="X452" s="58"/>
      <c r="Y452" s="58"/>
      <c r="Z452" s="58"/>
      <c r="AA452" s="58"/>
      <c r="AB452" s="58"/>
      <c r="AC452" s="58"/>
      <c r="AD452" s="58">
        <f t="shared" ca="1" si="466"/>
        <v>0</v>
      </c>
      <c r="AE452" s="58">
        <f t="shared" si="479"/>
        <v>0</v>
      </c>
      <c r="AF452" s="58" t="str">
        <f>IF(G452="","0",VLOOKUP(G452,'登録データ（男）'!$V$4:$W$23,2,FALSE))</f>
        <v>0</v>
      </c>
      <c r="AG452" s="58" t="str">
        <f t="shared" si="467"/>
        <v>00</v>
      </c>
      <c r="AH452" s="58" t="str">
        <f>IF(G452="","0",IF(OR(RIGHT(G452,1)="m",RIGHT(G452,1)="H",RIGHT(G452,1)="W",RIGHT(G452,1)="C"),1,2))</f>
        <v>0</v>
      </c>
      <c r="AI452" s="58" t="str">
        <f t="shared" si="468"/>
        <v>000000</v>
      </c>
      <c r="AJ452" s="58" t="str">
        <f t="shared" ca="1" si="478"/>
        <v/>
      </c>
      <c r="AK452" s="58">
        <f t="shared" si="475"/>
        <v>0</v>
      </c>
      <c r="AL452" s="58" t="str">
        <f>IF(G452="","0",VALUE(VLOOKUP(G452,'登録データ（男）'!$V$4:$X$23,3,FALSE)))</f>
        <v>0</v>
      </c>
      <c r="AM452" s="58">
        <f t="shared" si="469"/>
        <v>0</v>
      </c>
      <c r="AN452" s="58">
        <f t="shared" si="476"/>
        <v>0</v>
      </c>
      <c r="AO452" s="58" t="str">
        <f ca="1">IF(OFFSET(B452,-MOD(ROW(B452),3),0)&lt;&gt;"",IF(RIGHT(G452,1)=")",VALUE(VLOOKUP(OFFSET(B452,-MOD(ROW(B452),3),0),'登録データ（女）'!B452,8,FALSE)),"0"),"0")</f>
        <v>0</v>
      </c>
      <c r="AP452" s="58">
        <f t="shared" ca="1" si="470"/>
        <v>0</v>
      </c>
      <c r="AQ452" s="58"/>
      <c r="AR452" s="58"/>
      <c r="AS452" s="58"/>
      <c r="AT452" s="58"/>
      <c r="AU452" s="58"/>
      <c r="AV452" s="58"/>
      <c r="AW452" s="58"/>
      <c r="AX452" s="58"/>
      <c r="BE452" s="58" t="str">
        <f>IF(B452="","",VLOOKUP(B452,'登録データ（女）'!$A$3:$L$402,8))</f>
        <v/>
      </c>
      <c r="BF452" s="58" t="str">
        <f>IF(B452="","",VLOOKUP(B452,'登録データ（女）'!$A$3:$L$402,11))</f>
        <v/>
      </c>
      <c r="BG452" s="58" t="str">
        <f t="shared" si="477"/>
        <v/>
      </c>
      <c r="BI452" s="58">
        <f t="shared" si="474"/>
        <v>0</v>
      </c>
    </row>
    <row r="453" spans="1:61" ht="18.75" customHeight="1" thickTop="1">
      <c r="A453" s="257">
        <v>146</v>
      </c>
      <c r="B453" s="432"/>
      <c r="C453" s="290" t="str">
        <f>IF(B453="","",VLOOKUP(B453,'登録データ（女）'!$A$3:$X$2000,2,FALSE))</f>
        <v/>
      </c>
      <c r="D453" s="290" t="str">
        <f>IF(B453="","",VLOOKUP(B453,'登録データ（女）'!$A$3:$X$2000,3,FALSE))</f>
        <v/>
      </c>
      <c r="E453" s="74" t="str">
        <f>IF(B453="","",VLOOKUP(B453,'登録データ（女）'!$A$3:$X$2000,7,FALSE))</f>
        <v/>
      </c>
      <c r="F453" s="72" t="s">
        <v>121</v>
      </c>
      <c r="G453" s="104"/>
      <c r="H453" s="17"/>
      <c r="I453" s="106"/>
      <c r="J453" s="107" t="str">
        <f t="shared" si="483"/>
        <v/>
      </c>
      <c r="K453" s="106"/>
      <c r="L453" s="107" t="str">
        <f t="shared" si="484"/>
        <v/>
      </c>
      <c r="M453" s="106"/>
      <c r="N453" s="106"/>
      <c r="O453" s="247"/>
      <c r="P453" s="248"/>
      <c r="Q453" s="248"/>
      <c r="R453" s="259"/>
      <c r="S453" s="296"/>
      <c r="V453" s="60"/>
      <c r="W453" s="58">
        <f>IF(B453="",0,IF(VLOOKUP(B453,'登録データ（女）'!$A$3:$AT$2000,28,FALSE)=1,0,1))</f>
        <v>0</v>
      </c>
      <c r="X453" s="58">
        <f>IF(B453="",1,0)</f>
        <v>1</v>
      </c>
      <c r="Y453" s="58">
        <f>IF(C453="",1,0)</f>
        <v>1</v>
      </c>
      <c r="Z453" s="58">
        <f>IF(D453="",1,0)</f>
        <v>1</v>
      </c>
      <c r="AA453" s="58">
        <f>IF(E453="",1,0)</f>
        <v>1</v>
      </c>
      <c r="AB453" s="58">
        <f>IF(E454="",1,0)</f>
        <v>1</v>
      </c>
      <c r="AC453" s="58">
        <f>SUM(X453:AB453)</f>
        <v>5</v>
      </c>
      <c r="AD453" s="58">
        <f t="shared" ca="1" si="466"/>
        <v>0</v>
      </c>
      <c r="AE453" s="58">
        <f t="shared" si="479"/>
        <v>0</v>
      </c>
      <c r="AF453" s="58" t="str">
        <f>IF(G453="","0",VLOOKUP(G453,'登録データ（男）'!$V$4:$W$23,2,FALSE))</f>
        <v>0</v>
      </c>
      <c r="AG453" s="58" t="str">
        <f t="shared" si="467"/>
        <v>00</v>
      </c>
      <c r="AH453" s="58" t="str">
        <f>IF(G453="","0",IF(OR(RIGHT(G453,1)="m",RIGHT(G453,1)="H",RIGHT(G453,1)="W",RIGHT(G453,1)="C",RIGHT(G453,1)=")"),1,2))</f>
        <v>0</v>
      </c>
      <c r="AI453" s="58" t="str">
        <f t="shared" si="468"/>
        <v>000000</v>
      </c>
      <c r="AJ453" s="58" t="str">
        <f t="shared" ca="1" si="478"/>
        <v/>
      </c>
      <c r="AK453" s="58">
        <f t="shared" si="475"/>
        <v>0</v>
      </c>
      <c r="AL453" s="58" t="str">
        <f>IF(G453="","0",VALUE(VLOOKUP(G453,'登録データ（男）'!$V$4:$X$23,3,FALSE)))</f>
        <v>0</v>
      </c>
      <c r="AM453" s="58">
        <f t="shared" si="469"/>
        <v>0</v>
      </c>
      <c r="AN453" s="58">
        <f t="shared" si="476"/>
        <v>0</v>
      </c>
      <c r="AO453" s="58" t="str">
        <f ca="1">IF(OFFSET(B453,-MOD(ROW(B453),3),0)&lt;&gt;"",IF(RIGHT(G453,1)=")",VALUE(VLOOKUP(OFFSET(B453,-MOD(ROW(B453),3),0),'登録データ（女）'!B453,8,FALSE)),"0"),"0")</f>
        <v>0</v>
      </c>
      <c r="AP453" s="58">
        <f t="shared" ca="1" si="470"/>
        <v>0</v>
      </c>
      <c r="AQ453" s="58" t="str">
        <f t="shared" ref="AQ453" si="530">IF(AR453="","",RANK(AR453,$AR$18:$AR$467,1))</f>
        <v/>
      </c>
      <c r="AR453" s="58" t="str">
        <f>IF(R453="","",B453)</f>
        <v/>
      </c>
      <c r="AS453" s="58" t="str">
        <f t="shared" ref="AS453" si="531">IF(AT453="","",RANK(AT453,$AT$18:$AT$467,1))</f>
        <v/>
      </c>
      <c r="AT453" s="58" t="str">
        <f>IF(S453="","",B453)</f>
        <v/>
      </c>
      <c r="AU453" s="58" t="str">
        <f t="shared" ref="AU453" si="532">IF(AV453="","",RANK(AV453,$AV$18:$AV$467,1))</f>
        <v/>
      </c>
      <c r="AV453" s="58" t="str">
        <f>IF(OR(G453="七種競技",G454="七種競技",G455="七種競技"),B453,"")</f>
        <v/>
      </c>
      <c r="AW453" s="58"/>
      <c r="AX453" s="58">
        <f>B453</f>
        <v>0</v>
      </c>
      <c r="BE453" s="58" t="str">
        <f>IF(B453="","",VLOOKUP(B453,'登録データ（女）'!$A$3:$L$402,8))</f>
        <v/>
      </c>
      <c r="BF453" s="58" t="str">
        <f>IF(B453="","",VLOOKUP(B453,'登録データ（女）'!$A$3:$L$402,11))</f>
        <v/>
      </c>
      <c r="BG453" s="58" t="str">
        <f t="shared" si="477"/>
        <v/>
      </c>
      <c r="BI453" s="58">
        <f t="shared" si="474"/>
        <v>0</v>
      </c>
    </row>
    <row r="454" spans="1:61" ht="18.75" customHeight="1">
      <c r="A454" s="250"/>
      <c r="B454" s="433"/>
      <c r="C454" s="291"/>
      <c r="D454" s="291"/>
      <c r="E454" s="169"/>
      <c r="F454" s="58" t="s">
        <v>122</v>
      </c>
      <c r="G454" s="104"/>
      <c r="H454" s="17"/>
      <c r="I454" s="101"/>
      <c r="J454" s="107" t="str">
        <f t="shared" si="483"/>
        <v/>
      </c>
      <c r="K454" s="106"/>
      <c r="L454" s="107" t="str">
        <f t="shared" si="484"/>
        <v/>
      </c>
      <c r="M454" s="101"/>
      <c r="N454" s="101"/>
      <c r="O454" s="275"/>
      <c r="P454" s="276"/>
      <c r="Q454" s="276"/>
      <c r="R454" s="260"/>
      <c r="S454" s="297"/>
      <c r="V454" s="60"/>
      <c r="W454" s="58"/>
      <c r="X454" s="58"/>
      <c r="Y454" s="58"/>
      <c r="Z454" s="58"/>
      <c r="AA454" s="58"/>
      <c r="AB454" s="58"/>
      <c r="AC454" s="58"/>
      <c r="AD454" s="58">
        <f t="shared" ca="1" si="466"/>
        <v>0</v>
      </c>
      <c r="AE454" s="58">
        <f t="shared" si="479"/>
        <v>0</v>
      </c>
      <c r="AF454" s="58" t="str">
        <f>IF(G454="","0",VLOOKUP(G454,'登録データ（男）'!$V$4:$W$23,2,FALSE))</f>
        <v>0</v>
      </c>
      <c r="AG454" s="58" t="str">
        <f t="shared" si="467"/>
        <v>00</v>
      </c>
      <c r="AH454" s="58" t="str">
        <f>IF(G454="","0",IF(OR(RIGHT(G454,1)="m",RIGHT(G454,1)="H",RIGHT(G454,1)="W",RIGHT(G454,1)="C"),1,2))</f>
        <v>0</v>
      </c>
      <c r="AI454" s="58" t="str">
        <f t="shared" si="468"/>
        <v>000000</v>
      </c>
      <c r="AJ454" s="58" t="str">
        <f t="shared" ca="1" si="478"/>
        <v/>
      </c>
      <c r="AK454" s="58">
        <f t="shared" si="475"/>
        <v>0</v>
      </c>
      <c r="AL454" s="58" t="str">
        <f>IF(G454="","0",VALUE(VLOOKUP(G454,'登録データ（男）'!$V$4:$X$23,3,FALSE)))</f>
        <v>0</v>
      </c>
      <c r="AM454" s="58">
        <f t="shared" si="469"/>
        <v>0</v>
      </c>
      <c r="AN454" s="58">
        <f t="shared" si="476"/>
        <v>0</v>
      </c>
      <c r="AO454" s="58" t="str">
        <f ca="1">IF(OFFSET(B454,-MOD(ROW(B454),3),0)&lt;&gt;"",IF(RIGHT(G454,1)=")",VALUE(VLOOKUP(OFFSET(B454,-MOD(ROW(B454),3),0),'登録データ（女）'!B454,8,FALSE)),"0"),"0")</f>
        <v>0</v>
      </c>
      <c r="AP454" s="58">
        <f t="shared" ca="1" si="470"/>
        <v>0</v>
      </c>
      <c r="AQ454" s="58"/>
      <c r="AR454" s="58"/>
      <c r="AS454" s="58"/>
      <c r="AT454" s="58"/>
      <c r="AU454" s="58"/>
      <c r="AV454" s="58"/>
      <c r="AW454" s="58"/>
      <c r="AX454" s="58"/>
      <c r="BE454" s="58" t="str">
        <f>IF(B454="","",VLOOKUP(B454,'登録データ（女）'!$A$3:$L$402,8))</f>
        <v/>
      </c>
      <c r="BF454" s="58" t="str">
        <f>IF(B454="","",VLOOKUP(B454,'登録データ（女）'!$A$3:$L$402,11))</f>
        <v/>
      </c>
      <c r="BG454" s="58" t="str">
        <f t="shared" si="477"/>
        <v/>
      </c>
      <c r="BI454" s="58">
        <f t="shared" si="474"/>
        <v>0</v>
      </c>
    </row>
    <row r="455" spans="1:61" ht="18.75" customHeight="1" thickBot="1">
      <c r="A455" s="258"/>
      <c r="B455" s="434"/>
      <c r="C455" s="292"/>
      <c r="D455" s="292"/>
      <c r="E455" s="82" t="s">
        <v>461</v>
      </c>
      <c r="F455" s="78" t="s">
        <v>123</v>
      </c>
      <c r="G455" s="105"/>
      <c r="H455" s="175"/>
      <c r="I455" s="100"/>
      <c r="J455" s="64" t="str">
        <f t="shared" si="483"/>
        <v/>
      </c>
      <c r="K455" s="100"/>
      <c r="L455" s="64" t="str">
        <f t="shared" si="484"/>
        <v/>
      </c>
      <c r="M455" s="100"/>
      <c r="N455" s="100"/>
      <c r="O455" s="429"/>
      <c r="P455" s="430"/>
      <c r="Q455" s="431"/>
      <c r="R455" s="261"/>
      <c r="S455" s="298"/>
      <c r="V455" s="60"/>
      <c r="W455" s="58"/>
      <c r="X455" s="58"/>
      <c r="Y455" s="58"/>
      <c r="Z455" s="58"/>
      <c r="AA455" s="58"/>
      <c r="AB455" s="58"/>
      <c r="AC455" s="58"/>
      <c r="AD455" s="58">
        <f t="shared" ca="1" si="466"/>
        <v>0</v>
      </c>
      <c r="AE455" s="58">
        <f t="shared" si="479"/>
        <v>0</v>
      </c>
      <c r="AF455" s="58" t="str">
        <f>IF(G455="","0",VLOOKUP(G455,'登録データ（男）'!$V$4:$W$23,2,FALSE))</f>
        <v>0</v>
      </c>
      <c r="AG455" s="58" t="str">
        <f t="shared" si="467"/>
        <v>00</v>
      </c>
      <c r="AH455" s="58" t="str">
        <f>IF(G455="","0",IF(OR(RIGHT(G455,1)="m",RIGHT(G455,1)="H",RIGHT(G455,1)="W",RIGHT(G455,1)="C"),1,2))</f>
        <v>0</v>
      </c>
      <c r="AI455" s="58" t="str">
        <f t="shared" si="468"/>
        <v>000000</v>
      </c>
      <c r="AJ455" s="58" t="str">
        <f t="shared" ca="1" si="478"/>
        <v/>
      </c>
      <c r="AK455" s="58">
        <f t="shared" si="475"/>
        <v>0</v>
      </c>
      <c r="AL455" s="58" t="str">
        <f>IF(G455="","0",VALUE(VLOOKUP(G455,'登録データ（男）'!$V$4:$X$23,3,FALSE)))</f>
        <v>0</v>
      </c>
      <c r="AM455" s="58">
        <f t="shared" si="469"/>
        <v>0</v>
      </c>
      <c r="AN455" s="58">
        <f t="shared" si="476"/>
        <v>0</v>
      </c>
      <c r="AO455" s="58" t="str">
        <f ca="1">IF(OFFSET(B455,-MOD(ROW(B455),3),0)&lt;&gt;"",IF(RIGHT(G455,1)=")",VALUE(VLOOKUP(OFFSET(B455,-MOD(ROW(B455),3),0),'登録データ（女）'!B455,8,FALSE)),"0"),"0")</f>
        <v>0</v>
      </c>
      <c r="AP455" s="58">
        <f t="shared" ca="1" si="470"/>
        <v>0</v>
      </c>
      <c r="AQ455" s="58"/>
      <c r="AR455" s="58"/>
      <c r="AS455" s="58"/>
      <c r="AT455" s="58"/>
      <c r="AU455" s="58"/>
      <c r="AV455" s="58"/>
      <c r="AW455" s="58"/>
      <c r="AX455" s="58"/>
      <c r="BE455" s="58" t="str">
        <f>IF(B455="","",VLOOKUP(B455,'登録データ（女）'!$A$3:$L$402,8))</f>
        <v/>
      </c>
      <c r="BF455" s="58" t="str">
        <f>IF(B455="","",VLOOKUP(B455,'登録データ（女）'!$A$3:$L$402,11))</f>
        <v/>
      </c>
      <c r="BG455" s="58" t="str">
        <f t="shared" si="477"/>
        <v/>
      </c>
      <c r="BI455" s="58">
        <f t="shared" si="474"/>
        <v>0</v>
      </c>
    </row>
    <row r="456" spans="1:61" ht="18.75" customHeight="1" thickTop="1">
      <c r="A456" s="257">
        <v>147</v>
      </c>
      <c r="B456" s="432"/>
      <c r="C456" s="290" t="str">
        <f>IF(B456="","",VLOOKUP(B456,'登録データ（女）'!$A$3:$X$2000,2,FALSE))</f>
        <v/>
      </c>
      <c r="D456" s="290" t="str">
        <f>IF(B456="","",VLOOKUP(B456,'登録データ（女）'!$A$3:$X$2000,3,FALSE))</f>
        <v/>
      </c>
      <c r="E456" s="74" t="str">
        <f>IF(B456="","",VLOOKUP(B456,'登録データ（女）'!$A$3:$X$2000,7,FALSE))</f>
        <v/>
      </c>
      <c r="F456" s="72" t="s">
        <v>121</v>
      </c>
      <c r="G456" s="104"/>
      <c r="H456" s="17"/>
      <c r="I456" s="106"/>
      <c r="J456" s="107" t="str">
        <f t="shared" si="483"/>
        <v/>
      </c>
      <c r="K456" s="106"/>
      <c r="L456" s="107" t="str">
        <f t="shared" si="484"/>
        <v/>
      </c>
      <c r="M456" s="106"/>
      <c r="N456" s="106"/>
      <c r="O456" s="247"/>
      <c r="P456" s="248"/>
      <c r="Q456" s="248"/>
      <c r="R456" s="259"/>
      <c r="S456" s="296"/>
      <c r="V456" s="60"/>
      <c r="W456" s="58">
        <f>IF(B456="",0,IF(VLOOKUP(B456,'登録データ（女）'!$A$3:$AT$2000,28,FALSE)=1,0,1))</f>
        <v>0</v>
      </c>
      <c r="X456" s="58">
        <f>IF(B456="",1,0)</f>
        <v>1</v>
      </c>
      <c r="Y456" s="58">
        <f>IF(C456="",1,0)</f>
        <v>1</v>
      </c>
      <c r="Z456" s="58">
        <f>IF(D456="",1,0)</f>
        <v>1</v>
      </c>
      <c r="AA456" s="58">
        <f>IF(E456="",1,0)</f>
        <v>1</v>
      </c>
      <c r="AB456" s="58">
        <f>IF(E457="",1,0)</f>
        <v>1</v>
      </c>
      <c r="AC456" s="58">
        <f>SUM(X456:AB456)</f>
        <v>5</v>
      </c>
      <c r="AD456" s="58">
        <f t="shared" ca="1" si="466"/>
        <v>0</v>
      </c>
      <c r="AE456" s="58">
        <f t="shared" si="479"/>
        <v>0</v>
      </c>
      <c r="AF456" s="58" t="str">
        <f>IF(G456="","0",VLOOKUP(G456,'登録データ（男）'!$V$4:$W$23,2,FALSE))</f>
        <v>0</v>
      </c>
      <c r="AG456" s="58" t="str">
        <f t="shared" si="467"/>
        <v>00</v>
      </c>
      <c r="AH456" s="58" t="str">
        <f>IF(G456="","0",IF(OR(RIGHT(G456,1)="m",RIGHT(G456,1)="H",RIGHT(G456,1)="W",RIGHT(G456,1)="C",RIGHT(G456,1)=")"),1,2))</f>
        <v>0</v>
      </c>
      <c r="AI456" s="58" t="str">
        <f t="shared" si="468"/>
        <v>000000</v>
      </c>
      <c r="AJ456" s="58" t="str">
        <f t="shared" ca="1" si="478"/>
        <v/>
      </c>
      <c r="AK456" s="58">
        <f t="shared" si="475"/>
        <v>0</v>
      </c>
      <c r="AL456" s="58" t="str">
        <f>IF(G456="","0",VALUE(VLOOKUP(G456,'登録データ（男）'!$V$4:$X$23,3,FALSE)))</f>
        <v>0</v>
      </c>
      <c r="AM456" s="58">
        <f t="shared" si="469"/>
        <v>0</v>
      </c>
      <c r="AN456" s="58">
        <f t="shared" si="476"/>
        <v>0</v>
      </c>
      <c r="AO456" s="58" t="str">
        <f ca="1">IF(OFFSET(B456,-MOD(ROW(B456),3),0)&lt;&gt;"",IF(RIGHT(G456,1)=")",VALUE(VLOOKUP(OFFSET(B456,-MOD(ROW(B456),3),0),'登録データ（女）'!B456,8,FALSE)),"0"),"0")</f>
        <v>0</v>
      </c>
      <c r="AP456" s="58">
        <f t="shared" ca="1" si="470"/>
        <v>0</v>
      </c>
      <c r="AQ456" s="58" t="str">
        <f t="shared" ref="AQ456" si="533">IF(AR456="","",RANK(AR456,$AR$18:$AR$467,1))</f>
        <v/>
      </c>
      <c r="AR456" s="58" t="str">
        <f>IF(R456="","",B456)</f>
        <v/>
      </c>
      <c r="AS456" s="58" t="str">
        <f t="shared" ref="AS456" si="534">IF(AT456="","",RANK(AT456,$AT$18:$AT$467,1))</f>
        <v/>
      </c>
      <c r="AT456" s="58" t="str">
        <f>IF(S456="","",B456)</f>
        <v/>
      </c>
      <c r="AU456" s="58" t="str">
        <f t="shared" ref="AU456" si="535">IF(AV456="","",RANK(AV456,$AV$18:$AV$467,1))</f>
        <v/>
      </c>
      <c r="AV456" s="58" t="str">
        <f>IF(OR(G456="七種競技",G457="七種競技",G458="七種競技"),B456,"")</f>
        <v/>
      </c>
      <c r="AW456" s="58"/>
      <c r="AX456" s="58">
        <f>B456</f>
        <v>0</v>
      </c>
      <c r="BE456" s="58" t="str">
        <f>IF(B456="","",VLOOKUP(B456,'登録データ（女）'!$A$3:$L$402,8))</f>
        <v/>
      </c>
      <c r="BF456" s="58" t="str">
        <f>IF(B456="","",VLOOKUP(B456,'登録データ（女）'!$A$3:$L$402,11))</f>
        <v/>
      </c>
      <c r="BG456" s="58" t="str">
        <f t="shared" si="477"/>
        <v/>
      </c>
      <c r="BI456" s="58">
        <f t="shared" si="474"/>
        <v>0</v>
      </c>
    </row>
    <row r="457" spans="1:61" ht="18.75" customHeight="1">
      <c r="A457" s="250"/>
      <c r="B457" s="433"/>
      <c r="C457" s="291"/>
      <c r="D457" s="291"/>
      <c r="E457" s="169"/>
      <c r="F457" s="58" t="s">
        <v>122</v>
      </c>
      <c r="G457" s="104"/>
      <c r="H457" s="17"/>
      <c r="I457" s="101"/>
      <c r="J457" s="107" t="str">
        <f t="shared" si="483"/>
        <v/>
      </c>
      <c r="K457" s="106"/>
      <c r="L457" s="107" t="str">
        <f t="shared" si="484"/>
        <v/>
      </c>
      <c r="M457" s="101"/>
      <c r="N457" s="101"/>
      <c r="O457" s="275"/>
      <c r="P457" s="276"/>
      <c r="Q457" s="276"/>
      <c r="R457" s="260"/>
      <c r="S457" s="297"/>
      <c r="V457" s="60"/>
      <c r="W457" s="58"/>
      <c r="X457" s="58"/>
      <c r="Y457" s="58"/>
      <c r="Z457" s="58"/>
      <c r="AA457" s="58"/>
      <c r="AB457" s="58"/>
      <c r="AC457" s="58"/>
      <c r="AD457" s="58">
        <f t="shared" ca="1" si="466"/>
        <v>0</v>
      </c>
      <c r="AE457" s="58">
        <f t="shared" si="479"/>
        <v>0</v>
      </c>
      <c r="AF457" s="58" t="str">
        <f>IF(G457="","0",VLOOKUP(G457,'登録データ（男）'!$V$4:$W$23,2,FALSE))</f>
        <v>0</v>
      </c>
      <c r="AG457" s="58" t="str">
        <f t="shared" si="467"/>
        <v>00</v>
      </c>
      <c r="AH457" s="58" t="str">
        <f>IF(G457="","0",IF(OR(RIGHT(G457,1)="m",RIGHT(G457,1)="H",RIGHT(G457,1)="W",RIGHT(G457,1)="C"),1,2))</f>
        <v>0</v>
      </c>
      <c r="AI457" s="58" t="str">
        <f t="shared" si="468"/>
        <v>000000</v>
      </c>
      <c r="AJ457" s="58" t="str">
        <f t="shared" ca="1" si="478"/>
        <v/>
      </c>
      <c r="AK457" s="58">
        <f t="shared" si="475"/>
        <v>0</v>
      </c>
      <c r="AL457" s="58" t="str">
        <f>IF(G457="","0",VALUE(VLOOKUP(G457,'登録データ（男）'!$V$4:$X$23,3,FALSE)))</f>
        <v>0</v>
      </c>
      <c r="AM457" s="58">
        <f t="shared" si="469"/>
        <v>0</v>
      </c>
      <c r="AN457" s="58">
        <f t="shared" si="476"/>
        <v>0</v>
      </c>
      <c r="AO457" s="58" t="str">
        <f ca="1">IF(OFFSET(B457,-MOD(ROW(B457),3),0)&lt;&gt;"",IF(RIGHT(G457,1)=")",VALUE(VLOOKUP(OFFSET(B457,-MOD(ROW(B457),3),0),'登録データ（女）'!B457,8,FALSE)),"0"),"0")</f>
        <v>0</v>
      </c>
      <c r="AP457" s="58">
        <f t="shared" ca="1" si="470"/>
        <v>0</v>
      </c>
      <c r="AQ457" s="58"/>
      <c r="AR457" s="58"/>
      <c r="AS457" s="58"/>
      <c r="AT457" s="58"/>
      <c r="AU457" s="58"/>
      <c r="AV457" s="58"/>
      <c r="AW457" s="58"/>
      <c r="AX457" s="58"/>
      <c r="BE457" s="58" t="str">
        <f>IF(B457="","",VLOOKUP(B457,'登録データ（女）'!$A$3:$L$402,8))</f>
        <v/>
      </c>
      <c r="BF457" s="58" t="str">
        <f>IF(B457="","",VLOOKUP(B457,'登録データ（女）'!$A$3:$L$402,11))</f>
        <v/>
      </c>
      <c r="BG457" s="58" t="str">
        <f t="shared" si="477"/>
        <v/>
      </c>
      <c r="BI457" s="58">
        <f t="shared" si="474"/>
        <v>0</v>
      </c>
    </row>
    <row r="458" spans="1:61" ht="18.75" customHeight="1" thickBot="1">
      <c r="A458" s="258"/>
      <c r="B458" s="434"/>
      <c r="C458" s="292"/>
      <c r="D458" s="292"/>
      <c r="E458" s="82" t="s">
        <v>461</v>
      </c>
      <c r="F458" s="78" t="s">
        <v>123</v>
      </c>
      <c r="G458" s="105"/>
      <c r="H458" s="175"/>
      <c r="I458" s="100"/>
      <c r="J458" s="64" t="str">
        <f t="shared" si="483"/>
        <v/>
      </c>
      <c r="K458" s="100"/>
      <c r="L458" s="64" t="str">
        <f t="shared" si="484"/>
        <v/>
      </c>
      <c r="M458" s="100"/>
      <c r="N458" s="100"/>
      <c r="O458" s="429"/>
      <c r="P458" s="430"/>
      <c r="Q458" s="431"/>
      <c r="R458" s="261"/>
      <c r="S458" s="298"/>
      <c r="V458" s="60"/>
      <c r="W458" s="58"/>
      <c r="X458" s="58"/>
      <c r="Y458" s="58"/>
      <c r="Z458" s="58"/>
      <c r="AA458" s="58"/>
      <c r="AB458" s="58"/>
      <c r="AC458" s="58"/>
      <c r="AD458" s="58">
        <f t="shared" ca="1" si="466"/>
        <v>0</v>
      </c>
      <c r="AE458" s="58">
        <f t="shared" si="479"/>
        <v>0</v>
      </c>
      <c r="AF458" s="58" t="str">
        <f>IF(G458="","0",VLOOKUP(G458,'登録データ（男）'!$V$4:$W$23,2,FALSE))</f>
        <v>0</v>
      </c>
      <c r="AG458" s="58" t="str">
        <f t="shared" si="467"/>
        <v>00</v>
      </c>
      <c r="AH458" s="58" t="str">
        <f>IF(G458="","0",IF(OR(RIGHT(G458,1)="m",RIGHT(G458,1)="H",RIGHT(G458,1)="W",RIGHT(G458,1)="C"),1,2))</f>
        <v>0</v>
      </c>
      <c r="AI458" s="58" t="str">
        <f t="shared" si="468"/>
        <v>000000</v>
      </c>
      <c r="AJ458" s="58" t="str">
        <f t="shared" ca="1" si="478"/>
        <v/>
      </c>
      <c r="AK458" s="58">
        <f t="shared" si="475"/>
        <v>0</v>
      </c>
      <c r="AL458" s="58" t="str">
        <f>IF(G458="","0",VALUE(VLOOKUP(G458,'登録データ（男）'!$V$4:$X$23,3,FALSE)))</f>
        <v>0</v>
      </c>
      <c r="AM458" s="58">
        <f t="shared" si="469"/>
        <v>0</v>
      </c>
      <c r="AN458" s="58">
        <f t="shared" si="476"/>
        <v>0</v>
      </c>
      <c r="AO458" s="58" t="str">
        <f ca="1">IF(OFFSET(B458,-MOD(ROW(B458),3),0)&lt;&gt;"",IF(RIGHT(G458,1)=")",VALUE(VLOOKUP(OFFSET(B458,-MOD(ROW(B458),3),0),'登録データ（女）'!B458,8,FALSE)),"0"),"0")</f>
        <v>0</v>
      </c>
      <c r="AP458" s="58">
        <f t="shared" ca="1" si="470"/>
        <v>0</v>
      </c>
      <c r="AQ458" s="58"/>
      <c r="AR458" s="58"/>
      <c r="AS458" s="58"/>
      <c r="AT458" s="58"/>
      <c r="AU458" s="58"/>
      <c r="AV458" s="58"/>
      <c r="AW458" s="58"/>
      <c r="AX458" s="58"/>
      <c r="BE458" s="58" t="str">
        <f>IF(B458="","",VLOOKUP(B458,'登録データ（女）'!$A$3:$L$402,8))</f>
        <v/>
      </c>
      <c r="BF458" s="58" t="str">
        <f>IF(B458="","",VLOOKUP(B458,'登録データ（女）'!$A$3:$L$402,11))</f>
        <v/>
      </c>
      <c r="BG458" s="58" t="str">
        <f t="shared" si="477"/>
        <v/>
      </c>
      <c r="BI458" s="58">
        <f t="shared" si="474"/>
        <v>0</v>
      </c>
    </row>
    <row r="459" spans="1:61" ht="18.75" customHeight="1" thickTop="1">
      <c r="A459" s="257">
        <v>148</v>
      </c>
      <c r="B459" s="432"/>
      <c r="C459" s="290" t="str">
        <f>IF(B459="","",VLOOKUP(B459,'登録データ（女）'!$A$3:$X$2000,2,FALSE))</f>
        <v/>
      </c>
      <c r="D459" s="290" t="str">
        <f>IF(B459="","",VLOOKUP(B459,'登録データ（女）'!$A$3:$X$2000,3,FALSE))</f>
        <v/>
      </c>
      <c r="E459" s="74" t="str">
        <f>IF(B459="","",VLOOKUP(B459,'登録データ（女）'!$A$3:$X$2000,7,FALSE))</f>
        <v/>
      </c>
      <c r="F459" s="72" t="s">
        <v>121</v>
      </c>
      <c r="G459" s="104"/>
      <c r="H459" s="17"/>
      <c r="I459" s="106"/>
      <c r="J459" s="107" t="str">
        <f t="shared" si="483"/>
        <v/>
      </c>
      <c r="K459" s="106"/>
      <c r="L459" s="107" t="str">
        <f t="shared" si="484"/>
        <v/>
      </c>
      <c r="M459" s="106"/>
      <c r="N459" s="106"/>
      <c r="O459" s="247"/>
      <c r="P459" s="248"/>
      <c r="Q459" s="248"/>
      <c r="R459" s="259"/>
      <c r="S459" s="296"/>
      <c r="V459" s="60"/>
      <c r="W459" s="58">
        <f>IF(B459="",0,IF(VLOOKUP(B459,'登録データ（女）'!$A$3:$AT$2000,28,FALSE)=1,0,1))</f>
        <v>0</v>
      </c>
      <c r="X459" s="58">
        <f>IF(B459="",1,0)</f>
        <v>1</v>
      </c>
      <c r="Y459" s="58">
        <f>IF(C459="",1,0)</f>
        <v>1</v>
      </c>
      <c r="Z459" s="58">
        <f>IF(D459="",1,0)</f>
        <v>1</v>
      </c>
      <c r="AA459" s="58">
        <f>IF(E459="",1,0)</f>
        <v>1</v>
      </c>
      <c r="AB459" s="58">
        <f>IF(E460="",1,0)</f>
        <v>1</v>
      </c>
      <c r="AC459" s="58">
        <f>SUM(X459:AB459)</f>
        <v>5</v>
      </c>
      <c r="AD459" s="58">
        <f t="shared" ca="1" si="466"/>
        <v>0</v>
      </c>
      <c r="AE459" s="58">
        <f t="shared" si="479"/>
        <v>0</v>
      </c>
      <c r="AF459" s="58" t="str">
        <f>IF(G459="","0",VLOOKUP(G459,'登録データ（男）'!$V$4:$W$23,2,FALSE))</f>
        <v>0</v>
      </c>
      <c r="AG459" s="58" t="str">
        <f t="shared" si="467"/>
        <v>00</v>
      </c>
      <c r="AH459" s="58" t="str">
        <f>IF(G459="","0",IF(OR(RIGHT(G459,1)="m",RIGHT(G459,1)="H",RIGHT(G459,1)="W",RIGHT(G459,1)="C",RIGHT(G459,1)=")"),1,2))</f>
        <v>0</v>
      </c>
      <c r="AI459" s="58" t="str">
        <f t="shared" si="468"/>
        <v>000000</v>
      </c>
      <c r="AJ459" s="58" t="str">
        <f t="shared" ca="1" si="478"/>
        <v/>
      </c>
      <c r="AK459" s="58">
        <f t="shared" si="475"/>
        <v>0</v>
      </c>
      <c r="AL459" s="58" t="str">
        <f>IF(G459="","0",VALUE(VLOOKUP(G459,'登録データ（男）'!$V$4:$X$23,3,FALSE)))</f>
        <v>0</v>
      </c>
      <c r="AM459" s="58">
        <f t="shared" si="469"/>
        <v>0</v>
      </c>
      <c r="AN459" s="58">
        <f t="shared" si="476"/>
        <v>0</v>
      </c>
      <c r="AO459" s="58" t="str">
        <f ca="1">IF(OFFSET(B459,-MOD(ROW(B459),3),0)&lt;&gt;"",IF(RIGHT(G459,1)=")",VALUE(VLOOKUP(OFFSET(B459,-MOD(ROW(B459),3),0),'登録データ（女）'!B459,8,FALSE)),"0"),"0")</f>
        <v>0</v>
      </c>
      <c r="AP459" s="58">
        <f t="shared" ca="1" si="470"/>
        <v>0</v>
      </c>
      <c r="AQ459" s="58" t="str">
        <f t="shared" ref="AQ459" si="536">IF(AR459="","",RANK(AR459,$AR$18:$AR$467,1))</f>
        <v/>
      </c>
      <c r="AR459" s="58" t="str">
        <f>IF(R459="","",B459)</f>
        <v/>
      </c>
      <c r="AS459" s="58" t="str">
        <f t="shared" ref="AS459" si="537">IF(AT459="","",RANK(AT459,$AT$18:$AT$467,1))</f>
        <v/>
      </c>
      <c r="AT459" s="58" t="str">
        <f>IF(S459="","",B459)</f>
        <v/>
      </c>
      <c r="AU459" s="58" t="str">
        <f t="shared" ref="AU459" si="538">IF(AV459="","",RANK(AV459,$AV$18:$AV$467,1))</f>
        <v/>
      </c>
      <c r="AV459" s="58" t="str">
        <f>IF(OR(G459="七種競技",G460="七種競技",G461="七種競技"),B459,"")</f>
        <v/>
      </c>
      <c r="AW459" s="58"/>
      <c r="AX459" s="58">
        <f>B459</f>
        <v>0</v>
      </c>
      <c r="BE459" s="58" t="str">
        <f>IF(B459="","",VLOOKUP(B459,'登録データ（女）'!$A$3:$L$402,8))</f>
        <v/>
      </c>
      <c r="BF459" s="58" t="str">
        <f>IF(B459="","",VLOOKUP(B459,'登録データ（女）'!$A$3:$L$402,11))</f>
        <v/>
      </c>
      <c r="BG459" s="58" t="str">
        <f t="shared" si="477"/>
        <v/>
      </c>
      <c r="BI459" s="58">
        <f t="shared" si="474"/>
        <v>0</v>
      </c>
    </row>
    <row r="460" spans="1:61" ht="18.75" customHeight="1">
      <c r="A460" s="250"/>
      <c r="B460" s="433"/>
      <c r="C460" s="291"/>
      <c r="D460" s="291"/>
      <c r="E460" s="169"/>
      <c r="F460" s="58" t="s">
        <v>122</v>
      </c>
      <c r="G460" s="104"/>
      <c r="H460" s="17"/>
      <c r="I460" s="101"/>
      <c r="J460" s="107" t="str">
        <f t="shared" si="483"/>
        <v/>
      </c>
      <c r="K460" s="106"/>
      <c r="L460" s="107" t="str">
        <f t="shared" si="484"/>
        <v/>
      </c>
      <c r="M460" s="101"/>
      <c r="N460" s="101"/>
      <c r="O460" s="275"/>
      <c r="P460" s="276"/>
      <c r="Q460" s="276"/>
      <c r="R460" s="260"/>
      <c r="S460" s="297"/>
      <c r="V460" s="60"/>
      <c r="W460" s="58"/>
      <c r="X460" s="58"/>
      <c r="Y460" s="58"/>
      <c r="Z460" s="58"/>
      <c r="AA460" s="58"/>
      <c r="AB460" s="58"/>
      <c r="AC460" s="58"/>
      <c r="AD460" s="58">
        <f t="shared" ca="1" si="466"/>
        <v>0</v>
      </c>
      <c r="AE460" s="58">
        <f t="shared" si="479"/>
        <v>0</v>
      </c>
      <c r="AF460" s="58" t="str">
        <f>IF(G460="","0",VLOOKUP(G460,'登録データ（男）'!$V$4:$W$23,2,FALSE))</f>
        <v>0</v>
      </c>
      <c r="AG460" s="58" t="str">
        <f t="shared" si="467"/>
        <v>00</v>
      </c>
      <c r="AH460" s="58" t="str">
        <f>IF(G460="","0",IF(OR(RIGHT(G460,1)="m",RIGHT(G460,1)="H",RIGHT(G460,1)="W",RIGHT(G460,1)="C"),1,2))</f>
        <v>0</v>
      </c>
      <c r="AI460" s="58" t="str">
        <f t="shared" si="468"/>
        <v>000000</v>
      </c>
      <c r="AJ460" s="58" t="str">
        <f t="shared" ca="1" si="478"/>
        <v/>
      </c>
      <c r="AK460" s="58">
        <f t="shared" si="475"/>
        <v>0</v>
      </c>
      <c r="AL460" s="58" t="str">
        <f>IF(G460="","0",VALUE(VLOOKUP(G460,'登録データ（男）'!$V$4:$X$23,3,FALSE)))</f>
        <v>0</v>
      </c>
      <c r="AM460" s="58">
        <f t="shared" si="469"/>
        <v>0</v>
      </c>
      <c r="AN460" s="58">
        <f t="shared" si="476"/>
        <v>0</v>
      </c>
      <c r="AO460" s="58" t="str">
        <f ca="1">IF(OFFSET(B460,-MOD(ROW(B460),3),0)&lt;&gt;"",IF(RIGHT(G460,1)=")",VALUE(VLOOKUP(OFFSET(B460,-MOD(ROW(B460),3),0),'登録データ（女）'!B460,8,FALSE)),"0"),"0")</f>
        <v>0</v>
      </c>
      <c r="AP460" s="58">
        <f t="shared" ca="1" si="470"/>
        <v>0</v>
      </c>
      <c r="AQ460" s="58"/>
      <c r="AR460" s="58"/>
      <c r="AS460" s="58"/>
      <c r="AT460" s="58"/>
      <c r="AU460" s="58"/>
      <c r="AV460" s="58"/>
      <c r="AW460" s="58"/>
      <c r="AX460" s="58"/>
      <c r="BE460" s="58" t="str">
        <f>IF(B460="","",VLOOKUP(B460,'登録データ（女）'!$A$3:$L$402,8))</f>
        <v/>
      </c>
      <c r="BF460" s="58" t="str">
        <f>IF(B460="","",VLOOKUP(B460,'登録データ（女）'!$A$3:$L$402,11))</f>
        <v/>
      </c>
      <c r="BG460" s="58" t="str">
        <f t="shared" si="477"/>
        <v/>
      </c>
      <c r="BI460" s="58">
        <f t="shared" si="474"/>
        <v>0</v>
      </c>
    </row>
    <row r="461" spans="1:61" ht="18.75" customHeight="1" thickBot="1">
      <c r="A461" s="258"/>
      <c r="B461" s="434"/>
      <c r="C461" s="292"/>
      <c r="D461" s="292"/>
      <c r="E461" s="82" t="s">
        <v>461</v>
      </c>
      <c r="F461" s="78" t="s">
        <v>123</v>
      </c>
      <c r="G461" s="105"/>
      <c r="H461" s="175"/>
      <c r="I461" s="100"/>
      <c r="J461" s="64" t="str">
        <f t="shared" si="483"/>
        <v/>
      </c>
      <c r="K461" s="100"/>
      <c r="L461" s="64" t="str">
        <f t="shared" si="484"/>
        <v/>
      </c>
      <c r="M461" s="100"/>
      <c r="N461" s="100"/>
      <c r="O461" s="429"/>
      <c r="P461" s="430"/>
      <c r="Q461" s="431"/>
      <c r="R461" s="261"/>
      <c r="S461" s="298"/>
      <c r="V461" s="60"/>
      <c r="W461" s="58"/>
      <c r="X461" s="58"/>
      <c r="Y461" s="58"/>
      <c r="Z461" s="58"/>
      <c r="AA461" s="58"/>
      <c r="AB461" s="58"/>
      <c r="AC461" s="58"/>
      <c r="AD461" s="58">
        <f t="shared" ca="1" si="466"/>
        <v>0</v>
      </c>
      <c r="AE461" s="58">
        <f t="shared" si="479"/>
        <v>0</v>
      </c>
      <c r="AF461" s="58" t="str">
        <f>IF(G461="","0",VLOOKUP(G461,'登録データ（男）'!$V$4:$W$23,2,FALSE))</f>
        <v>0</v>
      </c>
      <c r="AG461" s="58" t="str">
        <f t="shared" si="467"/>
        <v>00</v>
      </c>
      <c r="AH461" s="58" t="str">
        <f>IF(G461="","0",IF(OR(RIGHT(G461,1)="m",RIGHT(G461,1)="H",RIGHT(G461,1)="W",RIGHT(G461,1)="C"),1,2))</f>
        <v>0</v>
      </c>
      <c r="AI461" s="58" t="str">
        <f t="shared" si="468"/>
        <v>000000</v>
      </c>
      <c r="AJ461" s="58" t="str">
        <f t="shared" ca="1" si="478"/>
        <v/>
      </c>
      <c r="AK461" s="58">
        <f t="shared" si="475"/>
        <v>0</v>
      </c>
      <c r="AL461" s="58" t="str">
        <f>IF(G461="","0",VALUE(VLOOKUP(G461,'登録データ（男）'!$V$4:$X$23,3,FALSE)))</f>
        <v>0</v>
      </c>
      <c r="AM461" s="58">
        <f t="shared" si="469"/>
        <v>0</v>
      </c>
      <c r="AN461" s="58">
        <f t="shared" si="476"/>
        <v>0</v>
      </c>
      <c r="AO461" s="58" t="str">
        <f ca="1">IF(OFFSET(B461,-MOD(ROW(B461),3),0)&lt;&gt;"",IF(RIGHT(G461,1)=")",VALUE(VLOOKUP(OFFSET(B461,-MOD(ROW(B461),3),0),'登録データ（女）'!B461,8,FALSE)),"0"),"0")</f>
        <v>0</v>
      </c>
      <c r="AP461" s="58">
        <f t="shared" ca="1" si="470"/>
        <v>0</v>
      </c>
      <c r="AQ461" s="58"/>
      <c r="AR461" s="58"/>
      <c r="AS461" s="58"/>
      <c r="AT461" s="58"/>
      <c r="AU461" s="58"/>
      <c r="AV461" s="58"/>
      <c r="AW461" s="58"/>
      <c r="AX461" s="58"/>
      <c r="BE461" s="58" t="str">
        <f>IF(B461="","",VLOOKUP(B461,'登録データ（女）'!$A$3:$L$402,8))</f>
        <v/>
      </c>
      <c r="BF461" s="58" t="str">
        <f>IF(B461="","",VLOOKUP(B461,'登録データ（女）'!$A$3:$L$402,11))</f>
        <v/>
      </c>
      <c r="BG461" s="58" t="str">
        <f t="shared" si="477"/>
        <v/>
      </c>
      <c r="BI461" s="58">
        <f t="shared" si="474"/>
        <v>0</v>
      </c>
    </row>
    <row r="462" spans="1:61" ht="18.75" customHeight="1" thickTop="1">
      <c r="A462" s="257">
        <v>149</v>
      </c>
      <c r="B462" s="432"/>
      <c r="C462" s="290" t="str">
        <f>IF(B462="","",VLOOKUP(B462,'登録データ（女）'!$A$3:$X$2000,2,FALSE))</f>
        <v/>
      </c>
      <c r="D462" s="290" t="str">
        <f>IF(B462="","",VLOOKUP(B462,'登録データ（女）'!$A$3:$X$2000,3,FALSE))</f>
        <v/>
      </c>
      <c r="E462" s="74" t="str">
        <f>IF(B462="","",VLOOKUP(B462,'登録データ（女）'!$A$3:$X$2000,7,FALSE))</f>
        <v/>
      </c>
      <c r="F462" s="72" t="s">
        <v>121</v>
      </c>
      <c r="G462" s="104"/>
      <c r="H462" s="17"/>
      <c r="I462" s="106"/>
      <c r="J462" s="107" t="str">
        <f t="shared" si="483"/>
        <v/>
      </c>
      <c r="K462" s="106"/>
      <c r="L462" s="107" t="str">
        <f t="shared" si="484"/>
        <v/>
      </c>
      <c r="M462" s="106"/>
      <c r="N462" s="106"/>
      <c r="O462" s="247"/>
      <c r="P462" s="248"/>
      <c r="Q462" s="248"/>
      <c r="R462" s="259"/>
      <c r="S462" s="296"/>
      <c r="V462" s="60"/>
      <c r="W462" s="58">
        <f>IF(B462="",0,IF(VLOOKUP(B462,'登録データ（女）'!$A$3:$AT$2000,28,FALSE)=1,0,1))</f>
        <v>0</v>
      </c>
      <c r="X462" s="58">
        <f>IF(B462="",1,0)</f>
        <v>1</v>
      </c>
      <c r="Y462" s="58">
        <f>IF(C462="",1,0)</f>
        <v>1</v>
      </c>
      <c r="Z462" s="58">
        <f>IF(D462="",1,0)</f>
        <v>1</v>
      </c>
      <c r="AA462" s="58">
        <f>IF(E462="",1,0)</f>
        <v>1</v>
      </c>
      <c r="AB462" s="58">
        <f>IF(E463="",1,0)</f>
        <v>1</v>
      </c>
      <c r="AC462" s="58">
        <f>SUM(X462:AB462)</f>
        <v>5</v>
      </c>
      <c r="AD462" s="58">
        <f t="shared" ca="1" si="466"/>
        <v>0</v>
      </c>
      <c r="AE462" s="58">
        <f t="shared" si="479"/>
        <v>0</v>
      </c>
      <c r="AF462" s="58" t="str">
        <f>IF(G462="","0",VLOOKUP(G462,'登録データ（男）'!$V$4:$W$23,2,FALSE))</f>
        <v>0</v>
      </c>
      <c r="AG462" s="58" t="str">
        <f t="shared" si="467"/>
        <v>00</v>
      </c>
      <c r="AH462" s="58" t="str">
        <f>IF(G462="","0",IF(OR(RIGHT(G462,1)="m",RIGHT(G462,1)="H",RIGHT(G462,1)="W",RIGHT(G462,1)="C",RIGHT(G462,1)=")"),1,2))</f>
        <v>0</v>
      </c>
      <c r="AI462" s="58" t="str">
        <f t="shared" si="468"/>
        <v>000000</v>
      </c>
      <c r="AJ462" s="58" t="str">
        <f t="shared" ca="1" si="478"/>
        <v/>
      </c>
      <c r="AK462" s="58">
        <f t="shared" si="475"/>
        <v>0</v>
      </c>
      <c r="AL462" s="58" t="str">
        <f>IF(G462="","0",VALUE(VLOOKUP(G462,'登録データ（男）'!$V$4:$X$23,3,FALSE)))</f>
        <v>0</v>
      </c>
      <c r="AM462" s="58">
        <f t="shared" si="469"/>
        <v>0</v>
      </c>
      <c r="AN462" s="58">
        <f t="shared" si="476"/>
        <v>0</v>
      </c>
      <c r="AO462" s="58" t="str">
        <f ca="1">IF(OFFSET(B462,-MOD(ROW(B462),3),0)&lt;&gt;"",IF(RIGHT(G462,1)=")",VALUE(VLOOKUP(OFFSET(B462,-MOD(ROW(B462),3),0),'登録データ（女）'!B462,8,FALSE)),"0"),"0")</f>
        <v>0</v>
      </c>
      <c r="AP462" s="58">
        <f t="shared" ca="1" si="470"/>
        <v>0</v>
      </c>
      <c r="AQ462" s="58" t="str">
        <f t="shared" ref="AQ462" si="539">IF(AR462="","",RANK(AR462,$AR$18:$AR$467,1))</f>
        <v/>
      </c>
      <c r="AR462" s="58" t="str">
        <f>IF(R462="","",B462)</f>
        <v/>
      </c>
      <c r="AS462" s="58" t="str">
        <f t="shared" ref="AS462" si="540">IF(AT462="","",RANK(AT462,$AT$18:$AT$467,1))</f>
        <v/>
      </c>
      <c r="AT462" s="58" t="str">
        <f>IF(S462="","",B462)</f>
        <v/>
      </c>
      <c r="AU462" s="58" t="str">
        <f t="shared" ref="AU462" si="541">IF(AV462="","",RANK(AV462,$AV$18:$AV$467,1))</f>
        <v/>
      </c>
      <c r="AV462" s="58" t="str">
        <f>IF(OR(G462="七種競技",G463="七種競技",G464="七種競技"),B462,"")</f>
        <v/>
      </c>
      <c r="AW462" s="58"/>
      <c r="AX462" s="58">
        <f>B462</f>
        <v>0</v>
      </c>
      <c r="BE462" s="58" t="str">
        <f>IF(B462="","",VLOOKUP(B462,'登録データ（女）'!$A$3:$L$402,8))</f>
        <v/>
      </c>
      <c r="BF462" s="58" t="str">
        <f>IF(B462="","",VLOOKUP(B462,'登録データ（女）'!$A$3:$L$402,11))</f>
        <v/>
      </c>
      <c r="BG462" s="58" t="str">
        <f t="shared" si="477"/>
        <v/>
      </c>
      <c r="BI462" s="58">
        <f t="shared" si="474"/>
        <v>0</v>
      </c>
    </row>
    <row r="463" spans="1:61" ht="18.75" customHeight="1">
      <c r="A463" s="250"/>
      <c r="B463" s="433"/>
      <c r="C463" s="291"/>
      <c r="D463" s="291"/>
      <c r="E463" s="169"/>
      <c r="F463" s="58" t="s">
        <v>122</v>
      </c>
      <c r="G463" s="104"/>
      <c r="H463" s="17"/>
      <c r="I463" s="101"/>
      <c r="J463" s="107" t="str">
        <f t="shared" si="483"/>
        <v/>
      </c>
      <c r="K463" s="106"/>
      <c r="L463" s="107" t="str">
        <f t="shared" si="484"/>
        <v/>
      </c>
      <c r="M463" s="101"/>
      <c r="N463" s="101"/>
      <c r="O463" s="275"/>
      <c r="P463" s="276"/>
      <c r="Q463" s="276"/>
      <c r="R463" s="260"/>
      <c r="S463" s="297"/>
      <c r="V463" s="60"/>
      <c r="W463" s="58"/>
      <c r="X463" s="58"/>
      <c r="Y463" s="58"/>
      <c r="Z463" s="58"/>
      <c r="AA463" s="58"/>
      <c r="AB463" s="58"/>
      <c r="AC463" s="58"/>
      <c r="AD463" s="58">
        <f t="shared" ca="1" si="466"/>
        <v>0</v>
      </c>
      <c r="AE463" s="58">
        <f t="shared" si="479"/>
        <v>0</v>
      </c>
      <c r="AF463" s="58" t="str">
        <f>IF(G463="","0",VLOOKUP(G463,'登録データ（男）'!$V$4:$W$23,2,FALSE))</f>
        <v>0</v>
      </c>
      <c r="AG463" s="58" t="str">
        <f t="shared" si="467"/>
        <v>00</v>
      </c>
      <c r="AH463" s="58" t="str">
        <f>IF(G463="","0",IF(OR(RIGHT(G463,1)="m",RIGHT(G463,1)="H",RIGHT(G463,1)="W",RIGHT(G463,1)="C"),1,2))</f>
        <v>0</v>
      </c>
      <c r="AI463" s="58" t="str">
        <f t="shared" si="468"/>
        <v>000000</v>
      </c>
      <c r="AJ463" s="58" t="str">
        <f t="shared" ca="1" si="478"/>
        <v/>
      </c>
      <c r="AK463" s="58">
        <f t="shared" si="475"/>
        <v>0</v>
      </c>
      <c r="AL463" s="58" t="str">
        <f>IF(G463="","0",VALUE(VLOOKUP(G463,'登録データ（男）'!$V$4:$X$23,3,FALSE)))</f>
        <v>0</v>
      </c>
      <c r="AM463" s="58">
        <f t="shared" si="469"/>
        <v>0</v>
      </c>
      <c r="AN463" s="58">
        <f t="shared" si="476"/>
        <v>0</v>
      </c>
      <c r="AO463" s="58" t="str">
        <f ca="1">IF(OFFSET(B463,-MOD(ROW(B463),3),0)&lt;&gt;"",IF(RIGHT(G463,1)=")",VALUE(VLOOKUP(OFFSET(B463,-MOD(ROW(B463),3),0),'登録データ（女）'!B463,8,FALSE)),"0"),"0")</f>
        <v>0</v>
      </c>
      <c r="AP463" s="58">
        <f t="shared" ca="1" si="470"/>
        <v>0</v>
      </c>
      <c r="AQ463" s="58"/>
      <c r="AR463" s="58"/>
      <c r="AS463" s="58"/>
      <c r="AT463" s="58"/>
      <c r="AU463" s="58"/>
      <c r="AV463" s="58"/>
      <c r="AW463" s="58"/>
      <c r="AX463" s="58"/>
      <c r="BE463" s="58" t="str">
        <f>IF(B463="","",VLOOKUP(B463,'登録データ（女）'!$A$3:$L$402,8))</f>
        <v/>
      </c>
      <c r="BF463" s="58" t="str">
        <f>IF(B463="","",VLOOKUP(B463,'登録データ（女）'!$A$3:$L$402,11))</f>
        <v/>
      </c>
      <c r="BG463" s="58" t="str">
        <f t="shared" si="477"/>
        <v/>
      </c>
      <c r="BI463" s="58">
        <f t="shared" si="474"/>
        <v>0</v>
      </c>
    </row>
    <row r="464" spans="1:61" ht="18.75" customHeight="1" thickBot="1">
      <c r="A464" s="258"/>
      <c r="B464" s="433"/>
      <c r="C464" s="291"/>
      <c r="D464" s="291"/>
      <c r="E464" s="82" t="s">
        <v>461</v>
      </c>
      <c r="F464" s="78" t="s">
        <v>123</v>
      </c>
      <c r="G464" s="105"/>
      <c r="H464" s="175"/>
      <c r="I464" s="100"/>
      <c r="J464" s="64" t="str">
        <f t="shared" si="483"/>
        <v/>
      </c>
      <c r="K464" s="100"/>
      <c r="L464" s="64" t="str">
        <f t="shared" si="484"/>
        <v/>
      </c>
      <c r="M464" s="100"/>
      <c r="N464" s="100"/>
      <c r="O464" s="429"/>
      <c r="P464" s="430"/>
      <c r="Q464" s="431"/>
      <c r="R464" s="261"/>
      <c r="S464" s="298"/>
      <c r="V464" s="60"/>
      <c r="W464" s="58"/>
      <c r="X464" s="58"/>
      <c r="Y464" s="58"/>
      <c r="Z464" s="58"/>
      <c r="AA464" s="58"/>
      <c r="AB464" s="58"/>
      <c r="AC464" s="58"/>
      <c r="AD464" s="58">
        <f t="shared" ca="1" si="466"/>
        <v>0</v>
      </c>
      <c r="AE464" s="58">
        <f t="shared" si="479"/>
        <v>0</v>
      </c>
      <c r="AF464" s="58" t="str">
        <f>IF(G464="","0",VLOOKUP(G464,'登録データ（男）'!$V$4:$W$23,2,FALSE))</f>
        <v>0</v>
      </c>
      <c r="AG464" s="58" t="str">
        <f t="shared" si="467"/>
        <v>00</v>
      </c>
      <c r="AH464" s="58" t="str">
        <f>IF(G464="","0",IF(OR(RIGHT(G464,1)="m",RIGHT(G464,1)="H",RIGHT(G464,1)="W",RIGHT(G464,1)="C"),1,2))</f>
        <v>0</v>
      </c>
      <c r="AI464" s="58" t="str">
        <f t="shared" si="468"/>
        <v>000000</v>
      </c>
      <c r="AJ464" s="58" t="str">
        <f t="shared" ca="1" si="478"/>
        <v/>
      </c>
      <c r="AK464" s="58">
        <f t="shared" si="475"/>
        <v>0</v>
      </c>
      <c r="AL464" s="58" t="str">
        <f>IF(G464="","0",VALUE(VLOOKUP(G464,'登録データ（男）'!$V$4:$X$23,3,FALSE)))</f>
        <v>0</v>
      </c>
      <c r="AM464" s="58">
        <f t="shared" si="469"/>
        <v>0</v>
      </c>
      <c r="AN464" s="58">
        <f t="shared" si="476"/>
        <v>0</v>
      </c>
      <c r="AO464" s="58" t="str">
        <f ca="1">IF(OFFSET(B464,-MOD(ROW(B464),3),0)&lt;&gt;"",IF(RIGHT(G464,1)=")",VALUE(VLOOKUP(OFFSET(B464,-MOD(ROW(B464),3),0),'登録データ（女）'!B464,8,FALSE)),"0"),"0")</f>
        <v>0</v>
      </c>
      <c r="AP464" s="58">
        <f t="shared" ca="1" si="470"/>
        <v>0</v>
      </c>
      <c r="AQ464" s="58"/>
      <c r="AR464" s="58"/>
      <c r="AS464" s="58"/>
      <c r="AT464" s="58"/>
      <c r="AU464" s="58"/>
      <c r="AV464" s="58"/>
      <c r="AW464" s="58"/>
      <c r="AX464" s="58"/>
      <c r="BE464" s="58" t="str">
        <f>IF(B464="","",VLOOKUP(B464,'登録データ（女）'!$A$3:$L$402,8))</f>
        <v/>
      </c>
      <c r="BF464" s="58" t="str">
        <f>IF(B464="","",VLOOKUP(B464,'登録データ（女）'!$A$3:$L$402,11))</f>
        <v/>
      </c>
      <c r="BG464" s="58" t="str">
        <f t="shared" si="477"/>
        <v/>
      </c>
      <c r="BI464" s="58">
        <f t="shared" si="474"/>
        <v>0</v>
      </c>
    </row>
    <row r="465" spans="1:61" ht="18.75" customHeight="1" thickTop="1">
      <c r="A465" s="278">
        <v>150</v>
      </c>
      <c r="B465" s="368"/>
      <c r="C465" s="250" t="str">
        <f>IF(B465="","",VLOOKUP(B465,'登録データ（女）'!$A$3:$X$2000,2,FALSE))</f>
        <v/>
      </c>
      <c r="D465" s="250" t="str">
        <f>IF(B465="","",VLOOKUP(B465,'登録データ（女）'!$A$3:$X$2000,3,FALSE))</f>
        <v/>
      </c>
      <c r="E465" s="74" t="str">
        <f>IF(B465="","",VLOOKUP(B465,'登録データ（女）'!$A$3:$X$2000,7,FALSE))</f>
        <v/>
      </c>
      <c r="F465" s="72" t="s">
        <v>121</v>
      </c>
      <c r="G465" s="104"/>
      <c r="H465" s="17"/>
      <c r="I465" s="106"/>
      <c r="J465" s="107" t="str">
        <f t="shared" si="483"/>
        <v/>
      </c>
      <c r="K465" s="106"/>
      <c r="L465" s="107" t="str">
        <f t="shared" si="484"/>
        <v/>
      </c>
      <c r="M465" s="106"/>
      <c r="N465" s="106"/>
      <c r="O465" s="247"/>
      <c r="P465" s="248"/>
      <c r="Q465" s="248"/>
      <c r="R465" s="259"/>
      <c r="S465" s="296"/>
      <c r="V465" s="60"/>
      <c r="W465" s="58">
        <f>IF(B465="",0,IF(VLOOKUP(B465,'登録データ（女）'!$A$3:$AT$2000,28,FALSE)=1,0,1))</f>
        <v>0</v>
      </c>
      <c r="X465" s="58">
        <f>IF(B465="",1,0)</f>
        <v>1</v>
      </c>
      <c r="Y465" s="58">
        <f>IF(C465="",1,0)</f>
        <v>1</v>
      </c>
      <c r="Z465" s="58">
        <f>IF(D465="",1,0)</f>
        <v>1</v>
      </c>
      <c r="AA465" s="58">
        <f>IF(E465="",1,0)</f>
        <v>1</v>
      </c>
      <c r="AB465" s="58">
        <f>IF(E466="",1,0)</f>
        <v>1</v>
      </c>
      <c r="AC465" s="58">
        <f>SUM(X465:AB465)</f>
        <v>5</v>
      </c>
      <c r="AD465" s="58">
        <f t="shared" ca="1" si="466"/>
        <v>0</v>
      </c>
      <c r="AE465" s="58">
        <f t="shared" si="479"/>
        <v>0</v>
      </c>
      <c r="AF465" s="58" t="str">
        <f>IF(G465="","0",VLOOKUP(G465,'登録データ（男）'!$V$4:$W$23,2,FALSE))</f>
        <v>0</v>
      </c>
      <c r="AG465" s="58" t="str">
        <f t="shared" si="467"/>
        <v>00</v>
      </c>
      <c r="AH465" s="58" t="str">
        <f>IF(G465="","0",IF(OR(RIGHT(G465,1)="m",RIGHT(G465,1)="H",RIGHT(G465,1)="W",RIGHT(G465,1)="C",RIGHT(G465,1)=")"),1,2))</f>
        <v>0</v>
      </c>
      <c r="AI465" s="58" t="str">
        <f t="shared" si="468"/>
        <v>000000</v>
      </c>
      <c r="AJ465" s="58" t="str">
        <f t="shared" ca="1" si="478"/>
        <v/>
      </c>
      <c r="AK465" s="58">
        <f t="shared" si="475"/>
        <v>0</v>
      </c>
      <c r="AL465" s="58" t="str">
        <f>IF(G465="","0",VALUE(VLOOKUP(G465,'登録データ（男）'!$V$4:$X$23,3,FALSE)))</f>
        <v>0</v>
      </c>
      <c r="AM465" s="58">
        <f t="shared" si="469"/>
        <v>0</v>
      </c>
      <c r="AN465" s="58">
        <f t="shared" si="476"/>
        <v>0</v>
      </c>
      <c r="AO465" s="58" t="str">
        <f ca="1">IF(OFFSET(B465,-MOD(ROW(B465),3),0)&lt;&gt;"",IF(RIGHT(G465,1)=")",VALUE(VLOOKUP(OFFSET(B465,-MOD(ROW(B465),3),0),'登録データ（女）'!B465,8,FALSE)),"0"),"0")</f>
        <v>0</v>
      </c>
      <c r="AP465" s="58">
        <f t="shared" ca="1" si="470"/>
        <v>0</v>
      </c>
      <c r="AQ465" s="58" t="str">
        <f t="shared" ref="AQ465" si="542">IF(AR465="","",RANK(AR465,$AR$18:$AR$467,1))</f>
        <v/>
      </c>
      <c r="AR465" s="58" t="str">
        <f>IF(R465="","",B465)</f>
        <v/>
      </c>
      <c r="AS465" s="58" t="str">
        <f t="shared" ref="AS465" si="543">IF(AT465="","",RANK(AT465,$AT$18:$AT$467,1))</f>
        <v/>
      </c>
      <c r="AT465" s="58" t="str">
        <f>IF(S465="","",B465)</f>
        <v/>
      </c>
      <c r="AU465" s="58" t="str">
        <f t="shared" ref="AU465" si="544">IF(AV465="","",RANK(AV465,$AV$18:$AV$467,1))</f>
        <v/>
      </c>
      <c r="AV465" s="58" t="str">
        <f>IF(OR(G465="七種競技",G466="七種競技",G467="七種競技"),B465,"")</f>
        <v/>
      </c>
      <c r="AW465" s="58"/>
      <c r="AX465" s="58">
        <f>B465</f>
        <v>0</v>
      </c>
      <c r="BE465" s="58" t="str">
        <f>IF(B465="","",VLOOKUP(B465,'登録データ（女）'!$A$3:$L$402,8))</f>
        <v/>
      </c>
      <c r="BF465" s="58" t="str">
        <f>IF(B465="","",VLOOKUP(B465,'登録データ（女）'!$A$3:$L$402,11))</f>
        <v/>
      </c>
      <c r="BG465" s="58" t="str">
        <f t="shared" si="477"/>
        <v/>
      </c>
      <c r="BI465" s="58">
        <f t="shared" si="474"/>
        <v>0</v>
      </c>
    </row>
    <row r="466" spans="1:61" ht="18.75" customHeight="1">
      <c r="A466" s="277"/>
      <c r="B466" s="368"/>
      <c r="C466" s="250"/>
      <c r="D466" s="250"/>
      <c r="E466" s="169"/>
      <c r="F466" s="58" t="s">
        <v>122</v>
      </c>
      <c r="G466" s="104"/>
      <c r="H466" s="17"/>
      <c r="I466" s="101"/>
      <c r="J466" s="107" t="str">
        <f t="shared" si="483"/>
        <v/>
      </c>
      <c r="K466" s="106"/>
      <c r="L466" s="107" t="str">
        <f t="shared" si="484"/>
        <v/>
      </c>
      <c r="M466" s="101"/>
      <c r="N466" s="101"/>
      <c r="O466" s="275"/>
      <c r="P466" s="276"/>
      <c r="Q466" s="276"/>
      <c r="R466" s="260"/>
      <c r="S466" s="297"/>
      <c r="V466" s="60"/>
      <c r="W466" s="58"/>
      <c r="X466" s="58"/>
      <c r="Y466" s="58"/>
      <c r="Z466" s="58"/>
      <c r="AA466" s="58"/>
      <c r="AB466" s="58"/>
      <c r="AC466" s="58"/>
      <c r="AD466" s="58">
        <f t="shared" ca="1" si="466"/>
        <v>0</v>
      </c>
      <c r="AE466" s="58">
        <f t="shared" si="479"/>
        <v>0</v>
      </c>
      <c r="AF466" s="58" t="str">
        <f>IF(G466="","0",VLOOKUP(G466,'登録データ（男）'!$V$4:$W$23,2,FALSE))</f>
        <v>0</v>
      </c>
      <c r="AG466" s="58" t="str">
        <f t="shared" si="467"/>
        <v>00</v>
      </c>
      <c r="AH466" s="58" t="str">
        <f>IF(G466="","0",IF(OR(RIGHT(G466,1)="m",RIGHT(G466,1)="H",RIGHT(G466,1)="W",RIGHT(G466,1)="C"),1,2))</f>
        <v>0</v>
      </c>
      <c r="AI466" s="58" t="str">
        <f t="shared" ref="AI466:AI467" si="545">IF(AH466=2,IF(K466="","0000",CONCATENATE(RIGHT(K466+100,2),RIGHT(AG466+100,2))),IF(K466="","000000",CONCATENATE(RIGHT(I466+100,2),RIGHT(K466+100,2),RIGHT(AG466+100,2))))</f>
        <v>000000</v>
      </c>
      <c r="AJ466" s="58" t="str">
        <f t="shared" ca="1" si="478"/>
        <v/>
      </c>
      <c r="AK466" s="58">
        <f t="shared" si="475"/>
        <v>0</v>
      </c>
      <c r="AL466" s="58" t="str">
        <f>IF(G466="","0",VALUE(VLOOKUP(G466,'登録データ（男）'!$V$4:$X$23,3,FALSE)))</f>
        <v>0</v>
      </c>
      <c r="AM466" s="58">
        <f t="shared" si="469"/>
        <v>0</v>
      </c>
      <c r="AN466" s="58">
        <f t="shared" si="476"/>
        <v>0</v>
      </c>
      <c r="AO466" s="58" t="str">
        <f ca="1">IF(OFFSET(B466,-MOD(ROW(B466),3),0)&lt;&gt;"",IF(RIGHT(G466,1)=")",VALUE(VLOOKUP(OFFSET(B466,-MOD(ROW(B466),3),0),'登録データ（女）'!B466,8,FALSE)),"0"),"0")</f>
        <v>0</v>
      </c>
      <c r="AP466" s="58">
        <f t="shared" ref="AP466:AP467" ca="1" si="546">IF(AO466=0,0,IF(RIGHT(G466,1)&lt;&gt;")",0,IF(VALUE(LEFT(AO466,2))&gt;96,0,1)))</f>
        <v>0</v>
      </c>
      <c r="AQ466" s="58"/>
      <c r="AR466" s="58"/>
      <c r="AS466" s="58"/>
      <c r="AT466" s="58"/>
      <c r="AU466" s="58"/>
      <c r="AV466" s="58"/>
      <c r="AW466" s="58"/>
      <c r="AX466" s="58"/>
      <c r="BE466" s="58" t="str">
        <f>IF(B466="","",VLOOKUP(B466,'登録データ（女）'!$A$3:$L$402,8))</f>
        <v/>
      </c>
      <c r="BF466" s="58" t="str">
        <f>IF(B466="","",VLOOKUP(B466,'登録データ（女）'!$A$3:$L$402,11))</f>
        <v/>
      </c>
      <c r="BG466" s="58" t="str">
        <f t="shared" si="477"/>
        <v/>
      </c>
      <c r="BI466" s="58">
        <f t="shared" ref="BI466:BI467" si="547">IF(H466="",0,1)</f>
        <v>0</v>
      </c>
    </row>
    <row r="467" spans="1:61" ht="18.75" customHeight="1" thickBot="1">
      <c r="A467" s="284"/>
      <c r="B467" s="368"/>
      <c r="C467" s="250"/>
      <c r="D467" s="250"/>
      <c r="E467" s="82" t="s">
        <v>461</v>
      </c>
      <c r="F467" s="78" t="s">
        <v>123</v>
      </c>
      <c r="G467" s="105"/>
      <c r="H467" s="175"/>
      <c r="I467" s="100"/>
      <c r="J467" s="64" t="str">
        <f t="shared" si="483"/>
        <v/>
      </c>
      <c r="K467" s="100"/>
      <c r="L467" s="64" t="str">
        <f t="shared" si="484"/>
        <v/>
      </c>
      <c r="M467" s="100"/>
      <c r="N467" s="100"/>
      <c r="O467" s="429"/>
      <c r="P467" s="430"/>
      <c r="Q467" s="431"/>
      <c r="R467" s="261"/>
      <c r="S467" s="298"/>
      <c r="V467" s="60"/>
      <c r="W467" s="58"/>
      <c r="X467" s="58"/>
      <c r="Y467" s="58"/>
      <c r="Z467" s="58"/>
      <c r="AA467" s="58"/>
      <c r="AB467" s="58"/>
      <c r="AC467" s="58"/>
      <c r="AD467" s="58">
        <f t="shared" ca="1" si="466"/>
        <v>0</v>
      </c>
      <c r="AE467" s="58">
        <f t="shared" si="479"/>
        <v>0</v>
      </c>
      <c r="AF467" s="58" t="str">
        <f>IF(G467="","0",VLOOKUP(G467,'登録データ（男）'!$V$4:$W$23,2,FALSE))</f>
        <v>0</v>
      </c>
      <c r="AG467" s="58" t="str">
        <f t="shared" si="467"/>
        <v>00</v>
      </c>
      <c r="AH467" s="58" t="str">
        <f>IF(G467="","0",IF(OR(RIGHT(G467,1)="m",RIGHT(G467,1)="H",RIGHT(G467,1)="W",RIGHT(G467,1)="C"),1,2))</f>
        <v>0</v>
      </c>
      <c r="AI467" s="58" t="str">
        <f t="shared" si="545"/>
        <v>000000</v>
      </c>
      <c r="AJ467" s="58" t="str">
        <f t="shared" ca="1" si="478"/>
        <v/>
      </c>
      <c r="AK467" s="58">
        <f t="shared" ref="AK467" si="548">VALUE(AI467)</f>
        <v>0</v>
      </c>
      <c r="AL467" s="58" t="str">
        <f>IF(G467="","0",VALUE(VLOOKUP(G467,'登録データ（男）'!$V$4:$X$23,3,FALSE)))</f>
        <v>0</v>
      </c>
      <c r="AM467" s="58">
        <f t="shared" si="469"/>
        <v>0</v>
      </c>
      <c r="AN467" s="58">
        <f t="shared" ref="AN467" si="549">IF(AK467&gt;AL467,1,0)</f>
        <v>0</v>
      </c>
      <c r="AO467" s="58" t="str">
        <f ca="1">IF(OFFSET(B467,-MOD(ROW(B467),3),0)&lt;&gt;"",IF(RIGHT(G467,1)=")",VALUE(VLOOKUP(OFFSET(B467,-MOD(ROW(B467),3),0),'登録データ（女）'!B467,8,FALSE)),"0"),"0")</f>
        <v>0</v>
      </c>
      <c r="AP467" s="58">
        <f t="shared" ca="1" si="546"/>
        <v>0</v>
      </c>
      <c r="AQ467" s="58"/>
      <c r="AR467" s="58"/>
      <c r="AS467" s="58"/>
      <c r="AT467" s="58"/>
      <c r="AU467" s="58"/>
      <c r="AV467" s="58"/>
      <c r="AW467" s="58"/>
      <c r="AX467" s="58"/>
      <c r="BE467" s="58" t="str">
        <f>IF(B467="","",VLOOKUP(B467,'登録データ（女）'!$A$3:$L$402,8))</f>
        <v/>
      </c>
      <c r="BF467" s="58" t="str">
        <f>IF(B467="","",VLOOKUP(B467,'登録データ（女）'!$A$3:$L$402,11))</f>
        <v/>
      </c>
      <c r="BG467" s="58" t="str">
        <f t="shared" ref="BG467" si="550">CONCATENATE(BE467,BF467)</f>
        <v/>
      </c>
      <c r="BI467" s="58">
        <f t="shared" si="547"/>
        <v>0</v>
      </c>
    </row>
    <row r="468" spans="1:61" ht="19.5" thickTop="1">
      <c r="B468" s="272"/>
      <c r="C468" s="442"/>
      <c r="D468" s="442"/>
      <c r="E468" s="69"/>
      <c r="F468" s="304"/>
      <c r="G468" s="272"/>
      <c r="H468" s="173"/>
      <c r="I468" s="443"/>
      <c r="J468" s="442"/>
      <c r="K468" s="443"/>
      <c r="L468" s="442"/>
      <c r="M468" s="443"/>
      <c r="N468" s="443"/>
      <c r="O468" s="272"/>
      <c r="P468" s="272"/>
      <c r="Q468" s="272"/>
      <c r="V468" s="4"/>
      <c r="AF468" s="58"/>
    </row>
    <row r="469" spans="1:61">
      <c r="B469" s="272"/>
      <c r="C469" s="442"/>
      <c r="D469" s="442"/>
      <c r="E469" s="69"/>
      <c r="F469" s="304"/>
      <c r="G469" s="272"/>
      <c r="H469" s="173"/>
      <c r="I469" s="443"/>
      <c r="J469" s="442"/>
      <c r="K469" s="443"/>
      <c r="L469" s="442"/>
      <c r="M469" s="443"/>
      <c r="N469" s="443"/>
      <c r="O469" s="272"/>
      <c r="P469" s="272"/>
      <c r="Q469" s="272"/>
      <c r="V469" s="4"/>
    </row>
    <row r="470" spans="1:61">
      <c r="B470" s="272"/>
      <c r="C470" s="442"/>
      <c r="D470" s="442"/>
      <c r="E470" s="68"/>
      <c r="F470" s="304"/>
      <c r="G470" s="272"/>
      <c r="H470" s="173"/>
      <c r="I470" s="443"/>
      <c r="J470" s="442"/>
      <c r="K470" s="443"/>
      <c r="L470" s="442"/>
      <c r="M470" s="443"/>
      <c r="N470" s="443"/>
      <c r="O470" s="272"/>
      <c r="P470" s="272"/>
      <c r="Q470" s="272"/>
      <c r="V470" s="4"/>
    </row>
    <row r="471" spans="1:61">
      <c r="B471" s="272"/>
      <c r="C471" s="442"/>
      <c r="D471" s="442"/>
      <c r="E471" s="69"/>
      <c r="F471" s="304"/>
      <c r="G471" s="272"/>
      <c r="H471" s="173"/>
      <c r="I471" s="443"/>
      <c r="J471" s="442"/>
      <c r="K471" s="443"/>
      <c r="L471" s="442"/>
      <c r="M471" s="443"/>
      <c r="N471" s="443"/>
      <c r="O471" s="272"/>
      <c r="P471" s="272"/>
      <c r="Q471" s="272"/>
    </row>
    <row r="472" spans="1:61">
      <c r="B472" s="272"/>
      <c r="C472" s="442"/>
      <c r="D472" s="442"/>
      <c r="E472" s="69"/>
      <c r="F472" s="304"/>
      <c r="G472" s="272"/>
      <c r="H472" s="173"/>
      <c r="I472" s="443"/>
      <c r="J472" s="442"/>
      <c r="K472" s="443"/>
      <c r="L472" s="442"/>
      <c r="M472" s="443"/>
      <c r="N472" s="443"/>
      <c r="O472" s="272"/>
      <c r="P472" s="272"/>
      <c r="Q472" s="272"/>
    </row>
    <row r="473" spans="1:61">
      <c r="B473" s="272"/>
      <c r="C473" s="442"/>
      <c r="D473" s="442"/>
      <c r="E473" s="68"/>
      <c r="F473" s="304"/>
      <c r="G473" s="272"/>
      <c r="H473" s="173"/>
      <c r="I473" s="443"/>
      <c r="J473" s="442"/>
      <c r="K473" s="443"/>
      <c r="L473" s="442"/>
      <c r="M473" s="443"/>
      <c r="N473" s="443"/>
      <c r="O473" s="272"/>
      <c r="P473" s="272"/>
      <c r="Q473" s="272"/>
    </row>
    <row r="474" spans="1:61">
      <c r="B474" s="272"/>
      <c r="C474" s="442"/>
      <c r="D474" s="442"/>
      <c r="E474" s="69"/>
      <c r="F474" s="304"/>
      <c r="G474" s="272"/>
      <c r="H474" s="173"/>
      <c r="I474" s="443"/>
      <c r="J474" s="442"/>
      <c r="K474" s="443"/>
      <c r="L474" s="442"/>
      <c r="M474" s="443"/>
      <c r="N474" s="443"/>
      <c r="O474" s="272"/>
      <c r="P474" s="272"/>
      <c r="Q474" s="272"/>
    </row>
    <row r="475" spans="1:61">
      <c r="B475" s="272"/>
      <c r="C475" s="442"/>
      <c r="D475" s="442"/>
      <c r="E475" s="69"/>
      <c r="F475" s="304"/>
      <c r="G475" s="272"/>
      <c r="H475" s="173"/>
      <c r="I475" s="443"/>
      <c r="J475" s="442"/>
      <c r="K475" s="443"/>
      <c r="L475" s="442"/>
      <c r="M475" s="443"/>
      <c r="N475" s="443"/>
      <c r="O475" s="272"/>
      <c r="P475" s="272"/>
      <c r="Q475" s="272"/>
    </row>
    <row r="476" spans="1:61">
      <c r="B476" s="272"/>
      <c r="C476" s="442"/>
      <c r="D476" s="442"/>
      <c r="E476" s="68"/>
      <c r="F476" s="304"/>
      <c r="G476" s="272"/>
      <c r="H476" s="173"/>
      <c r="I476" s="443"/>
      <c r="J476" s="442"/>
      <c r="K476" s="443"/>
      <c r="L476" s="442"/>
      <c r="M476" s="443"/>
      <c r="N476" s="443"/>
      <c r="O476" s="272"/>
      <c r="P476" s="272"/>
      <c r="Q476" s="272"/>
    </row>
  </sheetData>
  <sheetProtection algorithmName="SHA-512" hashValue="/ji6eO+o1SnNyYiWcdbfQ8N9bumqWqu67Q+Z4YzB0EuU7LZG04VYbcw8yNuslFA7valnvwJ3nj/bPsa1rse3+g==" saltValue="E6/09gMe4n1gA2QGQ2oRMA==" spinCount="100000" sheet="1" objects="1" scenarios="1"/>
  <mergeCells count="1428">
    <mergeCell ref="Q4:Q5"/>
    <mergeCell ref="Q6:Q7"/>
    <mergeCell ref="O380:Q380"/>
    <mergeCell ref="O381:Q381"/>
    <mergeCell ref="O382:Q382"/>
    <mergeCell ref="O383:Q383"/>
    <mergeCell ref="O411:Q411"/>
    <mergeCell ref="O412:Q412"/>
    <mergeCell ref="O413:Q413"/>
    <mergeCell ref="O422:Q422"/>
    <mergeCell ref="O423:Q423"/>
    <mergeCell ref="AY9:BA9"/>
    <mergeCell ref="B474:B476"/>
    <mergeCell ref="C474:C476"/>
    <mergeCell ref="D474:D476"/>
    <mergeCell ref="F474:F476"/>
    <mergeCell ref="G474:G476"/>
    <mergeCell ref="I474:I476"/>
    <mergeCell ref="J474:J476"/>
    <mergeCell ref="K474:K476"/>
    <mergeCell ref="L474:L476"/>
    <mergeCell ref="M474:M476"/>
    <mergeCell ref="N474:N476"/>
    <mergeCell ref="O474:Q476"/>
    <mergeCell ref="B468:B470"/>
    <mergeCell ref="C468:C470"/>
    <mergeCell ref="D468:D470"/>
    <mergeCell ref="F468:F470"/>
    <mergeCell ref="B444:B446"/>
    <mergeCell ref="F471:F473"/>
    <mergeCell ref="G471:G473"/>
    <mergeCell ref="I471:I473"/>
    <mergeCell ref="J471:J473"/>
    <mergeCell ref="K471:K473"/>
    <mergeCell ref="B372:B374"/>
    <mergeCell ref="C384:C386"/>
    <mergeCell ref="D384:D386"/>
    <mergeCell ref="B387:B389"/>
    <mergeCell ref="C387:C389"/>
    <mergeCell ref="B426:B428"/>
    <mergeCell ref="C426:C428"/>
    <mergeCell ref="B375:B377"/>
    <mergeCell ref="D426:D428"/>
    <mergeCell ref="B465:B467"/>
    <mergeCell ref="L471:L473"/>
    <mergeCell ref="M471:M473"/>
    <mergeCell ref="N471:N473"/>
    <mergeCell ref="O471:Q473"/>
    <mergeCell ref="O364:Q364"/>
    <mergeCell ref="G468:G470"/>
    <mergeCell ref="I468:I470"/>
    <mergeCell ref="J468:J470"/>
    <mergeCell ref="K468:K470"/>
    <mergeCell ref="L468:L470"/>
    <mergeCell ref="M468:M470"/>
    <mergeCell ref="N468:N470"/>
    <mergeCell ref="O468:Q470"/>
    <mergeCell ref="B471:B473"/>
    <mergeCell ref="C471:C473"/>
    <mergeCell ref="D471:D473"/>
    <mergeCell ref="O374:Q374"/>
    <mergeCell ref="O375:Q375"/>
    <mergeCell ref="O376:Q376"/>
    <mergeCell ref="O377:Q377"/>
    <mergeCell ref="O378:Q378"/>
    <mergeCell ref="O379:Q379"/>
    <mergeCell ref="O316:Q316"/>
    <mergeCell ref="O325:Q325"/>
    <mergeCell ref="O326:Q326"/>
    <mergeCell ref="O344:Q344"/>
    <mergeCell ref="O345:Q345"/>
    <mergeCell ref="O346:Q346"/>
    <mergeCell ref="O347:Q347"/>
    <mergeCell ref="O348:Q348"/>
    <mergeCell ref="O349:Q349"/>
    <mergeCell ref="O350:Q350"/>
    <mergeCell ref="O351:Q351"/>
    <mergeCell ref="O352:Q352"/>
    <mergeCell ref="O353:Q353"/>
    <mergeCell ref="O354:Q354"/>
    <mergeCell ref="O355:Q355"/>
    <mergeCell ref="O356:Q356"/>
    <mergeCell ref="O363:Q363"/>
    <mergeCell ref="O291:Q291"/>
    <mergeCell ref="O300:Q300"/>
    <mergeCell ref="O301:Q301"/>
    <mergeCell ref="O302:Q302"/>
    <mergeCell ref="O303:Q303"/>
    <mergeCell ref="O304:Q304"/>
    <mergeCell ref="O305:Q305"/>
    <mergeCell ref="O306:Q306"/>
    <mergeCell ref="O307:Q307"/>
    <mergeCell ref="O308:Q308"/>
    <mergeCell ref="O309:Q309"/>
    <mergeCell ref="O310:Q310"/>
    <mergeCell ref="O311:Q311"/>
    <mergeCell ref="O312:Q312"/>
    <mergeCell ref="O313:Q313"/>
    <mergeCell ref="O314:Q314"/>
    <mergeCell ref="O315:Q315"/>
    <mergeCell ref="O255:Q255"/>
    <mergeCell ref="O256:Q256"/>
    <mergeCell ref="O257:Q257"/>
    <mergeCell ref="O258:Q258"/>
    <mergeCell ref="O275:Q275"/>
    <mergeCell ref="O276:Q276"/>
    <mergeCell ref="O277:Q277"/>
    <mergeCell ref="O278:Q278"/>
    <mergeCell ref="O279:Q279"/>
    <mergeCell ref="O280:Q280"/>
    <mergeCell ref="O281:Q281"/>
    <mergeCell ref="O282:Q282"/>
    <mergeCell ref="O283:Q283"/>
    <mergeCell ref="O284:Q284"/>
    <mergeCell ref="O285:Q285"/>
    <mergeCell ref="O286:Q286"/>
    <mergeCell ref="O287:Q287"/>
    <mergeCell ref="O227:Q227"/>
    <mergeCell ref="O228:Q228"/>
    <mergeCell ref="O229:Q229"/>
    <mergeCell ref="O230:Q230"/>
    <mergeCell ref="O231:Q231"/>
    <mergeCell ref="O232:Q232"/>
    <mergeCell ref="O233:Q233"/>
    <mergeCell ref="O242:Q242"/>
    <mergeCell ref="O243:Q243"/>
    <mergeCell ref="O244:Q244"/>
    <mergeCell ref="O245:Q245"/>
    <mergeCell ref="O246:Q246"/>
    <mergeCell ref="O247:Q247"/>
    <mergeCell ref="O248:Q248"/>
    <mergeCell ref="O249:Q249"/>
    <mergeCell ref="O250:Q250"/>
    <mergeCell ref="O251:Q251"/>
    <mergeCell ref="O194:Q194"/>
    <mergeCell ref="O195:Q195"/>
    <mergeCell ref="O196:Q196"/>
    <mergeCell ref="O197:Q197"/>
    <mergeCell ref="O198:Q198"/>
    <mergeCell ref="O199:Q199"/>
    <mergeCell ref="O200:Q200"/>
    <mergeCell ref="O201:Q201"/>
    <mergeCell ref="O202:Q202"/>
    <mergeCell ref="O203:Q203"/>
    <mergeCell ref="O204:Q204"/>
    <mergeCell ref="O205:Q205"/>
    <mergeCell ref="O206:Q206"/>
    <mergeCell ref="O207:Q207"/>
    <mergeCell ref="O208:Q208"/>
    <mergeCell ref="O217:Q217"/>
    <mergeCell ref="O218:Q218"/>
    <mergeCell ref="O167:Q167"/>
    <mergeCell ref="O168:Q168"/>
    <mergeCell ref="O169:Q169"/>
    <mergeCell ref="O170:Q170"/>
    <mergeCell ref="O171:Q171"/>
    <mergeCell ref="O172:Q172"/>
    <mergeCell ref="O173:Q173"/>
    <mergeCell ref="O174:Q174"/>
    <mergeCell ref="O175:Q175"/>
    <mergeCell ref="O176:Q176"/>
    <mergeCell ref="O177:Q177"/>
    <mergeCell ref="O178:Q178"/>
    <mergeCell ref="O179:Q179"/>
    <mergeCell ref="O180:Q180"/>
    <mergeCell ref="O183:Q183"/>
    <mergeCell ref="O192:Q192"/>
    <mergeCell ref="O193:Q193"/>
    <mergeCell ref="O134:Q134"/>
    <mergeCell ref="O135:Q135"/>
    <mergeCell ref="O136:Q136"/>
    <mergeCell ref="O137:Q137"/>
    <mergeCell ref="O138:Q138"/>
    <mergeCell ref="O139:Q139"/>
    <mergeCell ref="O140:Q140"/>
    <mergeCell ref="O141:Q141"/>
    <mergeCell ref="O142:Q142"/>
    <mergeCell ref="O143:Q143"/>
    <mergeCell ref="O144:Q144"/>
    <mergeCell ref="O145:Q145"/>
    <mergeCell ref="O146:Q146"/>
    <mergeCell ref="O147:Q147"/>
    <mergeCell ref="O148:Q148"/>
    <mergeCell ref="O149:Q149"/>
    <mergeCell ref="O150:Q150"/>
    <mergeCell ref="O384:Q384"/>
    <mergeCell ref="D48:D50"/>
    <mergeCell ref="S42:S44"/>
    <mergeCell ref="A45:A47"/>
    <mergeCell ref="R45:R47"/>
    <mergeCell ref="S39:S41"/>
    <mergeCell ref="A42:A44"/>
    <mergeCell ref="R42:R44"/>
    <mergeCell ref="B39:B41"/>
    <mergeCell ref="O98:Q98"/>
    <mergeCell ref="O99:Q99"/>
    <mergeCell ref="O100:Q100"/>
    <mergeCell ref="O109:Q109"/>
    <mergeCell ref="O110:Q110"/>
    <mergeCell ref="O111:Q111"/>
    <mergeCell ref="O112:Q112"/>
    <mergeCell ref="O113:Q113"/>
    <mergeCell ref="O114:Q114"/>
    <mergeCell ref="A108:A110"/>
    <mergeCell ref="R108:R110"/>
    <mergeCell ref="B105:B107"/>
    <mergeCell ref="C105:C107"/>
    <mergeCell ref="D105:D107"/>
    <mergeCell ref="B108:B110"/>
    <mergeCell ref="C108:C110"/>
    <mergeCell ref="D108:D110"/>
    <mergeCell ref="S102:S104"/>
    <mergeCell ref="A105:A107"/>
    <mergeCell ref="R105:R107"/>
    <mergeCell ref="S99:S101"/>
    <mergeCell ref="A102:A104"/>
    <mergeCell ref="R102:R104"/>
    <mergeCell ref="A1:S1"/>
    <mergeCell ref="O18:Q18"/>
    <mergeCell ref="O19:Q19"/>
    <mergeCell ref="O20:Q20"/>
    <mergeCell ref="O21:Q21"/>
    <mergeCell ref="O22:Q22"/>
    <mergeCell ref="O23:Q23"/>
    <mergeCell ref="O24:Q24"/>
    <mergeCell ref="O25:Q25"/>
    <mergeCell ref="O43:Q43"/>
    <mergeCell ref="O44:Q44"/>
    <mergeCell ref="O45:Q45"/>
    <mergeCell ref="O46:Q46"/>
    <mergeCell ref="O47:Q47"/>
    <mergeCell ref="O48:Q48"/>
    <mergeCell ref="O49:Q49"/>
    <mergeCell ref="O50:Q50"/>
    <mergeCell ref="A48:A50"/>
    <mergeCell ref="R48:R50"/>
    <mergeCell ref="B45:B47"/>
    <mergeCell ref="C45:C47"/>
    <mergeCell ref="D45:D47"/>
    <mergeCell ref="B48:B50"/>
    <mergeCell ref="C48:C50"/>
    <mergeCell ref="D24:D26"/>
    <mergeCell ref="B42:B44"/>
    <mergeCell ref="C42:C44"/>
    <mergeCell ref="D42:D44"/>
    <mergeCell ref="S48:S50"/>
    <mergeCell ref="A39:A41"/>
    <mergeCell ref="R39:R41"/>
    <mergeCell ref="S45:S47"/>
    <mergeCell ref="S417:S419"/>
    <mergeCell ref="A420:A422"/>
    <mergeCell ref="R420:R422"/>
    <mergeCell ref="A417:A419"/>
    <mergeCell ref="O466:Q466"/>
    <mergeCell ref="O467:Q467"/>
    <mergeCell ref="AF13:AJ13"/>
    <mergeCell ref="AK13:AN13"/>
    <mergeCell ref="AO13:AP13"/>
    <mergeCell ref="P2:P3"/>
    <mergeCell ref="Q2:R3"/>
    <mergeCell ref="O4:O5"/>
    <mergeCell ref="P4:P5"/>
    <mergeCell ref="O6:O7"/>
    <mergeCell ref="P6:P7"/>
    <mergeCell ref="S465:S467"/>
    <mergeCell ref="S462:S464"/>
    <mergeCell ref="S453:S455"/>
    <mergeCell ref="S450:S452"/>
    <mergeCell ref="S441:S443"/>
    <mergeCell ref="S438:S440"/>
    <mergeCell ref="S420:S422"/>
    <mergeCell ref="R426:R428"/>
    <mergeCell ref="S414:S416"/>
    <mergeCell ref="S411:S413"/>
    <mergeCell ref="S405:S407"/>
    <mergeCell ref="S399:S401"/>
    <mergeCell ref="S396:S398"/>
    <mergeCell ref="S390:S392"/>
    <mergeCell ref="S387:S389"/>
    <mergeCell ref="R417:R419"/>
    <mergeCell ref="O123:Q123"/>
    <mergeCell ref="O124:Q124"/>
    <mergeCell ref="O125:Q125"/>
    <mergeCell ref="A444:A446"/>
    <mergeCell ref="R444:R446"/>
    <mergeCell ref="B450:B452"/>
    <mergeCell ref="C450:C452"/>
    <mergeCell ref="D450:D452"/>
    <mergeCell ref="B453:B455"/>
    <mergeCell ref="C453:C455"/>
    <mergeCell ref="D453:D455"/>
    <mergeCell ref="A441:A443"/>
    <mergeCell ref="R441:R443"/>
    <mergeCell ref="A465:A467"/>
    <mergeCell ref="R465:R467"/>
    <mergeCell ref="S459:S461"/>
    <mergeCell ref="A462:A464"/>
    <mergeCell ref="R462:R464"/>
    <mergeCell ref="S456:S458"/>
    <mergeCell ref="A459:A461"/>
    <mergeCell ref="R459:R461"/>
    <mergeCell ref="A456:A458"/>
    <mergeCell ref="R456:R458"/>
    <mergeCell ref="D462:D464"/>
    <mergeCell ref="D459:D461"/>
    <mergeCell ref="B459:B461"/>
    <mergeCell ref="C459:C461"/>
    <mergeCell ref="B456:B458"/>
    <mergeCell ref="C456:C458"/>
    <mergeCell ref="D456:D458"/>
    <mergeCell ref="O461:Q461"/>
    <mergeCell ref="C465:C467"/>
    <mergeCell ref="D465:D467"/>
    <mergeCell ref="B462:B464"/>
    <mergeCell ref="C462:C464"/>
    <mergeCell ref="S432:S434"/>
    <mergeCell ref="A435:A437"/>
    <mergeCell ref="R435:R437"/>
    <mergeCell ref="S429:S431"/>
    <mergeCell ref="A432:A434"/>
    <mergeCell ref="R432:R434"/>
    <mergeCell ref="C432:C434"/>
    <mergeCell ref="D432:D434"/>
    <mergeCell ref="B435:B437"/>
    <mergeCell ref="C435:C437"/>
    <mergeCell ref="D435:D437"/>
    <mergeCell ref="S426:S428"/>
    <mergeCell ref="A429:A431"/>
    <mergeCell ref="R429:R431"/>
    <mergeCell ref="B441:B443"/>
    <mergeCell ref="C441:C443"/>
    <mergeCell ref="D441:D443"/>
    <mergeCell ref="C444:C446"/>
    <mergeCell ref="D444:D446"/>
    <mergeCell ref="B447:B449"/>
    <mergeCell ref="C447:C449"/>
    <mergeCell ref="D447:D449"/>
    <mergeCell ref="O462:Q462"/>
    <mergeCell ref="O463:Q463"/>
    <mergeCell ref="O464:Q464"/>
    <mergeCell ref="O465:Q465"/>
    <mergeCell ref="A426:A428"/>
    <mergeCell ref="A423:A425"/>
    <mergeCell ref="R423:R425"/>
    <mergeCell ref="A453:A455"/>
    <mergeCell ref="R453:R455"/>
    <mergeCell ref="S447:S449"/>
    <mergeCell ref="A450:A452"/>
    <mergeCell ref="R450:R452"/>
    <mergeCell ref="S444:S446"/>
    <mergeCell ref="A447:A449"/>
    <mergeCell ref="R447:R449"/>
    <mergeCell ref="O459:Q459"/>
    <mergeCell ref="O460:Q460"/>
    <mergeCell ref="O441:Q441"/>
    <mergeCell ref="O442:Q442"/>
    <mergeCell ref="O444:Q444"/>
    <mergeCell ref="O445:Q445"/>
    <mergeCell ref="O446:Q446"/>
    <mergeCell ref="O447:Q447"/>
    <mergeCell ref="O448:Q448"/>
    <mergeCell ref="O449:Q449"/>
    <mergeCell ref="O450:Q450"/>
    <mergeCell ref="O451:Q451"/>
    <mergeCell ref="O452:Q452"/>
    <mergeCell ref="O453:Q453"/>
    <mergeCell ref="O454:Q454"/>
    <mergeCell ref="O455:Q455"/>
    <mergeCell ref="O456:Q456"/>
    <mergeCell ref="O457:Q457"/>
    <mergeCell ref="O458:Q458"/>
    <mergeCell ref="O443:Q443"/>
    <mergeCell ref="A414:A416"/>
    <mergeCell ref="R414:R416"/>
    <mergeCell ref="S435:S437"/>
    <mergeCell ref="A438:A440"/>
    <mergeCell ref="R438:R440"/>
    <mergeCell ref="B438:B440"/>
    <mergeCell ref="C438:C440"/>
    <mergeCell ref="D438:D440"/>
    <mergeCell ref="O414:Q414"/>
    <mergeCell ref="O415:Q415"/>
    <mergeCell ref="O416:Q416"/>
    <mergeCell ref="O417:Q417"/>
    <mergeCell ref="O418:Q418"/>
    <mergeCell ref="O419:Q419"/>
    <mergeCell ref="O420:Q420"/>
    <mergeCell ref="O421:Q421"/>
    <mergeCell ref="B414:B416"/>
    <mergeCell ref="C414:C416"/>
    <mergeCell ref="D414:D416"/>
    <mergeCell ref="B417:B419"/>
    <mergeCell ref="C417:C419"/>
    <mergeCell ref="D417:D419"/>
    <mergeCell ref="B420:B422"/>
    <mergeCell ref="C420:C422"/>
    <mergeCell ref="D420:D422"/>
    <mergeCell ref="B429:B431"/>
    <mergeCell ref="C429:C431"/>
    <mergeCell ref="D429:D431"/>
    <mergeCell ref="B432:B434"/>
    <mergeCell ref="O424:Q424"/>
    <mergeCell ref="O425:Q425"/>
    <mergeCell ref="S423:S425"/>
    <mergeCell ref="S408:S410"/>
    <mergeCell ref="A411:A413"/>
    <mergeCell ref="R411:R413"/>
    <mergeCell ref="A408:A410"/>
    <mergeCell ref="R408:R410"/>
    <mergeCell ref="B423:B425"/>
    <mergeCell ref="C423:C425"/>
    <mergeCell ref="D423:D425"/>
    <mergeCell ref="B405:B407"/>
    <mergeCell ref="C405:C407"/>
    <mergeCell ref="D405:D407"/>
    <mergeCell ref="B408:B410"/>
    <mergeCell ref="C408:C410"/>
    <mergeCell ref="D408:D410"/>
    <mergeCell ref="S402:S404"/>
    <mergeCell ref="A405:A407"/>
    <mergeCell ref="R405:R407"/>
    <mergeCell ref="A402:A404"/>
    <mergeCell ref="R402:R404"/>
    <mergeCell ref="B402:B404"/>
    <mergeCell ref="C402:C404"/>
    <mergeCell ref="D402:D404"/>
    <mergeCell ref="O410:Q410"/>
    <mergeCell ref="B411:B413"/>
    <mergeCell ref="C411:C413"/>
    <mergeCell ref="D411:D413"/>
    <mergeCell ref="O402:Q402"/>
    <mergeCell ref="O403:Q403"/>
    <mergeCell ref="O404:Q404"/>
    <mergeCell ref="O405:Q405"/>
    <mergeCell ref="O406:Q406"/>
    <mergeCell ref="O407:Q407"/>
    <mergeCell ref="A399:A401"/>
    <mergeCell ref="R399:R401"/>
    <mergeCell ref="S393:S395"/>
    <mergeCell ref="A396:A398"/>
    <mergeCell ref="R396:R398"/>
    <mergeCell ref="B393:B395"/>
    <mergeCell ref="C393:C395"/>
    <mergeCell ref="D393:D395"/>
    <mergeCell ref="B396:B398"/>
    <mergeCell ref="C396:C398"/>
    <mergeCell ref="D396:D398"/>
    <mergeCell ref="A393:A395"/>
    <mergeCell ref="R393:R395"/>
    <mergeCell ref="B399:B401"/>
    <mergeCell ref="C399:C401"/>
    <mergeCell ref="D399:D401"/>
    <mergeCell ref="A390:A392"/>
    <mergeCell ref="R390:R392"/>
    <mergeCell ref="O393:Q393"/>
    <mergeCell ref="O394:Q394"/>
    <mergeCell ref="O395:Q395"/>
    <mergeCell ref="O396:Q396"/>
    <mergeCell ref="O397:Q397"/>
    <mergeCell ref="O398:Q398"/>
    <mergeCell ref="O399:Q399"/>
    <mergeCell ref="O400:Q400"/>
    <mergeCell ref="O401:Q401"/>
    <mergeCell ref="B390:B392"/>
    <mergeCell ref="C390:C392"/>
    <mergeCell ref="D390:D392"/>
    <mergeCell ref="O385:Q385"/>
    <mergeCell ref="O386:Q386"/>
    <mergeCell ref="O387:Q387"/>
    <mergeCell ref="O388:Q388"/>
    <mergeCell ref="O389:Q389"/>
    <mergeCell ref="O390:Q390"/>
    <mergeCell ref="O391:Q391"/>
    <mergeCell ref="O392:Q392"/>
    <mergeCell ref="A381:A383"/>
    <mergeCell ref="R381:R383"/>
    <mergeCell ref="S375:S377"/>
    <mergeCell ref="A378:A380"/>
    <mergeCell ref="R378:R380"/>
    <mergeCell ref="A375:A377"/>
    <mergeCell ref="R375:R377"/>
    <mergeCell ref="S381:S383"/>
    <mergeCell ref="S378:S380"/>
    <mergeCell ref="C375:C377"/>
    <mergeCell ref="D375:D377"/>
    <mergeCell ref="B378:B380"/>
    <mergeCell ref="C378:C380"/>
    <mergeCell ref="D378:D380"/>
    <mergeCell ref="B381:B383"/>
    <mergeCell ref="C381:C383"/>
    <mergeCell ref="D381:D383"/>
    <mergeCell ref="B384:B386"/>
    <mergeCell ref="D387:D389"/>
    <mergeCell ref="S384:S386"/>
    <mergeCell ref="A387:A389"/>
    <mergeCell ref="R387:R389"/>
    <mergeCell ref="A384:A386"/>
    <mergeCell ref="R384:R386"/>
    <mergeCell ref="A372:A374"/>
    <mergeCell ref="R372:R374"/>
    <mergeCell ref="S366:S368"/>
    <mergeCell ref="A369:A371"/>
    <mergeCell ref="R369:R371"/>
    <mergeCell ref="S363:S365"/>
    <mergeCell ref="A366:A368"/>
    <mergeCell ref="R366:R368"/>
    <mergeCell ref="B363:B365"/>
    <mergeCell ref="C363:C365"/>
    <mergeCell ref="D363:D365"/>
    <mergeCell ref="B366:B368"/>
    <mergeCell ref="C366:C368"/>
    <mergeCell ref="D366:D368"/>
    <mergeCell ref="A363:A365"/>
    <mergeCell ref="R363:R365"/>
    <mergeCell ref="O365:Q365"/>
    <mergeCell ref="O366:Q366"/>
    <mergeCell ref="O367:Q367"/>
    <mergeCell ref="O368:Q368"/>
    <mergeCell ref="O369:Q369"/>
    <mergeCell ref="O370:Q370"/>
    <mergeCell ref="O371:Q371"/>
    <mergeCell ref="O372:Q372"/>
    <mergeCell ref="O373:Q373"/>
    <mergeCell ref="S372:S374"/>
    <mergeCell ref="S369:S371"/>
    <mergeCell ref="C372:C374"/>
    <mergeCell ref="D372:D374"/>
    <mergeCell ref="B369:B371"/>
    <mergeCell ref="C369:C371"/>
    <mergeCell ref="D369:D371"/>
    <mergeCell ref="S357:S359"/>
    <mergeCell ref="A360:A362"/>
    <mergeCell ref="R360:R362"/>
    <mergeCell ref="B357:B359"/>
    <mergeCell ref="C357:C359"/>
    <mergeCell ref="D357:D359"/>
    <mergeCell ref="B360:B362"/>
    <mergeCell ref="C360:C362"/>
    <mergeCell ref="D360:D362"/>
    <mergeCell ref="A357:A359"/>
    <mergeCell ref="R357:R359"/>
    <mergeCell ref="O357:Q357"/>
    <mergeCell ref="O358:Q358"/>
    <mergeCell ref="O359:Q359"/>
    <mergeCell ref="O360:Q360"/>
    <mergeCell ref="O361:Q361"/>
    <mergeCell ref="O362:Q362"/>
    <mergeCell ref="S360:S362"/>
    <mergeCell ref="S351:S353"/>
    <mergeCell ref="A354:A356"/>
    <mergeCell ref="R354:R356"/>
    <mergeCell ref="B351:B353"/>
    <mergeCell ref="C351:C353"/>
    <mergeCell ref="D351:D353"/>
    <mergeCell ref="B354:B356"/>
    <mergeCell ref="C354:C356"/>
    <mergeCell ref="D354:D356"/>
    <mergeCell ref="S348:S350"/>
    <mergeCell ref="A351:A353"/>
    <mergeCell ref="R351:R353"/>
    <mergeCell ref="A348:A350"/>
    <mergeCell ref="R348:R350"/>
    <mergeCell ref="B345:B347"/>
    <mergeCell ref="C345:C347"/>
    <mergeCell ref="D345:D347"/>
    <mergeCell ref="B348:B350"/>
    <mergeCell ref="C348:C350"/>
    <mergeCell ref="D348:D350"/>
    <mergeCell ref="S354:S356"/>
    <mergeCell ref="S342:S344"/>
    <mergeCell ref="A345:A347"/>
    <mergeCell ref="R345:R347"/>
    <mergeCell ref="S339:S341"/>
    <mergeCell ref="A342:A344"/>
    <mergeCell ref="R342:R344"/>
    <mergeCell ref="B342:B344"/>
    <mergeCell ref="C342:C344"/>
    <mergeCell ref="D342:D344"/>
    <mergeCell ref="B339:B341"/>
    <mergeCell ref="C339:C341"/>
    <mergeCell ref="D339:D341"/>
    <mergeCell ref="A339:A341"/>
    <mergeCell ref="R339:R341"/>
    <mergeCell ref="S345:S347"/>
    <mergeCell ref="A336:A338"/>
    <mergeCell ref="R336:R338"/>
    <mergeCell ref="O339:Q339"/>
    <mergeCell ref="O340:Q340"/>
    <mergeCell ref="O341:Q341"/>
    <mergeCell ref="O342:Q342"/>
    <mergeCell ref="O343:Q343"/>
    <mergeCell ref="B333:B335"/>
    <mergeCell ref="C333:C335"/>
    <mergeCell ref="D333:D335"/>
    <mergeCell ref="B336:B338"/>
    <mergeCell ref="C336:C338"/>
    <mergeCell ref="D336:D338"/>
    <mergeCell ref="S330:S332"/>
    <mergeCell ref="A333:A335"/>
    <mergeCell ref="R333:R335"/>
    <mergeCell ref="S327:S329"/>
    <mergeCell ref="A330:A332"/>
    <mergeCell ref="R330:R332"/>
    <mergeCell ref="B327:B329"/>
    <mergeCell ref="C327:C329"/>
    <mergeCell ref="D327:D329"/>
    <mergeCell ref="B330:B332"/>
    <mergeCell ref="C330:C332"/>
    <mergeCell ref="D330:D332"/>
    <mergeCell ref="S336:S338"/>
    <mergeCell ref="A327:A329"/>
    <mergeCell ref="R327:R329"/>
    <mergeCell ref="S333:S335"/>
    <mergeCell ref="O335:Q335"/>
    <mergeCell ref="O336:Q336"/>
    <mergeCell ref="O337:Q337"/>
    <mergeCell ref="O338:Q338"/>
    <mergeCell ref="A324:A326"/>
    <mergeCell ref="R324:R326"/>
    <mergeCell ref="B321:B323"/>
    <mergeCell ref="C321:C323"/>
    <mergeCell ref="D321:D323"/>
    <mergeCell ref="B324:B326"/>
    <mergeCell ref="C324:C326"/>
    <mergeCell ref="D324:D326"/>
    <mergeCell ref="S318:S320"/>
    <mergeCell ref="A321:A323"/>
    <mergeCell ref="R321:R323"/>
    <mergeCell ref="S315:S317"/>
    <mergeCell ref="A318:A320"/>
    <mergeCell ref="R318:R320"/>
    <mergeCell ref="B315:B317"/>
    <mergeCell ref="C315:C317"/>
    <mergeCell ref="D315:D317"/>
    <mergeCell ref="B318:B320"/>
    <mergeCell ref="C318:C320"/>
    <mergeCell ref="D318:D320"/>
    <mergeCell ref="S324:S326"/>
    <mergeCell ref="A315:A317"/>
    <mergeCell ref="R315:R317"/>
    <mergeCell ref="S321:S323"/>
    <mergeCell ref="O317:Q317"/>
    <mergeCell ref="O318:Q318"/>
    <mergeCell ref="O319:Q319"/>
    <mergeCell ref="O320:Q320"/>
    <mergeCell ref="O321:Q321"/>
    <mergeCell ref="O322:Q322"/>
    <mergeCell ref="O323:Q323"/>
    <mergeCell ref="O324:Q324"/>
    <mergeCell ref="A312:A314"/>
    <mergeCell ref="R312:R314"/>
    <mergeCell ref="B309:B311"/>
    <mergeCell ref="C309:C311"/>
    <mergeCell ref="D309:D311"/>
    <mergeCell ref="B312:B314"/>
    <mergeCell ref="C312:C314"/>
    <mergeCell ref="D312:D314"/>
    <mergeCell ref="S306:S308"/>
    <mergeCell ref="A309:A311"/>
    <mergeCell ref="R309:R311"/>
    <mergeCell ref="S303:S305"/>
    <mergeCell ref="A306:A308"/>
    <mergeCell ref="R306:R308"/>
    <mergeCell ref="B303:B305"/>
    <mergeCell ref="C303:C305"/>
    <mergeCell ref="D303:D305"/>
    <mergeCell ref="B306:B308"/>
    <mergeCell ref="C306:C308"/>
    <mergeCell ref="D306:D308"/>
    <mergeCell ref="S312:S314"/>
    <mergeCell ref="A303:A305"/>
    <mergeCell ref="R303:R305"/>
    <mergeCell ref="S309:S311"/>
    <mergeCell ref="A300:A302"/>
    <mergeCell ref="R300:R302"/>
    <mergeCell ref="B297:B299"/>
    <mergeCell ref="C297:C299"/>
    <mergeCell ref="D297:D299"/>
    <mergeCell ref="B300:B302"/>
    <mergeCell ref="C300:C302"/>
    <mergeCell ref="D300:D302"/>
    <mergeCell ref="S294:S296"/>
    <mergeCell ref="A297:A299"/>
    <mergeCell ref="R297:R299"/>
    <mergeCell ref="S291:S293"/>
    <mergeCell ref="A294:A296"/>
    <mergeCell ref="R294:R296"/>
    <mergeCell ref="B291:B293"/>
    <mergeCell ref="C291:C293"/>
    <mergeCell ref="D291:D293"/>
    <mergeCell ref="B294:B296"/>
    <mergeCell ref="C294:C296"/>
    <mergeCell ref="D294:D296"/>
    <mergeCell ref="S300:S302"/>
    <mergeCell ref="A291:A293"/>
    <mergeCell ref="R291:R293"/>
    <mergeCell ref="S297:S299"/>
    <mergeCell ref="O292:Q292"/>
    <mergeCell ref="O293:Q293"/>
    <mergeCell ref="O294:Q294"/>
    <mergeCell ref="O295:Q295"/>
    <mergeCell ref="O296:Q296"/>
    <mergeCell ref="O297:Q297"/>
    <mergeCell ref="O298:Q298"/>
    <mergeCell ref="O299:Q299"/>
    <mergeCell ref="A288:A290"/>
    <mergeCell ref="R288:R290"/>
    <mergeCell ref="B285:B287"/>
    <mergeCell ref="C285:C287"/>
    <mergeCell ref="D285:D287"/>
    <mergeCell ref="B288:B290"/>
    <mergeCell ref="C288:C290"/>
    <mergeCell ref="D288:D290"/>
    <mergeCell ref="S282:S284"/>
    <mergeCell ref="A285:A287"/>
    <mergeCell ref="R285:R287"/>
    <mergeCell ref="S279:S281"/>
    <mergeCell ref="A282:A284"/>
    <mergeCell ref="R282:R284"/>
    <mergeCell ref="B279:B281"/>
    <mergeCell ref="C279:C281"/>
    <mergeCell ref="D279:D281"/>
    <mergeCell ref="B282:B284"/>
    <mergeCell ref="C282:C284"/>
    <mergeCell ref="D282:D284"/>
    <mergeCell ref="S288:S290"/>
    <mergeCell ref="A279:A281"/>
    <mergeCell ref="R279:R281"/>
    <mergeCell ref="S285:S287"/>
    <mergeCell ref="O288:Q288"/>
    <mergeCell ref="O289:Q289"/>
    <mergeCell ref="O290:Q290"/>
    <mergeCell ref="A276:A278"/>
    <mergeCell ref="R276:R278"/>
    <mergeCell ref="B273:B275"/>
    <mergeCell ref="C273:C275"/>
    <mergeCell ref="D273:D275"/>
    <mergeCell ref="B276:B278"/>
    <mergeCell ref="C276:C278"/>
    <mergeCell ref="D276:D278"/>
    <mergeCell ref="S270:S272"/>
    <mergeCell ref="A273:A275"/>
    <mergeCell ref="R273:R275"/>
    <mergeCell ref="S267:S269"/>
    <mergeCell ref="A270:A272"/>
    <mergeCell ref="R270:R272"/>
    <mergeCell ref="B267:B269"/>
    <mergeCell ref="C267:C269"/>
    <mergeCell ref="D267:D269"/>
    <mergeCell ref="B270:B272"/>
    <mergeCell ref="C270:C272"/>
    <mergeCell ref="D270:D272"/>
    <mergeCell ref="S276:S278"/>
    <mergeCell ref="A267:A269"/>
    <mergeCell ref="R267:R269"/>
    <mergeCell ref="S273:S275"/>
    <mergeCell ref="O267:Q267"/>
    <mergeCell ref="O268:Q268"/>
    <mergeCell ref="O269:Q269"/>
    <mergeCell ref="O270:Q270"/>
    <mergeCell ref="O271:Q271"/>
    <mergeCell ref="O272:Q272"/>
    <mergeCell ref="O273:Q273"/>
    <mergeCell ref="O274:Q274"/>
    <mergeCell ref="A264:A266"/>
    <mergeCell ref="R264:R266"/>
    <mergeCell ref="B261:B263"/>
    <mergeCell ref="C261:C263"/>
    <mergeCell ref="D261:D263"/>
    <mergeCell ref="B264:B266"/>
    <mergeCell ref="C264:C266"/>
    <mergeCell ref="D264:D266"/>
    <mergeCell ref="S258:S260"/>
    <mergeCell ref="A261:A263"/>
    <mergeCell ref="R261:R263"/>
    <mergeCell ref="S255:S257"/>
    <mergeCell ref="A258:A260"/>
    <mergeCell ref="R258:R260"/>
    <mergeCell ref="B255:B257"/>
    <mergeCell ref="C255:C257"/>
    <mergeCell ref="D255:D257"/>
    <mergeCell ref="B258:B260"/>
    <mergeCell ref="C258:C260"/>
    <mergeCell ref="D258:D260"/>
    <mergeCell ref="S264:S266"/>
    <mergeCell ref="A255:A257"/>
    <mergeCell ref="R255:R257"/>
    <mergeCell ref="S261:S263"/>
    <mergeCell ref="O259:Q259"/>
    <mergeCell ref="O260:Q260"/>
    <mergeCell ref="O261:Q261"/>
    <mergeCell ref="O262:Q262"/>
    <mergeCell ref="O263:Q263"/>
    <mergeCell ref="O264:Q264"/>
    <mergeCell ref="O265:Q265"/>
    <mergeCell ref="O266:Q266"/>
    <mergeCell ref="A252:A254"/>
    <mergeCell ref="R252:R254"/>
    <mergeCell ref="B249:B251"/>
    <mergeCell ref="C249:C251"/>
    <mergeCell ref="D249:D251"/>
    <mergeCell ref="B252:B254"/>
    <mergeCell ref="C252:C254"/>
    <mergeCell ref="D252:D254"/>
    <mergeCell ref="S246:S248"/>
    <mergeCell ref="A249:A251"/>
    <mergeCell ref="R249:R251"/>
    <mergeCell ref="S243:S245"/>
    <mergeCell ref="A246:A248"/>
    <mergeCell ref="R246:R248"/>
    <mergeCell ref="B243:B245"/>
    <mergeCell ref="C243:C245"/>
    <mergeCell ref="D243:D245"/>
    <mergeCell ref="B246:B248"/>
    <mergeCell ref="C246:C248"/>
    <mergeCell ref="D246:D248"/>
    <mergeCell ref="S252:S254"/>
    <mergeCell ref="A243:A245"/>
    <mergeCell ref="R243:R245"/>
    <mergeCell ref="S249:S251"/>
    <mergeCell ref="O252:Q252"/>
    <mergeCell ref="O253:Q253"/>
    <mergeCell ref="O254:Q254"/>
    <mergeCell ref="A240:A242"/>
    <mergeCell ref="R240:R242"/>
    <mergeCell ref="B237:B239"/>
    <mergeCell ref="C237:C239"/>
    <mergeCell ref="D237:D239"/>
    <mergeCell ref="B240:B242"/>
    <mergeCell ref="C240:C242"/>
    <mergeCell ref="D240:D242"/>
    <mergeCell ref="S234:S236"/>
    <mergeCell ref="A237:A239"/>
    <mergeCell ref="R237:R239"/>
    <mergeCell ref="S231:S233"/>
    <mergeCell ref="A234:A236"/>
    <mergeCell ref="R234:R236"/>
    <mergeCell ref="B231:B233"/>
    <mergeCell ref="C231:C233"/>
    <mergeCell ref="D231:D233"/>
    <mergeCell ref="B234:B236"/>
    <mergeCell ref="C234:C236"/>
    <mergeCell ref="D234:D236"/>
    <mergeCell ref="S240:S242"/>
    <mergeCell ref="A231:A233"/>
    <mergeCell ref="R231:R233"/>
    <mergeCell ref="S237:S239"/>
    <mergeCell ref="O234:Q234"/>
    <mergeCell ref="O235:Q235"/>
    <mergeCell ref="O236:Q236"/>
    <mergeCell ref="O237:Q237"/>
    <mergeCell ref="O238:Q238"/>
    <mergeCell ref="O239:Q239"/>
    <mergeCell ref="O240:Q240"/>
    <mergeCell ref="O241:Q241"/>
    <mergeCell ref="A228:A230"/>
    <mergeCell ref="R228:R230"/>
    <mergeCell ref="B225:B227"/>
    <mergeCell ref="C225:C227"/>
    <mergeCell ref="D225:D227"/>
    <mergeCell ref="B228:B230"/>
    <mergeCell ref="C228:C230"/>
    <mergeCell ref="D228:D230"/>
    <mergeCell ref="S222:S224"/>
    <mergeCell ref="A225:A227"/>
    <mergeCell ref="R225:R227"/>
    <mergeCell ref="S219:S221"/>
    <mergeCell ref="A222:A224"/>
    <mergeCell ref="R222:R224"/>
    <mergeCell ref="B219:B221"/>
    <mergeCell ref="C219:C221"/>
    <mergeCell ref="D219:D221"/>
    <mergeCell ref="B222:B224"/>
    <mergeCell ref="C222:C224"/>
    <mergeCell ref="D222:D224"/>
    <mergeCell ref="S228:S230"/>
    <mergeCell ref="A219:A221"/>
    <mergeCell ref="R219:R221"/>
    <mergeCell ref="S225:S227"/>
    <mergeCell ref="O219:Q219"/>
    <mergeCell ref="O220:Q220"/>
    <mergeCell ref="O221:Q221"/>
    <mergeCell ref="O222:Q222"/>
    <mergeCell ref="O223:Q223"/>
    <mergeCell ref="O224:Q224"/>
    <mergeCell ref="O225:Q225"/>
    <mergeCell ref="O226:Q226"/>
    <mergeCell ref="A216:A218"/>
    <mergeCell ref="R216:R218"/>
    <mergeCell ref="B213:B215"/>
    <mergeCell ref="C213:C215"/>
    <mergeCell ref="D213:D215"/>
    <mergeCell ref="B216:B218"/>
    <mergeCell ref="C216:C218"/>
    <mergeCell ref="D216:D218"/>
    <mergeCell ref="S210:S212"/>
    <mergeCell ref="A213:A215"/>
    <mergeCell ref="R213:R215"/>
    <mergeCell ref="S207:S209"/>
    <mergeCell ref="A210:A212"/>
    <mergeCell ref="R210:R212"/>
    <mergeCell ref="B207:B209"/>
    <mergeCell ref="C207:C209"/>
    <mergeCell ref="D207:D209"/>
    <mergeCell ref="B210:B212"/>
    <mergeCell ref="C210:C212"/>
    <mergeCell ref="D210:D212"/>
    <mergeCell ref="S216:S218"/>
    <mergeCell ref="A207:A209"/>
    <mergeCell ref="R207:R209"/>
    <mergeCell ref="S213:S215"/>
    <mergeCell ref="O209:Q209"/>
    <mergeCell ref="O210:Q210"/>
    <mergeCell ref="O211:Q211"/>
    <mergeCell ref="O212:Q212"/>
    <mergeCell ref="O213:Q213"/>
    <mergeCell ref="O214:Q214"/>
    <mergeCell ref="O215:Q215"/>
    <mergeCell ref="O216:Q216"/>
    <mergeCell ref="A204:A206"/>
    <mergeCell ref="R204:R206"/>
    <mergeCell ref="B201:B203"/>
    <mergeCell ref="C201:C203"/>
    <mergeCell ref="D201:D203"/>
    <mergeCell ref="B204:B206"/>
    <mergeCell ref="C204:C206"/>
    <mergeCell ref="D204:D206"/>
    <mergeCell ref="S198:S200"/>
    <mergeCell ref="A201:A203"/>
    <mergeCell ref="R201:R203"/>
    <mergeCell ref="S195:S197"/>
    <mergeCell ref="A198:A200"/>
    <mergeCell ref="R198:R200"/>
    <mergeCell ref="B195:B197"/>
    <mergeCell ref="C195:C197"/>
    <mergeCell ref="D195:D197"/>
    <mergeCell ref="B198:B200"/>
    <mergeCell ref="C198:C200"/>
    <mergeCell ref="D198:D200"/>
    <mergeCell ref="S204:S206"/>
    <mergeCell ref="A195:A197"/>
    <mergeCell ref="R195:R197"/>
    <mergeCell ref="S201:S203"/>
    <mergeCell ref="A192:A194"/>
    <mergeCell ref="R192:R194"/>
    <mergeCell ref="B189:B191"/>
    <mergeCell ref="C189:C191"/>
    <mergeCell ref="D189:D191"/>
    <mergeCell ref="B192:B194"/>
    <mergeCell ref="C192:C194"/>
    <mergeCell ref="D192:D194"/>
    <mergeCell ref="S186:S188"/>
    <mergeCell ref="A189:A191"/>
    <mergeCell ref="R189:R191"/>
    <mergeCell ref="S183:S185"/>
    <mergeCell ref="A186:A188"/>
    <mergeCell ref="R186:R188"/>
    <mergeCell ref="B183:B185"/>
    <mergeCell ref="C183:C185"/>
    <mergeCell ref="D183:D185"/>
    <mergeCell ref="B186:B188"/>
    <mergeCell ref="C186:C188"/>
    <mergeCell ref="D186:D188"/>
    <mergeCell ref="S192:S194"/>
    <mergeCell ref="A183:A185"/>
    <mergeCell ref="R183:R185"/>
    <mergeCell ref="S189:S191"/>
    <mergeCell ref="O184:Q184"/>
    <mergeCell ref="O185:Q185"/>
    <mergeCell ref="O186:Q186"/>
    <mergeCell ref="O187:Q187"/>
    <mergeCell ref="O188:Q188"/>
    <mergeCell ref="O189:Q189"/>
    <mergeCell ref="O190:Q190"/>
    <mergeCell ref="O191:Q191"/>
    <mergeCell ref="A180:A182"/>
    <mergeCell ref="R180:R182"/>
    <mergeCell ref="B177:B179"/>
    <mergeCell ref="C177:C179"/>
    <mergeCell ref="D177:D179"/>
    <mergeCell ref="B180:B182"/>
    <mergeCell ref="C180:C182"/>
    <mergeCell ref="D180:D182"/>
    <mergeCell ref="S174:S176"/>
    <mergeCell ref="A177:A179"/>
    <mergeCell ref="R177:R179"/>
    <mergeCell ref="S171:S173"/>
    <mergeCell ref="A174:A176"/>
    <mergeCell ref="R174:R176"/>
    <mergeCell ref="B171:B173"/>
    <mergeCell ref="C171:C173"/>
    <mergeCell ref="D171:D173"/>
    <mergeCell ref="B174:B176"/>
    <mergeCell ref="C174:C176"/>
    <mergeCell ref="D174:D176"/>
    <mergeCell ref="S180:S182"/>
    <mergeCell ref="A171:A173"/>
    <mergeCell ref="R171:R173"/>
    <mergeCell ref="S177:S179"/>
    <mergeCell ref="O181:Q181"/>
    <mergeCell ref="O182:Q182"/>
    <mergeCell ref="A168:A170"/>
    <mergeCell ref="R168:R170"/>
    <mergeCell ref="B165:B167"/>
    <mergeCell ref="C165:C167"/>
    <mergeCell ref="D165:D167"/>
    <mergeCell ref="B168:B170"/>
    <mergeCell ref="C168:C170"/>
    <mergeCell ref="D168:D170"/>
    <mergeCell ref="S162:S164"/>
    <mergeCell ref="A165:A167"/>
    <mergeCell ref="R165:R167"/>
    <mergeCell ref="S159:S161"/>
    <mergeCell ref="A162:A164"/>
    <mergeCell ref="R162:R164"/>
    <mergeCell ref="B159:B161"/>
    <mergeCell ref="C159:C161"/>
    <mergeCell ref="D159:D161"/>
    <mergeCell ref="B162:B164"/>
    <mergeCell ref="C162:C164"/>
    <mergeCell ref="D162:D164"/>
    <mergeCell ref="S168:S170"/>
    <mergeCell ref="A159:A161"/>
    <mergeCell ref="R159:R161"/>
    <mergeCell ref="S165:S167"/>
    <mergeCell ref="O159:Q159"/>
    <mergeCell ref="O160:Q160"/>
    <mergeCell ref="O161:Q161"/>
    <mergeCell ref="O162:Q162"/>
    <mergeCell ref="O163:Q163"/>
    <mergeCell ref="O164:Q164"/>
    <mergeCell ref="O165:Q165"/>
    <mergeCell ref="O166:Q166"/>
    <mergeCell ref="A156:A158"/>
    <mergeCell ref="R156:R158"/>
    <mergeCell ref="B153:B155"/>
    <mergeCell ref="C153:C155"/>
    <mergeCell ref="D153:D155"/>
    <mergeCell ref="B156:B158"/>
    <mergeCell ref="C156:C158"/>
    <mergeCell ref="D156:D158"/>
    <mergeCell ref="S150:S152"/>
    <mergeCell ref="A153:A155"/>
    <mergeCell ref="R153:R155"/>
    <mergeCell ref="S147:S149"/>
    <mergeCell ref="A150:A152"/>
    <mergeCell ref="R150:R152"/>
    <mergeCell ref="B147:B149"/>
    <mergeCell ref="C147:C149"/>
    <mergeCell ref="D147:D149"/>
    <mergeCell ref="B150:B152"/>
    <mergeCell ref="C150:C152"/>
    <mergeCell ref="D150:D152"/>
    <mergeCell ref="S156:S158"/>
    <mergeCell ref="A147:A149"/>
    <mergeCell ref="R147:R149"/>
    <mergeCell ref="S153:S155"/>
    <mergeCell ref="O151:Q151"/>
    <mergeCell ref="O152:Q152"/>
    <mergeCell ref="O153:Q153"/>
    <mergeCell ref="O154:Q154"/>
    <mergeCell ref="O155:Q155"/>
    <mergeCell ref="O156:Q156"/>
    <mergeCell ref="O157:Q157"/>
    <mergeCell ref="O158:Q158"/>
    <mergeCell ref="A144:A146"/>
    <mergeCell ref="R144:R146"/>
    <mergeCell ref="B141:B143"/>
    <mergeCell ref="C141:C143"/>
    <mergeCell ref="D141:D143"/>
    <mergeCell ref="B144:B146"/>
    <mergeCell ref="C144:C146"/>
    <mergeCell ref="D144:D146"/>
    <mergeCell ref="S138:S140"/>
    <mergeCell ref="A141:A143"/>
    <mergeCell ref="R141:R143"/>
    <mergeCell ref="S135:S137"/>
    <mergeCell ref="A138:A140"/>
    <mergeCell ref="R138:R140"/>
    <mergeCell ref="B135:B137"/>
    <mergeCell ref="C135:C137"/>
    <mergeCell ref="D135:D137"/>
    <mergeCell ref="B138:B140"/>
    <mergeCell ref="C138:C140"/>
    <mergeCell ref="D138:D140"/>
    <mergeCell ref="S144:S146"/>
    <mergeCell ref="A135:A137"/>
    <mergeCell ref="R135:R137"/>
    <mergeCell ref="S141:S143"/>
    <mergeCell ref="A132:A134"/>
    <mergeCell ref="R132:R134"/>
    <mergeCell ref="B129:B131"/>
    <mergeCell ref="C129:C131"/>
    <mergeCell ref="D129:D131"/>
    <mergeCell ref="B132:B134"/>
    <mergeCell ref="C132:C134"/>
    <mergeCell ref="D132:D134"/>
    <mergeCell ref="S126:S128"/>
    <mergeCell ref="A129:A131"/>
    <mergeCell ref="R129:R131"/>
    <mergeCell ref="S123:S125"/>
    <mergeCell ref="A126:A128"/>
    <mergeCell ref="R126:R128"/>
    <mergeCell ref="B123:B125"/>
    <mergeCell ref="C123:C125"/>
    <mergeCell ref="D123:D125"/>
    <mergeCell ref="B126:B128"/>
    <mergeCell ref="C126:C128"/>
    <mergeCell ref="D126:D128"/>
    <mergeCell ref="S132:S134"/>
    <mergeCell ref="A123:A125"/>
    <mergeCell ref="R123:R125"/>
    <mergeCell ref="S129:S131"/>
    <mergeCell ref="O126:Q126"/>
    <mergeCell ref="O127:Q127"/>
    <mergeCell ref="O128:Q128"/>
    <mergeCell ref="O129:Q129"/>
    <mergeCell ref="O130:Q130"/>
    <mergeCell ref="O131:Q131"/>
    <mergeCell ref="O132:Q132"/>
    <mergeCell ref="O133:Q133"/>
    <mergeCell ref="A120:A122"/>
    <mergeCell ref="R120:R122"/>
    <mergeCell ref="B117:B119"/>
    <mergeCell ref="C117:C119"/>
    <mergeCell ref="D117:D119"/>
    <mergeCell ref="B120:B122"/>
    <mergeCell ref="C120:C122"/>
    <mergeCell ref="D120:D122"/>
    <mergeCell ref="S114:S116"/>
    <mergeCell ref="A117:A119"/>
    <mergeCell ref="R117:R119"/>
    <mergeCell ref="S111:S113"/>
    <mergeCell ref="A114:A116"/>
    <mergeCell ref="R114:R116"/>
    <mergeCell ref="B111:B113"/>
    <mergeCell ref="C111:C113"/>
    <mergeCell ref="D111:D113"/>
    <mergeCell ref="B114:B116"/>
    <mergeCell ref="C114:C116"/>
    <mergeCell ref="D114:D116"/>
    <mergeCell ref="S120:S122"/>
    <mergeCell ref="A111:A113"/>
    <mergeCell ref="R111:R113"/>
    <mergeCell ref="S117:S119"/>
    <mergeCell ref="O115:Q115"/>
    <mergeCell ref="O116:Q116"/>
    <mergeCell ref="O117:Q117"/>
    <mergeCell ref="O118:Q118"/>
    <mergeCell ref="O119:Q119"/>
    <mergeCell ref="O120:Q120"/>
    <mergeCell ref="O121:Q121"/>
    <mergeCell ref="O122:Q122"/>
    <mergeCell ref="C99:C101"/>
    <mergeCell ref="D99:D101"/>
    <mergeCell ref="B102:B104"/>
    <mergeCell ref="C102:C104"/>
    <mergeCell ref="D102:D104"/>
    <mergeCell ref="S108:S110"/>
    <mergeCell ref="A99:A101"/>
    <mergeCell ref="R99:R101"/>
    <mergeCell ref="S105:S107"/>
    <mergeCell ref="O101:Q101"/>
    <mergeCell ref="O102:Q102"/>
    <mergeCell ref="O103:Q103"/>
    <mergeCell ref="O104:Q104"/>
    <mergeCell ref="O105:Q105"/>
    <mergeCell ref="O106:Q106"/>
    <mergeCell ref="O107:Q107"/>
    <mergeCell ref="O108:Q108"/>
    <mergeCell ref="B99:B101"/>
    <mergeCell ref="A96:A98"/>
    <mergeCell ref="R96:R98"/>
    <mergeCell ref="B93:B95"/>
    <mergeCell ref="C93:C95"/>
    <mergeCell ref="D93:D95"/>
    <mergeCell ref="B96:B98"/>
    <mergeCell ref="C96:C98"/>
    <mergeCell ref="D96:D98"/>
    <mergeCell ref="S90:S92"/>
    <mergeCell ref="A93:A95"/>
    <mergeCell ref="R93:R95"/>
    <mergeCell ref="S87:S89"/>
    <mergeCell ref="A90:A92"/>
    <mergeCell ref="R90:R92"/>
    <mergeCell ref="B87:B89"/>
    <mergeCell ref="C87:C89"/>
    <mergeCell ref="D87:D89"/>
    <mergeCell ref="B90:B92"/>
    <mergeCell ref="C90:C92"/>
    <mergeCell ref="D90:D92"/>
    <mergeCell ref="S96:S98"/>
    <mergeCell ref="A87:A89"/>
    <mergeCell ref="R87:R89"/>
    <mergeCell ref="S93:S95"/>
    <mergeCell ref="O87:Q87"/>
    <mergeCell ref="O88:Q88"/>
    <mergeCell ref="O89:Q89"/>
    <mergeCell ref="O90:Q90"/>
    <mergeCell ref="O91:Q91"/>
    <mergeCell ref="O92:Q92"/>
    <mergeCell ref="O93:Q93"/>
    <mergeCell ref="O94:Q94"/>
    <mergeCell ref="A84:A86"/>
    <mergeCell ref="R84:R86"/>
    <mergeCell ref="B81:B83"/>
    <mergeCell ref="C81:C83"/>
    <mergeCell ref="D81:D83"/>
    <mergeCell ref="B84:B86"/>
    <mergeCell ref="C84:C86"/>
    <mergeCell ref="D84:D86"/>
    <mergeCell ref="S78:S80"/>
    <mergeCell ref="A81:A83"/>
    <mergeCell ref="R81:R83"/>
    <mergeCell ref="S75:S77"/>
    <mergeCell ref="A78:A80"/>
    <mergeCell ref="R78:R80"/>
    <mergeCell ref="B75:B77"/>
    <mergeCell ref="C75:C77"/>
    <mergeCell ref="D75:D77"/>
    <mergeCell ref="B78:B80"/>
    <mergeCell ref="C78:C80"/>
    <mergeCell ref="D78:D80"/>
    <mergeCell ref="S84:S86"/>
    <mergeCell ref="A75:A77"/>
    <mergeCell ref="R75:R77"/>
    <mergeCell ref="S81:S83"/>
    <mergeCell ref="O76:Q76"/>
    <mergeCell ref="O77:Q77"/>
    <mergeCell ref="O78:Q78"/>
    <mergeCell ref="O79:Q79"/>
    <mergeCell ref="O80:Q80"/>
    <mergeCell ref="O81:Q81"/>
    <mergeCell ref="O82:Q82"/>
    <mergeCell ref="O83:Q83"/>
    <mergeCell ref="A72:A74"/>
    <mergeCell ref="R72:R74"/>
    <mergeCell ref="B69:B71"/>
    <mergeCell ref="C69:C71"/>
    <mergeCell ref="D69:D71"/>
    <mergeCell ref="B72:B74"/>
    <mergeCell ref="C72:C74"/>
    <mergeCell ref="D72:D74"/>
    <mergeCell ref="S66:S68"/>
    <mergeCell ref="A69:A71"/>
    <mergeCell ref="R69:R71"/>
    <mergeCell ref="S63:S65"/>
    <mergeCell ref="A66:A68"/>
    <mergeCell ref="R66:R68"/>
    <mergeCell ref="B63:B65"/>
    <mergeCell ref="C63:C65"/>
    <mergeCell ref="D63:D65"/>
    <mergeCell ref="B66:B68"/>
    <mergeCell ref="C66:C68"/>
    <mergeCell ref="D66:D68"/>
    <mergeCell ref="S72:S74"/>
    <mergeCell ref="A63:A65"/>
    <mergeCell ref="R63:R65"/>
    <mergeCell ref="S69:S71"/>
    <mergeCell ref="O63:Q63"/>
    <mergeCell ref="O64:Q64"/>
    <mergeCell ref="O65:Q65"/>
    <mergeCell ref="O66:Q66"/>
    <mergeCell ref="O67:Q67"/>
    <mergeCell ref="O68:Q68"/>
    <mergeCell ref="O69:Q69"/>
    <mergeCell ref="O70:Q70"/>
    <mergeCell ref="A60:A62"/>
    <mergeCell ref="R60:R62"/>
    <mergeCell ref="B57:B59"/>
    <mergeCell ref="C57:C59"/>
    <mergeCell ref="D57:D59"/>
    <mergeCell ref="B60:B62"/>
    <mergeCell ref="C60:C62"/>
    <mergeCell ref="D60:D62"/>
    <mergeCell ref="S54:S56"/>
    <mergeCell ref="A57:A59"/>
    <mergeCell ref="R57:R59"/>
    <mergeCell ref="S51:S53"/>
    <mergeCell ref="A54:A56"/>
    <mergeCell ref="R54:R56"/>
    <mergeCell ref="B51:B53"/>
    <mergeCell ref="C51:C53"/>
    <mergeCell ref="D51:D53"/>
    <mergeCell ref="B54:B56"/>
    <mergeCell ref="C54:C56"/>
    <mergeCell ref="D54:D56"/>
    <mergeCell ref="S60:S62"/>
    <mergeCell ref="A51:A53"/>
    <mergeCell ref="R51:R53"/>
    <mergeCell ref="S57:S59"/>
    <mergeCell ref="O51:Q51"/>
    <mergeCell ref="O52:Q52"/>
    <mergeCell ref="O53:Q53"/>
    <mergeCell ref="O54:Q54"/>
    <mergeCell ref="O55:Q55"/>
    <mergeCell ref="O56:Q56"/>
    <mergeCell ref="O57:Q57"/>
    <mergeCell ref="O58:Q58"/>
    <mergeCell ref="A18:A20"/>
    <mergeCell ref="R18:R20"/>
    <mergeCell ref="A15:A17"/>
    <mergeCell ref="O15:Q15"/>
    <mergeCell ref="R15:R17"/>
    <mergeCell ref="B21:B23"/>
    <mergeCell ref="C21:C23"/>
    <mergeCell ref="D21:D23"/>
    <mergeCell ref="B18:B20"/>
    <mergeCell ref="C18:C20"/>
    <mergeCell ref="D18:D20"/>
    <mergeCell ref="S33:S35"/>
    <mergeCell ref="A36:A38"/>
    <mergeCell ref="R36:R38"/>
    <mergeCell ref="B33:B35"/>
    <mergeCell ref="C33:C35"/>
    <mergeCell ref="D33:D35"/>
    <mergeCell ref="B36:B38"/>
    <mergeCell ref="C36:C38"/>
    <mergeCell ref="D36:D38"/>
    <mergeCell ref="S30:S32"/>
    <mergeCell ref="A33:A35"/>
    <mergeCell ref="R33:R35"/>
    <mergeCell ref="O26:Q26"/>
    <mergeCell ref="O30:Q30"/>
    <mergeCell ref="O33:Q33"/>
    <mergeCell ref="O34:Q34"/>
    <mergeCell ref="O35:Q35"/>
    <mergeCell ref="O36:Q36"/>
    <mergeCell ref="O37:Q37"/>
    <mergeCell ref="O38:Q38"/>
    <mergeCell ref="R13:S13"/>
    <mergeCell ref="X13:AC13"/>
    <mergeCell ref="I14:M14"/>
    <mergeCell ref="O14:Q14"/>
    <mergeCell ref="A13:A14"/>
    <mergeCell ref="B13:B14"/>
    <mergeCell ref="C13:C14"/>
    <mergeCell ref="D13:D14"/>
    <mergeCell ref="E13:E14"/>
    <mergeCell ref="F13:G14"/>
    <mergeCell ref="C7:D7"/>
    <mergeCell ref="I7:M7"/>
    <mergeCell ref="B9:B10"/>
    <mergeCell ref="C9:R10"/>
    <mergeCell ref="X10:AC10"/>
    <mergeCell ref="S27:S29"/>
    <mergeCell ref="A30:A32"/>
    <mergeCell ref="R30:R32"/>
    <mergeCell ref="B30:B32"/>
    <mergeCell ref="C30:C32"/>
    <mergeCell ref="D30:D32"/>
    <mergeCell ref="S24:S26"/>
    <mergeCell ref="A27:A29"/>
    <mergeCell ref="R27:R29"/>
    <mergeCell ref="S21:S23"/>
    <mergeCell ref="A24:A26"/>
    <mergeCell ref="R24:R26"/>
    <mergeCell ref="S18:S20"/>
    <mergeCell ref="A21:A23"/>
    <mergeCell ref="R21:R23"/>
    <mergeCell ref="S15:S17"/>
    <mergeCell ref="O16:Q16"/>
    <mergeCell ref="O39:Q39"/>
    <mergeCell ref="S36:S38"/>
    <mergeCell ref="B24:B26"/>
    <mergeCell ref="C24:C26"/>
    <mergeCell ref="B15:B17"/>
    <mergeCell ref="C15:C17"/>
    <mergeCell ref="D15:D17"/>
    <mergeCell ref="C39:C41"/>
    <mergeCell ref="D39:D41"/>
    <mergeCell ref="O40:Q40"/>
    <mergeCell ref="O41:Q41"/>
    <mergeCell ref="B27:B29"/>
    <mergeCell ref="C27:C29"/>
    <mergeCell ref="D27:D29"/>
    <mergeCell ref="O27:Q27"/>
    <mergeCell ref="O28:Q28"/>
    <mergeCell ref="O29:Q29"/>
    <mergeCell ref="O42:Q42"/>
    <mergeCell ref="C3:D3"/>
    <mergeCell ref="I3:M3"/>
    <mergeCell ref="C5:D5"/>
    <mergeCell ref="I5:M5"/>
    <mergeCell ref="I13:Q13"/>
    <mergeCell ref="O17:Q17"/>
    <mergeCell ref="O327:Q327"/>
    <mergeCell ref="O328:Q328"/>
    <mergeCell ref="O329:Q329"/>
    <mergeCell ref="O330:Q330"/>
    <mergeCell ref="O331:Q331"/>
    <mergeCell ref="O332:Q332"/>
    <mergeCell ref="O333:Q333"/>
    <mergeCell ref="O334:Q334"/>
    <mergeCell ref="O59:Q59"/>
    <mergeCell ref="O60:Q60"/>
    <mergeCell ref="O61:Q61"/>
    <mergeCell ref="O62:Q62"/>
    <mergeCell ref="O71:Q71"/>
    <mergeCell ref="O72:Q72"/>
    <mergeCell ref="O73:Q73"/>
    <mergeCell ref="O74:Q74"/>
    <mergeCell ref="O75:Q75"/>
    <mergeCell ref="O84:Q84"/>
    <mergeCell ref="O85:Q85"/>
    <mergeCell ref="O86:Q86"/>
    <mergeCell ref="O95:Q95"/>
    <mergeCell ref="O96:Q96"/>
    <mergeCell ref="O97:Q97"/>
    <mergeCell ref="O31:Q31"/>
    <mergeCell ref="O32:Q32"/>
    <mergeCell ref="O408:Q408"/>
    <mergeCell ref="O409:Q409"/>
    <mergeCell ref="O426:Q426"/>
    <mergeCell ref="O427:Q427"/>
    <mergeCell ref="O428:Q428"/>
    <mergeCell ref="O429:Q429"/>
    <mergeCell ref="O430:Q430"/>
    <mergeCell ref="O431:Q431"/>
    <mergeCell ref="O432:Q432"/>
    <mergeCell ref="O433:Q433"/>
    <mergeCell ref="O434:Q434"/>
    <mergeCell ref="O435:Q435"/>
    <mergeCell ref="O436:Q436"/>
    <mergeCell ref="O437:Q437"/>
    <mergeCell ref="O438:Q438"/>
    <mergeCell ref="O439:Q439"/>
    <mergeCell ref="O440:Q440"/>
  </mergeCells>
  <phoneticPr fontId="1"/>
  <conditionalFormatting sqref="G468:H468">
    <cfRule type="duplicateValues" dxfId="7" priority="3"/>
  </conditionalFormatting>
  <conditionalFormatting sqref="G471:H471">
    <cfRule type="duplicateValues" dxfId="6" priority="2"/>
  </conditionalFormatting>
  <conditionalFormatting sqref="G474:H474">
    <cfRule type="duplicateValues" dxfId="5" priority="1"/>
  </conditionalFormatting>
  <pageMargins left="0.7" right="0.7" top="0.75" bottom="0.75" header="0.3" footer="0.3"/>
  <pageSetup paperSize="9" scale="44" orientation="portrait" r:id="rId1"/>
  <rowBreaks count="5" manualBreakCount="5">
    <brk id="83" max="16383" man="1"/>
    <brk id="167" max="16383" man="1"/>
    <brk id="254" max="16383" man="1"/>
    <brk id="341" max="16383" man="1"/>
    <brk id="425" max="16383" man="1"/>
  </rowBreaks>
  <colBreaks count="1" manualBreakCount="1">
    <brk id="1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272" r:id="rId4" name="Control 8">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290" r:id="rId5" name="Control 26">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291" r:id="rId6" name="Control 27">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292" r:id="rId7" name="Control 28">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293" r:id="rId8" name="Control 29">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294" r:id="rId9" name="Control 30">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295" r:id="rId10" name="Control 31">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296" r:id="rId11" name="Control 32">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297" r:id="rId12" name="Control 33">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298" r:id="rId13" name="Control 34">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299" r:id="rId14" name="Control 35">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00" r:id="rId15" name="Control 36">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01" r:id="rId16" name="Control 37">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02" r:id="rId17" name="Control 38">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03" r:id="rId18" name="Control 39">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04" r:id="rId19" name="Control 40">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05" r:id="rId20" name="Control 41">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06" r:id="rId21" name="Control 42">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07" r:id="rId22" name="Control 43">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08" r:id="rId23" name="Control 44">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09" r:id="rId24" name="Control 45">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10" r:id="rId25" name="Control 46">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11" r:id="rId26" name="Control 47">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12" r:id="rId27" name="Control 48">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13" r:id="rId28" name="Control 49">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14" r:id="rId29" name="Control 50">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15" r:id="rId30" name="Control 51">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16" r:id="rId31" name="Control 52">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17" r:id="rId32" name="Control 53">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18" r:id="rId33" name="Control 54">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19" r:id="rId34" name="Control 55">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20" r:id="rId35" name="Control 56">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21" r:id="rId36" name="Control 57">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22" r:id="rId37" name="Control 58">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23" r:id="rId38" name="Control 59">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24" r:id="rId39" name="Control 60">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25" r:id="rId40" name="Control 61">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26" r:id="rId41" name="Control 62">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27" r:id="rId42" name="Control 63">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28" r:id="rId43" name="Control 64">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29" r:id="rId44" name="Control 65">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30" r:id="rId45" name="Control 66">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31" r:id="rId46" name="Control 67">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32" r:id="rId47" name="Control 68">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33" r:id="rId48" name="Control 69">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34" r:id="rId49" name="Control 70">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35" r:id="rId50" name="Control 71">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36" r:id="rId51" name="Control 72">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37" r:id="rId52" name="Control 73">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38" r:id="rId53" name="Control 74">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39" r:id="rId54" name="Control 75">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40" r:id="rId55" name="Control 76">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41" r:id="rId56" name="Control 77">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42" r:id="rId57" name="Control 78">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43" r:id="rId58" name="Control 79">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44" r:id="rId59" name="Control 80">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45" r:id="rId60" name="Control 81">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46" r:id="rId61" name="Control 82">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47" r:id="rId62" name="Control 83">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48" r:id="rId63" name="Control 84">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49" r:id="rId64" name="Control 85">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50" r:id="rId65" name="Control 86">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51" r:id="rId66" name="Control 87">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52" r:id="rId67" name="Control 88">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53" r:id="rId68" name="Control 89">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54" r:id="rId69" name="Control 90">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55" r:id="rId70" name="Control 91">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56" r:id="rId71" name="Control 92">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57" r:id="rId72" name="Control 93">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58" r:id="rId73" name="Control 94">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59" r:id="rId74" name="Control 95">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60" r:id="rId75" name="Control 96">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61" r:id="rId76" name="Control 97">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62" r:id="rId77" name="Control 98">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63" r:id="rId78" name="Control 99">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64" r:id="rId79" name="Control 100">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65" r:id="rId80" name="Control 101">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66" r:id="rId81" name="Control 102">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67" r:id="rId82" name="Control 103">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68" r:id="rId83" name="Control 104">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69" r:id="rId84" name="Control 105">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70" r:id="rId85" name="Control 106">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71" r:id="rId86" name="Control 107">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72" r:id="rId87" name="Control 108">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73" r:id="rId88" name="Control 109">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74" r:id="rId89" name="Control 110">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75" r:id="rId90" name="Control 111">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76" r:id="rId91" name="Control 112">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77" r:id="rId92" name="Control 113">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78" r:id="rId93" name="Control 114">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79" r:id="rId94" name="Control 115">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80" r:id="rId95" name="Control 116">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81" r:id="rId96" name="Control 117">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82" r:id="rId97" name="Control 118">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83" r:id="rId98" name="Control 119">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84" r:id="rId99" name="Control 120">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85" r:id="rId100" name="Control 121">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86" r:id="rId101" name="Control 122">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87" r:id="rId102" name="Control 123">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88" r:id="rId103" name="Control 124">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89" r:id="rId104" name="Control 125">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90" r:id="rId105" name="Control 126">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91" r:id="rId106" name="Control 127">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92" r:id="rId107" name="Control 128">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93" r:id="rId108" name="Control 129">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94" r:id="rId109" name="Control 130">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95" r:id="rId110" name="Control 131">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96" r:id="rId111" name="Control 132">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97" r:id="rId112" name="Control 133">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98" r:id="rId113" name="Control 134">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399" r:id="rId114" name="Control 135">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400" r:id="rId115" name="Control 136">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401" r:id="rId116" name="Control 137">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402" r:id="rId117" name="Control 138">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403" r:id="rId118" name="Control 139">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404" r:id="rId119" name="Control 140">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405" r:id="rId120" name="Control 141">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406" r:id="rId121" name="Control 142">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407" r:id="rId122" name="Control 143">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408" r:id="rId123" name="Control 144">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409" r:id="rId124" name="Control 145">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410" r:id="rId125" name="Control 146">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411" r:id="rId126" name="Control 147">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412" r:id="rId127" name="Control 148">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413" r:id="rId128" name="Control 149">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414" r:id="rId129" name="Control 150">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415" r:id="rId130" name="Control 151">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mc:AlternateContent xmlns:mc="http://schemas.openxmlformats.org/markup-compatibility/2006">
          <mc:Choice Requires="x14">
            <control shapeId="11416" r:id="rId131" name="Control 152">
              <controlPr defaultSize="0" print="0" uiObject="1" autoLine="0" autoPict="0">
                <anchor moveWithCells="1" sizeWithCells="1">
                  <from>
                    <xdr:col>91</xdr:col>
                    <xdr:colOff>0</xdr:colOff>
                    <xdr:row>16</xdr:row>
                    <xdr:rowOff>0</xdr:rowOff>
                  </from>
                  <to>
                    <xdr:col>92</xdr:col>
                    <xdr:colOff>0</xdr:colOff>
                    <xdr:row>17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400-000000000000}">
          <x14:formula1>
            <xm:f>'登録データ（男）'!#REF!</xm:f>
          </x14:formula1>
          <xm:sqref>G15:H16</xm:sqref>
        </x14:dataValidation>
        <x14:dataValidation type="list" allowBlank="1" showInputMessage="1" showErrorMessage="1" xr:uid="{00000000-0002-0000-0400-000001000000}">
          <x14:formula1>
            <xm:f>'登録データ（男）'!$AA$3:$AA$4</xm:f>
          </x14:formula1>
          <xm:sqref>R15:S467</xm:sqref>
        </x14:dataValidation>
        <x14:dataValidation type="list" allowBlank="1" showInputMessage="1" showErrorMessage="1" xr:uid="{00000000-0002-0000-0400-000002000000}">
          <x14:formula1>
            <xm:f>'登録データ（男）'!$V$3:$V$31</xm:f>
          </x14:formula1>
          <xm:sqref>G471:H471 G474:H474 G468:H468</xm:sqref>
        </x14:dataValidation>
        <x14:dataValidation type="list" allowBlank="1" showInputMessage="1" showErrorMessage="1" xr:uid="{00000000-0002-0000-0400-000004000000}">
          <x14:formula1>
            <xm:f>'登録データ（男）'!$V$4:$V$23</xm:f>
          </x14:formula1>
          <xm:sqref>CN17 G19:G20 G22:G23 G25:G26 G28:G29 G31:G32 G34:G35 G37:G38 G40:G41 G43:G44 G46:G47 G49:G50 G52:G53 G55:G56 G58:G59 G61:G62 G64:G65 G67:G68 G70:G71 G73:G74 G76:G77 G79:G80 G82:G83 G85:G86 G88:G89 G91:G92 G94:G95 G97:G98 G100:G101 G103:G104 G106:G107 G109:G110 G112:G113 G115:G116 G118:G119 G121:G122 G124:G125 G127:G128 G130:G131 G133:G134 G136:G137 G139:G140 G142:G143 G145:G146 G148:G149 G151:G152 G154:G155 G157:G158 G160:G161 G163:G164 G166:G167 G169:G170 G172:G173 G175:G176 G178:G179 G181:G182 G184:G185 G187:G188 G190:G191 G193:G194 G196:G197 G199:G200 G202:G203 G205:G206 G208:G209 G211:G212 G214:G215 G217:G218 G220:G221 G223:G224 G226:G227 G229:G230 G232:G233 G235:G236 G238:G239 G241:G242 G244:G245 G247:G248 G250:G251 G253:G254 G256:G257 G259:G260 G262:G263 G265:G266 G268:G269 G271:G272 G274:G275 G277:G278 G280:G281 G283:G284 G286:G287 G289:G290 G292:G293 G295:G296 G298:G299 G301:G302 G304:G305 G307:G308 G310:G311 G313:G314 G316:G317 G319:G320 G322:G323 G325:G326 G328:G329 G331:G332 G334:G335 G337:G338 G340:G341 G343:G344 G346:G347 G349:G350 G352:G353 G355:G356 G358:G359 G361:G362 G364:G365 G367:G368 G370:G371 G373:G374 G376:G377 G379:G380 G382:G383 G385:G386 G388:G389 G391:G392 G394:G395 G397:G398 G400:G401 G403:G404 G406:G407 G409:G410 G412:G413 G415:G416 G418:G419 G421:G422 G424:G425 G427:G428 G430:G431 G433:G434 G436:G437 G439:G440 G442:G443 G445:G446 G448:G449 G451:G452 G454:G455 G457:G458 G460:G461 G463:G464 G466:G467</xm:sqref>
        </x14:dataValidation>
        <x14:dataValidation type="list" allowBlank="1" showInputMessage="1" showErrorMessage="1" xr:uid="{00000000-0002-0000-0400-000005000000}">
          <x14:formula1>
            <xm:f>'登録データ（男）'!$BC$2:$BC$50</xm:f>
          </x14:formula1>
          <xm:sqref>E19 E22 E25 E28 E31 E34 E37 E40 E43 E46 E49 E52 E55 E58 E61 E64 E67 E70 E73 E76 E79 E82 E85 E88 E91 E94 E97 E100 E103 E106 E109 E112 E115 E118 E121 E124 E127 E130 E133 E136 E139 E142 E145 E148 E151 E154 E157 E160 E163 E166 E169 E172 E175 E178 E181 E184 E187 E190 E193 E196 E199 E202 E205 E208 E211 E214 E217 E220 E223 E226 E229 E232 E235 E238 E241 E244 E247 E250 E253 E256 E259 E262 E265 E268 E271 E274 E277 E280 E283 E286 E289 E292 E295 E298 E301 E304 E307 E310 E313 E316 E319 E322 E325 E328 E331 E334 E337 E340 E343 E346 E349 E352 E355 E358 E361 E364 E367 E370 E373 E376 E379 E382 E385 E388 E391 E394 E397 E400 E403 E406 E409 E412 E415 E418 E421 E424 E427 E430 E433 E436 E439 E442 E445 E448 E451 E454 E457 E460 E463 E466</xm:sqref>
        </x14:dataValidation>
        <x14:dataValidation type="list" allowBlank="1" showInputMessage="1" showErrorMessage="1" xr:uid="{9C110383-4FC4-44B7-98E6-6AC349AD02A0}">
          <x14:formula1>
            <xm:f>'登録データ（男）'!$AA$9:$AA$10</xm:f>
          </x14:formula1>
          <xm:sqref>H18:H467</xm:sqref>
        </x14:dataValidation>
        <x14:dataValidation type="list" allowBlank="1" showInputMessage="1" showErrorMessage="1" xr:uid="{F25D8AE3-15B3-4190-8081-39650137413A}">
          <x14:formula1>
            <xm:f>'登録データ（男）'!$V$4:$V$21</xm:f>
          </x14:formula1>
          <xm:sqref>G18 G21 G24 G27 G30 G33 G36 G39 G42 G45 G48 G51 G54 G57 G60 G63 G66 G69 G72 G75 G78 G81 G84 G87 G90 G93 G96 G99 G102 G105 G108 G111 G114 G117 G120 G123 G126 G129 G132 G135 G138 G141 G144 G147 G150 G153 G156 G159 G162 G165 G168 G171 G174 G177 G180 G183 G186 G189 G192 G195 G198 G201 G204 G207 G210 G213 G216 G219 G222 G225 G228 G231 G234 G237 G240 G243 G246 G249 G252 G255 G258 G261 G264 G267 G270 G273 G276 G279 G282 G285 G288 G291 G294 G297 G300 G303 G306 G309 G312 G315 G318 G321 G324 G327 G330 G333 G336 G339 G342 G345 G348 G351 G354 G357 G360 G363 G366 G369 G372 G375 G378 G381 G384 G387 G390 G393 G396 G399 G402 G405 G408 G411 G414 G417 G420 G423 G426 G429 G432 G435 G438 G441 G444 G447 G450 G453 G456 G459 G462 G465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6699"/>
  </sheetPr>
  <dimension ref="A1:AI128"/>
  <sheetViews>
    <sheetView view="pageBreakPreview" zoomScale="70" zoomScaleSheetLayoutView="70" workbookViewId="0">
      <selection activeCell="C15" sqref="C15"/>
    </sheetView>
  </sheetViews>
  <sheetFormatPr defaultColWidth="9" defaultRowHeight="18.75"/>
  <cols>
    <col min="1" max="2" width="9" style="4"/>
    <col min="3" max="3" width="19.125" style="4" customWidth="1"/>
    <col min="4" max="7" width="13.875" style="4" customWidth="1"/>
    <col min="8" max="9" width="11.375" style="4" customWidth="1"/>
    <col min="10" max="11" width="9" style="4"/>
    <col min="12" max="12" width="11.375" style="4" customWidth="1"/>
    <col min="13" max="13" width="13.125" style="4" hidden="1" customWidth="1"/>
    <col min="14" max="14" width="13.625" style="4" hidden="1" customWidth="1"/>
    <col min="15" max="15" width="14.875" style="4" hidden="1" customWidth="1"/>
    <col min="16" max="28" width="11.875" style="4" customWidth="1"/>
    <col min="29" max="16384" width="9" style="4"/>
  </cols>
  <sheetData>
    <row r="1" spans="1:15" ht="13.5" customHeight="1">
      <c r="A1" s="446" t="s">
        <v>7356</v>
      </c>
      <c r="B1" s="446"/>
      <c r="C1" s="446"/>
      <c r="D1" s="446"/>
      <c r="E1" s="446"/>
      <c r="F1" s="446"/>
      <c r="G1" s="446"/>
      <c r="H1" s="446"/>
      <c r="I1" s="446"/>
      <c r="J1" s="446"/>
    </row>
    <row r="2" spans="1:15" ht="13.5" customHeight="1">
      <c r="A2" s="446"/>
      <c r="B2" s="446"/>
      <c r="C2" s="446"/>
      <c r="D2" s="446"/>
      <c r="E2" s="446"/>
      <c r="F2" s="446"/>
      <c r="G2" s="446"/>
      <c r="H2" s="446"/>
      <c r="I2" s="446"/>
      <c r="J2" s="446"/>
    </row>
    <row r="3" spans="1:15" ht="13.5" customHeight="1">
      <c r="A3" s="446"/>
      <c r="B3" s="446"/>
      <c r="C3" s="446"/>
      <c r="D3" s="446"/>
      <c r="E3" s="446"/>
      <c r="F3" s="446"/>
      <c r="G3" s="446"/>
      <c r="H3" s="446"/>
      <c r="I3" s="446"/>
      <c r="J3" s="446"/>
    </row>
    <row r="5" spans="1:15" ht="12" customHeight="1"/>
    <row r="6" spans="1:15" ht="19.5" customHeight="1" thickBot="1"/>
    <row r="7" spans="1:15" ht="13.5" customHeight="1">
      <c r="B7" s="447" t="s">
        <v>7357</v>
      </c>
      <c r="C7" s="448"/>
      <c r="D7" s="448"/>
      <c r="E7" s="448"/>
      <c r="F7" s="448"/>
      <c r="G7" s="448"/>
      <c r="H7" s="448"/>
      <c r="I7" s="449"/>
    </row>
    <row r="8" spans="1:15" ht="21" customHeight="1" thickBot="1">
      <c r="B8" s="450"/>
      <c r="C8" s="451"/>
      <c r="D8" s="451"/>
      <c r="E8" s="451"/>
      <c r="F8" s="451"/>
      <c r="G8" s="451"/>
      <c r="H8" s="451"/>
      <c r="I8" s="452"/>
    </row>
    <row r="9" spans="1:15" ht="32.25" customHeight="1">
      <c r="B9" s="381" t="s">
        <v>84</v>
      </c>
      <c r="C9" s="345"/>
      <c r="D9" s="207" t="str">
        <f>IF(基本情報登録!D8="","",基本情報登録!D8)</f>
        <v/>
      </c>
      <c r="E9" s="207"/>
      <c r="F9" s="207"/>
      <c r="G9" s="207"/>
      <c r="H9" s="207"/>
      <c r="I9" s="382"/>
    </row>
    <row r="10" spans="1:15" ht="33" customHeight="1" thickBot="1">
      <c r="B10" s="370" t="s">
        <v>0</v>
      </c>
      <c r="C10" s="371"/>
      <c r="D10" s="383" t="str">
        <f>IF(基本情報登録!D10="","",基本情報登録!D10&amp;"A")</f>
        <v/>
      </c>
      <c r="E10" s="383"/>
      <c r="F10" s="383"/>
      <c r="G10" s="383"/>
      <c r="H10" s="383"/>
      <c r="I10" s="384"/>
    </row>
    <row r="11" spans="1:15" ht="33" customHeight="1">
      <c r="B11" s="293" t="s">
        <v>87</v>
      </c>
      <c r="C11" s="295"/>
      <c r="D11" s="365"/>
      <c r="E11" s="365"/>
      <c r="F11" s="365"/>
      <c r="G11" s="365"/>
      <c r="H11" s="365"/>
      <c r="I11" s="366"/>
    </row>
    <row r="12" spans="1:15" ht="33" customHeight="1">
      <c r="B12" s="367" t="s">
        <v>89</v>
      </c>
      <c r="C12" s="250"/>
      <c r="D12" s="368"/>
      <c r="E12" s="368"/>
      <c r="F12" s="368"/>
      <c r="G12" s="368"/>
      <c r="H12" s="368"/>
      <c r="I12" s="369"/>
    </row>
    <row r="13" spans="1:15" ht="21.75" customHeight="1" thickBot="1">
      <c r="B13" s="370" t="s">
        <v>130</v>
      </c>
      <c r="C13" s="371"/>
      <c r="D13" s="372"/>
      <c r="E13" s="373"/>
      <c r="F13" s="373"/>
      <c r="G13" s="373"/>
      <c r="H13" s="373"/>
      <c r="I13" s="374"/>
    </row>
    <row r="14" spans="1:15">
      <c r="B14" s="341" t="s">
        <v>126</v>
      </c>
      <c r="C14" s="342"/>
      <c r="D14" s="342"/>
      <c r="E14" s="342"/>
      <c r="F14" s="342"/>
      <c r="G14" s="342"/>
      <c r="H14" s="342"/>
      <c r="I14" s="343"/>
    </row>
    <row r="15" spans="1:15" ht="38.25" customHeight="1" thickBot="1">
      <c r="B15" s="14" t="s">
        <v>81</v>
      </c>
      <c r="C15" s="77" t="s">
        <v>82</v>
      </c>
      <c r="D15" s="344" t="s">
        <v>127</v>
      </c>
      <c r="E15" s="344"/>
      <c r="F15" s="344" t="s">
        <v>84</v>
      </c>
      <c r="G15" s="344"/>
      <c r="H15" s="77" t="s">
        <v>99</v>
      </c>
      <c r="I15" s="75" t="s">
        <v>128</v>
      </c>
      <c r="M15" s="58" t="s">
        <v>6626</v>
      </c>
      <c r="N15" s="58" t="s">
        <v>6627</v>
      </c>
      <c r="O15" s="58" t="s">
        <v>6628</v>
      </c>
    </row>
    <row r="16" spans="1:15" ht="35.25" customHeight="1" thickTop="1">
      <c r="B16" s="15">
        <v>1</v>
      </c>
      <c r="C16" s="109"/>
      <c r="D16" s="250" t="str">
        <f>IF(C16="","",VLOOKUP(C16,'登録データ（女）'!$A$3:$W$2000,2,FALSE))</f>
        <v/>
      </c>
      <c r="E16" s="250"/>
      <c r="F16" s="345" t="str">
        <f>IF(C16="","",VLOOKUP(C16,'登録データ（女）'!$A$3:$W$2000,3,FALSE))</f>
        <v/>
      </c>
      <c r="G16" s="345"/>
      <c r="H16" s="76" t="str">
        <f>IF(C16="","",VLOOKUP(C16,'登録データ（女）'!$A$3:$W$2000,7,FALSE))</f>
        <v/>
      </c>
      <c r="I16" s="170"/>
      <c r="M16" s="58" t="str">
        <f>IF(C16="","",VLOOKUP(C16,'登録データ（女）'!$A$3:$L$402,8))</f>
        <v/>
      </c>
      <c r="N16" s="58" t="str">
        <f>IF(C16="","",VLOOKUP(C16,'登録データ（女）'!$A$3:$L$402,11))</f>
        <v/>
      </c>
      <c r="O16" s="58" t="str">
        <f>CONCATENATE(M16,N16)</f>
        <v/>
      </c>
    </row>
    <row r="17" spans="2:35" ht="35.25" customHeight="1">
      <c r="B17" s="16">
        <v>2</v>
      </c>
      <c r="C17" s="109"/>
      <c r="D17" s="250" t="str">
        <f>IF(C17="","",VLOOKUP(C17,'登録データ（女）'!$A$3:$W$2000,2,FALSE))</f>
        <v/>
      </c>
      <c r="E17" s="250"/>
      <c r="F17" s="345" t="str">
        <f>IF(C17="","",VLOOKUP(C17,'登録データ（女）'!$A$3:$W$2000,3,FALSE))</f>
        <v/>
      </c>
      <c r="G17" s="345"/>
      <c r="H17" s="76" t="str">
        <f>IF(C17="","",VLOOKUP(C17,'登録データ（女）'!$A$3:$W$2000,7,FALSE))</f>
        <v/>
      </c>
      <c r="I17" s="170"/>
      <c r="M17" s="58" t="str">
        <f>IF(C17="","",VLOOKUP(C17,'登録データ（女）'!$A$3:$L$402,8))</f>
        <v/>
      </c>
      <c r="N17" s="58" t="str">
        <f>IF(C17="","",VLOOKUP(C17,'登録データ（女）'!$A$3:$L$402,11))</f>
        <v/>
      </c>
      <c r="O17" s="58" t="str">
        <f t="shared" ref="O17:O80" si="0">CONCATENATE(M17,N17)</f>
        <v/>
      </c>
    </row>
    <row r="18" spans="2:35" ht="35.25" customHeight="1">
      <c r="B18" s="16">
        <v>3</v>
      </c>
      <c r="C18" s="17"/>
      <c r="D18" s="250" t="str">
        <f>IF(C18="","",VLOOKUP(C18,'登録データ（女）'!$A$3:$W$2000,2,FALSE))</f>
        <v/>
      </c>
      <c r="E18" s="250"/>
      <c r="F18" s="345" t="str">
        <f>IF(C18="","",VLOOKUP(C18,'登録データ（女）'!$A$3:$W$2000,3,FALSE))</f>
        <v/>
      </c>
      <c r="G18" s="345"/>
      <c r="H18" s="76" t="str">
        <f>IF(C18="","",VLOOKUP(C18,'登録データ（女）'!$A$3:$W$2000,7,FALSE))</f>
        <v/>
      </c>
      <c r="I18" s="170"/>
      <c r="M18" s="58" t="str">
        <f>IF(C18="","",VLOOKUP(C18,'登録データ（女）'!$A$3:$L$402,8))</f>
        <v/>
      </c>
      <c r="N18" s="58" t="str">
        <f>IF(C18="","",VLOOKUP(C18,'登録データ（女）'!$A$3:$L$402,11))</f>
        <v/>
      </c>
      <c r="O18" s="58" t="str">
        <f t="shared" si="0"/>
        <v/>
      </c>
    </row>
    <row r="19" spans="2:35" ht="35.25" customHeight="1">
      <c r="B19" s="16">
        <v>4</v>
      </c>
      <c r="C19" s="17"/>
      <c r="D19" s="250" t="str">
        <f>IF(C19="","",VLOOKUP(C19,'登録データ（女）'!$A$3:$W$2000,2,FALSE))</f>
        <v/>
      </c>
      <c r="E19" s="250"/>
      <c r="F19" s="345" t="str">
        <f>IF(C19="","",VLOOKUP(C19,'登録データ（女）'!$A$3:$W$2000,3,FALSE))</f>
        <v/>
      </c>
      <c r="G19" s="345"/>
      <c r="H19" s="76" t="str">
        <f>IF(C19="","",VLOOKUP(C19,'登録データ（女）'!$A$3:$W$2000,7,FALSE))</f>
        <v/>
      </c>
      <c r="I19" s="170"/>
      <c r="M19" s="58" t="str">
        <f>IF(C19="","",VLOOKUP(C19,'登録データ（女）'!$A$3:$L$402,8))</f>
        <v/>
      </c>
      <c r="N19" s="58" t="str">
        <f>IF(C19="","",VLOOKUP(C19,'登録データ（女）'!$A$3:$L$402,11))</f>
        <v/>
      </c>
      <c r="O19" s="58" t="str">
        <f t="shared" si="0"/>
        <v/>
      </c>
    </row>
    <row r="20" spans="2:35" ht="35.25" customHeight="1">
      <c r="B20" s="16">
        <v>5</v>
      </c>
      <c r="C20" s="17"/>
      <c r="D20" s="250" t="str">
        <f>IF(C20="","",VLOOKUP(C20,'登録データ（女）'!$A$3:$W$2000,2,FALSE))</f>
        <v/>
      </c>
      <c r="E20" s="250"/>
      <c r="F20" s="345" t="str">
        <f>IF(C20="","",VLOOKUP(C20,'登録データ（女）'!$A$3:$W$2000,3,FALSE))</f>
        <v/>
      </c>
      <c r="G20" s="345"/>
      <c r="H20" s="76" t="str">
        <f>IF(C20="","",VLOOKUP(C20,'登録データ（女）'!$A$3:$W$2000,7,FALSE))</f>
        <v/>
      </c>
      <c r="I20" s="170"/>
      <c r="M20" s="58" t="str">
        <f>IF(C20="","",VLOOKUP(C20,'登録データ（女）'!$A$3:$L$402,8))</f>
        <v/>
      </c>
      <c r="N20" s="58" t="str">
        <f>IF(C20="","",VLOOKUP(C20,'登録データ（女）'!$A$3:$L$402,11))</f>
        <v/>
      </c>
      <c r="O20" s="58" t="str">
        <f t="shared" si="0"/>
        <v/>
      </c>
    </row>
    <row r="21" spans="2:35" ht="35.25" customHeight="1">
      <c r="B21" s="16">
        <v>6</v>
      </c>
      <c r="C21" s="17" t="s">
        <v>195</v>
      </c>
      <c r="D21" s="250" t="str">
        <f>IF(C21="","",VLOOKUP(C21,'登録データ（女）'!$A$3:$W$2000,2,FALSE))</f>
        <v/>
      </c>
      <c r="E21" s="250"/>
      <c r="F21" s="345" t="str">
        <f>IF(C21="","",VLOOKUP(C21,'登録データ（女）'!$A$3:$W$2000,3,FALSE))</f>
        <v/>
      </c>
      <c r="G21" s="345"/>
      <c r="H21" s="76" t="str">
        <f>IF(C21="","",VLOOKUP(C21,'登録データ（女）'!$A$3:$W$2000,7,FALSE))</f>
        <v/>
      </c>
      <c r="I21" s="170"/>
      <c r="M21" s="58" t="str">
        <f>IF(C21="","",VLOOKUP(C21,'登録データ（女）'!$A$3:$L$402,8))</f>
        <v/>
      </c>
      <c r="N21" s="58" t="str">
        <f>IF(C21="","",VLOOKUP(C21,'登録データ（女）'!$A$3:$L$402,11))</f>
        <v/>
      </c>
      <c r="O21" s="58" t="str">
        <f t="shared" si="0"/>
        <v/>
      </c>
    </row>
    <row r="22" spans="2:35">
      <c r="B22" s="358" t="s">
        <v>129</v>
      </c>
      <c r="C22" s="359"/>
      <c r="D22" s="359"/>
      <c r="E22" s="359"/>
      <c r="F22" s="359"/>
      <c r="G22" s="359"/>
      <c r="H22" s="359"/>
      <c r="I22" s="360"/>
      <c r="M22" s="58"/>
      <c r="N22" s="58"/>
      <c r="O22" s="58" t="str">
        <f t="shared" si="0"/>
        <v/>
      </c>
    </row>
    <row r="23" spans="2:35">
      <c r="B23" s="358"/>
      <c r="C23" s="359"/>
      <c r="D23" s="359"/>
      <c r="E23" s="359"/>
      <c r="F23" s="359"/>
      <c r="G23" s="359"/>
      <c r="H23" s="359"/>
      <c r="I23" s="360"/>
      <c r="M23" s="58"/>
      <c r="N23" s="58"/>
      <c r="O23" s="58" t="str">
        <f t="shared" si="0"/>
        <v/>
      </c>
    </row>
    <row r="24" spans="2:35" ht="19.5" thickBot="1">
      <c r="B24" s="361"/>
      <c r="C24" s="362"/>
      <c r="D24" s="362"/>
      <c r="E24" s="362"/>
      <c r="F24" s="362"/>
      <c r="G24" s="362"/>
      <c r="H24" s="362"/>
      <c r="I24" s="363"/>
      <c r="M24" s="58"/>
      <c r="N24" s="58"/>
      <c r="O24" s="58" t="str">
        <f t="shared" si="0"/>
        <v/>
      </c>
    </row>
    <row r="25" spans="2:35" ht="12" customHeight="1" thickBot="1">
      <c r="M25" s="58"/>
      <c r="N25" s="58"/>
      <c r="O25" s="58" t="str">
        <f t="shared" si="0"/>
        <v/>
      </c>
    </row>
    <row r="26" spans="2:35" ht="12" customHeight="1">
      <c r="B26" s="447" t="s">
        <v>7358</v>
      </c>
      <c r="C26" s="448"/>
      <c r="D26" s="448"/>
      <c r="E26" s="448"/>
      <c r="F26" s="448"/>
      <c r="G26" s="448"/>
      <c r="H26" s="448"/>
      <c r="I26" s="449"/>
      <c r="M26" s="58"/>
      <c r="N26" s="58"/>
      <c r="O26" s="58" t="str">
        <f t="shared" si="0"/>
        <v/>
      </c>
    </row>
    <row r="27" spans="2:35" ht="19.5" thickBot="1">
      <c r="B27" s="450"/>
      <c r="C27" s="451"/>
      <c r="D27" s="451"/>
      <c r="E27" s="451"/>
      <c r="F27" s="451"/>
      <c r="G27" s="451"/>
      <c r="H27" s="451"/>
      <c r="I27" s="452"/>
      <c r="M27" s="58"/>
      <c r="N27" s="58"/>
      <c r="O27" s="58" t="str">
        <f t="shared" si="0"/>
        <v/>
      </c>
    </row>
    <row r="28" spans="2:35" ht="37.5" customHeight="1">
      <c r="B28" s="381" t="s">
        <v>84</v>
      </c>
      <c r="C28" s="345"/>
      <c r="D28" s="207" t="str">
        <f>IF(基本情報登録!D8="","",基本情報登録!D8)</f>
        <v/>
      </c>
      <c r="E28" s="207"/>
      <c r="F28" s="207"/>
      <c r="G28" s="207"/>
      <c r="H28" s="207"/>
      <c r="I28" s="382"/>
      <c r="M28" s="58"/>
      <c r="N28" s="58"/>
      <c r="O28" s="58" t="str">
        <f t="shared" si="0"/>
        <v/>
      </c>
    </row>
    <row r="29" spans="2:35" ht="41.25" customHeight="1" thickBot="1">
      <c r="B29" s="370" t="s">
        <v>0</v>
      </c>
      <c r="C29" s="371"/>
      <c r="D29" s="383" t="str">
        <f>IF(基本情報登録!D10="","",基本情報登録!D10&amp;"B")</f>
        <v/>
      </c>
      <c r="E29" s="383"/>
      <c r="F29" s="383"/>
      <c r="G29" s="383"/>
      <c r="H29" s="383"/>
      <c r="I29" s="384"/>
      <c r="M29" s="58"/>
      <c r="N29" s="58"/>
      <c r="O29" s="58" t="str">
        <f t="shared" si="0"/>
        <v/>
      </c>
    </row>
    <row r="30" spans="2:35" ht="33.75" customHeight="1">
      <c r="B30" s="293" t="s">
        <v>87</v>
      </c>
      <c r="C30" s="295"/>
      <c r="D30" s="365"/>
      <c r="E30" s="365"/>
      <c r="F30" s="365"/>
      <c r="G30" s="365"/>
      <c r="H30" s="365"/>
      <c r="I30" s="366"/>
      <c r="M30" s="58"/>
      <c r="N30" s="58"/>
      <c r="O30" s="58" t="str">
        <f t="shared" si="0"/>
        <v/>
      </c>
    </row>
    <row r="31" spans="2:35" ht="33.75" customHeight="1">
      <c r="B31" s="367" t="s">
        <v>89</v>
      </c>
      <c r="C31" s="250"/>
      <c r="D31" s="368"/>
      <c r="E31" s="368"/>
      <c r="F31" s="368"/>
      <c r="G31" s="368"/>
      <c r="H31" s="368"/>
      <c r="I31" s="369"/>
      <c r="M31" s="58"/>
      <c r="N31" s="58"/>
      <c r="O31" s="58" t="str">
        <f t="shared" si="0"/>
        <v/>
      </c>
    </row>
    <row r="32" spans="2:35" ht="33.75" customHeight="1" thickBot="1">
      <c r="B32" s="370" t="s">
        <v>130</v>
      </c>
      <c r="C32" s="371"/>
      <c r="D32" s="372"/>
      <c r="E32" s="373"/>
      <c r="F32" s="373"/>
      <c r="G32" s="373"/>
      <c r="H32" s="373"/>
      <c r="I32" s="374"/>
      <c r="M32" s="58"/>
      <c r="N32" s="58"/>
      <c r="O32" s="58" t="str">
        <f t="shared" si="0"/>
        <v/>
      </c>
    </row>
    <row r="33" spans="1:15" ht="33.75" customHeight="1">
      <c r="B33" s="341" t="s">
        <v>126</v>
      </c>
      <c r="C33" s="342"/>
      <c r="D33" s="342"/>
      <c r="E33" s="342"/>
      <c r="F33" s="342"/>
      <c r="G33" s="342"/>
      <c r="H33" s="342"/>
      <c r="I33" s="343"/>
      <c r="M33" s="58"/>
      <c r="N33" s="58"/>
      <c r="O33" s="58" t="str">
        <f t="shared" si="0"/>
        <v/>
      </c>
    </row>
    <row r="34" spans="1:15" ht="42.75" customHeight="1" thickBot="1">
      <c r="B34" s="14" t="s">
        <v>81</v>
      </c>
      <c r="C34" s="77" t="s">
        <v>82</v>
      </c>
      <c r="D34" s="344" t="s">
        <v>127</v>
      </c>
      <c r="E34" s="344"/>
      <c r="F34" s="344" t="s">
        <v>84</v>
      </c>
      <c r="G34" s="344"/>
      <c r="H34" s="77" t="s">
        <v>99</v>
      </c>
      <c r="I34" s="75" t="s">
        <v>128</v>
      </c>
      <c r="M34" s="58"/>
      <c r="N34" s="58"/>
      <c r="O34" s="58" t="str">
        <f t="shared" si="0"/>
        <v/>
      </c>
    </row>
    <row r="35" spans="1:15" ht="35.25" customHeight="1" thickTop="1">
      <c r="B35" s="15">
        <v>1</v>
      </c>
      <c r="C35" s="17"/>
      <c r="D35" s="250" t="str">
        <f>IF(C35="","",VLOOKUP(C35,'登録データ（女）'!$A$3:$W$2000,2,FALSE))</f>
        <v/>
      </c>
      <c r="E35" s="250"/>
      <c r="F35" s="345" t="str">
        <f>IF(C35="","",VLOOKUP(C35,'登録データ（女）'!$A$3:$W$2000,3,FALSE))</f>
        <v/>
      </c>
      <c r="G35" s="345"/>
      <c r="H35" s="76" t="str">
        <f>IF(C35="","",VLOOKUP(C35,'登録データ（女）'!$A$3:$W$2000,7,FALSE))</f>
        <v/>
      </c>
      <c r="I35" s="170"/>
      <c r="M35" s="58" t="str">
        <f>IF(C35="","",VLOOKUP(C35,'登録データ（女）'!$A$3:$L$402,8))</f>
        <v/>
      </c>
      <c r="N35" s="58" t="str">
        <f>IF(C35="","",VLOOKUP(C35,'登録データ（女）'!$A$3:$L$402,11))</f>
        <v/>
      </c>
      <c r="O35" s="58" t="str">
        <f t="shared" si="0"/>
        <v/>
      </c>
    </row>
    <row r="36" spans="1:15" ht="35.25" customHeight="1">
      <c r="B36" s="16">
        <v>2</v>
      </c>
      <c r="C36" s="17"/>
      <c r="D36" s="250" t="str">
        <f>IF(C36="","",VLOOKUP(C36,'登録データ（女）'!$A$3:$W$2000,2,FALSE))</f>
        <v/>
      </c>
      <c r="E36" s="250"/>
      <c r="F36" s="345" t="str">
        <f>IF(C36="","",VLOOKUP(C36,'登録データ（女）'!$A$3:$W$2000,3,FALSE))</f>
        <v/>
      </c>
      <c r="G36" s="345"/>
      <c r="H36" s="76" t="str">
        <f>IF(C36="","",VLOOKUP(C36,'登録データ（女）'!$A$3:$W$2000,7,FALSE))</f>
        <v/>
      </c>
      <c r="I36" s="170"/>
      <c r="M36" s="58" t="str">
        <f>IF(C36="","",VLOOKUP(C36,'登録データ（女）'!$A$3:$L$402,8))</f>
        <v/>
      </c>
      <c r="N36" s="58" t="str">
        <f>IF(C36="","",VLOOKUP(C36,'登録データ（女）'!$A$3:$L$402,11))</f>
        <v/>
      </c>
      <c r="O36" s="58" t="str">
        <f t="shared" si="0"/>
        <v/>
      </c>
    </row>
    <row r="37" spans="1:15" ht="35.25" customHeight="1">
      <c r="B37" s="16">
        <v>3</v>
      </c>
      <c r="C37" s="17"/>
      <c r="D37" s="250" t="str">
        <f>IF(C37="","",VLOOKUP(C37,'登録データ（女）'!$A$3:$W$2000,2,FALSE))</f>
        <v/>
      </c>
      <c r="E37" s="250"/>
      <c r="F37" s="345" t="str">
        <f>IF(C37="","",VLOOKUP(C37,'登録データ（女）'!$A$3:$W$2000,3,FALSE))</f>
        <v/>
      </c>
      <c r="G37" s="345"/>
      <c r="H37" s="76" t="str">
        <f>IF(C37="","",VLOOKUP(C37,'登録データ（女）'!$A$3:$W$2000,7,FALSE))</f>
        <v/>
      </c>
      <c r="I37" s="170"/>
      <c r="M37" s="58" t="str">
        <f>IF(C37="","",VLOOKUP(C37,'登録データ（女）'!$A$3:$L$402,8))</f>
        <v/>
      </c>
      <c r="N37" s="58" t="str">
        <f>IF(C37="","",VLOOKUP(C37,'登録データ（女）'!$A$3:$L$402,11))</f>
        <v/>
      </c>
      <c r="O37" s="58" t="str">
        <f t="shared" si="0"/>
        <v/>
      </c>
    </row>
    <row r="38" spans="1:15" ht="35.25" customHeight="1">
      <c r="B38" s="16">
        <v>4</v>
      </c>
      <c r="C38" s="17"/>
      <c r="D38" s="250" t="str">
        <f>IF(C38="","",VLOOKUP(C38,'登録データ（女）'!$A$3:$W$2000,2,FALSE))</f>
        <v/>
      </c>
      <c r="E38" s="250"/>
      <c r="F38" s="345" t="str">
        <f>IF(C38="","",VLOOKUP(C38,'登録データ（女）'!$A$3:$W$2000,3,FALSE))</f>
        <v/>
      </c>
      <c r="G38" s="345"/>
      <c r="H38" s="76" t="str">
        <f>IF(C38="","",VLOOKUP(C38,'登録データ（女）'!$A$3:$W$2000,7,FALSE))</f>
        <v/>
      </c>
      <c r="I38" s="170"/>
      <c r="M38" s="58" t="str">
        <f>IF(C38="","",VLOOKUP(C38,'登録データ（女）'!$A$3:$L$402,8))</f>
        <v/>
      </c>
      <c r="N38" s="58" t="str">
        <f>IF(C38="","",VLOOKUP(C38,'登録データ（女）'!$A$3:$L$402,11))</f>
        <v/>
      </c>
      <c r="O38" s="58" t="str">
        <f t="shared" si="0"/>
        <v/>
      </c>
    </row>
    <row r="39" spans="1:15" ht="35.25" customHeight="1">
      <c r="B39" s="16">
        <v>5</v>
      </c>
      <c r="C39" s="17"/>
      <c r="D39" s="250" t="str">
        <f>IF(C39="","",VLOOKUP(C39,'登録データ（女）'!$A$3:$W$2000,2,FALSE))</f>
        <v/>
      </c>
      <c r="E39" s="250"/>
      <c r="F39" s="345" t="str">
        <f>IF(C39="","",VLOOKUP(C39,'登録データ（女）'!$A$3:$W$2000,3,FALSE))</f>
        <v/>
      </c>
      <c r="G39" s="345"/>
      <c r="H39" s="76" t="str">
        <f>IF(C39="","",VLOOKUP(C39,'登録データ（女）'!$A$3:$W$2000,7,FALSE))</f>
        <v/>
      </c>
      <c r="I39" s="170"/>
      <c r="M39" s="58" t="str">
        <f>IF(C39="","",VLOOKUP(C39,'登録データ（女）'!$A$3:$L$402,8))</f>
        <v/>
      </c>
      <c r="N39" s="58" t="str">
        <f>IF(C39="","",VLOOKUP(C39,'登録データ（女）'!$A$3:$L$402,11))</f>
        <v/>
      </c>
      <c r="O39" s="58" t="str">
        <f t="shared" si="0"/>
        <v/>
      </c>
    </row>
    <row r="40" spans="1:15" ht="35.25" customHeight="1">
      <c r="B40" s="16">
        <v>6</v>
      </c>
      <c r="C40" s="17" t="s">
        <v>195</v>
      </c>
      <c r="D40" s="250" t="str">
        <f>IF(C40="","",VLOOKUP(C40,'登録データ（女）'!$A$3:$W$2000,2,FALSE))</f>
        <v/>
      </c>
      <c r="E40" s="250"/>
      <c r="F40" s="345" t="str">
        <f>IF(C40="","",VLOOKUP(C40,'登録データ（女）'!$A$3:$W$2000,3,FALSE))</f>
        <v/>
      </c>
      <c r="G40" s="345"/>
      <c r="H40" s="76" t="str">
        <f>IF(C40="","",VLOOKUP(C40,'登録データ（女）'!$A$3:$W$2000,7,FALSE))</f>
        <v/>
      </c>
      <c r="I40" s="170"/>
      <c r="M40" s="58" t="str">
        <f>IF(C40="","",VLOOKUP(C40,'登録データ（女）'!$A$3:$L$402,8))</f>
        <v/>
      </c>
      <c r="N40" s="58" t="str">
        <f>IF(C40="","",VLOOKUP(C40,'登録データ（女）'!$A$3:$L$402,11))</f>
        <v/>
      </c>
      <c r="O40" s="58" t="str">
        <f t="shared" si="0"/>
        <v/>
      </c>
    </row>
    <row r="41" spans="1:15" ht="37.5" customHeight="1">
      <c r="B41" s="358" t="s">
        <v>129</v>
      </c>
      <c r="C41" s="359"/>
      <c r="D41" s="359"/>
      <c r="E41" s="359"/>
      <c r="F41" s="359"/>
      <c r="G41" s="359"/>
      <c r="H41" s="359"/>
      <c r="I41" s="360"/>
      <c r="M41" s="58"/>
      <c r="N41" s="58"/>
      <c r="O41" s="58" t="str">
        <f t="shared" si="0"/>
        <v/>
      </c>
    </row>
    <row r="42" spans="1:15" ht="36" customHeight="1">
      <c r="B42" s="358"/>
      <c r="C42" s="359"/>
      <c r="D42" s="359"/>
      <c r="E42" s="359"/>
      <c r="F42" s="359"/>
      <c r="G42" s="359"/>
      <c r="H42" s="359"/>
      <c r="I42" s="360"/>
      <c r="M42" s="58"/>
      <c r="N42" s="58"/>
      <c r="O42" s="58" t="str">
        <f t="shared" si="0"/>
        <v/>
      </c>
    </row>
    <row r="43" spans="1:15" ht="19.5" thickBot="1">
      <c r="B43" s="361"/>
      <c r="C43" s="362"/>
      <c r="D43" s="362"/>
      <c r="E43" s="362"/>
      <c r="F43" s="362"/>
      <c r="G43" s="362"/>
      <c r="H43" s="362"/>
      <c r="I43" s="363"/>
      <c r="M43" s="58"/>
      <c r="N43" s="58"/>
      <c r="O43" s="58" t="str">
        <f t="shared" si="0"/>
        <v/>
      </c>
    </row>
    <row r="44" spans="1:15" ht="18.75" customHeight="1">
      <c r="A44" s="446" t="s">
        <v>7356</v>
      </c>
      <c r="B44" s="446"/>
      <c r="C44" s="446"/>
      <c r="D44" s="446"/>
      <c r="E44" s="446"/>
      <c r="F44" s="446"/>
      <c r="G44" s="446"/>
      <c r="H44" s="446"/>
      <c r="I44" s="446"/>
      <c r="J44" s="446"/>
      <c r="M44" s="58"/>
      <c r="N44" s="58"/>
      <c r="O44" s="58" t="str">
        <f t="shared" si="0"/>
        <v/>
      </c>
    </row>
    <row r="45" spans="1:15" ht="12" customHeight="1">
      <c r="A45" s="446"/>
      <c r="B45" s="446"/>
      <c r="C45" s="446"/>
      <c r="D45" s="446"/>
      <c r="E45" s="446"/>
      <c r="F45" s="446"/>
      <c r="G45" s="446"/>
      <c r="H45" s="446"/>
      <c r="I45" s="446"/>
      <c r="J45" s="446"/>
      <c r="M45" s="58"/>
      <c r="N45" s="58"/>
      <c r="O45" s="58" t="str">
        <f t="shared" si="0"/>
        <v/>
      </c>
    </row>
    <row r="46" spans="1:15" ht="12" customHeight="1">
      <c r="A46" s="446"/>
      <c r="B46" s="446"/>
      <c r="C46" s="446"/>
      <c r="D46" s="446"/>
      <c r="E46" s="446"/>
      <c r="F46" s="446"/>
      <c r="G46" s="446"/>
      <c r="H46" s="446"/>
      <c r="I46" s="446"/>
      <c r="J46" s="446"/>
      <c r="M46" s="58"/>
      <c r="N46" s="58"/>
      <c r="O46" s="58" t="str">
        <f t="shared" si="0"/>
        <v/>
      </c>
    </row>
    <row r="47" spans="1:15">
      <c r="M47" s="58"/>
      <c r="N47" s="58"/>
      <c r="O47" s="58" t="str">
        <f t="shared" si="0"/>
        <v/>
      </c>
    </row>
    <row r="48" spans="1:15" ht="19.5" thickBot="1">
      <c r="M48" s="58"/>
      <c r="N48" s="58"/>
      <c r="O48" s="58" t="str">
        <f t="shared" si="0"/>
        <v/>
      </c>
    </row>
    <row r="49" spans="2:15">
      <c r="B49" s="447" t="s">
        <v>7359</v>
      </c>
      <c r="C49" s="448"/>
      <c r="D49" s="448"/>
      <c r="E49" s="448"/>
      <c r="F49" s="448"/>
      <c r="G49" s="448"/>
      <c r="H49" s="448"/>
      <c r="I49" s="449"/>
      <c r="M49" s="58"/>
      <c r="N49" s="58"/>
      <c r="O49" s="58" t="str">
        <f t="shared" si="0"/>
        <v/>
      </c>
    </row>
    <row r="50" spans="2:15" ht="33" customHeight="1" thickBot="1">
      <c r="B50" s="450"/>
      <c r="C50" s="451"/>
      <c r="D50" s="451"/>
      <c r="E50" s="451"/>
      <c r="F50" s="451"/>
      <c r="G50" s="451"/>
      <c r="H50" s="451"/>
      <c r="I50" s="452"/>
      <c r="M50" s="58"/>
      <c r="N50" s="58"/>
      <c r="O50" s="58" t="str">
        <f t="shared" si="0"/>
        <v/>
      </c>
    </row>
    <row r="51" spans="2:15" ht="34.5" customHeight="1">
      <c r="B51" s="381" t="s">
        <v>84</v>
      </c>
      <c r="C51" s="345"/>
      <c r="D51" s="207" t="str">
        <f>IF(基本情報登録!D8="","",基本情報登録!D8)</f>
        <v/>
      </c>
      <c r="E51" s="207"/>
      <c r="F51" s="207"/>
      <c r="G51" s="207"/>
      <c r="H51" s="207"/>
      <c r="I51" s="382"/>
      <c r="M51" s="58"/>
      <c r="N51" s="58"/>
      <c r="O51" s="58" t="str">
        <f t="shared" si="0"/>
        <v/>
      </c>
    </row>
    <row r="52" spans="2:15" ht="34.5" customHeight="1" thickBot="1">
      <c r="B52" s="370" t="s">
        <v>0</v>
      </c>
      <c r="C52" s="371"/>
      <c r="D52" s="383" t="str">
        <f>IF(基本情報登録!D10="","",基本情報登録!D10&amp;"C")</f>
        <v/>
      </c>
      <c r="E52" s="383"/>
      <c r="F52" s="383"/>
      <c r="G52" s="383"/>
      <c r="H52" s="383"/>
      <c r="I52" s="384"/>
      <c r="M52" s="58"/>
      <c r="N52" s="58"/>
      <c r="O52" s="58" t="str">
        <f t="shared" si="0"/>
        <v/>
      </c>
    </row>
    <row r="53" spans="2:15" ht="34.5" customHeight="1">
      <c r="B53" s="293" t="s">
        <v>87</v>
      </c>
      <c r="C53" s="295"/>
      <c r="D53" s="365"/>
      <c r="E53" s="365"/>
      <c r="F53" s="365"/>
      <c r="G53" s="365"/>
      <c r="H53" s="365"/>
      <c r="I53" s="366"/>
      <c r="M53" s="58"/>
      <c r="N53" s="58"/>
      <c r="O53" s="58" t="str">
        <f t="shared" si="0"/>
        <v/>
      </c>
    </row>
    <row r="54" spans="2:15">
      <c r="B54" s="367" t="s">
        <v>89</v>
      </c>
      <c r="C54" s="250"/>
      <c r="D54" s="368"/>
      <c r="E54" s="368"/>
      <c r="F54" s="368"/>
      <c r="G54" s="368"/>
      <c r="H54" s="368"/>
      <c r="I54" s="369"/>
      <c r="M54" s="58"/>
      <c r="N54" s="58"/>
      <c r="O54" s="58" t="str">
        <f t="shared" si="0"/>
        <v/>
      </c>
    </row>
    <row r="55" spans="2:15" ht="19.5" thickBot="1">
      <c r="B55" s="370" t="s">
        <v>130</v>
      </c>
      <c r="C55" s="371"/>
      <c r="D55" s="372"/>
      <c r="E55" s="373"/>
      <c r="F55" s="373"/>
      <c r="G55" s="373"/>
      <c r="H55" s="373"/>
      <c r="I55" s="374"/>
      <c r="M55" s="58"/>
      <c r="N55" s="58"/>
      <c r="O55" s="58" t="str">
        <f t="shared" si="0"/>
        <v/>
      </c>
    </row>
    <row r="56" spans="2:15" ht="37.5" customHeight="1">
      <c r="B56" s="341" t="s">
        <v>126</v>
      </c>
      <c r="C56" s="342"/>
      <c r="D56" s="342"/>
      <c r="E56" s="342"/>
      <c r="F56" s="342"/>
      <c r="G56" s="342"/>
      <c r="H56" s="342"/>
      <c r="I56" s="343"/>
      <c r="M56" s="58"/>
      <c r="N56" s="58"/>
      <c r="O56" s="58" t="str">
        <f t="shared" si="0"/>
        <v/>
      </c>
    </row>
    <row r="57" spans="2:15" ht="37.5" customHeight="1" thickBot="1">
      <c r="B57" s="14" t="s">
        <v>81</v>
      </c>
      <c r="C57" s="77" t="s">
        <v>82</v>
      </c>
      <c r="D57" s="344" t="s">
        <v>127</v>
      </c>
      <c r="E57" s="344"/>
      <c r="F57" s="344" t="s">
        <v>84</v>
      </c>
      <c r="G57" s="344"/>
      <c r="H57" s="77" t="s">
        <v>99</v>
      </c>
      <c r="I57" s="75" t="s">
        <v>128</v>
      </c>
      <c r="M57" s="58"/>
      <c r="N57" s="58"/>
      <c r="O57" s="58" t="str">
        <f t="shared" si="0"/>
        <v/>
      </c>
    </row>
    <row r="58" spans="2:15" ht="35.25" customHeight="1" thickTop="1">
      <c r="B58" s="15">
        <v>1</v>
      </c>
      <c r="C58" s="17"/>
      <c r="D58" s="250" t="str">
        <f>IF(C58="","",VLOOKUP(C58,'登録データ（女）'!$A$3:$W$2000,2,FALSE))</f>
        <v/>
      </c>
      <c r="E58" s="250"/>
      <c r="F58" s="345" t="str">
        <f>IF(C58="","",VLOOKUP(C58,'登録データ（女）'!$A$3:$W$2000,3,FALSE))</f>
        <v/>
      </c>
      <c r="G58" s="345"/>
      <c r="H58" s="76" t="str">
        <f>IF(C58="","",VLOOKUP(C58,'登録データ（女）'!$A$3:$W$2000,7,FALSE))</f>
        <v/>
      </c>
      <c r="I58" s="170"/>
      <c r="M58" s="58" t="str">
        <f>IF(C58="","",VLOOKUP(C58,'登録データ（女）'!$A$3:$L$402,8))</f>
        <v/>
      </c>
      <c r="N58" s="58" t="str">
        <f>IF(C58="","",VLOOKUP(C58,'登録データ（女）'!$A$3:$L$402,11))</f>
        <v/>
      </c>
      <c r="O58" s="58" t="str">
        <f t="shared" si="0"/>
        <v/>
      </c>
    </row>
    <row r="59" spans="2:15" ht="35.25" customHeight="1">
      <c r="B59" s="16">
        <v>2</v>
      </c>
      <c r="C59" s="17"/>
      <c r="D59" s="250" t="str">
        <f>IF(C59="","",VLOOKUP(C59,'登録データ（女）'!$A$3:$W$2000,2,FALSE))</f>
        <v/>
      </c>
      <c r="E59" s="250"/>
      <c r="F59" s="345" t="str">
        <f>IF(C59="","",VLOOKUP(C59,'登録データ（女）'!$A$3:$W$2000,3,FALSE))</f>
        <v/>
      </c>
      <c r="G59" s="345"/>
      <c r="H59" s="76" t="str">
        <f>IF(C59="","",VLOOKUP(C59,'登録データ（女）'!$A$3:$W$2000,7,FALSE))</f>
        <v/>
      </c>
      <c r="I59" s="170"/>
      <c r="M59" s="58" t="str">
        <f>IF(C59="","",VLOOKUP(C59,'登録データ（女）'!$A$3:$L$402,8))</f>
        <v/>
      </c>
      <c r="N59" s="58" t="str">
        <f>IF(C59="","",VLOOKUP(C59,'登録データ（女）'!$A$3:$L$402,11))</f>
        <v/>
      </c>
      <c r="O59" s="58" t="str">
        <f t="shared" si="0"/>
        <v/>
      </c>
    </row>
    <row r="60" spans="2:15" ht="35.25" customHeight="1">
      <c r="B60" s="16">
        <v>3</v>
      </c>
      <c r="C60" s="17"/>
      <c r="D60" s="250" t="str">
        <f>IF(C60="","",VLOOKUP(C60,'登録データ（女）'!$A$3:$W$2000,2,FALSE))</f>
        <v/>
      </c>
      <c r="E60" s="250"/>
      <c r="F60" s="345" t="str">
        <f>IF(C60="","",VLOOKUP(C60,'登録データ（女）'!$A$3:$W$2000,3,FALSE))</f>
        <v/>
      </c>
      <c r="G60" s="345"/>
      <c r="H60" s="76" t="str">
        <f>IF(C60="","",VLOOKUP(C60,'登録データ（女）'!$A$3:$W$2000,7,FALSE))</f>
        <v/>
      </c>
      <c r="I60" s="170"/>
      <c r="M60" s="58" t="str">
        <f>IF(C60="","",VLOOKUP(C60,'登録データ（女）'!$A$3:$L$402,8))</f>
        <v/>
      </c>
      <c r="N60" s="58" t="str">
        <f>IF(C60="","",VLOOKUP(C60,'登録データ（女）'!$A$3:$L$402,11))</f>
        <v/>
      </c>
      <c r="O60" s="58" t="str">
        <f t="shared" si="0"/>
        <v/>
      </c>
    </row>
    <row r="61" spans="2:15" ht="35.25" customHeight="1">
      <c r="B61" s="16">
        <v>4</v>
      </c>
      <c r="C61" s="17"/>
      <c r="D61" s="250" t="str">
        <f>IF(C61="","",VLOOKUP(C61,'登録データ（女）'!$A$3:$W$2000,2,FALSE))</f>
        <v/>
      </c>
      <c r="E61" s="250"/>
      <c r="F61" s="345" t="str">
        <f>IF(C61="","",VLOOKUP(C61,'登録データ（女）'!$A$3:$W$2000,3,FALSE))</f>
        <v/>
      </c>
      <c r="G61" s="345"/>
      <c r="H61" s="76" t="str">
        <f>IF(C61="","",VLOOKUP(C61,'登録データ（女）'!$A$3:$W$2000,7,FALSE))</f>
        <v/>
      </c>
      <c r="I61" s="170"/>
      <c r="M61" s="58" t="str">
        <f>IF(C61="","",VLOOKUP(C61,'登録データ（女）'!$A$3:$L$402,8))</f>
        <v/>
      </c>
      <c r="N61" s="58" t="str">
        <f>IF(C61="","",VLOOKUP(C61,'登録データ（女）'!$A$3:$L$402,11))</f>
        <v/>
      </c>
      <c r="O61" s="58" t="str">
        <f t="shared" si="0"/>
        <v/>
      </c>
    </row>
    <row r="62" spans="2:15" ht="35.25" customHeight="1">
      <c r="B62" s="16">
        <v>5</v>
      </c>
      <c r="C62" s="17"/>
      <c r="D62" s="250" t="str">
        <f>IF(C62="","",VLOOKUP(C62,'登録データ（女）'!$A$3:$W$2000,2,FALSE))</f>
        <v/>
      </c>
      <c r="E62" s="250"/>
      <c r="F62" s="345" t="str">
        <f>IF(C62="","",VLOOKUP(C62,'登録データ（女）'!$A$3:$W$2000,3,FALSE))</f>
        <v/>
      </c>
      <c r="G62" s="345"/>
      <c r="H62" s="76" t="str">
        <f>IF(C62="","",VLOOKUP(C62,'登録データ（女）'!$A$3:$W$2000,7,FALSE))</f>
        <v/>
      </c>
      <c r="I62" s="170"/>
      <c r="M62" s="58" t="str">
        <f>IF(C62="","",VLOOKUP(C62,'登録データ（女）'!$A$3:$L$402,8))</f>
        <v/>
      </c>
      <c r="N62" s="58" t="str">
        <f>IF(C62="","",VLOOKUP(C62,'登録データ（女）'!$A$3:$L$402,11))</f>
        <v/>
      </c>
      <c r="O62" s="58" t="str">
        <f t="shared" si="0"/>
        <v/>
      </c>
    </row>
    <row r="63" spans="2:15" ht="35.25" customHeight="1">
      <c r="B63" s="16">
        <v>6</v>
      </c>
      <c r="C63" s="17" t="s">
        <v>195</v>
      </c>
      <c r="D63" s="250" t="str">
        <f>IF(C63="","",VLOOKUP(C63,'登録データ（女）'!$A$3:$W$2000,2,FALSE))</f>
        <v/>
      </c>
      <c r="E63" s="250"/>
      <c r="F63" s="345" t="str">
        <f>IF(C63="","",VLOOKUP(C63,'登録データ（女）'!$A$3:$W$2000,3,FALSE))</f>
        <v/>
      </c>
      <c r="G63" s="345"/>
      <c r="H63" s="76" t="str">
        <f>IF(C63="","",VLOOKUP(C63,'登録データ（女）'!$A$3:$W$2000,7,FALSE))</f>
        <v/>
      </c>
      <c r="I63" s="170"/>
      <c r="M63" s="58" t="str">
        <f>IF(C63="","",VLOOKUP(C63,'登録データ（女）'!$A$3:$L$402,8))</f>
        <v/>
      </c>
      <c r="N63" s="58" t="str">
        <f>IF(C63="","",VLOOKUP(C63,'登録データ（女）'!$A$3:$L$402,11))</f>
        <v/>
      </c>
      <c r="O63" s="58" t="str">
        <f t="shared" si="0"/>
        <v/>
      </c>
    </row>
    <row r="64" spans="2:15">
      <c r="B64" s="358" t="s">
        <v>129</v>
      </c>
      <c r="C64" s="359"/>
      <c r="D64" s="359"/>
      <c r="E64" s="359"/>
      <c r="F64" s="359"/>
      <c r="G64" s="359"/>
      <c r="H64" s="359"/>
      <c r="I64" s="360"/>
      <c r="M64" s="58"/>
      <c r="N64" s="58"/>
      <c r="O64" s="58" t="str">
        <f t="shared" si="0"/>
        <v/>
      </c>
    </row>
    <row r="65" spans="2:15" ht="27" customHeight="1">
      <c r="B65" s="358"/>
      <c r="C65" s="359"/>
      <c r="D65" s="359"/>
      <c r="E65" s="359"/>
      <c r="F65" s="359"/>
      <c r="G65" s="359"/>
      <c r="H65" s="359"/>
      <c r="I65" s="360"/>
      <c r="M65" s="58"/>
      <c r="N65" s="58"/>
      <c r="O65" s="58" t="str">
        <f t="shared" si="0"/>
        <v/>
      </c>
    </row>
    <row r="66" spans="2:15" ht="27" customHeight="1" thickBot="1">
      <c r="B66" s="361"/>
      <c r="C66" s="362"/>
      <c r="D66" s="362"/>
      <c r="E66" s="362"/>
      <c r="F66" s="362"/>
      <c r="G66" s="362"/>
      <c r="H66" s="362"/>
      <c r="I66" s="363"/>
      <c r="M66" s="58"/>
      <c r="N66" s="58"/>
      <c r="O66" s="58" t="str">
        <f t="shared" si="0"/>
        <v/>
      </c>
    </row>
    <row r="67" spans="2:15" ht="19.5" thickBot="1">
      <c r="B67" s="83"/>
      <c r="C67" s="84"/>
      <c r="D67" s="84"/>
      <c r="E67" s="84"/>
      <c r="F67" s="84"/>
      <c r="G67" s="84"/>
      <c r="H67" s="84"/>
      <c r="I67" s="85"/>
      <c r="M67" s="58"/>
      <c r="N67" s="58"/>
      <c r="O67" s="58" t="str">
        <f t="shared" si="0"/>
        <v/>
      </c>
    </row>
    <row r="68" spans="2:15">
      <c r="B68" s="447" t="s">
        <v>7360</v>
      </c>
      <c r="C68" s="448"/>
      <c r="D68" s="448"/>
      <c r="E68" s="448"/>
      <c r="F68" s="448"/>
      <c r="G68" s="448"/>
      <c r="H68" s="448"/>
      <c r="I68" s="449"/>
      <c r="M68" s="58"/>
      <c r="N68" s="58"/>
      <c r="O68" s="58" t="str">
        <f t="shared" si="0"/>
        <v/>
      </c>
    </row>
    <row r="69" spans="2:15" ht="19.5" thickBot="1">
      <c r="B69" s="450"/>
      <c r="C69" s="451"/>
      <c r="D69" s="451"/>
      <c r="E69" s="451"/>
      <c r="F69" s="451"/>
      <c r="G69" s="451"/>
      <c r="H69" s="451"/>
      <c r="I69" s="452"/>
      <c r="M69" s="58"/>
      <c r="N69" s="58"/>
      <c r="O69" s="58" t="str">
        <f t="shared" si="0"/>
        <v/>
      </c>
    </row>
    <row r="70" spans="2:15" ht="33.75" customHeight="1">
      <c r="B70" s="381" t="s">
        <v>84</v>
      </c>
      <c r="C70" s="345"/>
      <c r="D70" s="207" t="str">
        <f>IF(基本情報登録!D8="","",基本情報登録!D8)</f>
        <v/>
      </c>
      <c r="E70" s="207"/>
      <c r="F70" s="207"/>
      <c r="G70" s="207"/>
      <c r="H70" s="207"/>
      <c r="I70" s="382"/>
      <c r="M70" s="58"/>
      <c r="N70" s="58"/>
      <c r="O70" s="58" t="str">
        <f t="shared" si="0"/>
        <v/>
      </c>
    </row>
    <row r="71" spans="2:15" ht="34.5" customHeight="1" thickBot="1">
      <c r="B71" s="370" t="s">
        <v>0</v>
      </c>
      <c r="C71" s="371"/>
      <c r="D71" s="383" t="str">
        <f>IF(基本情報登録!D10="","",基本情報登録!D10&amp;"A")</f>
        <v/>
      </c>
      <c r="E71" s="383"/>
      <c r="F71" s="383"/>
      <c r="G71" s="383"/>
      <c r="H71" s="383"/>
      <c r="I71" s="384"/>
      <c r="M71" s="58"/>
      <c r="N71" s="58"/>
      <c r="O71" s="58" t="str">
        <f t="shared" si="0"/>
        <v/>
      </c>
    </row>
    <row r="72" spans="2:15" ht="34.5" customHeight="1">
      <c r="B72" s="293" t="s">
        <v>87</v>
      </c>
      <c r="C72" s="295"/>
      <c r="D72" s="365"/>
      <c r="E72" s="365"/>
      <c r="F72" s="365"/>
      <c r="G72" s="365"/>
      <c r="H72" s="365"/>
      <c r="I72" s="366"/>
      <c r="M72" s="58"/>
      <c r="N72" s="58"/>
      <c r="O72" s="58" t="str">
        <f t="shared" si="0"/>
        <v/>
      </c>
    </row>
    <row r="73" spans="2:15" ht="34.5" customHeight="1">
      <c r="B73" s="367" t="s">
        <v>89</v>
      </c>
      <c r="C73" s="250"/>
      <c r="D73" s="368"/>
      <c r="E73" s="368"/>
      <c r="F73" s="368"/>
      <c r="G73" s="368"/>
      <c r="H73" s="368"/>
      <c r="I73" s="369"/>
      <c r="M73" s="58"/>
      <c r="N73" s="58"/>
      <c r="O73" s="58" t="str">
        <f t="shared" si="0"/>
        <v/>
      </c>
    </row>
    <row r="74" spans="2:15" ht="19.5" thickBot="1">
      <c r="B74" s="370" t="s">
        <v>130</v>
      </c>
      <c r="C74" s="371"/>
      <c r="D74" s="372"/>
      <c r="E74" s="373"/>
      <c r="F74" s="373"/>
      <c r="G74" s="373"/>
      <c r="H74" s="373"/>
      <c r="I74" s="374"/>
      <c r="M74" s="58"/>
      <c r="N74" s="58"/>
      <c r="O74" s="58" t="str">
        <f t="shared" si="0"/>
        <v/>
      </c>
    </row>
    <row r="75" spans="2:15">
      <c r="B75" s="341" t="s">
        <v>126</v>
      </c>
      <c r="C75" s="342"/>
      <c r="D75" s="342"/>
      <c r="E75" s="342"/>
      <c r="F75" s="342"/>
      <c r="G75" s="342"/>
      <c r="H75" s="342"/>
      <c r="I75" s="343"/>
      <c r="M75" s="58"/>
      <c r="N75" s="58"/>
      <c r="O75" s="58" t="str">
        <f t="shared" si="0"/>
        <v/>
      </c>
    </row>
    <row r="76" spans="2:15" ht="37.5" customHeight="1" thickBot="1">
      <c r="B76" s="14" t="s">
        <v>81</v>
      </c>
      <c r="C76" s="77" t="s">
        <v>82</v>
      </c>
      <c r="D76" s="344" t="s">
        <v>127</v>
      </c>
      <c r="E76" s="344"/>
      <c r="F76" s="344" t="s">
        <v>84</v>
      </c>
      <c r="G76" s="344"/>
      <c r="H76" s="77" t="s">
        <v>99</v>
      </c>
      <c r="I76" s="75" t="s">
        <v>128</v>
      </c>
      <c r="M76" s="58"/>
      <c r="N76" s="58"/>
      <c r="O76" s="58" t="str">
        <f t="shared" si="0"/>
        <v/>
      </c>
    </row>
    <row r="77" spans="2:15" ht="35.25" customHeight="1" thickTop="1">
      <c r="B77" s="15">
        <v>1</v>
      </c>
      <c r="C77" s="17"/>
      <c r="D77" s="250" t="str">
        <f>IF(C77="","",VLOOKUP(C77,'登録データ（女）'!$A$3:$W$2000,2,FALSE))</f>
        <v/>
      </c>
      <c r="E77" s="250"/>
      <c r="F77" s="345" t="str">
        <f>IF(C77="","",VLOOKUP(C77,'登録データ（女）'!$A$3:$W$2000,3,FALSE))</f>
        <v/>
      </c>
      <c r="G77" s="345"/>
      <c r="H77" s="76" t="str">
        <f>IF(C77="","",VLOOKUP(C77,'登録データ（女）'!$A$3:$W$2000,7,FALSE))</f>
        <v/>
      </c>
      <c r="I77" s="170"/>
      <c r="M77" s="58" t="str">
        <f>IF(C77="","",VLOOKUP(C77,'登録データ（女）'!$A$3:$L$402,8))</f>
        <v/>
      </c>
      <c r="N77" s="58" t="str">
        <f>IF(C77="","",VLOOKUP(C77,'登録データ（女）'!$A$3:$L$402,11))</f>
        <v/>
      </c>
      <c r="O77" s="58" t="str">
        <f t="shared" si="0"/>
        <v/>
      </c>
    </row>
    <row r="78" spans="2:15" ht="35.25" customHeight="1">
      <c r="B78" s="16">
        <v>2</v>
      </c>
      <c r="C78" s="17"/>
      <c r="D78" s="250" t="str">
        <f>IF(C78="","",VLOOKUP(C78,'登録データ（女）'!$A$3:$W$2000,2,FALSE))</f>
        <v/>
      </c>
      <c r="E78" s="250"/>
      <c r="F78" s="345" t="str">
        <f>IF(C78="","",VLOOKUP(C78,'登録データ（女）'!$A$3:$W$2000,3,FALSE))</f>
        <v/>
      </c>
      <c r="G78" s="345"/>
      <c r="H78" s="76" t="str">
        <f>IF(C78="","",VLOOKUP(C78,'登録データ（女）'!$A$3:$W$2000,7,FALSE))</f>
        <v/>
      </c>
      <c r="I78" s="170"/>
      <c r="M78" s="58" t="str">
        <f>IF(C78="","",VLOOKUP(C78,'登録データ（女）'!$A$3:$L$402,8))</f>
        <v/>
      </c>
      <c r="N78" s="58" t="str">
        <f>IF(C78="","",VLOOKUP(C78,'登録データ（女）'!$A$3:$L$402,11))</f>
        <v/>
      </c>
      <c r="O78" s="58" t="str">
        <f t="shared" si="0"/>
        <v/>
      </c>
    </row>
    <row r="79" spans="2:15" ht="35.25" customHeight="1">
      <c r="B79" s="16">
        <v>3</v>
      </c>
      <c r="C79" s="17"/>
      <c r="D79" s="250" t="str">
        <f>IF(C79="","",VLOOKUP(C79,'登録データ（女）'!$A$3:$W$2000,2,FALSE))</f>
        <v/>
      </c>
      <c r="E79" s="250"/>
      <c r="F79" s="345" t="str">
        <f>IF(C79="","",VLOOKUP(C79,'登録データ（女）'!$A$3:$W$2000,3,FALSE))</f>
        <v/>
      </c>
      <c r="G79" s="345"/>
      <c r="H79" s="76" t="str">
        <f>IF(C79="","",VLOOKUP(C79,'登録データ（女）'!$A$3:$W$2000,7,FALSE))</f>
        <v/>
      </c>
      <c r="I79" s="170"/>
      <c r="M79" s="58" t="str">
        <f>IF(C79="","",VLOOKUP(C79,'登録データ（女）'!$A$3:$L$402,8))</f>
        <v/>
      </c>
      <c r="N79" s="58" t="str">
        <f>IF(C79="","",VLOOKUP(C79,'登録データ（女）'!$A$3:$L$402,11))</f>
        <v/>
      </c>
      <c r="O79" s="58" t="str">
        <f t="shared" si="0"/>
        <v/>
      </c>
    </row>
    <row r="80" spans="2:15" ht="35.25" customHeight="1">
      <c r="B80" s="16">
        <v>4</v>
      </c>
      <c r="C80" s="17"/>
      <c r="D80" s="250" t="str">
        <f>IF(C80="","",VLOOKUP(C80,'登録データ（女）'!$A$3:$W$2000,2,FALSE))</f>
        <v/>
      </c>
      <c r="E80" s="250"/>
      <c r="F80" s="345" t="str">
        <f>IF(C80="","",VLOOKUP(C80,'登録データ（女）'!$A$3:$W$2000,3,FALSE))</f>
        <v/>
      </c>
      <c r="G80" s="345"/>
      <c r="H80" s="76" t="str">
        <f>IF(C80="","",VLOOKUP(C80,'登録データ（女）'!$A$3:$W$2000,7,FALSE))</f>
        <v/>
      </c>
      <c r="I80" s="170"/>
      <c r="M80" s="58" t="str">
        <f>IF(C80="","",VLOOKUP(C80,'登録データ（女）'!$A$3:$L$402,8))</f>
        <v/>
      </c>
      <c r="N80" s="58" t="str">
        <f>IF(C80="","",VLOOKUP(C80,'登録データ（女）'!$A$3:$L$402,11))</f>
        <v/>
      </c>
      <c r="O80" s="58" t="str">
        <f t="shared" si="0"/>
        <v/>
      </c>
    </row>
    <row r="81" spans="1:15" ht="35.25" customHeight="1">
      <c r="B81" s="16">
        <v>5</v>
      </c>
      <c r="C81" s="17"/>
      <c r="D81" s="250" t="str">
        <f>IF(C81="","",VLOOKUP(C81,'登録データ（女）'!$A$3:$W$2000,2,FALSE))</f>
        <v/>
      </c>
      <c r="E81" s="250"/>
      <c r="F81" s="345" t="str">
        <f>IF(C81="","",VLOOKUP(C81,'登録データ（女）'!$A$3:$W$2000,3,FALSE))</f>
        <v/>
      </c>
      <c r="G81" s="345"/>
      <c r="H81" s="76" t="str">
        <f>IF(C81="","",VLOOKUP(C81,'登録データ（女）'!$A$3:$W$2000,7,FALSE))</f>
        <v/>
      </c>
      <c r="I81" s="170"/>
      <c r="M81" s="58" t="str">
        <f>IF(C81="","",VLOOKUP(C81,'登録データ（女）'!$A$3:$L$402,8))</f>
        <v/>
      </c>
      <c r="N81" s="58" t="str">
        <f>IF(C81="","",VLOOKUP(C81,'登録データ（女）'!$A$3:$L$402,11))</f>
        <v/>
      </c>
      <c r="O81" s="58" t="str">
        <f t="shared" ref="O81:O125" si="1">CONCATENATE(M81,N81)</f>
        <v/>
      </c>
    </row>
    <row r="82" spans="1:15" ht="35.25" customHeight="1">
      <c r="B82" s="16">
        <v>6</v>
      </c>
      <c r="C82" s="17" t="s">
        <v>195</v>
      </c>
      <c r="D82" s="250" t="str">
        <f>IF(C82="","",VLOOKUP(C82,'登録データ（女）'!$A$3:$W$2000,2,FALSE))</f>
        <v/>
      </c>
      <c r="E82" s="250"/>
      <c r="F82" s="345" t="str">
        <f>IF(C82="","",VLOOKUP(C82,'登録データ（女）'!$A$3:$W$2000,3,FALSE))</f>
        <v/>
      </c>
      <c r="G82" s="345"/>
      <c r="H82" s="76" t="str">
        <f>IF(C82="","",VLOOKUP(C82,'登録データ（女）'!$A$3:$W$2000,7,FALSE))</f>
        <v/>
      </c>
      <c r="I82" s="170"/>
      <c r="M82" s="58" t="str">
        <f>IF(C82="","",VLOOKUP(C82,'登録データ（女）'!$A$3:$L$402,8))</f>
        <v/>
      </c>
      <c r="N82" s="58" t="str">
        <f>IF(C82="","",VLOOKUP(C82,'登録データ（女）'!$A$3:$L$402,11))</f>
        <v/>
      </c>
      <c r="O82" s="58" t="str">
        <f t="shared" si="1"/>
        <v/>
      </c>
    </row>
    <row r="83" spans="1:15">
      <c r="B83" s="315" t="s">
        <v>129</v>
      </c>
      <c r="C83" s="316"/>
      <c r="D83" s="316"/>
      <c r="E83" s="316"/>
      <c r="F83" s="316"/>
      <c r="G83" s="316"/>
      <c r="H83" s="316"/>
      <c r="I83" s="317"/>
      <c r="M83" s="58"/>
      <c r="N83" s="58"/>
      <c r="O83" s="58" t="str">
        <f t="shared" si="1"/>
        <v/>
      </c>
    </row>
    <row r="84" spans="1:15">
      <c r="B84" s="318"/>
      <c r="C84" s="319"/>
      <c r="D84" s="319"/>
      <c r="E84" s="319"/>
      <c r="F84" s="319"/>
      <c r="G84" s="319"/>
      <c r="H84" s="319"/>
      <c r="I84" s="320"/>
      <c r="M84" s="58"/>
      <c r="N84" s="58"/>
      <c r="O84" s="58" t="str">
        <f t="shared" si="1"/>
        <v/>
      </c>
    </row>
    <row r="85" spans="1:15" ht="19.5" thickBot="1">
      <c r="B85" s="321"/>
      <c r="C85" s="322"/>
      <c r="D85" s="322"/>
      <c r="E85" s="322"/>
      <c r="F85" s="322"/>
      <c r="G85" s="322"/>
      <c r="H85" s="322"/>
      <c r="I85" s="323"/>
      <c r="M85" s="58"/>
      <c r="N85" s="58"/>
      <c r="O85" s="58" t="str">
        <f t="shared" si="1"/>
        <v/>
      </c>
    </row>
    <row r="86" spans="1:15">
      <c r="M86" s="58"/>
      <c r="N86" s="58"/>
      <c r="O86" s="58" t="str">
        <f t="shared" si="1"/>
        <v/>
      </c>
    </row>
    <row r="87" spans="1:15">
      <c r="A87" s="446" t="s">
        <v>7356</v>
      </c>
      <c r="B87" s="446"/>
      <c r="C87" s="446"/>
      <c r="D87" s="446"/>
      <c r="E87" s="446"/>
      <c r="F87" s="446"/>
      <c r="G87" s="446"/>
      <c r="H87" s="446"/>
      <c r="I87" s="446"/>
      <c r="J87" s="446"/>
      <c r="M87" s="58"/>
      <c r="N87" s="58"/>
      <c r="O87" s="58" t="str">
        <f t="shared" si="1"/>
        <v/>
      </c>
    </row>
    <row r="88" spans="1:15">
      <c r="A88" s="446"/>
      <c r="B88" s="446"/>
      <c r="C88" s="446"/>
      <c r="D88" s="446"/>
      <c r="E88" s="446"/>
      <c r="F88" s="446"/>
      <c r="G88" s="446"/>
      <c r="H88" s="446"/>
      <c r="I88" s="446"/>
      <c r="J88" s="446"/>
      <c r="M88" s="58"/>
      <c r="N88" s="58"/>
      <c r="O88" s="58" t="str">
        <f t="shared" si="1"/>
        <v/>
      </c>
    </row>
    <row r="89" spans="1:15">
      <c r="A89" s="446"/>
      <c r="B89" s="446"/>
      <c r="C89" s="446"/>
      <c r="D89" s="446"/>
      <c r="E89" s="446"/>
      <c r="F89" s="446"/>
      <c r="G89" s="446"/>
      <c r="H89" s="446"/>
      <c r="I89" s="446"/>
      <c r="J89" s="446"/>
      <c r="M89" s="58"/>
      <c r="N89" s="58"/>
      <c r="O89" s="58" t="str">
        <f t="shared" si="1"/>
        <v/>
      </c>
    </row>
    <row r="90" spans="1:15" ht="33.75" customHeight="1" thickBot="1">
      <c r="M90" s="58"/>
      <c r="N90" s="58"/>
      <c r="O90" s="58" t="str">
        <f t="shared" si="1"/>
        <v/>
      </c>
    </row>
    <row r="91" spans="1:15" ht="33.75" customHeight="1">
      <c r="B91" s="447" t="s">
        <v>7361</v>
      </c>
      <c r="C91" s="448"/>
      <c r="D91" s="448"/>
      <c r="E91" s="448"/>
      <c r="F91" s="448"/>
      <c r="G91" s="448"/>
      <c r="H91" s="448"/>
      <c r="I91" s="449"/>
      <c r="M91" s="58"/>
      <c r="N91" s="58"/>
      <c r="O91" s="58" t="str">
        <f t="shared" si="1"/>
        <v/>
      </c>
    </row>
    <row r="92" spans="1:15" ht="33.75" customHeight="1" thickBot="1">
      <c r="B92" s="450"/>
      <c r="C92" s="451"/>
      <c r="D92" s="451"/>
      <c r="E92" s="451"/>
      <c r="F92" s="451"/>
      <c r="G92" s="451"/>
      <c r="H92" s="451"/>
      <c r="I92" s="452"/>
      <c r="M92" s="58"/>
      <c r="N92" s="58"/>
      <c r="O92" s="58" t="str">
        <f t="shared" si="1"/>
        <v/>
      </c>
    </row>
    <row r="93" spans="1:15" ht="33.75" customHeight="1">
      <c r="B93" s="381" t="s">
        <v>84</v>
      </c>
      <c r="C93" s="345"/>
      <c r="D93" s="207" t="str">
        <f>IF(基本情報登録!D8="","",基本情報登録!D8)</f>
        <v/>
      </c>
      <c r="E93" s="207"/>
      <c r="F93" s="207"/>
      <c r="G93" s="207"/>
      <c r="H93" s="207"/>
      <c r="I93" s="382"/>
      <c r="M93" s="58"/>
      <c r="N93" s="58"/>
      <c r="O93" s="58" t="str">
        <f t="shared" si="1"/>
        <v/>
      </c>
    </row>
    <row r="94" spans="1:15" ht="25.5" thickBot="1">
      <c r="B94" s="370" t="s">
        <v>0</v>
      </c>
      <c r="C94" s="371"/>
      <c r="D94" s="383" t="str">
        <f>IF(基本情報登録!D10="","",基本情報登録!D10&amp;"B")</f>
        <v/>
      </c>
      <c r="E94" s="383"/>
      <c r="F94" s="383"/>
      <c r="G94" s="383"/>
      <c r="H94" s="383"/>
      <c r="I94" s="384"/>
      <c r="M94" s="58"/>
      <c r="N94" s="58"/>
      <c r="O94" s="58" t="str">
        <f t="shared" si="1"/>
        <v/>
      </c>
    </row>
    <row r="95" spans="1:15">
      <c r="B95" s="293" t="s">
        <v>87</v>
      </c>
      <c r="C95" s="295"/>
      <c r="D95" s="365"/>
      <c r="E95" s="365"/>
      <c r="F95" s="365"/>
      <c r="G95" s="365"/>
      <c r="H95" s="365"/>
      <c r="I95" s="366"/>
      <c r="M95" s="58"/>
      <c r="N95" s="58"/>
      <c r="O95" s="58" t="str">
        <f t="shared" si="1"/>
        <v/>
      </c>
    </row>
    <row r="96" spans="1:15" ht="37.5" customHeight="1">
      <c r="B96" s="367" t="s">
        <v>89</v>
      </c>
      <c r="C96" s="250"/>
      <c r="D96" s="368"/>
      <c r="E96" s="368"/>
      <c r="F96" s="368"/>
      <c r="G96" s="368"/>
      <c r="H96" s="368"/>
      <c r="I96" s="369"/>
      <c r="M96" s="58"/>
      <c r="N96" s="58"/>
      <c r="O96" s="58" t="str">
        <f t="shared" si="1"/>
        <v/>
      </c>
    </row>
    <row r="97" spans="2:15" ht="37.5" customHeight="1" thickBot="1">
      <c r="B97" s="370" t="s">
        <v>130</v>
      </c>
      <c r="C97" s="371"/>
      <c r="D97" s="372"/>
      <c r="E97" s="373"/>
      <c r="F97" s="373"/>
      <c r="G97" s="373"/>
      <c r="H97" s="373"/>
      <c r="I97" s="374"/>
      <c r="M97" s="58"/>
      <c r="N97" s="58"/>
      <c r="O97" s="58" t="str">
        <f t="shared" si="1"/>
        <v/>
      </c>
    </row>
    <row r="98" spans="2:15" ht="37.5" customHeight="1">
      <c r="B98" s="341" t="s">
        <v>126</v>
      </c>
      <c r="C98" s="342"/>
      <c r="D98" s="342"/>
      <c r="E98" s="342"/>
      <c r="F98" s="342"/>
      <c r="G98" s="342"/>
      <c r="H98" s="342"/>
      <c r="I98" s="343"/>
      <c r="M98" s="58"/>
      <c r="N98" s="58"/>
      <c r="O98" s="58" t="str">
        <f t="shared" si="1"/>
        <v/>
      </c>
    </row>
    <row r="99" spans="2:15" ht="37.5" customHeight="1" thickBot="1">
      <c r="B99" s="14" t="s">
        <v>81</v>
      </c>
      <c r="C99" s="77" t="s">
        <v>82</v>
      </c>
      <c r="D99" s="344" t="s">
        <v>127</v>
      </c>
      <c r="E99" s="344"/>
      <c r="F99" s="344" t="s">
        <v>84</v>
      </c>
      <c r="G99" s="344"/>
      <c r="H99" s="77" t="s">
        <v>99</v>
      </c>
      <c r="I99" s="75" t="s">
        <v>128</v>
      </c>
      <c r="M99" s="58"/>
      <c r="N99" s="58"/>
      <c r="O99" s="58" t="str">
        <f t="shared" si="1"/>
        <v/>
      </c>
    </row>
    <row r="100" spans="2:15" ht="35.25" customHeight="1" thickTop="1">
      <c r="B100" s="15">
        <v>1</v>
      </c>
      <c r="C100" s="17"/>
      <c r="D100" s="250" t="str">
        <f>IF(C100="","",VLOOKUP(C100,'登録データ（女）'!$A$3:$W$2000,2,FALSE))</f>
        <v/>
      </c>
      <c r="E100" s="250"/>
      <c r="F100" s="345" t="str">
        <f>IF(C100="","",VLOOKUP(C100,'登録データ（女）'!$A$3:$W$2000,3,FALSE))</f>
        <v/>
      </c>
      <c r="G100" s="345"/>
      <c r="H100" s="76" t="str">
        <f>IF(C100="","",VLOOKUP(C100,'登録データ（女）'!$A$3:$W$2000,7,FALSE))</f>
        <v/>
      </c>
      <c r="I100" s="170"/>
      <c r="M100" s="58" t="str">
        <f>IF(C100="","",VLOOKUP(C100,'登録データ（女）'!$A$3:$L$402,8))</f>
        <v/>
      </c>
      <c r="N100" s="58" t="str">
        <f>IF(C100="","",VLOOKUP(C100,'登録データ（女）'!$A$3:$L$402,11))</f>
        <v/>
      </c>
      <c r="O100" s="58" t="str">
        <f t="shared" si="1"/>
        <v/>
      </c>
    </row>
    <row r="101" spans="2:15" ht="35.25" customHeight="1">
      <c r="B101" s="16">
        <v>2</v>
      </c>
      <c r="C101" s="17"/>
      <c r="D101" s="250" t="str">
        <f>IF(C101="","",VLOOKUP(C101,'登録データ（女）'!$A$3:$W$2000,2,FALSE))</f>
        <v/>
      </c>
      <c r="E101" s="250"/>
      <c r="F101" s="345" t="str">
        <f>IF(C101="","",VLOOKUP(C101,'登録データ（女）'!$A$3:$W$2000,3,FALSE))</f>
        <v/>
      </c>
      <c r="G101" s="345"/>
      <c r="H101" s="76" t="str">
        <f>IF(C101="","",VLOOKUP(C101,'登録データ（女）'!$A$3:$W$2000,7,FALSE))</f>
        <v/>
      </c>
      <c r="I101" s="170"/>
      <c r="M101" s="58" t="str">
        <f>IF(C101="","",VLOOKUP(C101,'登録データ（女）'!$A$3:$L$402,8))</f>
        <v/>
      </c>
      <c r="N101" s="58" t="str">
        <f>IF(C101="","",VLOOKUP(C101,'登録データ（女）'!$A$3:$L$402,11))</f>
        <v/>
      </c>
      <c r="O101" s="58" t="str">
        <f t="shared" si="1"/>
        <v/>
      </c>
    </row>
    <row r="102" spans="2:15" ht="35.25" customHeight="1">
      <c r="B102" s="16">
        <v>3</v>
      </c>
      <c r="C102" s="17"/>
      <c r="D102" s="250" t="str">
        <f>IF(C102="","",VLOOKUP(C102,'登録データ（女）'!$A$3:$W$2000,2,FALSE))</f>
        <v/>
      </c>
      <c r="E102" s="250"/>
      <c r="F102" s="345" t="str">
        <f>IF(C102="","",VLOOKUP(C102,'登録データ（女）'!$A$3:$W$2000,3,FALSE))</f>
        <v/>
      </c>
      <c r="G102" s="345"/>
      <c r="H102" s="76" t="str">
        <f>IF(C102="","",VLOOKUP(C102,'登録データ（女）'!$A$3:$W$2000,7,FALSE))</f>
        <v/>
      </c>
      <c r="I102" s="170"/>
      <c r="M102" s="58" t="str">
        <f>IF(C102="","",VLOOKUP(C102,'登録データ（女）'!$A$3:$L$402,8))</f>
        <v/>
      </c>
      <c r="N102" s="58" t="str">
        <f>IF(C102="","",VLOOKUP(C102,'登録データ（女）'!$A$3:$L$402,11))</f>
        <v/>
      </c>
      <c r="O102" s="58" t="str">
        <f t="shared" si="1"/>
        <v/>
      </c>
    </row>
    <row r="103" spans="2:15" ht="35.25" customHeight="1">
      <c r="B103" s="16">
        <v>4</v>
      </c>
      <c r="C103" s="17"/>
      <c r="D103" s="250" t="str">
        <f>IF(C103="","",VLOOKUP(C103,'登録データ（女）'!$A$3:$W$2000,2,FALSE))</f>
        <v/>
      </c>
      <c r="E103" s="250"/>
      <c r="F103" s="345" t="str">
        <f>IF(C103="","",VLOOKUP(C103,'登録データ（女）'!$A$3:$W$2000,3,FALSE))</f>
        <v/>
      </c>
      <c r="G103" s="345"/>
      <c r="H103" s="76" t="str">
        <f>IF(C103="","",VLOOKUP(C103,'登録データ（女）'!$A$3:$W$2000,7,FALSE))</f>
        <v/>
      </c>
      <c r="I103" s="170"/>
      <c r="M103" s="58" t="str">
        <f>IF(C103="","",VLOOKUP(C103,'登録データ（女）'!$A$3:$L$402,8))</f>
        <v/>
      </c>
      <c r="N103" s="58" t="str">
        <f>IF(C103="","",VLOOKUP(C103,'登録データ（女）'!$A$3:$L$402,11))</f>
        <v/>
      </c>
      <c r="O103" s="58" t="str">
        <f t="shared" si="1"/>
        <v/>
      </c>
    </row>
    <row r="104" spans="2:15" ht="35.25" customHeight="1">
      <c r="B104" s="16">
        <v>5</v>
      </c>
      <c r="C104" s="17"/>
      <c r="D104" s="250" t="str">
        <f>IF(C104="","",VLOOKUP(C104,'登録データ（女）'!$A$3:$W$2000,2,FALSE))</f>
        <v/>
      </c>
      <c r="E104" s="250"/>
      <c r="F104" s="345" t="str">
        <f>IF(C104="","",VLOOKUP(C104,'登録データ（女）'!$A$3:$W$2000,3,FALSE))</f>
        <v/>
      </c>
      <c r="G104" s="345"/>
      <c r="H104" s="76" t="str">
        <f>IF(C104="","",VLOOKUP(C104,'登録データ（女）'!$A$3:$W$2000,7,FALSE))</f>
        <v/>
      </c>
      <c r="I104" s="170"/>
      <c r="M104" s="58" t="str">
        <f>IF(C104="","",VLOOKUP(C104,'登録データ（女）'!$A$3:$L$402,8))</f>
        <v/>
      </c>
      <c r="N104" s="58" t="str">
        <f>IF(C104="","",VLOOKUP(C104,'登録データ（女）'!$A$3:$L$402,11))</f>
        <v/>
      </c>
      <c r="O104" s="58" t="str">
        <f t="shared" si="1"/>
        <v/>
      </c>
    </row>
    <row r="105" spans="2:15" ht="35.25" customHeight="1">
      <c r="B105" s="16">
        <v>6</v>
      </c>
      <c r="C105" s="17" t="s">
        <v>195</v>
      </c>
      <c r="D105" s="250" t="str">
        <f>IF(C105="","",VLOOKUP(C105,'登録データ（女）'!$A$3:$W$2000,2,FALSE))</f>
        <v/>
      </c>
      <c r="E105" s="250"/>
      <c r="F105" s="345" t="str">
        <f>IF(C105="","",VLOOKUP(C105,'登録データ（女）'!$A$3:$W$2000,3,FALSE))</f>
        <v/>
      </c>
      <c r="G105" s="345"/>
      <c r="H105" s="76" t="str">
        <f>IF(C105="","",VLOOKUP(C105,'登録データ（女）'!$A$3:$W$2000,7,FALSE))</f>
        <v/>
      </c>
      <c r="I105" s="170"/>
      <c r="M105" s="58" t="str">
        <f>IF(C105="","",VLOOKUP(C105,'登録データ（女）'!$A$3:$L$402,8))</f>
        <v/>
      </c>
      <c r="N105" s="58" t="str">
        <f>IF(C105="","",VLOOKUP(C105,'登録データ（女）'!$A$3:$L$402,11))</f>
        <v/>
      </c>
      <c r="O105" s="58" t="str">
        <f t="shared" si="1"/>
        <v/>
      </c>
    </row>
    <row r="106" spans="2:15">
      <c r="B106" s="315" t="s">
        <v>129</v>
      </c>
      <c r="C106" s="316"/>
      <c r="D106" s="316"/>
      <c r="E106" s="316"/>
      <c r="F106" s="316"/>
      <c r="G106" s="316"/>
      <c r="H106" s="316"/>
      <c r="I106" s="317"/>
      <c r="M106" s="58"/>
      <c r="N106" s="58"/>
      <c r="O106" s="58" t="str">
        <f t="shared" si="1"/>
        <v/>
      </c>
    </row>
    <row r="107" spans="2:15">
      <c r="B107" s="318"/>
      <c r="C107" s="319"/>
      <c r="D107" s="319"/>
      <c r="E107" s="319"/>
      <c r="F107" s="319"/>
      <c r="G107" s="319"/>
      <c r="H107" s="319"/>
      <c r="I107" s="320"/>
      <c r="M107" s="58"/>
      <c r="N107" s="58"/>
      <c r="O107" s="58" t="str">
        <f t="shared" si="1"/>
        <v/>
      </c>
    </row>
    <row r="108" spans="2:15" ht="19.5" thickBot="1">
      <c r="B108" s="321"/>
      <c r="C108" s="322"/>
      <c r="D108" s="322"/>
      <c r="E108" s="322"/>
      <c r="F108" s="322"/>
      <c r="G108" s="322"/>
      <c r="H108" s="322"/>
      <c r="I108" s="323"/>
      <c r="M108" s="58"/>
      <c r="N108" s="58"/>
      <c r="O108" s="58" t="str">
        <f t="shared" si="1"/>
        <v/>
      </c>
    </row>
    <row r="109" spans="2:15">
      <c r="M109" s="58"/>
      <c r="N109" s="58"/>
      <c r="O109" s="58" t="str">
        <f t="shared" si="1"/>
        <v/>
      </c>
    </row>
    <row r="110" spans="2:15" ht="33.75" customHeight="1" thickBot="1">
      <c r="B110" s="172"/>
      <c r="C110" s="172"/>
      <c r="D110" s="172"/>
      <c r="E110" s="172"/>
      <c r="F110" s="172"/>
      <c r="G110" s="172"/>
      <c r="H110" s="172"/>
      <c r="I110" s="172"/>
      <c r="M110" s="58"/>
      <c r="N110" s="58"/>
      <c r="O110" s="58" t="str">
        <f t="shared" si="1"/>
        <v/>
      </c>
    </row>
    <row r="111" spans="2:15" ht="33.75" customHeight="1">
      <c r="B111" s="453" t="s">
        <v>7362</v>
      </c>
      <c r="C111" s="454"/>
      <c r="D111" s="454"/>
      <c r="E111" s="454"/>
      <c r="F111" s="454"/>
      <c r="G111" s="454"/>
      <c r="H111" s="454"/>
      <c r="I111" s="455"/>
      <c r="M111" s="58"/>
      <c r="N111" s="58"/>
      <c r="O111" s="58" t="str">
        <f t="shared" si="1"/>
        <v/>
      </c>
    </row>
    <row r="112" spans="2:15" ht="33.75" customHeight="1" thickBot="1">
      <c r="B112" s="450"/>
      <c r="C112" s="451"/>
      <c r="D112" s="451"/>
      <c r="E112" s="451"/>
      <c r="F112" s="451"/>
      <c r="G112" s="451"/>
      <c r="H112" s="451"/>
      <c r="I112" s="452"/>
      <c r="M112" s="58"/>
      <c r="N112" s="58"/>
      <c r="O112" s="58" t="str">
        <f t="shared" si="1"/>
        <v/>
      </c>
    </row>
    <row r="113" spans="2:15" ht="33.75" customHeight="1">
      <c r="B113" s="381" t="s">
        <v>84</v>
      </c>
      <c r="C113" s="345"/>
      <c r="D113" s="207" t="str">
        <f>IF(基本情報登録!D8="","",基本情報登録!D8)</f>
        <v/>
      </c>
      <c r="E113" s="207"/>
      <c r="F113" s="207"/>
      <c r="G113" s="207"/>
      <c r="H113" s="207"/>
      <c r="I113" s="382"/>
      <c r="M113" s="58"/>
      <c r="N113" s="58"/>
      <c r="O113" s="58" t="str">
        <f t="shared" si="1"/>
        <v/>
      </c>
    </row>
    <row r="114" spans="2:15" ht="25.5" thickBot="1">
      <c r="B114" s="370" t="s">
        <v>0</v>
      </c>
      <c r="C114" s="371"/>
      <c r="D114" s="383" t="str">
        <f>IF(基本情報登録!D10="","",基本情報登録!D10&amp;"C")</f>
        <v/>
      </c>
      <c r="E114" s="383"/>
      <c r="F114" s="383"/>
      <c r="G114" s="383"/>
      <c r="H114" s="383"/>
      <c r="I114" s="384"/>
      <c r="M114" s="58"/>
      <c r="N114" s="58"/>
      <c r="O114" s="58" t="str">
        <f t="shared" si="1"/>
        <v/>
      </c>
    </row>
    <row r="115" spans="2:15">
      <c r="B115" s="293" t="s">
        <v>87</v>
      </c>
      <c r="C115" s="295"/>
      <c r="D115" s="365"/>
      <c r="E115" s="365"/>
      <c r="F115" s="365"/>
      <c r="G115" s="365"/>
      <c r="H115" s="365"/>
      <c r="I115" s="366"/>
      <c r="M115" s="58"/>
      <c r="N115" s="58"/>
      <c r="O115" s="58" t="str">
        <f t="shared" si="1"/>
        <v/>
      </c>
    </row>
    <row r="116" spans="2:15" ht="37.5" customHeight="1">
      <c r="B116" s="367" t="s">
        <v>89</v>
      </c>
      <c r="C116" s="250"/>
      <c r="D116" s="368"/>
      <c r="E116" s="368"/>
      <c r="F116" s="368"/>
      <c r="G116" s="368"/>
      <c r="H116" s="368"/>
      <c r="I116" s="369"/>
      <c r="M116" s="58"/>
      <c r="N116" s="58"/>
      <c r="O116" s="58" t="str">
        <f t="shared" si="1"/>
        <v/>
      </c>
    </row>
    <row r="117" spans="2:15" ht="37.5" customHeight="1" thickBot="1">
      <c r="B117" s="370" t="s">
        <v>130</v>
      </c>
      <c r="C117" s="371"/>
      <c r="D117" s="372"/>
      <c r="E117" s="373"/>
      <c r="F117" s="373"/>
      <c r="G117" s="373"/>
      <c r="H117" s="373"/>
      <c r="I117" s="374"/>
      <c r="M117" s="58"/>
      <c r="N117" s="58"/>
      <c r="O117" s="58" t="str">
        <f t="shared" si="1"/>
        <v/>
      </c>
    </row>
    <row r="118" spans="2:15" ht="37.5" customHeight="1">
      <c r="B118" s="341" t="s">
        <v>126</v>
      </c>
      <c r="C118" s="342"/>
      <c r="D118" s="342"/>
      <c r="E118" s="342"/>
      <c r="F118" s="342"/>
      <c r="G118" s="342"/>
      <c r="H118" s="342"/>
      <c r="I118" s="343"/>
      <c r="M118" s="58"/>
      <c r="N118" s="58"/>
      <c r="O118" s="58" t="str">
        <f t="shared" si="1"/>
        <v/>
      </c>
    </row>
    <row r="119" spans="2:15" ht="37.5" customHeight="1" thickBot="1">
      <c r="B119" s="14" t="s">
        <v>81</v>
      </c>
      <c r="C119" s="77" t="s">
        <v>82</v>
      </c>
      <c r="D119" s="344" t="s">
        <v>127</v>
      </c>
      <c r="E119" s="344"/>
      <c r="F119" s="344" t="s">
        <v>84</v>
      </c>
      <c r="G119" s="344"/>
      <c r="H119" s="77" t="s">
        <v>99</v>
      </c>
      <c r="I119" s="75" t="s">
        <v>128</v>
      </c>
      <c r="M119" s="58"/>
      <c r="N119" s="58"/>
      <c r="O119" s="58" t="str">
        <f t="shared" si="1"/>
        <v/>
      </c>
    </row>
    <row r="120" spans="2:15" ht="35.25" customHeight="1" thickTop="1">
      <c r="B120" s="15">
        <v>1</v>
      </c>
      <c r="C120" s="17"/>
      <c r="D120" s="250" t="str">
        <f>IF(C120="","",VLOOKUP(C120,'登録データ（女）'!$A$3:$W$2000,2,FALSE))</f>
        <v/>
      </c>
      <c r="E120" s="250"/>
      <c r="F120" s="345" t="str">
        <f>IF(C120="","",VLOOKUP(C120,'登録データ（女）'!$A$3:$W$2000,3,FALSE))</f>
        <v/>
      </c>
      <c r="G120" s="345"/>
      <c r="H120" s="76" t="str">
        <f>IF(C120="","",VLOOKUP(C120,'登録データ（女）'!$A$3:$W$2000,7,FALSE))</f>
        <v/>
      </c>
      <c r="I120" s="170"/>
      <c r="M120" s="58" t="str">
        <f>IF(C120="","",VLOOKUP(C120,'登録データ（女）'!$A$3:$L$402,8))</f>
        <v/>
      </c>
      <c r="N120" s="58" t="str">
        <f>IF(C120="","",VLOOKUP(C120,'登録データ（女）'!$A$3:$L$402,11))</f>
        <v/>
      </c>
      <c r="O120" s="58" t="str">
        <f t="shared" si="1"/>
        <v/>
      </c>
    </row>
    <row r="121" spans="2:15" ht="35.25" customHeight="1">
      <c r="B121" s="16">
        <v>2</v>
      </c>
      <c r="C121" s="17"/>
      <c r="D121" s="250" t="str">
        <f>IF(C121="","",VLOOKUP(C121,'登録データ（女）'!$A$3:$W$2000,2,FALSE))</f>
        <v/>
      </c>
      <c r="E121" s="250"/>
      <c r="F121" s="345" t="str">
        <f>IF(C121="","",VLOOKUP(C121,'登録データ（女）'!$A$3:$W$2000,3,FALSE))</f>
        <v/>
      </c>
      <c r="G121" s="345"/>
      <c r="H121" s="76" t="str">
        <f>IF(C121="","",VLOOKUP(C121,'登録データ（女）'!$A$3:$W$2000,7,FALSE))</f>
        <v/>
      </c>
      <c r="I121" s="170"/>
      <c r="M121" s="58" t="str">
        <f>IF(C121="","",VLOOKUP(C121,'登録データ（女）'!$A$3:$L$402,8))</f>
        <v/>
      </c>
      <c r="N121" s="58" t="str">
        <f>IF(C121="","",VLOOKUP(C121,'登録データ（女）'!$A$3:$L$402,11))</f>
        <v/>
      </c>
      <c r="O121" s="58" t="str">
        <f t="shared" si="1"/>
        <v/>
      </c>
    </row>
    <row r="122" spans="2:15" ht="35.25" customHeight="1">
      <c r="B122" s="16">
        <v>3</v>
      </c>
      <c r="C122" s="17"/>
      <c r="D122" s="250" t="str">
        <f>IF(C122="","",VLOOKUP(C122,'登録データ（女）'!$A$3:$W$2000,2,FALSE))</f>
        <v/>
      </c>
      <c r="E122" s="250"/>
      <c r="F122" s="345" t="str">
        <f>IF(C122="","",VLOOKUP(C122,'登録データ（女）'!$A$3:$W$2000,3,FALSE))</f>
        <v/>
      </c>
      <c r="G122" s="345"/>
      <c r="H122" s="76" t="str">
        <f>IF(C122="","",VLOOKUP(C122,'登録データ（女）'!$A$3:$W$2000,7,FALSE))</f>
        <v/>
      </c>
      <c r="I122" s="170"/>
      <c r="M122" s="58" t="str">
        <f>IF(C122="","",VLOOKUP(C122,'登録データ（女）'!$A$3:$L$402,8))</f>
        <v/>
      </c>
      <c r="N122" s="58" t="str">
        <f>IF(C122="","",VLOOKUP(C122,'登録データ（女）'!$A$3:$L$402,11))</f>
        <v/>
      </c>
      <c r="O122" s="58" t="str">
        <f t="shared" si="1"/>
        <v/>
      </c>
    </row>
    <row r="123" spans="2:15" ht="35.25" customHeight="1">
      <c r="B123" s="16">
        <v>4</v>
      </c>
      <c r="C123" s="17"/>
      <c r="D123" s="250" t="str">
        <f>IF(C123="","",VLOOKUP(C123,'登録データ（女）'!$A$3:$W$2000,2,FALSE))</f>
        <v/>
      </c>
      <c r="E123" s="250"/>
      <c r="F123" s="345" t="str">
        <f>IF(C123="","",VLOOKUP(C123,'登録データ（女）'!$A$3:$W$2000,3,FALSE))</f>
        <v/>
      </c>
      <c r="G123" s="345"/>
      <c r="H123" s="76" t="str">
        <f>IF(C123="","",VLOOKUP(C123,'登録データ（女）'!$A$3:$W$2000,7,FALSE))</f>
        <v/>
      </c>
      <c r="I123" s="170"/>
      <c r="M123" s="58" t="str">
        <f>IF(C123="","",VLOOKUP(C123,'登録データ（女）'!$A$3:$L$402,8))</f>
        <v/>
      </c>
      <c r="N123" s="58" t="str">
        <f>IF(C123="","",VLOOKUP(C123,'登録データ（女）'!$A$3:$L$402,11))</f>
        <v/>
      </c>
      <c r="O123" s="58" t="str">
        <f t="shared" si="1"/>
        <v/>
      </c>
    </row>
    <row r="124" spans="2:15" ht="35.25" customHeight="1">
      <c r="B124" s="16">
        <v>5</v>
      </c>
      <c r="C124" s="17"/>
      <c r="D124" s="250" t="str">
        <f>IF(C124="","",VLOOKUP(C124,'登録データ（女）'!$A$3:$W$2000,2,FALSE))</f>
        <v/>
      </c>
      <c r="E124" s="250"/>
      <c r="F124" s="345" t="str">
        <f>IF(C124="","",VLOOKUP(C124,'登録データ（女）'!$A$3:$W$2000,3,FALSE))</f>
        <v/>
      </c>
      <c r="G124" s="345"/>
      <c r="H124" s="76" t="str">
        <f>IF(C124="","",VLOOKUP(C124,'登録データ（女）'!$A$3:$W$2000,7,FALSE))</f>
        <v/>
      </c>
      <c r="I124" s="170"/>
      <c r="M124" s="58" t="str">
        <f>IF(C124="","",VLOOKUP(C124,'登録データ（女）'!$A$3:$L$402,8))</f>
        <v/>
      </c>
      <c r="N124" s="58" t="str">
        <f>IF(C124="","",VLOOKUP(C124,'登録データ（女）'!$A$3:$L$402,11))</f>
        <v/>
      </c>
      <c r="O124" s="58" t="str">
        <f t="shared" si="1"/>
        <v/>
      </c>
    </row>
    <row r="125" spans="2:15" ht="35.25" customHeight="1">
      <c r="B125" s="16">
        <v>6</v>
      </c>
      <c r="C125" s="17" t="s">
        <v>195</v>
      </c>
      <c r="D125" s="250" t="str">
        <f>IF(C125="","",VLOOKUP(C125,'登録データ（女）'!$A$3:$W$2000,2,FALSE))</f>
        <v/>
      </c>
      <c r="E125" s="250"/>
      <c r="F125" s="345" t="str">
        <f>IF(C125="","",VLOOKUP(C125,'登録データ（女）'!$A$3:$W$2000,3,FALSE))</f>
        <v/>
      </c>
      <c r="G125" s="345"/>
      <c r="H125" s="76" t="str">
        <f>IF(C125="","",VLOOKUP(C125,'登録データ（女）'!$A$3:$W$2000,7,FALSE))</f>
        <v/>
      </c>
      <c r="I125" s="170"/>
      <c r="M125" s="58" t="str">
        <f>IF(C125="","",VLOOKUP(C125,'登録データ（女）'!$A$3:$L$402,8))</f>
        <v/>
      </c>
      <c r="N125" s="58" t="str">
        <f>IF(C125="","",VLOOKUP(C125,'登録データ（女）'!$A$3:$L$402,11))</f>
        <v/>
      </c>
      <c r="O125" s="58" t="str">
        <f t="shared" si="1"/>
        <v/>
      </c>
    </row>
    <row r="126" spans="2:15">
      <c r="B126" s="315" t="s">
        <v>129</v>
      </c>
      <c r="C126" s="316"/>
      <c r="D126" s="316"/>
      <c r="E126" s="316"/>
      <c r="F126" s="316"/>
      <c r="G126" s="316"/>
      <c r="H126" s="316"/>
      <c r="I126" s="317"/>
    </row>
    <row r="127" spans="2:15">
      <c r="B127" s="318"/>
      <c r="C127" s="319"/>
      <c r="D127" s="319"/>
      <c r="E127" s="319"/>
      <c r="F127" s="319"/>
      <c r="G127" s="319"/>
      <c r="H127" s="319"/>
      <c r="I127" s="320"/>
    </row>
    <row r="128" spans="2:15" ht="19.5" thickBot="1">
      <c r="B128" s="321"/>
      <c r="C128" s="322"/>
      <c r="D128" s="322"/>
      <c r="E128" s="322"/>
      <c r="F128" s="322"/>
      <c r="G128" s="322"/>
      <c r="H128" s="322"/>
      <c r="I128" s="323"/>
    </row>
  </sheetData>
  <sheetProtection algorithmName="SHA-512" hashValue="Wo4ILrXK9JBPQQbr/6tZw3ceWpA28O1+5FLGXPgqPnWVTs/xhm8L4KdGT99QS8yCzuxGiW94anHpDiuik9i7Bw==" saltValue="nDUJqLkAUx4F994+8cmj9g==" spinCount="100000" sheet="1" objects="1" scenarios="1"/>
  <mergeCells count="165">
    <mergeCell ref="B22:I24"/>
    <mergeCell ref="B13:C13"/>
    <mergeCell ref="D13:I13"/>
    <mergeCell ref="B14:I14"/>
    <mergeCell ref="D15:E15"/>
    <mergeCell ref="F15:G15"/>
    <mergeCell ref="D16:E16"/>
    <mergeCell ref="F16:G16"/>
    <mergeCell ref="D17:E17"/>
    <mergeCell ref="F17:G17"/>
    <mergeCell ref="B7:I8"/>
    <mergeCell ref="B9:C9"/>
    <mergeCell ref="D9:I9"/>
    <mergeCell ref="B10:C10"/>
    <mergeCell ref="D10:I10"/>
    <mergeCell ref="B11:C11"/>
    <mergeCell ref="D11:I11"/>
    <mergeCell ref="B12:C12"/>
    <mergeCell ref="D12:I12"/>
    <mergeCell ref="D124:E124"/>
    <mergeCell ref="F124:G124"/>
    <mergeCell ref="D125:E125"/>
    <mergeCell ref="F125:G125"/>
    <mergeCell ref="B126:I128"/>
    <mergeCell ref="D121:E121"/>
    <mergeCell ref="F121:G121"/>
    <mergeCell ref="D122:E122"/>
    <mergeCell ref="F122:G122"/>
    <mergeCell ref="D123:E123"/>
    <mergeCell ref="F123:G123"/>
    <mergeCell ref="B118:I118"/>
    <mergeCell ref="D119:E119"/>
    <mergeCell ref="F119:G119"/>
    <mergeCell ref="D120:E120"/>
    <mergeCell ref="F120:G120"/>
    <mergeCell ref="B115:C115"/>
    <mergeCell ref="D115:I115"/>
    <mergeCell ref="B116:C116"/>
    <mergeCell ref="D116:I116"/>
    <mergeCell ref="B117:C117"/>
    <mergeCell ref="D117:I117"/>
    <mergeCell ref="B111:I112"/>
    <mergeCell ref="B113:C113"/>
    <mergeCell ref="D113:I113"/>
    <mergeCell ref="B114:C114"/>
    <mergeCell ref="D114:I114"/>
    <mergeCell ref="D62:E62"/>
    <mergeCell ref="F62:G62"/>
    <mergeCell ref="D63:E63"/>
    <mergeCell ref="F63:G63"/>
    <mergeCell ref="B64:I66"/>
    <mergeCell ref="A87:J89"/>
    <mergeCell ref="D82:E82"/>
    <mergeCell ref="F82:G82"/>
    <mergeCell ref="B83:I85"/>
    <mergeCell ref="B74:C74"/>
    <mergeCell ref="D74:I74"/>
    <mergeCell ref="B70:C70"/>
    <mergeCell ref="D70:I70"/>
    <mergeCell ref="B71:C71"/>
    <mergeCell ref="D71:I71"/>
    <mergeCell ref="D104:E104"/>
    <mergeCell ref="F104:G104"/>
    <mergeCell ref="D105:E105"/>
    <mergeCell ref="F105:G105"/>
    <mergeCell ref="D51:I51"/>
    <mergeCell ref="B52:C52"/>
    <mergeCell ref="D52:I52"/>
    <mergeCell ref="D59:E59"/>
    <mergeCell ref="F59:G59"/>
    <mergeCell ref="D60:E60"/>
    <mergeCell ref="F60:G60"/>
    <mergeCell ref="B55:C55"/>
    <mergeCell ref="D55:I55"/>
    <mergeCell ref="B56:I56"/>
    <mergeCell ref="D57:E57"/>
    <mergeCell ref="F57:G57"/>
    <mergeCell ref="D58:E58"/>
    <mergeCell ref="F58:G58"/>
    <mergeCell ref="B54:C54"/>
    <mergeCell ref="D54:I54"/>
    <mergeCell ref="D81:E81"/>
    <mergeCell ref="F81:G81"/>
    <mergeCell ref="D78:E78"/>
    <mergeCell ref="F78:G78"/>
    <mergeCell ref="D79:E79"/>
    <mergeCell ref="F79:G79"/>
    <mergeCell ref="D80:E80"/>
    <mergeCell ref="F80:G80"/>
    <mergeCell ref="B75:I75"/>
    <mergeCell ref="D76:E76"/>
    <mergeCell ref="F76:G76"/>
    <mergeCell ref="D77:E77"/>
    <mergeCell ref="F77:G77"/>
    <mergeCell ref="B73:C73"/>
    <mergeCell ref="D73:I73"/>
    <mergeCell ref="F37:G37"/>
    <mergeCell ref="D38:E38"/>
    <mergeCell ref="F38:G38"/>
    <mergeCell ref="B33:I33"/>
    <mergeCell ref="D34:E34"/>
    <mergeCell ref="F34:G34"/>
    <mergeCell ref="D35:E35"/>
    <mergeCell ref="F35:G35"/>
    <mergeCell ref="B68:I69"/>
    <mergeCell ref="A44:J46"/>
    <mergeCell ref="D36:E36"/>
    <mergeCell ref="F36:G36"/>
    <mergeCell ref="D37:E37"/>
    <mergeCell ref="D39:E39"/>
    <mergeCell ref="F39:G39"/>
    <mergeCell ref="D40:E40"/>
    <mergeCell ref="F40:G40"/>
    <mergeCell ref="B41:I43"/>
    <mergeCell ref="B53:C53"/>
    <mergeCell ref="D53:I53"/>
    <mergeCell ref="B49:I50"/>
    <mergeCell ref="B51:C51"/>
    <mergeCell ref="B95:C95"/>
    <mergeCell ref="D95:I95"/>
    <mergeCell ref="B96:C96"/>
    <mergeCell ref="D96:I96"/>
    <mergeCell ref="B97:C97"/>
    <mergeCell ref="D97:I97"/>
    <mergeCell ref="B91:I92"/>
    <mergeCell ref="B93:C93"/>
    <mergeCell ref="D93:I93"/>
    <mergeCell ref="B94:C94"/>
    <mergeCell ref="D94:I94"/>
    <mergeCell ref="B106:I108"/>
    <mergeCell ref="D101:E101"/>
    <mergeCell ref="F101:G101"/>
    <mergeCell ref="D102:E102"/>
    <mergeCell ref="F102:G102"/>
    <mergeCell ref="D103:E103"/>
    <mergeCell ref="F103:G103"/>
    <mergeCell ref="B98:I98"/>
    <mergeCell ref="D99:E99"/>
    <mergeCell ref="F99:G99"/>
    <mergeCell ref="D100:E100"/>
    <mergeCell ref="F100:G100"/>
    <mergeCell ref="D61:E61"/>
    <mergeCell ref="F61:G61"/>
    <mergeCell ref="B72:C72"/>
    <mergeCell ref="A1:J3"/>
    <mergeCell ref="B32:C32"/>
    <mergeCell ref="D32:I32"/>
    <mergeCell ref="B26:I27"/>
    <mergeCell ref="B28:C28"/>
    <mergeCell ref="D28:I28"/>
    <mergeCell ref="B29:C29"/>
    <mergeCell ref="D29:I29"/>
    <mergeCell ref="B30:C30"/>
    <mergeCell ref="D30:I30"/>
    <mergeCell ref="B31:C31"/>
    <mergeCell ref="D31:I31"/>
    <mergeCell ref="D18:E18"/>
    <mergeCell ref="F18:G18"/>
    <mergeCell ref="D19:E19"/>
    <mergeCell ref="F19:G19"/>
    <mergeCell ref="D20:E20"/>
    <mergeCell ref="F20:G20"/>
    <mergeCell ref="D21:E21"/>
    <mergeCell ref="F21:G21"/>
    <mergeCell ref="D72:I72"/>
  </mergeCells>
  <phoneticPr fontId="1"/>
  <pageMargins left="0.7" right="0.7" top="0.75" bottom="0.75" header="0.3" footer="0.3"/>
  <pageSetup paperSize="9" scale="5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Control 4">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01" r:id="rId5" name="Control 5">
              <controlPr defaultSize="0" print="0" uiObject="1" autoLine="0" autoPict="0">
                <anchor moveWithCells="1" sizeWithCells="1">
                  <from>
                    <xdr:col>34</xdr:col>
                    <xdr:colOff>0</xdr:colOff>
                    <xdr:row>20</xdr:row>
                    <xdr:rowOff>0</xdr:rowOff>
                  </from>
                  <to>
                    <xdr:col>35</xdr:col>
                    <xdr:colOff>200025</xdr:colOff>
                    <xdr:row>21</xdr:row>
                    <xdr:rowOff>0</xdr:rowOff>
                  </to>
                </anchor>
              </controlPr>
            </control>
          </mc:Choice>
        </mc:AlternateContent>
        <mc:AlternateContent xmlns:mc="http://schemas.openxmlformats.org/markup-compatibility/2006">
          <mc:Choice Requires="x14">
            <control shapeId="4102" r:id="rId6" name="Control 6">
              <controlPr defaultSize="0" print="0" uiObject="1" autoLine="0" autoPict="0">
                <anchor moveWithCells="1" sizeWithCells="1">
                  <from>
                    <xdr:col>34</xdr:col>
                    <xdr:colOff>0</xdr:colOff>
                    <xdr:row>21</xdr:row>
                    <xdr:rowOff>0</xdr:rowOff>
                  </from>
                  <to>
                    <xdr:col>35</xdr:col>
                    <xdr:colOff>200025</xdr:colOff>
                    <xdr:row>22</xdr:row>
                    <xdr:rowOff>0</xdr:rowOff>
                  </to>
                </anchor>
              </controlPr>
            </control>
          </mc:Choice>
        </mc:AlternateContent>
        <mc:AlternateContent xmlns:mc="http://schemas.openxmlformats.org/markup-compatibility/2006">
          <mc:Choice Requires="x14">
            <control shapeId="4103" r:id="rId7" name="Control 7">
              <controlPr defaultSize="0" print="0" uiObject="1" autoLine="0" autoPict="0">
                <anchor moveWithCells="1" sizeWithCells="1">
                  <from>
                    <xdr:col>34</xdr:col>
                    <xdr:colOff>0</xdr:colOff>
                    <xdr:row>22</xdr:row>
                    <xdr:rowOff>0</xdr:rowOff>
                  </from>
                  <to>
                    <xdr:col>35</xdr:col>
                    <xdr:colOff>200025</xdr:colOff>
                    <xdr:row>23</xdr:row>
                    <xdr:rowOff>0</xdr:rowOff>
                  </to>
                </anchor>
              </controlPr>
            </control>
          </mc:Choice>
        </mc:AlternateContent>
        <mc:AlternateContent xmlns:mc="http://schemas.openxmlformats.org/markup-compatibility/2006">
          <mc:Choice Requires="x14">
            <control shapeId="4104" r:id="rId8" name="Control 8">
              <controlPr defaultSize="0" print="0" uiObject="1" autoLine="0" autoPict="0">
                <anchor moveWithCells="1" sizeWithCells="1">
                  <from>
                    <xdr:col>34</xdr:col>
                    <xdr:colOff>0</xdr:colOff>
                    <xdr:row>23</xdr:row>
                    <xdr:rowOff>0</xdr:rowOff>
                  </from>
                  <to>
                    <xdr:col>35</xdr:col>
                    <xdr:colOff>200025</xdr:colOff>
                    <xdr:row>24</xdr:row>
                    <xdr:rowOff>0</xdr:rowOff>
                  </to>
                </anchor>
              </controlPr>
            </control>
          </mc:Choice>
        </mc:AlternateContent>
        <mc:AlternateContent xmlns:mc="http://schemas.openxmlformats.org/markup-compatibility/2006">
          <mc:Choice Requires="x14">
            <control shapeId="4105" r:id="rId9" name="Control 9">
              <controlPr defaultSize="0" print="0" uiObject="1" autoLine="0" autoPict="0">
                <anchor moveWithCells="1" sizeWithCells="1">
                  <from>
                    <xdr:col>34</xdr:col>
                    <xdr:colOff>0</xdr:colOff>
                    <xdr:row>24</xdr:row>
                    <xdr:rowOff>0</xdr:rowOff>
                  </from>
                  <to>
                    <xdr:col>35</xdr:col>
                    <xdr:colOff>200025</xdr:colOff>
                    <xdr:row>25</xdr:row>
                    <xdr:rowOff>0</xdr:rowOff>
                  </to>
                </anchor>
              </controlPr>
            </control>
          </mc:Choice>
        </mc:AlternateContent>
        <mc:AlternateContent xmlns:mc="http://schemas.openxmlformats.org/markup-compatibility/2006">
          <mc:Choice Requires="x14">
            <control shapeId="4108" r:id="rId10" name="Control 12">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09" r:id="rId11" name="Control 13">
              <controlPr defaultSize="0" print="0" uiObject="1" autoLine="0" autoPict="0">
                <anchor moveWithCells="1" sizeWithCells="1">
                  <from>
                    <xdr:col>34</xdr:col>
                    <xdr:colOff>0</xdr:colOff>
                    <xdr:row>24</xdr:row>
                    <xdr:rowOff>0</xdr:rowOff>
                  </from>
                  <to>
                    <xdr:col>35</xdr:col>
                    <xdr:colOff>200025</xdr:colOff>
                    <xdr:row>25</xdr:row>
                    <xdr:rowOff>0</xdr:rowOff>
                  </to>
                </anchor>
              </controlPr>
            </control>
          </mc:Choice>
        </mc:AlternateContent>
        <mc:AlternateContent xmlns:mc="http://schemas.openxmlformats.org/markup-compatibility/2006">
          <mc:Choice Requires="x14">
            <control shapeId="4117" r:id="rId12" name="Control 21">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18" r:id="rId13" name="Control 22">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19" r:id="rId14" name="Control 23">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20" r:id="rId15" name="Control 24">
              <controlPr defaultSize="0" print="0" uiObject="1" autoLine="0" autoPict="0">
                <anchor moveWithCells="1" sizeWithCells="1">
                  <from>
                    <xdr:col>34</xdr:col>
                    <xdr:colOff>0</xdr:colOff>
                    <xdr:row>20</xdr:row>
                    <xdr:rowOff>0</xdr:rowOff>
                  </from>
                  <to>
                    <xdr:col>35</xdr:col>
                    <xdr:colOff>200025</xdr:colOff>
                    <xdr:row>21</xdr:row>
                    <xdr:rowOff>0</xdr:rowOff>
                  </to>
                </anchor>
              </controlPr>
            </control>
          </mc:Choice>
        </mc:AlternateContent>
        <mc:AlternateContent xmlns:mc="http://schemas.openxmlformats.org/markup-compatibility/2006">
          <mc:Choice Requires="x14">
            <control shapeId="4121" r:id="rId16" name="Control 25">
              <controlPr defaultSize="0" print="0" uiObject="1" autoLine="0" autoPict="0">
                <anchor moveWithCells="1" sizeWithCells="1">
                  <from>
                    <xdr:col>34</xdr:col>
                    <xdr:colOff>0</xdr:colOff>
                    <xdr:row>21</xdr:row>
                    <xdr:rowOff>0</xdr:rowOff>
                  </from>
                  <to>
                    <xdr:col>35</xdr:col>
                    <xdr:colOff>200025</xdr:colOff>
                    <xdr:row>22</xdr:row>
                    <xdr:rowOff>0</xdr:rowOff>
                  </to>
                </anchor>
              </controlPr>
            </control>
          </mc:Choice>
        </mc:AlternateContent>
        <mc:AlternateContent xmlns:mc="http://schemas.openxmlformats.org/markup-compatibility/2006">
          <mc:Choice Requires="x14">
            <control shapeId="4122" r:id="rId17" name="Control 26">
              <controlPr defaultSize="0" print="0" uiObject="1" autoLine="0" autoPict="0">
                <anchor moveWithCells="1" sizeWithCells="1">
                  <from>
                    <xdr:col>34</xdr:col>
                    <xdr:colOff>0</xdr:colOff>
                    <xdr:row>22</xdr:row>
                    <xdr:rowOff>0</xdr:rowOff>
                  </from>
                  <to>
                    <xdr:col>35</xdr:col>
                    <xdr:colOff>200025</xdr:colOff>
                    <xdr:row>23</xdr:row>
                    <xdr:rowOff>0</xdr:rowOff>
                  </to>
                </anchor>
              </controlPr>
            </control>
          </mc:Choice>
        </mc:AlternateContent>
        <mc:AlternateContent xmlns:mc="http://schemas.openxmlformats.org/markup-compatibility/2006">
          <mc:Choice Requires="x14">
            <control shapeId="4123" r:id="rId18" name="Control 27">
              <controlPr defaultSize="0" print="0" uiObject="1" autoLine="0" autoPict="0">
                <anchor moveWithCells="1" sizeWithCells="1">
                  <from>
                    <xdr:col>34</xdr:col>
                    <xdr:colOff>0</xdr:colOff>
                    <xdr:row>23</xdr:row>
                    <xdr:rowOff>0</xdr:rowOff>
                  </from>
                  <to>
                    <xdr:col>35</xdr:col>
                    <xdr:colOff>200025</xdr:colOff>
                    <xdr:row>24</xdr:row>
                    <xdr:rowOff>0</xdr:rowOff>
                  </to>
                </anchor>
              </controlPr>
            </control>
          </mc:Choice>
        </mc:AlternateContent>
        <mc:AlternateContent xmlns:mc="http://schemas.openxmlformats.org/markup-compatibility/2006">
          <mc:Choice Requires="x14">
            <control shapeId="4124" r:id="rId19" name="Control 28">
              <controlPr defaultSize="0" print="0" uiObject="1" autoLine="0" autoPict="0">
                <anchor moveWithCells="1" sizeWithCells="1">
                  <from>
                    <xdr:col>34</xdr:col>
                    <xdr:colOff>0</xdr:colOff>
                    <xdr:row>24</xdr:row>
                    <xdr:rowOff>0</xdr:rowOff>
                  </from>
                  <to>
                    <xdr:col>35</xdr:col>
                    <xdr:colOff>200025</xdr:colOff>
                    <xdr:row>25</xdr:row>
                    <xdr:rowOff>0</xdr:rowOff>
                  </to>
                </anchor>
              </controlPr>
            </control>
          </mc:Choice>
        </mc:AlternateContent>
        <mc:AlternateContent xmlns:mc="http://schemas.openxmlformats.org/markup-compatibility/2006">
          <mc:Choice Requires="x14">
            <control shapeId="4125" r:id="rId20" name="Control 29">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26" r:id="rId21" name="Control 30">
              <controlPr defaultSize="0" print="0" uiObject="1" autoLine="0" autoPict="0">
                <anchor moveWithCells="1" sizeWithCells="1">
                  <from>
                    <xdr:col>34</xdr:col>
                    <xdr:colOff>0</xdr:colOff>
                    <xdr:row>24</xdr:row>
                    <xdr:rowOff>0</xdr:rowOff>
                  </from>
                  <to>
                    <xdr:col>35</xdr:col>
                    <xdr:colOff>200025</xdr:colOff>
                    <xdr:row>25</xdr:row>
                    <xdr:rowOff>0</xdr:rowOff>
                  </to>
                </anchor>
              </controlPr>
            </control>
          </mc:Choice>
        </mc:AlternateContent>
        <mc:AlternateContent xmlns:mc="http://schemas.openxmlformats.org/markup-compatibility/2006">
          <mc:Choice Requires="x14">
            <control shapeId="4127" r:id="rId22" name="Control 31">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28" r:id="rId23" name="Control 32">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31" r:id="rId24" name="Control 35">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32" r:id="rId25" name="Control 36">
              <controlPr defaultSize="0" print="0" uiObject="1" autoLine="0" autoPict="0">
                <anchor moveWithCells="1" sizeWithCells="1">
                  <from>
                    <xdr:col>34</xdr:col>
                    <xdr:colOff>0</xdr:colOff>
                    <xdr:row>20</xdr:row>
                    <xdr:rowOff>0</xdr:rowOff>
                  </from>
                  <to>
                    <xdr:col>35</xdr:col>
                    <xdr:colOff>200025</xdr:colOff>
                    <xdr:row>21</xdr:row>
                    <xdr:rowOff>0</xdr:rowOff>
                  </to>
                </anchor>
              </controlPr>
            </control>
          </mc:Choice>
        </mc:AlternateContent>
        <mc:AlternateContent xmlns:mc="http://schemas.openxmlformats.org/markup-compatibility/2006">
          <mc:Choice Requires="x14">
            <control shapeId="4133" r:id="rId26" name="Control 37">
              <controlPr defaultSize="0" print="0" uiObject="1" autoLine="0" autoPict="0">
                <anchor moveWithCells="1" sizeWithCells="1">
                  <from>
                    <xdr:col>34</xdr:col>
                    <xdr:colOff>0</xdr:colOff>
                    <xdr:row>21</xdr:row>
                    <xdr:rowOff>0</xdr:rowOff>
                  </from>
                  <to>
                    <xdr:col>35</xdr:col>
                    <xdr:colOff>200025</xdr:colOff>
                    <xdr:row>22</xdr:row>
                    <xdr:rowOff>0</xdr:rowOff>
                  </to>
                </anchor>
              </controlPr>
            </control>
          </mc:Choice>
        </mc:AlternateContent>
        <mc:AlternateContent xmlns:mc="http://schemas.openxmlformats.org/markup-compatibility/2006">
          <mc:Choice Requires="x14">
            <control shapeId="4134" r:id="rId27" name="Control 38">
              <controlPr defaultSize="0" print="0" uiObject="1" autoLine="0" autoPict="0">
                <anchor moveWithCells="1" sizeWithCells="1">
                  <from>
                    <xdr:col>34</xdr:col>
                    <xdr:colOff>0</xdr:colOff>
                    <xdr:row>22</xdr:row>
                    <xdr:rowOff>0</xdr:rowOff>
                  </from>
                  <to>
                    <xdr:col>35</xdr:col>
                    <xdr:colOff>200025</xdr:colOff>
                    <xdr:row>23</xdr:row>
                    <xdr:rowOff>0</xdr:rowOff>
                  </to>
                </anchor>
              </controlPr>
            </control>
          </mc:Choice>
        </mc:AlternateContent>
        <mc:AlternateContent xmlns:mc="http://schemas.openxmlformats.org/markup-compatibility/2006">
          <mc:Choice Requires="x14">
            <control shapeId="4135" r:id="rId28" name="Control 39">
              <controlPr defaultSize="0" print="0" uiObject="1" autoLine="0" autoPict="0">
                <anchor moveWithCells="1" sizeWithCells="1">
                  <from>
                    <xdr:col>34</xdr:col>
                    <xdr:colOff>0</xdr:colOff>
                    <xdr:row>23</xdr:row>
                    <xdr:rowOff>0</xdr:rowOff>
                  </from>
                  <to>
                    <xdr:col>35</xdr:col>
                    <xdr:colOff>200025</xdr:colOff>
                    <xdr:row>24</xdr:row>
                    <xdr:rowOff>0</xdr:rowOff>
                  </to>
                </anchor>
              </controlPr>
            </control>
          </mc:Choice>
        </mc:AlternateContent>
        <mc:AlternateContent xmlns:mc="http://schemas.openxmlformats.org/markup-compatibility/2006">
          <mc:Choice Requires="x14">
            <control shapeId="4136" r:id="rId29" name="Control 40">
              <controlPr defaultSize="0" print="0" uiObject="1" autoLine="0" autoPict="0">
                <anchor moveWithCells="1" sizeWithCells="1">
                  <from>
                    <xdr:col>34</xdr:col>
                    <xdr:colOff>0</xdr:colOff>
                    <xdr:row>24</xdr:row>
                    <xdr:rowOff>0</xdr:rowOff>
                  </from>
                  <to>
                    <xdr:col>35</xdr:col>
                    <xdr:colOff>200025</xdr:colOff>
                    <xdr:row>25</xdr:row>
                    <xdr:rowOff>0</xdr:rowOff>
                  </to>
                </anchor>
              </controlPr>
            </control>
          </mc:Choice>
        </mc:AlternateContent>
        <mc:AlternateContent xmlns:mc="http://schemas.openxmlformats.org/markup-compatibility/2006">
          <mc:Choice Requires="x14">
            <control shapeId="4137" r:id="rId30" name="Control 41">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38" r:id="rId31" name="Control 42">
              <controlPr defaultSize="0" print="0" uiObject="1" autoLine="0" autoPict="0">
                <anchor moveWithCells="1" sizeWithCells="1">
                  <from>
                    <xdr:col>34</xdr:col>
                    <xdr:colOff>0</xdr:colOff>
                    <xdr:row>24</xdr:row>
                    <xdr:rowOff>0</xdr:rowOff>
                  </from>
                  <to>
                    <xdr:col>35</xdr:col>
                    <xdr:colOff>200025</xdr:colOff>
                    <xdr:row>25</xdr:row>
                    <xdr:rowOff>0</xdr:rowOff>
                  </to>
                </anchor>
              </controlPr>
            </control>
          </mc:Choice>
        </mc:AlternateContent>
        <mc:AlternateContent xmlns:mc="http://schemas.openxmlformats.org/markup-compatibility/2006">
          <mc:Choice Requires="x14">
            <control shapeId="4139" r:id="rId32" name="Control 43">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40" r:id="rId33" name="Control 44">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41" r:id="rId34" name="Control 45">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42" r:id="rId35" name="Control 46">
              <controlPr defaultSize="0" print="0" uiObject="1" autoLine="0" autoPict="0">
                <anchor moveWithCells="1" sizeWithCells="1">
                  <from>
                    <xdr:col>34</xdr:col>
                    <xdr:colOff>0</xdr:colOff>
                    <xdr:row>20</xdr:row>
                    <xdr:rowOff>0</xdr:rowOff>
                  </from>
                  <to>
                    <xdr:col>35</xdr:col>
                    <xdr:colOff>200025</xdr:colOff>
                    <xdr:row>21</xdr:row>
                    <xdr:rowOff>0</xdr:rowOff>
                  </to>
                </anchor>
              </controlPr>
            </control>
          </mc:Choice>
        </mc:AlternateContent>
        <mc:AlternateContent xmlns:mc="http://schemas.openxmlformats.org/markup-compatibility/2006">
          <mc:Choice Requires="x14">
            <control shapeId="4143" r:id="rId36" name="Control 47">
              <controlPr defaultSize="0" print="0" uiObject="1" autoLine="0" autoPict="0">
                <anchor moveWithCells="1" sizeWithCells="1">
                  <from>
                    <xdr:col>34</xdr:col>
                    <xdr:colOff>0</xdr:colOff>
                    <xdr:row>21</xdr:row>
                    <xdr:rowOff>0</xdr:rowOff>
                  </from>
                  <to>
                    <xdr:col>35</xdr:col>
                    <xdr:colOff>200025</xdr:colOff>
                    <xdr:row>22</xdr:row>
                    <xdr:rowOff>0</xdr:rowOff>
                  </to>
                </anchor>
              </controlPr>
            </control>
          </mc:Choice>
        </mc:AlternateContent>
        <mc:AlternateContent xmlns:mc="http://schemas.openxmlformats.org/markup-compatibility/2006">
          <mc:Choice Requires="x14">
            <control shapeId="4144" r:id="rId37" name="Control 48">
              <controlPr defaultSize="0" print="0" uiObject="1" autoLine="0" autoPict="0">
                <anchor moveWithCells="1" sizeWithCells="1">
                  <from>
                    <xdr:col>34</xdr:col>
                    <xdr:colOff>0</xdr:colOff>
                    <xdr:row>22</xdr:row>
                    <xdr:rowOff>0</xdr:rowOff>
                  </from>
                  <to>
                    <xdr:col>35</xdr:col>
                    <xdr:colOff>200025</xdr:colOff>
                    <xdr:row>23</xdr:row>
                    <xdr:rowOff>0</xdr:rowOff>
                  </to>
                </anchor>
              </controlPr>
            </control>
          </mc:Choice>
        </mc:AlternateContent>
        <mc:AlternateContent xmlns:mc="http://schemas.openxmlformats.org/markup-compatibility/2006">
          <mc:Choice Requires="x14">
            <control shapeId="4145" r:id="rId38" name="Control 49">
              <controlPr defaultSize="0" print="0" uiObject="1" autoLine="0" autoPict="0">
                <anchor moveWithCells="1" sizeWithCells="1">
                  <from>
                    <xdr:col>34</xdr:col>
                    <xdr:colOff>0</xdr:colOff>
                    <xdr:row>23</xdr:row>
                    <xdr:rowOff>0</xdr:rowOff>
                  </from>
                  <to>
                    <xdr:col>35</xdr:col>
                    <xdr:colOff>200025</xdr:colOff>
                    <xdr:row>24</xdr:row>
                    <xdr:rowOff>0</xdr:rowOff>
                  </to>
                </anchor>
              </controlPr>
            </control>
          </mc:Choice>
        </mc:AlternateContent>
        <mc:AlternateContent xmlns:mc="http://schemas.openxmlformats.org/markup-compatibility/2006">
          <mc:Choice Requires="x14">
            <control shapeId="4146" r:id="rId39" name="Control 50">
              <controlPr defaultSize="0" print="0" uiObject="1" autoLine="0" autoPict="0">
                <anchor moveWithCells="1" sizeWithCells="1">
                  <from>
                    <xdr:col>34</xdr:col>
                    <xdr:colOff>0</xdr:colOff>
                    <xdr:row>24</xdr:row>
                    <xdr:rowOff>0</xdr:rowOff>
                  </from>
                  <to>
                    <xdr:col>35</xdr:col>
                    <xdr:colOff>200025</xdr:colOff>
                    <xdr:row>25</xdr:row>
                    <xdr:rowOff>0</xdr:rowOff>
                  </to>
                </anchor>
              </controlPr>
            </control>
          </mc:Choice>
        </mc:AlternateContent>
        <mc:AlternateContent xmlns:mc="http://schemas.openxmlformats.org/markup-compatibility/2006">
          <mc:Choice Requires="x14">
            <control shapeId="4147" r:id="rId40" name="Control 51">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48" r:id="rId41" name="Control 52">
              <controlPr defaultSize="0" print="0" uiObject="1" autoLine="0" autoPict="0">
                <anchor moveWithCells="1" sizeWithCells="1">
                  <from>
                    <xdr:col>34</xdr:col>
                    <xdr:colOff>0</xdr:colOff>
                    <xdr:row>24</xdr:row>
                    <xdr:rowOff>0</xdr:rowOff>
                  </from>
                  <to>
                    <xdr:col>35</xdr:col>
                    <xdr:colOff>200025</xdr:colOff>
                    <xdr:row>25</xdr:row>
                    <xdr:rowOff>0</xdr:rowOff>
                  </to>
                </anchor>
              </controlPr>
            </control>
          </mc:Choice>
        </mc:AlternateContent>
        <mc:AlternateContent xmlns:mc="http://schemas.openxmlformats.org/markup-compatibility/2006">
          <mc:Choice Requires="x14">
            <control shapeId="4149" r:id="rId42" name="Control 53">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50" r:id="rId43" name="Control 54">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56" r:id="rId44" name="Control 60">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57" r:id="rId45" name="Control 61">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58" r:id="rId46" name="Control 62">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59" r:id="rId47" name="Control 63">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60" r:id="rId48" name="Control 64">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61" r:id="rId49" name="Control 65">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62" r:id="rId50" name="Control 66">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63" r:id="rId51" name="Control 67">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64" r:id="rId52" name="Control 68">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65" r:id="rId53" name="Control 69">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66" r:id="rId54" name="Control 70">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67" r:id="rId55" name="Control 71">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68" r:id="rId56" name="Control 72">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69" r:id="rId57" name="Control 73">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70" r:id="rId58" name="Control 74">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mc:AlternateContent xmlns:mc="http://schemas.openxmlformats.org/markup-compatibility/2006">
          <mc:Choice Requires="x14">
            <control shapeId="4171" r:id="rId59" name="Control 75">
              <controlPr defaultSize="0" print="0" uiObject="1" autoLine="0" autoPict="0">
                <anchor moveWithCells="1" sizeWithCells="1">
                  <from>
                    <xdr:col>34</xdr:col>
                    <xdr:colOff>0</xdr:colOff>
                    <xdr:row>19</xdr:row>
                    <xdr:rowOff>0</xdr:rowOff>
                  </from>
                  <to>
                    <xdr:col>35</xdr:col>
                    <xdr:colOff>200025</xdr:colOff>
                    <xdr:row>20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errorTitle="番号確認" error="入力された登録番号は正しくありません" xr:uid="{00000000-0002-0000-0500-000000000000}">
          <x14:formula1>
            <xm:f>'登録データ（男）'!$AM$3:$AM$20</xm:f>
          </x14:formula1>
          <xm:sqref>C101:C105 C78:C82 C121:C125</xm:sqref>
        </x14:dataValidation>
        <x14:dataValidation type="list" allowBlank="1" showInputMessage="1" showErrorMessage="1" xr:uid="{00000000-0002-0000-0500-000001000000}">
          <x14:formula1>
            <xm:f>'登録データ（男）'!$AK$3:$AK$20</xm:f>
          </x14:formula1>
          <xm:sqref>C35:C40 C16:C21 C58:C63 C77 C100 C120</xm:sqref>
        </x14:dataValidation>
        <x14:dataValidation type="list" allowBlank="1" showInputMessage="1" showErrorMessage="1" xr:uid="{00000000-0002-0000-0500-000002000000}">
          <x14:formula1>
            <xm:f>'登録データ（男）'!$BC$2:$BC$50</xm:f>
          </x14:formula1>
          <xm:sqref>I16:I21 I35:I40 I58:I63 I77:I82 I120:I125 I100:I105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3399"/>
  </sheetPr>
  <dimension ref="A1:AA168"/>
  <sheetViews>
    <sheetView view="pageBreakPreview" topLeftCell="A55" zoomScale="75" zoomScaleNormal="75" zoomScaleSheetLayoutView="75" zoomScalePageLayoutView="75" workbookViewId="0">
      <selection activeCell="H36" sqref="H36:I36"/>
    </sheetView>
  </sheetViews>
  <sheetFormatPr defaultColWidth="4.375" defaultRowHeight="18.75"/>
  <cols>
    <col min="1" max="1" width="5.625" style="18" customWidth="1"/>
    <col min="2" max="3" width="5.5" style="18" customWidth="1"/>
    <col min="4" max="5" width="20.5" style="18" customWidth="1"/>
    <col min="6" max="7" width="5.5" style="18" customWidth="1"/>
    <col min="8" max="9" width="20.5" style="18" customWidth="1"/>
    <col min="10" max="10" width="5.625" style="18" customWidth="1"/>
    <col min="11" max="11" width="4.375" style="18" customWidth="1"/>
    <col min="12" max="17" width="4.625" style="18" customWidth="1"/>
    <col min="18" max="16384" width="4.375" style="18"/>
  </cols>
  <sheetData>
    <row r="1" spans="1:13">
      <c r="A1" s="474" t="s">
        <v>4230</v>
      </c>
      <c r="B1" s="474"/>
      <c r="C1" s="474"/>
      <c r="D1" s="474"/>
      <c r="E1" s="474"/>
      <c r="F1" s="474"/>
      <c r="G1" s="474"/>
      <c r="H1" s="474"/>
      <c r="I1" s="474"/>
      <c r="J1" s="474"/>
    </row>
    <row r="2" spans="1:13">
      <c r="A2" s="474"/>
      <c r="B2" s="474"/>
      <c r="C2" s="474"/>
      <c r="D2" s="474"/>
      <c r="E2" s="474"/>
      <c r="F2" s="474"/>
      <c r="G2" s="474"/>
      <c r="H2" s="474"/>
      <c r="I2" s="474"/>
      <c r="J2" s="474"/>
    </row>
    <row r="3" spans="1:13">
      <c r="A3" s="474"/>
      <c r="B3" s="474"/>
      <c r="C3" s="474"/>
      <c r="D3" s="474"/>
      <c r="E3" s="474"/>
      <c r="F3" s="474"/>
      <c r="G3" s="474"/>
      <c r="H3" s="474"/>
      <c r="I3" s="474"/>
      <c r="J3" s="474"/>
    </row>
    <row r="4" spans="1:13">
      <c r="A4" s="19"/>
      <c r="B4" s="19"/>
      <c r="C4" s="19"/>
      <c r="D4" s="19"/>
      <c r="E4" s="19"/>
      <c r="F4" s="19"/>
      <c r="G4" s="19"/>
      <c r="H4" s="19"/>
      <c r="I4" s="19"/>
      <c r="J4" s="19"/>
    </row>
    <row r="5" spans="1:13">
      <c r="A5" s="19"/>
      <c r="B5" s="19"/>
      <c r="C5" s="19"/>
      <c r="D5" s="19"/>
      <c r="E5" s="19"/>
      <c r="F5" s="19"/>
      <c r="G5" s="19"/>
      <c r="H5" s="19"/>
      <c r="I5" s="19"/>
      <c r="J5" s="19"/>
    </row>
    <row r="6" spans="1:13" ht="19.5" thickBot="1">
      <c r="A6" s="19"/>
      <c r="B6" s="19"/>
      <c r="C6" s="19"/>
      <c r="D6" s="19"/>
      <c r="E6" s="19"/>
      <c r="F6" s="19"/>
      <c r="G6" s="19"/>
      <c r="H6" s="19"/>
      <c r="I6" s="19"/>
      <c r="J6" s="19"/>
    </row>
    <row r="7" spans="1:13" ht="19.5" thickBot="1">
      <c r="A7" s="20"/>
      <c r="B7" s="461" t="s">
        <v>4230</v>
      </c>
      <c r="C7" s="462"/>
      <c r="D7" s="462"/>
      <c r="E7" s="462"/>
      <c r="F7" s="462"/>
      <c r="G7" s="462"/>
      <c r="H7" s="462"/>
      <c r="I7" s="463"/>
      <c r="J7" s="20"/>
      <c r="K7" s="21"/>
      <c r="L7" s="21"/>
      <c r="M7" s="21"/>
    </row>
    <row r="8" spans="1:13">
      <c r="A8" s="20"/>
      <c r="B8" s="469" t="s">
        <v>0</v>
      </c>
      <c r="C8" s="470"/>
      <c r="D8" s="389" t="str">
        <f>IF(基本情報登録!D10="","",基本情報登録!D10)</f>
        <v/>
      </c>
      <c r="E8" s="389"/>
      <c r="F8" s="389"/>
      <c r="G8" s="389"/>
      <c r="H8" s="389"/>
      <c r="I8" s="390"/>
      <c r="J8" s="20"/>
      <c r="K8" s="21"/>
      <c r="L8" s="21"/>
      <c r="M8" s="21"/>
    </row>
    <row r="9" spans="1:13" ht="18.75" customHeight="1">
      <c r="A9" s="20"/>
      <c r="B9" s="475" t="s">
        <v>82</v>
      </c>
      <c r="C9" s="476"/>
      <c r="D9" s="393"/>
      <c r="E9" s="393"/>
      <c r="F9" s="393"/>
      <c r="G9" s="393"/>
      <c r="H9" s="393"/>
      <c r="I9" s="394"/>
      <c r="J9" s="24"/>
      <c r="K9" s="25"/>
      <c r="L9" s="25"/>
      <c r="M9" s="25"/>
    </row>
    <row r="10" spans="1:13">
      <c r="A10" s="26"/>
      <c r="B10" s="473" t="s">
        <v>84</v>
      </c>
      <c r="C10" s="464"/>
      <c r="D10" s="396" t="str">
        <f>IF(D9="","",VLOOKUP(D9,'登録データ（女）'!$A$3:$W$2000,3,FALSE))</f>
        <v/>
      </c>
      <c r="E10" s="396"/>
      <c r="F10" s="396"/>
      <c r="G10" s="396"/>
      <c r="H10" s="396"/>
      <c r="I10" s="407"/>
      <c r="J10" s="20"/>
      <c r="K10" s="21"/>
      <c r="L10" s="21"/>
      <c r="M10" s="21"/>
    </row>
    <row r="11" spans="1:13" ht="22.5" customHeight="1">
      <c r="A11" s="26"/>
      <c r="B11" s="473" t="s">
        <v>83</v>
      </c>
      <c r="C11" s="464"/>
      <c r="D11" s="408" t="str">
        <f>IF(D9="","",VLOOKUP(D9,'登録データ（女）'!$A$3:$W$2000,2,FALSE))</f>
        <v/>
      </c>
      <c r="E11" s="408"/>
      <c r="F11" s="408"/>
      <c r="G11" s="408"/>
      <c r="H11" s="408"/>
      <c r="I11" s="409"/>
      <c r="J11" s="20"/>
      <c r="K11" s="21"/>
      <c r="L11" s="21"/>
      <c r="M11" s="21"/>
    </row>
    <row r="12" spans="1:13" ht="18.75" customHeight="1">
      <c r="A12" s="26"/>
      <c r="B12" s="473" t="s">
        <v>99</v>
      </c>
      <c r="C12" s="464"/>
      <c r="D12" s="27" t="str">
        <f>IF(D9="","",VLOOKUP(D9,'登録データ（女）'!$A$3:$W$2000,7,FALSE))</f>
        <v/>
      </c>
      <c r="E12" s="464" t="s">
        <v>128</v>
      </c>
      <c r="F12" s="464"/>
      <c r="G12" s="411"/>
      <c r="H12" s="411"/>
      <c r="I12" s="412"/>
      <c r="J12" s="20"/>
      <c r="K12" s="21"/>
      <c r="L12" s="21"/>
      <c r="M12" s="21"/>
    </row>
    <row r="13" spans="1:13" ht="18.75" customHeight="1">
      <c r="A13" s="26"/>
      <c r="B13" s="473" t="s">
        <v>87</v>
      </c>
      <c r="C13" s="464"/>
      <c r="D13" s="399"/>
      <c r="E13" s="400"/>
      <c r="F13" s="400"/>
      <c r="G13" s="400"/>
      <c r="H13" s="400"/>
      <c r="I13" s="401"/>
      <c r="J13" s="20"/>
      <c r="K13" s="21"/>
      <c r="L13" s="21"/>
      <c r="M13" s="21"/>
    </row>
    <row r="14" spans="1:13">
      <c r="A14" s="26"/>
      <c r="B14" s="473" t="s">
        <v>89</v>
      </c>
      <c r="C14" s="464"/>
      <c r="D14" s="397"/>
      <c r="E14" s="397"/>
      <c r="F14" s="397"/>
      <c r="G14" s="397"/>
      <c r="H14" s="397"/>
      <c r="I14" s="398"/>
      <c r="J14" s="20"/>
      <c r="K14" s="21"/>
      <c r="L14" s="21"/>
      <c r="M14" s="21"/>
    </row>
    <row r="15" spans="1:13" ht="19.5" thickBot="1">
      <c r="A15" s="26"/>
      <c r="B15" s="456" t="s">
        <v>130</v>
      </c>
      <c r="C15" s="457"/>
      <c r="D15" s="404"/>
      <c r="E15" s="405"/>
      <c r="F15" s="405"/>
      <c r="G15" s="405"/>
      <c r="H15" s="405"/>
      <c r="I15" s="406"/>
      <c r="J15" s="20"/>
      <c r="K15" s="21"/>
      <c r="L15" s="21"/>
      <c r="M15" s="21"/>
    </row>
    <row r="16" spans="1:13" ht="19.5" thickBot="1">
      <c r="A16" s="28"/>
      <c r="B16" s="465" t="s">
        <v>160</v>
      </c>
      <c r="C16" s="466"/>
      <c r="D16" s="466"/>
      <c r="E16" s="466"/>
      <c r="F16" s="466"/>
      <c r="G16" s="466"/>
      <c r="H16" s="466"/>
      <c r="I16" s="467"/>
      <c r="J16" s="29"/>
      <c r="K16" s="30"/>
      <c r="L16" s="30"/>
      <c r="M16" s="30"/>
    </row>
    <row r="17" spans="1:27">
      <c r="A17" s="20"/>
      <c r="B17" s="469" t="s">
        <v>119</v>
      </c>
      <c r="C17" s="470"/>
      <c r="D17" s="420"/>
      <c r="E17" s="421"/>
      <c r="F17" s="471" t="s">
        <v>109</v>
      </c>
      <c r="G17" s="472"/>
      <c r="H17" s="424"/>
      <c r="I17" s="425"/>
      <c r="J17" s="31"/>
      <c r="K17" s="30"/>
      <c r="L17" s="30"/>
      <c r="M17" s="30"/>
      <c r="N17" s="32"/>
      <c r="O17" s="30"/>
      <c r="P17" s="30"/>
      <c r="Q17" s="30"/>
      <c r="R17" s="32"/>
      <c r="S17" s="30"/>
      <c r="T17" s="30"/>
      <c r="U17" s="30"/>
      <c r="V17" s="32"/>
      <c r="W17" s="30"/>
      <c r="X17" s="30"/>
      <c r="Y17" s="30"/>
      <c r="Z17" s="32"/>
      <c r="AA17" s="30"/>
    </row>
    <row r="18" spans="1:27">
      <c r="A18" s="20"/>
      <c r="B18" s="473" t="s">
        <v>107</v>
      </c>
      <c r="C18" s="464"/>
      <c r="D18" s="413"/>
      <c r="E18" s="414"/>
      <c r="F18" s="468" t="s">
        <v>114</v>
      </c>
      <c r="G18" s="464"/>
      <c r="H18" s="413"/>
      <c r="I18" s="414"/>
      <c r="J18" s="29"/>
      <c r="K18" s="30"/>
      <c r="L18" s="30"/>
      <c r="M18" s="30"/>
      <c r="N18" s="32"/>
      <c r="O18" s="33"/>
      <c r="P18" s="33"/>
      <c r="Q18" s="33"/>
      <c r="R18" s="32"/>
      <c r="S18" s="33"/>
      <c r="T18" s="33"/>
      <c r="U18" s="33"/>
      <c r="V18" s="32"/>
      <c r="W18" s="33"/>
      <c r="X18" s="33"/>
      <c r="Y18" s="33"/>
      <c r="Z18" s="32"/>
      <c r="AA18" s="33"/>
    </row>
    <row r="19" spans="1:27">
      <c r="A19" s="20"/>
      <c r="B19" s="473" t="s">
        <v>111</v>
      </c>
      <c r="C19" s="464"/>
      <c r="D19" s="413"/>
      <c r="E19" s="414"/>
      <c r="F19" s="468" t="s">
        <v>163</v>
      </c>
      <c r="G19" s="464"/>
      <c r="H19" s="413"/>
      <c r="I19" s="414"/>
      <c r="J19" s="29"/>
      <c r="K19" s="30"/>
      <c r="L19" s="30"/>
      <c r="M19" s="30"/>
      <c r="N19" s="32"/>
      <c r="O19" s="30"/>
      <c r="P19" s="30"/>
      <c r="Q19" s="30"/>
      <c r="R19" s="32"/>
      <c r="S19" s="30"/>
      <c r="T19" s="30"/>
      <c r="U19" s="30"/>
      <c r="V19" s="32"/>
      <c r="W19" s="30"/>
      <c r="X19" s="30"/>
      <c r="Y19" s="30"/>
      <c r="Z19" s="32"/>
      <c r="AA19" s="30"/>
    </row>
    <row r="20" spans="1:27" ht="19.5" thickBot="1">
      <c r="A20" s="20"/>
      <c r="B20" s="456" t="s">
        <v>103</v>
      </c>
      <c r="C20" s="457"/>
      <c r="D20" s="426"/>
      <c r="E20" s="427"/>
      <c r="F20" s="458"/>
      <c r="G20" s="459"/>
      <c r="H20" s="459"/>
      <c r="I20" s="460"/>
      <c r="J20" s="20"/>
      <c r="K20" s="22"/>
      <c r="L20" s="22"/>
      <c r="M20" s="22"/>
    </row>
    <row r="21" spans="1:27">
      <c r="A21" s="20"/>
      <c r="B21" s="35"/>
      <c r="C21" s="35"/>
      <c r="D21" s="36"/>
      <c r="E21" s="36"/>
      <c r="F21" s="37"/>
      <c r="G21" s="37"/>
      <c r="H21" s="37"/>
      <c r="I21" s="37"/>
      <c r="J21" s="20"/>
      <c r="K21" s="22"/>
      <c r="L21" s="22"/>
      <c r="M21" s="22"/>
    </row>
    <row r="22" spans="1:27">
      <c r="A22" s="20"/>
      <c r="B22" s="35"/>
      <c r="C22" s="35"/>
      <c r="D22" s="36"/>
      <c r="E22" s="36"/>
      <c r="F22" s="37"/>
      <c r="G22" s="37"/>
      <c r="H22" s="37"/>
      <c r="I22" s="37"/>
      <c r="J22" s="20"/>
      <c r="K22" s="22"/>
      <c r="L22" s="22"/>
      <c r="M22" s="22"/>
    </row>
    <row r="23" spans="1:27" ht="19.5" thickBot="1">
      <c r="A23" s="19"/>
      <c r="B23" s="19"/>
      <c r="C23" s="19"/>
      <c r="D23" s="19"/>
      <c r="E23" s="19"/>
      <c r="F23" s="19"/>
      <c r="G23" s="19"/>
      <c r="H23" s="19"/>
      <c r="I23" s="19"/>
      <c r="J23" s="19"/>
    </row>
    <row r="24" spans="1:27" ht="19.5" thickBot="1">
      <c r="A24" s="20"/>
      <c r="B24" s="461" t="s">
        <v>4230</v>
      </c>
      <c r="C24" s="462"/>
      <c r="D24" s="462"/>
      <c r="E24" s="462"/>
      <c r="F24" s="462"/>
      <c r="G24" s="462"/>
      <c r="H24" s="462"/>
      <c r="I24" s="463"/>
      <c r="J24" s="20"/>
      <c r="K24" s="21"/>
      <c r="L24" s="21"/>
      <c r="M24" s="21"/>
    </row>
    <row r="25" spans="1:27">
      <c r="A25" s="20"/>
      <c r="B25" s="469" t="s">
        <v>0</v>
      </c>
      <c r="C25" s="470"/>
      <c r="D25" s="389" t="str">
        <f>IF(基本情報登録!D10="","",基本情報登録!D10)</f>
        <v/>
      </c>
      <c r="E25" s="389"/>
      <c r="F25" s="389"/>
      <c r="G25" s="389"/>
      <c r="H25" s="389"/>
      <c r="I25" s="390"/>
      <c r="J25" s="20"/>
      <c r="K25" s="21"/>
      <c r="L25" s="21"/>
      <c r="M25" s="21"/>
    </row>
    <row r="26" spans="1:27" ht="18.75" customHeight="1">
      <c r="A26" s="20"/>
      <c r="B26" s="475" t="s">
        <v>82</v>
      </c>
      <c r="C26" s="476"/>
      <c r="D26" s="393"/>
      <c r="E26" s="393"/>
      <c r="F26" s="393"/>
      <c r="G26" s="393"/>
      <c r="H26" s="393"/>
      <c r="I26" s="394"/>
      <c r="J26" s="24"/>
      <c r="K26" s="25"/>
      <c r="L26" s="25"/>
      <c r="M26" s="25"/>
    </row>
    <row r="27" spans="1:27">
      <c r="A27" s="26"/>
      <c r="B27" s="473" t="s">
        <v>84</v>
      </c>
      <c r="C27" s="464"/>
      <c r="D27" s="396" t="str">
        <f>IF(D26="","",VLOOKUP(D26,'登録データ（女）'!$A$3:$W$2000,3,FALSE))</f>
        <v/>
      </c>
      <c r="E27" s="396"/>
      <c r="F27" s="396"/>
      <c r="G27" s="396"/>
      <c r="H27" s="396"/>
      <c r="I27" s="407"/>
      <c r="J27" s="20"/>
      <c r="K27" s="21"/>
      <c r="L27" s="21"/>
      <c r="M27" s="21"/>
    </row>
    <row r="28" spans="1:27" ht="22.5" customHeight="1">
      <c r="A28" s="26"/>
      <c r="B28" s="473" t="s">
        <v>83</v>
      </c>
      <c r="C28" s="464"/>
      <c r="D28" s="408" t="str">
        <f>IF(D26="","",VLOOKUP(D26,'登録データ（女）'!$A$3:$W$2000,2,FALSE))</f>
        <v/>
      </c>
      <c r="E28" s="408"/>
      <c r="F28" s="408"/>
      <c r="G28" s="408"/>
      <c r="H28" s="408"/>
      <c r="I28" s="409"/>
      <c r="J28" s="20"/>
      <c r="K28" s="21"/>
      <c r="L28" s="21"/>
      <c r="M28" s="21"/>
    </row>
    <row r="29" spans="1:27" ht="18.75" customHeight="1">
      <c r="A29" s="26"/>
      <c r="B29" s="473" t="s">
        <v>99</v>
      </c>
      <c r="C29" s="464"/>
      <c r="D29" s="27" t="str">
        <f>IF(D26="","",VLOOKUP(D26,'登録データ（女）'!$A$3:$W$2000,7,FALSE))</f>
        <v/>
      </c>
      <c r="E29" s="464" t="s">
        <v>128</v>
      </c>
      <c r="F29" s="464"/>
      <c r="G29" s="411"/>
      <c r="H29" s="411"/>
      <c r="I29" s="412"/>
      <c r="J29" s="20"/>
      <c r="K29" s="21"/>
      <c r="L29" s="21"/>
      <c r="M29" s="21"/>
    </row>
    <row r="30" spans="1:27" ht="18.75" customHeight="1">
      <c r="A30" s="26"/>
      <c r="B30" s="473" t="s">
        <v>87</v>
      </c>
      <c r="C30" s="464"/>
      <c r="D30" s="397"/>
      <c r="E30" s="397"/>
      <c r="F30" s="397"/>
      <c r="G30" s="397"/>
      <c r="H30" s="397"/>
      <c r="I30" s="398"/>
      <c r="J30" s="20"/>
      <c r="K30" s="21"/>
      <c r="L30" s="21"/>
      <c r="M30" s="21"/>
    </row>
    <row r="31" spans="1:27">
      <c r="A31" s="26"/>
      <c r="B31" s="473" t="s">
        <v>89</v>
      </c>
      <c r="C31" s="464"/>
      <c r="D31" s="397"/>
      <c r="E31" s="397"/>
      <c r="F31" s="397"/>
      <c r="G31" s="397"/>
      <c r="H31" s="397"/>
      <c r="I31" s="398"/>
      <c r="J31" s="20"/>
      <c r="K31" s="21"/>
      <c r="L31" s="21"/>
      <c r="M31" s="21"/>
    </row>
    <row r="32" spans="1:27" ht="19.5" thickBot="1">
      <c r="A32" s="26"/>
      <c r="B32" s="456" t="s">
        <v>130</v>
      </c>
      <c r="C32" s="457"/>
      <c r="D32" s="404"/>
      <c r="E32" s="405"/>
      <c r="F32" s="405"/>
      <c r="G32" s="405"/>
      <c r="H32" s="405"/>
      <c r="I32" s="406"/>
      <c r="J32" s="20"/>
      <c r="K32" s="21"/>
      <c r="L32" s="21"/>
      <c r="M32" s="21"/>
    </row>
    <row r="33" spans="1:17" ht="19.5" thickBot="1">
      <c r="A33" s="28"/>
      <c r="B33" s="465" t="s">
        <v>160</v>
      </c>
      <c r="C33" s="466"/>
      <c r="D33" s="466"/>
      <c r="E33" s="466"/>
      <c r="F33" s="466"/>
      <c r="G33" s="466"/>
      <c r="H33" s="466"/>
      <c r="I33" s="467"/>
      <c r="J33" s="29"/>
      <c r="K33" s="30"/>
      <c r="L33" s="30"/>
      <c r="M33" s="30"/>
    </row>
    <row r="34" spans="1:17">
      <c r="A34" s="20"/>
      <c r="B34" s="469" t="s">
        <v>119</v>
      </c>
      <c r="C34" s="470"/>
      <c r="D34" s="420"/>
      <c r="E34" s="421"/>
      <c r="F34" s="471" t="s">
        <v>109</v>
      </c>
      <c r="G34" s="472"/>
      <c r="H34" s="424"/>
      <c r="I34" s="425"/>
      <c r="J34" s="31"/>
      <c r="K34" s="30"/>
      <c r="L34" s="30"/>
      <c r="M34" s="30"/>
      <c r="N34" s="32"/>
      <c r="O34" s="30"/>
      <c r="P34" s="30"/>
      <c r="Q34" s="30"/>
    </row>
    <row r="35" spans="1:17">
      <c r="A35" s="20"/>
      <c r="B35" s="473" t="s">
        <v>107</v>
      </c>
      <c r="C35" s="464"/>
      <c r="D35" s="413"/>
      <c r="E35" s="414"/>
      <c r="F35" s="468" t="s">
        <v>114</v>
      </c>
      <c r="G35" s="464"/>
      <c r="H35" s="413"/>
      <c r="I35" s="414"/>
      <c r="J35" s="29"/>
      <c r="K35" s="30"/>
      <c r="L35" s="30"/>
      <c r="M35" s="30"/>
      <c r="N35" s="32"/>
      <c r="O35" s="33"/>
      <c r="P35" s="33"/>
      <c r="Q35" s="33"/>
    </row>
    <row r="36" spans="1:17">
      <c r="A36" s="20"/>
      <c r="B36" s="473" t="s">
        <v>111</v>
      </c>
      <c r="C36" s="464"/>
      <c r="D36" s="413"/>
      <c r="E36" s="414"/>
      <c r="F36" s="468" t="s">
        <v>163</v>
      </c>
      <c r="G36" s="464"/>
      <c r="H36" s="413"/>
      <c r="I36" s="414"/>
      <c r="J36" s="29"/>
      <c r="K36" s="30"/>
      <c r="L36" s="30"/>
      <c r="M36" s="30"/>
      <c r="N36" s="32"/>
      <c r="O36" s="30"/>
      <c r="P36" s="30"/>
      <c r="Q36" s="30"/>
    </row>
    <row r="37" spans="1:17" ht="19.5" thickBot="1">
      <c r="A37" s="20"/>
      <c r="B37" s="456" t="s">
        <v>103</v>
      </c>
      <c r="C37" s="457"/>
      <c r="D37" s="426"/>
      <c r="E37" s="427"/>
      <c r="F37" s="458"/>
      <c r="G37" s="459"/>
      <c r="H37" s="459"/>
      <c r="I37" s="460"/>
      <c r="J37" s="20"/>
      <c r="K37" s="22"/>
      <c r="L37" s="22"/>
      <c r="M37" s="22"/>
      <c r="N37" s="32"/>
      <c r="O37" s="30"/>
      <c r="P37" s="30"/>
      <c r="Q37" s="30"/>
    </row>
    <row r="38" spans="1:17">
      <c r="A38" s="20"/>
      <c r="B38" s="35"/>
      <c r="C38" s="35"/>
      <c r="D38" s="36"/>
      <c r="E38" s="36"/>
      <c r="F38" s="35"/>
      <c r="G38" s="35"/>
      <c r="H38" s="35"/>
      <c r="I38" s="35"/>
      <c r="J38" s="20"/>
      <c r="K38" s="22"/>
      <c r="L38" s="22"/>
      <c r="M38" s="22"/>
      <c r="N38" s="32"/>
      <c r="O38" s="30"/>
      <c r="P38" s="30"/>
      <c r="Q38" s="30"/>
    </row>
    <row r="39" spans="1:17">
      <c r="A39" s="20"/>
      <c r="B39" s="35"/>
      <c r="C39" s="35"/>
      <c r="D39" s="36"/>
      <c r="E39" s="36"/>
      <c r="F39" s="35"/>
      <c r="G39" s="35"/>
      <c r="H39" s="35"/>
      <c r="I39" s="35"/>
      <c r="J39" s="20"/>
      <c r="K39" s="22"/>
      <c r="L39" s="22"/>
      <c r="M39" s="22"/>
      <c r="N39" s="32"/>
      <c r="O39" s="30"/>
      <c r="P39" s="30"/>
      <c r="Q39" s="30"/>
    </row>
    <row r="40" spans="1:17" ht="19.5" thickBot="1">
      <c r="A40" s="19"/>
      <c r="B40" s="19"/>
      <c r="C40" s="19"/>
      <c r="D40" s="19"/>
      <c r="E40" s="19"/>
      <c r="F40" s="19"/>
      <c r="G40" s="19"/>
      <c r="H40" s="19"/>
      <c r="I40" s="19"/>
      <c r="J40" s="19"/>
    </row>
    <row r="41" spans="1:17" ht="19.5" thickBot="1">
      <c r="A41" s="20"/>
      <c r="B41" s="461" t="s">
        <v>4231</v>
      </c>
      <c r="C41" s="462"/>
      <c r="D41" s="462"/>
      <c r="E41" s="462"/>
      <c r="F41" s="462"/>
      <c r="G41" s="462"/>
      <c r="H41" s="462"/>
      <c r="I41" s="463"/>
      <c r="J41" s="20"/>
      <c r="K41" s="21"/>
      <c r="L41" s="21"/>
      <c r="M41" s="21"/>
    </row>
    <row r="42" spans="1:17">
      <c r="A42" s="20"/>
      <c r="B42" s="469" t="s">
        <v>0</v>
      </c>
      <c r="C42" s="470"/>
      <c r="D42" s="389" t="str">
        <f>IF(基本情報登録!D10="","",基本情報登録!D10)</f>
        <v/>
      </c>
      <c r="E42" s="389"/>
      <c r="F42" s="389"/>
      <c r="G42" s="389"/>
      <c r="H42" s="389"/>
      <c r="I42" s="390"/>
      <c r="J42" s="20"/>
      <c r="K42" s="21"/>
      <c r="L42" s="21"/>
      <c r="M42" s="21"/>
    </row>
    <row r="43" spans="1:17" ht="18.75" customHeight="1">
      <c r="A43" s="20"/>
      <c r="B43" s="475" t="s">
        <v>82</v>
      </c>
      <c r="C43" s="476"/>
      <c r="D43" s="393"/>
      <c r="E43" s="393"/>
      <c r="F43" s="393"/>
      <c r="G43" s="393"/>
      <c r="H43" s="393"/>
      <c r="I43" s="394"/>
      <c r="J43" s="24"/>
      <c r="K43" s="25"/>
      <c r="L43" s="25"/>
      <c r="M43" s="25"/>
    </row>
    <row r="44" spans="1:17">
      <c r="A44" s="26"/>
      <c r="B44" s="473" t="s">
        <v>84</v>
      </c>
      <c r="C44" s="464"/>
      <c r="D44" s="396" t="str">
        <f>IF(D43="","",VLOOKUP(D43,'登録データ（女）'!$A$3:$W$2000,3,FALSE))</f>
        <v/>
      </c>
      <c r="E44" s="396"/>
      <c r="F44" s="396"/>
      <c r="G44" s="396"/>
      <c r="H44" s="396"/>
      <c r="I44" s="407"/>
      <c r="J44" s="20"/>
      <c r="K44" s="21"/>
      <c r="L44" s="21"/>
      <c r="M44" s="21"/>
    </row>
    <row r="45" spans="1:17" ht="22.5" customHeight="1">
      <c r="A45" s="26"/>
      <c r="B45" s="473" t="s">
        <v>83</v>
      </c>
      <c r="C45" s="464"/>
      <c r="D45" s="408" t="str">
        <f>IF(D43="","",VLOOKUP(D43,'登録データ（女）'!$A$3:$W$2000,2,FALSE))</f>
        <v/>
      </c>
      <c r="E45" s="408"/>
      <c r="F45" s="408"/>
      <c r="G45" s="408"/>
      <c r="H45" s="408"/>
      <c r="I45" s="409"/>
      <c r="J45" s="20"/>
      <c r="K45" s="21"/>
      <c r="L45" s="21"/>
      <c r="M45" s="21"/>
    </row>
    <row r="46" spans="1:17" ht="18.75" customHeight="1">
      <c r="A46" s="26"/>
      <c r="B46" s="473" t="s">
        <v>99</v>
      </c>
      <c r="C46" s="464"/>
      <c r="D46" s="27" t="str">
        <f>IF(D43="","",VLOOKUP(D43,'登録データ（女）'!$A$3:$W$2000,7,FALSE))</f>
        <v/>
      </c>
      <c r="E46" s="464" t="s">
        <v>128</v>
      </c>
      <c r="F46" s="464"/>
      <c r="G46" s="411"/>
      <c r="H46" s="411"/>
      <c r="I46" s="412"/>
      <c r="J46" s="20"/>
      <c r="K46" s="21"/>
      <c r="L46" s="21"/>
      <c r="M46" s="21"/>
    </row>
    <row r="47" spans="1:17" ht="18.75" customHeight="1">
      <c r="A47" s="26"/>
      <c r="B47" s="473" t="s">
        <v>87</v>
      </c>
      <c r="C47" s="464"/>
      <c r="D47" s="397"/>
      <c r="E47" s="397"/>
      <c r="F47" s="397"/>
      <c r="G47" s="397"/>
      <c r="H47" s="397"/>
      <c r="I47" s="398"/>
      <c r="J47" s="20"/>
      <c r="K47" s="21"/>
      <c r="L47" s="21"/>
      <c r="M47" s="21"/>
    </row>
    <row r="48" spans="1:17">
      <c r="A48" s="26"/>
      <c r="B48" s="473" t="s">
        <v>89</v>
      </c>
      <c r="C48" s="464"/>
      <c r="D48" s="397"/>
      <c r="E48" s="397"/>
      <c r="F48" s="397"/>
      <c r="G48" s="397"/>
      <c r="H48" s="397"/>
      <c r="I48" s="398"/>
      <c r="J48" s="20"/>
      <c r="K48" s="21"/>
      <c r="L48" s="21"/>
      <c r="M48" s="21"/>
    </row>
    <row r="49" spans="1:17" ht="19.5" thickBot="1">
      <c r="A49" s="26"/>
      <c r="B49" s="456" t="s">
        <v>130</v>
      </c>
      <c r="C49" s="457"/>
      <c r="D49" s="405"/>
      <c r="E49" s="405"/>
      <c r="F49" s="405"/>
      <c r="G49" s="405"/>
      <c r="H49" s="405"/>
      <c r="I49" s="406"/>
      <c r="J49" s="20"/>
      <c r="K49" s="21"/>
      <c r="L49" s="21"/>
      <c r="M49" s="21"/>
    </row>
    <row r="50" spans="1:17" ht="19.5" thickBot="1">
      <c r="A50" s="28"/>
      <c r="B50" s="465" t="s">
        <v>160</v>
      </c>
      <c r="C50" s="466"/>
      <c r="D50" s="466"/>
      <c r="E50" s="466"/>
      <c r="F50" s="466"/>
      <c r="G50" s="466"/>
      <c r="H50" s="466"/>
      <c r="I50" s="467"/>
      <c r="J50" s="29"/>
      <c r="K50" s="30"/>
      <c r="L50" s="30"/>
      <c r="M50" s="30"/>
    </row>
    <row r="51" spans="1:17">
      <c r="A51" s="20"/>
      <c r="B51" s="469" t="s">
        <v>119</v>
      </c>
      <c r="C51" s="470"/>
      <c r="D51" s="420"/>
      <c r="E51" s="421"/>
      <c r="F51" s="471" t="s">
        <v>109</v>
      </c>
      <c r="G51" s="472"/>
      <c r="H51" s="424"/>
      <c r="I51" s="425"/>
      <c r="J51" s="31"/>
      <c r="K51" s="30"/>
      <c r="L51" s="30"/>
      <c r="M51" s="30"/>
      <c r="N51" s="32"/>
      <c r="O51" s="30"/>
      <c r="P51" s="30"/>
      <c r="Q51" s="30"/>
    </row>
    <row r="52" spans="1:17">
      <c r="A52" s="20"/>
      <c r="B52" s="473" t="s">
        <v>107</v>
      </c>
      <c r="C52" s="464"/>
      <c r="D52" s="413"/>
      <c r="E52" s="414"/>
      <c r="F52" s="468" t="s">
        <v>114</v>
      </c>
      <c r="G52" s="464"/>
      <c r="H52" s="413"/>
      <c r="I52" s="414"/>
      <c r="J52" s="29"/>
      <c r="K52" s="30"/>
      <c r="L52" s="30"/>
      <c r="M52" s="30"/>
      <c r="N52" s="32"/>
      <c r="O52" s="33"/>
      <c r="P52" s="33"/>
      <c r="Q52" s="33"/>
    </row>
    <row r="53" spans="1:17">
      <c r="A53" s="20"/>
      <c r="B53" s="473" t="s">
        <v>111</v>
      </c>
      <c r="C53" s="464"/>
      <c r="D53" s="413"/>
      <c r="E53" s="414"/>
      <c r="F53" s="468" t="s">
        <v>163</v>
      </c>
      <c r="G53" s="464"/>
      <c r="H53" s="413"/>
      <c r="I53" s="414"/>
      <c r="J53" s="29"/>
      <c r="K53" s="30"/>
      <c r="L53" s="30"/>
      <c r="M53" s="30"/>
      <c r="N53" s="32"/>
      <c r="O53" s="30"/>
      <c r="P53" s="30"/>
      <c r="Q53" s="30"/>
    </row>
    <row r="54" spans="1:17" ht="19.5" thickBot="1">
      <c r="A54" s="20"/>
      <c r="B54" s="456" t="s">
        <v>103</v>
      </c>
      <c r="C54" s="457"/>
      <c r="D54" s="426"/>
      <c r="E54" s="427"/>
      <c r="F54" s="477"/>
      <c r="G54" s="478"/>
      <c r="H54" s="478"/>
      <c r="I54" s="479"/>
      <c r="J54" s="20"/>
      <c r="K54" s="22"/>
      <c r="L54" s="22"/>
      <c r="M54" s="22"/>
      <c r="N54" s="32"/>
      <c r="O54" s="30"/>
      <c r="P54" s="30"/>
      <c r="Q54" s="30"/>
    </row>
    <row r="55" spans="1:17">
      <c r="A55" s="20"/>
      <c r="B55" s="35"/>
      <c r="C55" s="35"/>
      <c r="D55" s="36"/>
      <c r="E55" s="36"/>
      <c r="F55" s="37"/>
      <c r="G55" s="37"/>
      <c r="H55" s="37"/>
      <c r="I55" s="37"/>
      <c r="J55" s="20"/>
      <c r="K55" s="22"/>
      <c r="L55" s="22"/>
      <c r="M55" s="22"/>
      <c r="N55" s="32"/>
      <c r="O55" s="30"/>
      <c r="P55" s="30"/>
      <c r="Q55" s="30"/>
    </row>
    <row r="56" spans="1:17">
      <c r="A56" s="20"/>
      <c r="B56" s="35"/>
      <c r="C56" s="35"/>
      <c r="D56" s="36"/>
      <c r="E56" s="36"/>
      <c r="F56" s="37"/>
      <c r="G56" s="37"/>
      <c r="H56" s="37"/>
      <c r="I56" s="37"/>
      <c r="J56" s="20"/>
      <c r="K56" s="22"/>
      <c r="L56" s="22"/>
      <c r="M56" s="22"/>
      <c r="N56" s="32"/>
      <c r="O56" s="30"/>
      <c r="P56" s="30"/>
      <c r="Q56" s="30"/>
    </row>
    <row r="57" spans="1:17">
      <c r="A57" s="474" t="s">
        <v>4230</v>
      </c>
      <c r="B57" s="474"/>
      <c r="C57" s="474"/>
      <c r="D57" s="474"/>
      <c r="E57" s="474"/>
      <c r="F57" s="474"/>
      <c r="G57" s="474"/>
      <c r="H57" s="474"/>
      <c r="I57" s="474"/>
      <c r="J57" s="474"/>
    </row>
    <row r="58" spans="1:17">
      <c r="A58" s="474"/>
      <c r="B58" s="474"/>
      <c r="C58" s="474"/>
      <c r="D58" s="474"/>
      <c r="E58" s="474"/>
      <c r="F58" s="474"/>
      <c r="G58" s="474"/>
      <c r="H58" s="474"/>
      <c r="I58" s="474"/>
      <c r="J58" s="474"/>
    </row>
    <row r="59" spans="1:17">
      <c r="A59" s="474"/>
      <c r="B59" s="474"/>
      <c r="C59" s="474"/>
      <c r="D59" s="474"/>
      <c r="E59" s="474"/>
      <c r="F59" s="474"/>
      <c r="G59" s="474"/>
      <c r="H59" s="474"/>
      <c r="I59" s="474"/>
      <c r="J59" s="474"/>
    </row>
    <row r="60" spans="1:17">
      <c r="A60" s="19"/>
      <c r="B60" s="19"/>
      <c r="C60" s="19"/>
      <c r="D60" s="19"/>
      <c r="E60" s="19"/>
      <c r="F60" s="19"/>
      <c r="G60" s="19"/>
      <c r="H60" s="19"/>
      <c r="I60" s="19"/>
      <c r="J60" s="19"/>
    </row>
    <row r="61" spans="1:17">
      <c r="A61" s="19"/>
      <c r="B61" s="19"/>
      <c r="C61" s="19"/>
      <c r="D61" s="19"/>
      <c r="E61" s="19"/>
      <c r="F61" s="19"/>
      <c r="G61" s="19"/>
      <c r="H61" s="19"/>
      <c r="I61" s="19"/>
      <c r="J61" s="19"/>
    </row>
    <row r="62" spans="1:17" ht="19.5" thickBot="1">
      <c r="A62" s="19"/>
      <c r="B62" s="19"/>
      <c r="C62" s="19"/>
      <c r="D62" s="19"/>
      <c r="E62" s="19"/>
      <c r="F62" s="19"/>
      <c r="G62" s="19"/>
      <c r="H62" s="19"/>
      <c r="I62" s="19"/>
      <c r="J62" s="19"/>
    </row>
    <row r="63" spans="1:17" ht="19.5" thickBot="1">
      <c r="A63" s="20"/>
      <c r="B63" s="461" t="s">
        <v>4231</v>
      </c>
      <c r="C63" s="462"/>
      <c r="D63" s="462"/>
      <c r="E63" s="462"/>
      <c r="F63" s="462"/>
      <c r="G63" s="462"/>
      <c r="H63" s="462"/>
      <c r="I63" s="463"/>
      <c r="J63" s="20"/>
    </row>
    <row r="64" spans="1:17">
      <c r="A64" s="20"/>
      <c r="B64" s="469" t="s">
        <v>0</v>
      </c>
      <c r="C64" s="470"/>
      <c r="D64" s="389" t="str">
        <f>IF(基本情報登録!D10="","",基本情報登録!D10)</f>
        <v/>
      </c>
      <c r="E64" s="389"/>
      <c r="F64" s="389"/>
      <c r="G64" s="389"/>
      <c r="H64" s="389"/>
      <c r="I64" s="390"/>
      <c r="J64" s="20"/>
    </row>
    <row r="65" spans="1:10">
      <c r="A65" s="20"/>
      <c r="B65" s="475" t="s">
        <v>82</v>
      </c>
      <c r="C65" s="476"/>
      <c r="D65" s="393"/>
      <c r="E65" s="393"/>
      <c r="F65" s="393"/>
      <c r="G65" s="393"/>
      <c r="H65" s="393"/>
      <c r="I65" s="394"/>
      <c r="J65" s="24"/>
    </row>
    <row r="66" spans="1:10">
      <c r="A66" s="26"/>
      <c r="B66" s="473" t="s">
        <v>84</v>
      </c>
      <c r="C66" s="464"/>
      <c r="D66" s="396" t="str">
        <f>IF(D65="","",VLOOKUP(D65,'登録データ（女）'!$A$3:$W$2000,3,FALSE))</f>
        <v/>
      </c>
      <c r="E66" s="396"/>
      <c r="F66" s="396"/>
      <c r="G66" s="396"/>
      <c r="H66" s="396"/>
      <c r="I66" s="407"/>
      <c r="J66" s="20"/>
    </row>
    <row r="67" spans="1:10" ht="22.5">
      <c r="A67" s="26"/>
      <c r="B67" s="473" t="s">
        <v>83</v>
      </c>
      <c r="C67" s="464"/>
      <c r="D67" s="408" t="str">
        <f>IF(D65="","",VLOOKUP(D65,'登録データ（女）'!$A$3:$W$2000,2,FALSE))</f>
        <v/>
      </c>
      <c r="E67" s="408"/>
      <c r="F67" s="408"/>
      <c r="G67" s="408"/>
      <c r="H67" s="408"/>
      <c r="I67" s="409"/>
      <c r="J67" s="20"/>
    </row>
    <row r="68" spans="1:10">
      <c r="A68" s="26"/>
      <c r="B68" s="473" t="s">
        <v>99</v>
      </c>
      <c r="C68" s="464"/>
      <c r="D68" s="27" t="str">
        <f>IF(D65="","",VLOOKUP(D65,'登録データ（女）'!$A$3:$W$2000,7,FALSE))</f>
        <v/>
      </c>
      <c r="E68" s="464" t="s">
        <v>128</v>
      </c>
      <c r="F68" s="464"/>
      <c r="G68" s="411"/>
      <c r="H68" s="411"/>
      <c r="I68" s="412"/>
      <c r="J68" s="20"/>
    </row>
    <row r="69" spans="1:10">
      <c r="A69" s="26"/>
      <c r="B69" s="473" t="s">
        <v>87</v>
      </c>
      <c r="C69" s="464"/>
      <c r="D69" s="397"/>
      <c r="E69" s="397"/>
      <c r="F69" s="397"/>
      <c r="G69" s="397"/>
      <c r="H69" s="397"/>
      <c r="I69" s="398"/>
      <c r="J69" s="20"/>
    </row>
    <row r="70" spans="1:10">
      <c r="A70" s="26"/>
      <c r="B70" s="473" t="s">
        <v>89</v>
      </c>
      <c r="C70" s="464"/>
      <c r="D70" s="397"/>
      <c r="E70" s="397"/>
      <c r="F70" s="397"/>
      <c r="G70" s="397"/>
      <c r="H70" s="397"/>
      <c r="I70" s="398"/>
      <c r="J70" s="20"/>
    </row>
    <row r="71" spans="1:10" ht="19.5" thickBot="1">
      <c r="A71" s="26"/>
      <c r="B71" s="456" t="s">
        <v>130</v>
      </c>
      <c r="C71" s="457"/>
      <c r="D71" s="405"/>
      <c r="E71" s="405"/>
      <c r="F71" s="405"/>
      <c r="G71" s="405"/>
      <c r="H71" s="405"/>
      <c r="I71" s="406"/>
      <c r="J71" s="20"/>
    </row>
    <row r="72" spans="1:10" ht="19.5" thickBot="1">
      <c r="A72" s="28"/>
      <c r="B72" s="465" t="s">
        <v>160</v>
      </c>
      <c r="C72" s="466"/>
      <c r="D72" s="466"/>
      <c r="E72" s="466"/>
      <c r="F72" s="466"/>
      <c r="G72" s="466"/>
      <c r="H72" s="466"/>
      <c r="I72" s="467"/>
      <c r="J72" s="29"/>
    </row>
    <row r="73" spans="1:10">
      <c r="A73" s="20"/>
      <c r="B73" s="469" t="s">
        <v>119</v>
      </c>
      <c r="C73" s="470"/>
      <c r="D73" s="420"/>
      <c r="E73" s="480"/>
      <c r="F73" s="469" t="s">
        <v>109</v>
      </c>
      <c r="G73" s="470"/>
      <c r="H73" s="420"/>
      <c r="I73" s="421"/>
      <c r="J73" s="31"/>
    </row>
    <row r="74" spans="1:10">
      <c r="A74" s="20"/>
      <c r="B74" s="473" t="s">
        <v>107</v>
      </c>
      <c r="C74" s="464"/>
      <c r="D74" s="413"/>
      <c r="E74" s="481"/>
      <c r="F74" s="473" t="s">
        <v>114</v>
      </c>
      <c r="G74" s="464"/>
      <c r="H74" s="413"/>
      <c r="I74" s="414"/>
      <c r="J74" s="29"/>
    </row>
    <row r="75" spans="1:10">
      <c r="A75" s="20"/>
      <c r="B75" s="473" t="s">
        <v>111</v>
      </c>
      <c r="C75" s="464"/>
      <c r="D75" s="413"/>
      <c r="E75" s="481"/>
      <c r="F75" s="473" t="s">
        <v>163</v>
      </c>
      <c r="G75" s="464"/>
      <c r="H75" s="413"/>
      <c r="I75" s="414"/>
      <c r="J75" s="29"/>
    </row>
    <row r="76" spans="1:10" ht="19.5" thickBot="1">
      <c r="A76" s="20"/>
      <c r="B76" s="456" t="s">
        <v>103</v>
      </c>
      <c r="C76" s="457"/>
      <c r="D76" s="426"/>
      <c r="E76" s="482"/>
      <c r="F76" s="477"/>
      <c r="G76" s="478"/>
      <c r="H76" s="478"/>
      <c r="I76" s="479"/>
      <c r="J76" s="20"/>
    </row>
    <row r="77" spans="1:10">
      <c r="A77" s="20"/>
      <c r="B77" s="35"/>
      <c r="C77" s="35"/>
      <c r="D77" s="36"/>
      <c r="E77" s="36"/>
      <c r="F77" s="37"/>
      <c r="G77" s="37"/>
      <c r="H77" s="37"/>
      <c r="I77" s="37"/>
      <c r="J77" s="20"/>
    </row>
    <row r="78" spans="1:10">
      <c r="A78" s="20"/>
      <c r="B78" s="35"/>
      <c r="C78" s="35"/>
      <c r="D78" s="36"/>
      <c r="E78" s="36"/>
      <c r="F78" s="37"/>
      <c r="G78" s="37"/>
      <c r="H78" s="37"/>
      <c r="I78" s="37"/>
      <c r="J78" s="20"/>
    </row>
    <row r="79" spans="1:10" ht="19.5" thickBot="1">
      <c r="A79" s="19"/>
      <c r="B79" s="19"/>
      <c r="C79" s="19"/>
      <c r="D79" s="19"/>
      <c r="E79" s="19"/>
      <c r="F79" s="19"/>
      <c r="G79" s="19"/>
      <c r="H79" s="19"/>
      <c r="I79" s="19"/>
      <c r="J79" s="19"/>
    </row>
    <row r="80" spans="1:10" ht="19.5" thickBot="1">
      <c r="A80" s="20"/>
      <c r="B80" s="461" t="s">
        <v>4230</v>
      </c>
      <c r="C80" s="462"/>
      <c r="D80" s="462"/>
      <c r="E80" s="462"/>
      <c r="F80" s="462"/>
      <c r="G80" s="462"/>
      <c r="H80" s="462"/>
      <c r="I80" s="463"/>
      <c r="J80" s="20"/>
    </row>
    <row r="81" spans="1:10">
      <c r="A81" s="20"/>
      <c r="B81" s="469" t="s">
        <v>0</v>
      </c>
      <c r="C81" s="470"/>
      <c r="D81" s="389" t="str">
        <f>IF(基本情報登録!D10="","",基本情報登録!D10)</f>
        <v/>
      </c>
      <c r="E81" s="389"/>
      <c r="F81" s="389"/>
      <c r="G81" s="389"/>
      <c r="H81" s="389"/>
      <c r="I81" s="390"/>
      <c r="J81" s="20"/>
    </row>
    <row r="82" spans="1:10">
      <c r="A82" s="20"/>
      <c r="B82" s="475" t="s">
        <v>82</v>
      </c>
      <c r="C82" s="476"/>
      <c r="D82" s="393"/>
      <c r="E82" s="393"/>
      <c r="F82" s="393"/>
      <c r="G82" s="393"/>
      <c r="H82" s="393"/>
      <c r="I82" s="394"/>
      <c r="J82" s="24"/>
    </row>
    <row r="83" spans="1:10">
      <c r="A83" s="26"/>
      <c r="B83" s="473" t="s">
        <v>84</v>
      </c>
      <c r="C83" s="464"/>
      <c r="D83" s="396" t="str">
        <f>IF(D82="","",VLOOKUP(D82,'登録データ（女）'!$A$3:$W$2000,3,FALSE))</f>
        <v/>
      </c>
      <c r="E83" s="396"/>
      <c r="F83" s="396"/>
      <c r="G83" s="396"/>
      <c r="H83" s="396"/>
      <c r="I83" s="407"/>
      <c r="J83" s="20"/>
    </row>
    <row r="84" spans="1:10" ht="22.5">
      <c r="A84" s="26"/>
      <c r="B84" s="473" t="s">
        <v>83</v>
      </c>
      <c r="C84" s="464"/>
      <c r="D84" s="408" t="str">
        <f>IF(D82="","",VLOOKUP(D82,'登録データ（女）'!$A$3:$W$2000,2,FALSE))</f>
        <v/>
      </c>
      <c r="E84" s="408"/>
      <c r="F84" s="408"/>
      <c r="G84" s="408"/>
      <c r="H84" s="408"/>
      <c r="I84" s="409"/>
      <c r="J84" s="20"/>
    </row>
    <row r="85" spans="1:10">
      <c r="A85" s="26"/>
      <c r="B85" s="473" t="s">
        <v>99</v>
      </c>
      <c r="C85" s="464"/>
      <c r="D85" s="27" t="str">
        <f>IF(D82="","",VLOOKUP(D82,'登録データ（女）'!$A$3:$W$2000,7,FALSE))</f>
        <v/>
      </c>
      <c r="E85" s="464" t="s">
        <v>128</v>
      </c>
      <c r="F85" s="464"/>
      <c r="G85" s="411"/>
      <c r="H85" s="411"/>
      <c r="I85" s="412"/>
      <c r="J85" s="20"/>
    </row>
    <row r="86" spans="1:10">
      <c r="A86" s="26"/>
      <c r="B86" s="473" t="s">
        <v>87</v>
      </c>
      <c r="C86" s="464"/>
      <c r="D86" s="397"/>
      <c r="E86" s="397"/>
      <c r="F86" s="397"/>
      <c r="G86" s="397"/>
      <c r="H86" s="397"/>
      <c r="I86" s="398"/>
      <c r="J86" s="20"/>
    </row>
    <row r="87" spans="1:10">
      <c r="A87" s="26"/>
      <c r="B87" s="473" t="s">
        <v>89</v>
      </c>
      <c r="C87" s="464"/>
      <c r="D87" s="397"/>
      <c r="E87" s="397"/>
      <c r="F87" s="397"/>
      <c r="G87" s="397"/>
      <c r="H87" s="397"/>
      <c r="I87" s="398"/>
      <c r="J87" s="20"/>
    </row>
    <row r="88" spans="1:10" ht="19.5" thickBot="1">
      <c r="A88" s="26"/>
      <c r="B88" s="456" t="s">
        <v>130</v>
      </c>
      <c r="C88" s="457"/>
      <c r="D88" s="405"/>
      <c r="E88" s="405"/>
      <c r="F88" s="405"/>
      <c r="G88" s="405"/>
      <c r="H88" s="405"/>
      <c r="I88" s="406"/>
      <c r="J88" s="20"/>
    </row>
    <row r="89" spans="1:10" ht="19.5" thickBot="1">
      <c r="A89" s="28"/>
      <c r="B89" s="465" t="s">
        <v>160</v>
      </c>
      <c r="C89" s="466"/>
      <c r="D89" s="466"/>
      <c r="E89" s="466"/>
      <c r="F89" s="466"/>
      <c r="G89" s="466"/>
      <c r="H89" s="466"/>
      <c r="I89" s="467"/>
      <c r="J89" s="29"/>
    </row>
    <row r="90" spans="1:10">
      <c r="A90" s="20"/>
      <c r="B90" s="469" t="s">
        <v>119</v>
      </c>
      <c r="C90" s="470"/>
      <c r="D90" s="420"/>
      <c r="E90" s="421"/>
      <c r="F90" s="471" t="s">
        <v>109</v>
      </c>
      <c r="G90" s="472"/>
      <c r="H90" s="424"/>
      <c r="I90" s="425"/>
      <c r="J90" s="31"/>
    </row>
    <row r="91" spans="1:10">
      <c r="A91" s="20"/>
      <c r="B91" s="473" t="s">
        <v>107</v>
      </c>
      <c r="C91" s="464"/>
      <c r="D91" s="413"/>
      <c r="E91" s="414"/>
      <c r="F91" s="468" t="s">
        <v>114</v>
      </c>
      <c r="G91" s="464"/>
      <c r="H91" s="413"/>
      <c r="I91" s="414"/>
      <c r="J91" s="29"/>
    </row>
    <row r="92" spans="1:10">
      <c r="A92" s="20"/>
      <c r="B92" s="473" t="s">
        <v>111</v>
      </c>
      <c r="C92" s="464"/>
      <c r="D92" s="413"/>
      <c r="E92" s="414"/>
      <c r="F92" s="468" t="s">
        <v>163</v>
      </c>
      <c r="G92" s="464"/>
      <c r="H92" s="413"/>
      <c r="I92" s="414"/>
      <c r="J92" s="29"/>
    </row>
    <row r="93" spans="1:10" ht="19.5" thickBot="1">
      <c r="A93" s="20"/>
      <c r="B93" s="456" t="s">
        <v>103</v>
      </c>
      <c r="C93" s="457"/>
      <c r="D93" s="426"/>
      <c r="E93" s="427"/>
      <c r="F93" s="458"/>
      <c r="G93" s="459"/>
      <c r="H93" s="459"/>
      <c r="I93" s="460"/>
      <c r="J93" s="20"/>
    </row>
    <row r="94" spans="1:10">
      <c r="A94" s="20"/>
      <c r="B94" s="35"/>
      <c r="C94" s="35"/>
      <c r="D94" s="36"/>
      <c r="E94" s="36"/>
      <c r="F94" s="35"/>
      <c r="G94" s="35"/>
      <c r="H94" s="35"/>
      <c r="I94" s="35"/>
      <c r="J94" s="20"/>
    </row>
    <row r="95" spans="1:10">
      <c r="A95" s="20"/>
      <c r="B95" s="35"/>
      <c r="C95" s="35"/>
      <c r="D95" s="36"/>
      <c r="E95" s="36"/>
      <c r="F95" s="35"/>
      <c r="G95" s="35"/>
      <c r="H95" s="35"/>
      <c r="I95" s="35"/>
      <c r="J95" s="20"/>
    </row>
    <row r="96" spans="1:10">
      <c r="A96" s="19"/>
      <c r="B96" s="19"/>
      <c r="C96" s="19"/>
      <c r="D96" s="19"/>
      <c r="E96" s="19"/>
      <c r="F96" s="19"/>
      <c r="G96" s="19"/>
      <c r="H96" s="19"/>
      <c r="I96" s="19"/>
      <c r="J96" s="19"/>
    </row>
    <row r="97" spans="1:10" ht="19.5" thickBot="1">
      <c r="A97" s="19"/>
      <c r="B97" s="19"/>
      <c r="C97" s="19"/>
      <c r="D97" s="19"/>
      <c r="E97" s="19"/>
      <c r="F97" s="19"/>
      <c r="G97" s="19"/>
      <c r="H97" s="19"/>
      <c r="I97" s="19"/>
      <c r="J97" s="19"/>
    </row>
    <row r="98" spans="1:10" ht="19.5" thickBot="1">
      <c r="A98" s="20"/>
      <c r="B98" s="461" t="s">
        <v>4231</v>
      </c>
      <c r="C98" s="462"/>
      <c r="D98" s="462"/>
      <c r="E98" s="462"/>
      <c r="F98" s="462"/>
      <c r="G98" s="462"/>
      <c r="H98" s="462"/>
      <c r="I98" s="463"/>
      <c r="J98" s="20"/>
    </row>
    <row r="99" spans="1:10">
      <c r="A99" s="20"/>
      <c r="B99" s="469" t="s">
        <v>0</v>
      </c>
      <c r="C99" s="470"/>
      <c r="D99" s="389" t="str">
        <f>IF(基本情報登録!D10="","",基本情報登録!D10)</f>
        <v/>
      </c>
      <c r="E99" s="389"/>
      <c r="F99" s="389"/>
      <c r="G99" s="389"/>
      <c r="H99" s="389"/>
      <c r="I99" s="390"/>
      <c r="J99" s="20"/>
    </row>
    <row r="100" spans="1:10">
      <c r="A100" s="20"/>
      <c r="B100" s="475" t="s">
        <v>82</v>
      </c>
      <c r="C100" s="476"/>
      <c r="D100" s="393"/>
      <c r="E100" s="393"/>
      <c r="F100" s="393"/>
      <c r="G100" s="393"/>
      <c r="H100" s="393"/>
      <c r="I100" s="394"/>
      <c r="J100" s="24"/>
    </row>
    <row r="101" spans="1:10">
      <c r="A101" s="26"/>
      <c r="B101" s="473" t="s">
        <v>84</v>
      </c>
      <c r="C101" s="464"/>
      <c r="D101" s="396" t="str">
        <f>IF(D100="","",VLOOKUP(D100,'登録データ（女）'!$A$3:$W$2000,3,FALSE))</f>
        <v/>
      </c>
      <c r="E101" s="396"/>
      <c r="F101" s="396"/>
      <c r="G101" s="396"/>
      <c r="H101" s="396"/>
      <c r="I101" s="407"/>
      <c r="J101" s="20"/>
    </row>
    <row r="102" spans="1:10" ht="22.5">
      <c r="A102" s="26"/>
      <c r="B102" s="473" t="s">
        <v>83</v>
      </c>
      <c r="C102" s="464"/>
      <c r="D102" s="408" t="str">
        <f>IF(D100="","",VLOOKUP(D100,'登録データ（女）'!$A$3:$W$2000,2,FALSE))</f>
        <v/>
      </c>
      <c r="E102" s="408"/>
      <c r="F102" s="408"/>
      <c r="G102" s="408"/>
      <c r="H102" s="408"/>
      <c r="I102" s="409"/>
      <c r="J102" s="20"/>
    </row>
    <row r="103" spans="1:10">
      <c r="A103" s="26"/>
      <c r="B103" s="473" t="s">
        <v>99</v>
      </c>
      <c r="C103" s="464"/>
      <c r="D103" s="27" t="str">
        <f>IF(D100="","",VLOOKUP(D100,'登録データ（女）'!$A$3:$W$2000,7,FALSE))</f>
        <v/>
      </c>
      <c r="E103" s="464" t="s">
        <v>128</v>
      </c>
      <c r="F103" s="464"/>
      <c r="G103" s="411"/>
      <c r="H103" s="411"/>
      <c r="I103" s="412"/>
      <c r="J103" s="20"/>
    </row>
    <row r="104" spans="1:10">
      <c r="A104" s="26"/>
      <c r="B104" s="473" t="s">
        <v>87</v>
      </c>
      <c r="C104" s="464"/>
      <c r="D104" s="397"/>
      <c r="E104" s="397"/>
      <c r="F104" s="397"/>
      <c r="G104" s="397"/>
      <c r="H104" s="397"/>
      <c r="I104" s="398"/>
      <c r="J104" s="20"/>
    </row>
    <row r="105" spans="1:10">
      <c r="A105" s="26"/>
      <c r="B105" s="473" t="s">
        <v>89</v>
      </c>
      <c r="C105" s="464"/>
      <c r="D105" s="397"/>
      <c r="E105" s="397"/>
      <c r="F105" s="397"/>
      <c r="G105" s="397"/>
      <c r="H105" s="397"/>
      <c r="I105" s="398"/>
      <c r="J105" s="20"/>
    </row>
    <row r="106" spans="1:10" ht="19.5" thickBot="1">
      <c r="A106" s="26"/>
      <c r="B106" s="456" t="s">
        <v>130</v>
      </c>
      <c r="C106" s="457"/>
      <c r="D106" s="405"/>
      <c r="E106" s="405"/>
      <c r="F106" s="405"/>
      <c r="G106" s="405"/>
      <c r="H106" s="405"/>
      <c r="I106" s="406"/>
      <c r="J106" s="20"/>
    </row>
    <row r="107" spans="1:10" ht="19.5" thickBot="1">
      <c r="A107" s="28"/>
      <c r="B107" s="465" t="s">
        <v>160</v>
      </c>
      <c r="C107" s="466"/>
      <c r="D107" s="466"/>
      <c r="E107" s="466"/>
      <c r="F107" s="466"/>
      <c r="G107" s="466"/>
      <c r="H107" s="466"/>
      <c r="I107" s="467"/>
      <c r="J107" s="29"/>
    </row>
    <row r="108" spans="1:10">
      <c r="A108" s="20"/>
      <c r="B108" s="469" t="s">
        <v>119</v>
      </c>
      <c r="C108" s="470"/>
      <c r="D108" s="420"/>
      <c r="E108" s="480"/>
      <c r="F108" s="469" t="s">
        <v>109</v>
      </c>
      <c r="G108" s="470"/>
      <c r="H108" s="420"/>
      <c r="I108" s="421"/>
      <c r="J108" s="31"/>
    </row>
    <row r="109" spans="1:10">
      <c r="A109" s="20"/>
      <c r="B109" s="473" t="s">
        <v>107</v>
      </c>
      <c r="C109" s="464"/>
      <c r="D109" s="413"/>
      <c r="E109" s="481"/>
      <c r="F109" s="473" t="s">
        <v>114</v>
      </c>
      <c r="G109" s="464"/>
      <c r="H109" s="413"/>
      <c r="I109" s="414"/>
      <c r="J109" s="29"/>
    </row>
    <row r="110" spans="1:10">
      <c r="A110" s="20"/>
      <c r="B110" s="473" t="s">
        <v>111</v>
      </c>
      <c r="C110" s="464"/>
      <c r="D110" s="413"/>
      <c r="E110" s="481"/>
      <c r="F110" s="473" t="s">
        <v>163</v>
      </c>
      <c r="G110" s="464"/>
      <c r="H110" s="413"/>
      <c r="I110" s="414"/>
      <c r="J110" s="29"/>
    </row>
    <row r="111" spans="1:10" ht="19.5" thickBot="1">
      <c r="A111" s="20"/>
      <c r="B111" s="456" t="s">
        <v>103</v>
      </c>
      <c r="C111" s="457"/>
      <c r="D111" s="426"/>
      <c r="E111" s="482"/>
      <c r="F111" s="477"/>
      <c r="G111" s="478"/>
      <c r="H111" s="478"/>
      <c r="I111" s="479"/>
      <c r="J111" s="20"/>
    </row>
    <row r="112" spans="1:10">
      <c r="A112" s="20"/>
      <c r="B112" s="35"/>
      <c r="C112" s="35"/>
      <c r="D112" s="36"/>
      <c r="E112" s="36"/>
      <c r="F112" s="37"/>
      <c r="G112" s="37"/>
      <c r="H112" s="37"/>
      <c r="I112" s="37"/>
      <c r="J112" s="20"/>
    </row>
    <row r="113" spans="1:10" ht="18.75" customHeight="1">
      <c r="A113" s="20"/>
      <c r="B113" s="35"/>
      <c r="C113" s="35"/>
      <c r="D113" s="36"/>
      <c r="E113" s="36"/>
      <c r="F113" s="37"/>
      <c r="G113" s="37"/>
      <c r="H113" s="37"/>
      <c r="I113" s="37"/>
      <c r="J113" s="20"/>
    </row>
    <row r="114" spans="1:10" ht="18.75" customHeight="1">
      <c r="A114" s="19"/>
      <c r="B114" s="19"/>
      <c r="C114" s="19"/>
      <c r="D114" s="19"/>
      <c r="E114" s="19"/>
      <c r="F114" s="19"/>
      <c r="G114" s="19"/>
      <c r="H114" s="19"/>
      <c r="I114" s="19"/>
      <c r="J114" s="19"/>
    </row>
    <row r="115" spans="1:10" ht="18.75" customHeight="1">
      <c r="A115" s="19"/>
      <c r="B115" s="19"/>
      <c r="C115" s="19"/>
      <c r="D115" s="19"/>
      <c r="E115" s="19"/>
      <c r="F115" s="19"/>
      <c r="G115" s="19"/>
      <c r="H115" s="19"/>
      <c r="I115" s="19"/>
      <c r="J115" s="19"/>
    </row>
    <row r="116" spans="1:10">
      <c r="A116" s="19"/>
      <c r="B116" s="19"/>
      <c r="C116" s="19"/>
      <c r="D116" s="19"/>
      <c r="E116" s="19"/>
      <c r="F116" s="19"/>
      <c r="G116" s="19"/>
      <c r="H116" s="19"/>
      <c r="I116" s="19"/>
      <c r="J116" s="19"/>
    </row>
    <row r="117" spans="1:10">
      <c r="A117" s="19"/>
      <c r="B117" s="19"/>
      <c r="C117" s="19"/>
      <c r="D117" s="19"/>
      <c r="E117" s="19"/>
      <c r="F117" s="19"/>
      <c r="G117" s="19"/>
      <c r="H117" s="19"/>
      <c r="I117" s="19"/>
      <c r="J117" s="19"/>
    </row>
    <row r="118" spans="1:10">
      <c r="A118" s="19"/>
      <c r="B118" s="19"/>
      <c r="C118" s="19"/>
      <c r="D118" s="19"/>
      <c r="E118" s="19"/>
      <c r="F118" s="19"/>
      <c r="G118" s="19"/>
      <c r="H118" s="19"/>
      <c r="I118" s="19"/>
      <c r="J118" s="19"/>
    </row>
    <row r="119" spans="1:10">
      <c r="A119" s="19"/>
      <c r="B119" s="19"/>
      <c r="C119" s="19"/>
      <c r="D119" s="19"/>
      <c r="E119" s="19"/>
      <c r="F119" s="19"/>
      <c r="G119" s="19"/>
      <c r="H119" s="19"/>
      <c r="I119" s="19"/>
      <c r="J119" s="19"/>
    </row>
    <row r="120" spans="1:10">
      <c r="A120" s="19"/>
      <c r="B120" s="19"/>
      <c r="C120" s="19"/>
      <c r="D120" s="19"/>
      <c r="E120" s="19"/>
      <c r="F120" s="19"/>
      <c r="G120" s="19"/>
      <c r="H120" s="19"/>
      <c r="I120" s="19"/>
      <c r="J120" s="19"/>
    </row>
    <row r="121" spans="1:10">
      <c r="A121" s="19"/>
      <c r="B121" s="19"/>
      <c r="C121" s="19"/>
      <c r="D121" s="19"/>
      <c r="E121" s="19"/>
      <c r="F121" s="19"/>
      <c r="G121" s="19"/>
      <c r="H121" s="19"/>
      <c r="I121" s="19"/>
      <c r="J121" s="19"/>
    </row>
    <row r="122" spans="1:10">
      <c r="A122" s="19"/>
      <c r="B122" s="19"/>
      <c r="C122" s="19"/>
      <c r="D122" s="19"/>
      <c r="E122" s="19"/>
      <c r="F122" s="19"/>
      <c r="G122" s="19"/>
      <c r="H122" s="19"/>
      <c r="I122" s="19"/>
      <c r="J122" s="19"/>
    </row>
    <row r="123" spans="1:10">
      <c r="A123" s="19"/>
      <c r="B123" s="19"/>
      <c r="C123" s="19"/>
      <c r="D123" s="19"/>
      <c r="E123" s="19"/>
      <c r="F123" s="19"/>
      <c r="G123" s="19"/>
      <c r="H123" s="19"/>
      <c r="I123" s="19"/>
      <c r="J123" s="19"/>
    </row>
    <row r="124" spans="1:10">
      <c r="A124" s="19"/>
      <c r="B124" s="19"/>
      <c r="C124" s="19"/>
      <c r="D124" s="19"/>
      <c r="E124" s="19"/>
      <c r="F124" s="19"/>
      <c r="G124" s="19"/>
      <c r="H124" s="19"/>
      <c r="I124" s="19"/>
      <c r="J124" s="19"/>
    </row>
    <row r="125" spans="1:10">
      <c r="A125" s="19"/>
      <c r="B125" s="19"/>
      <c r="C125" s="19"/>
      <c r="D125" s="19"/>
      <c r="E125" s="19"/>
      <c r="F125" s="19"/>
      <c r="G125" s="19"/>
      <c r="H125" s="19"/>
      <c r="I125" s="19"/>
      <c r="J125" s="19"/>
    </row>
    <row r="126" spans="1:10">
      <c r="A126" s="19"/>
      <c r="B126" s="19"/>
      <c r="C126" s="19"/>
      <c r="D126" s="19"/>
      <c r="E126" s="19"/>
      <c r="F126" s="19"/>
      <c r="G126" s="19"/>
      <c r="H126" s="19"/>
      <c r="I126" s="19"/>
      <c r="J126" s="19"/>
    </row>
    <row r="127" spans="1:10">
      <c r="A127" s="19"/>
      <c r="B127" s="19"/>
      <c r="C127" s="19"/>
      <c r="D127" s="19"/>
      <c r="E127" s="19"/>
      <c r="F127" s="19"/>
      <c r="G127" s="19"/>
      <c r="H127" s="19"/>
      <c r="I127" s="19"/>
      <c r="J127" s="19"/>
    </row>
    <row r="128" spans="1:10">
      <c r="A128" s="19"/>
      <c r="B128" s="19"/>
      <c r="C128" s="19"/>
      <c r="D128" s="19"/>
      <c r="E128" s="19"/>
      <c r="F128" s="19"/>
      <c r="G128" s="19"/>
      <c r="H128" s="19"/>
      <c r="I128" s="19"/>
      <c r="J128" s="19"/>
    </row>
    <row r="129" spans="1:10">
      <c r="A129" s="19"/>
      <c r="B129" s="19"/>
      <c r="C129" s="19"/>
      <c r="D129" s="19"/>
      <c r="E129" s="19"/>
      <c r="F129" s="19"/>
      <c r="G129" s="19"/>
      <c r="H129" s="19"/>
      <c r="I129" s="19"/>
      <c r="J129" s="19"/>
    </row>
    <row r="130" spans="1:10">
      <c r="A130" s="19"/>
      <c r="B130" s="19"/>
      <c r="C130" s="19"/>
      <c r="D130" s="19"/>
      <c r="E130" s="19"/>
      <c r="F130" s="19"/>
      <c r="G130" s="19"/>
      <c r="H130" s="19"/>
      <c r="I130" s="19"/>
      <c r="J130" s="19"/>
    </row>
    <row r="131" spans="1:10">
      <c r="A131" s="19"/>
      <c r="B131" s="19"/>
      <c r="C131" s="19"/>
      <c r="D131" s="19"/>
      <c r="E131" s="19"/>
      <c r="F131" s="19"/>
      <c r="G131" s="19"/>
      <c r="H131" s="19"/>
      <c r="I131" s="19"/>
      <c r="J131" s="19"/>
    </row>
    <row r="132" spans="1:10">
      <c r="A132" s="19"/>
      <c r="B132" s="19"/>
      <c r="C132" s="19"/>
      <c r="D132" s="19"/>
      <c r="E132" s="19"/>
      <c r="F132" s="19"/>
      <c r="G132" s="19"/>
      <c r="H132" s="19"/>
      <c r="I132" s="19"/>
      <c r="J132" s="19"/>
    </row>
    <row r="133" spans="1:10">
      <c r="A133" s="19"/>
      <c r="B133" s="19"/>
      <c r="C133" s="19"/>
      <c r="D133" s="19"/>
      <c r="E133" s="19"/>
      <c r="F133" s="19"/>
      <c r="G133" s="19"/>
      <c r="H133" s="19"/>
      <c r="I133" s="19"/>
      <c r="J133" s="19"/>
    </row>
    <row r="134" spans="1:10">
      <c r="A134" s="19"/>
      <c r="B134" s="19"/>
      <c r="C134" s="19"/>
      <c r="D134" s="19"/>
      <c r="E134" s="19"/>
      <c r="F134" s="19"/>
      <c r="G134" s="19"/>
      <c r="H134" s="19"/>
      <c r="I134" s="19"/>
      <c r="J134" s="19"/>
    </row>
    <row r="135" spans="1:10">
      <c r="A135" s="19"/>
      <c r="B135" s="19"/>
      <c r="C135" s="19"/>
      <c r="D135" s="19"/>
      <c r="E135" s="19"/>
      <c r="F135" s="19"/>
      <c r="G135" s="19"/>
      <c r="H135" s="19"/>
      <c r="I135" s="19"/>
      <c r="J135" s="19"/>
    </row>
    <row r="136" spans="1:10">
      <c r="A136" s="19"/>
      <c r="B136" s="19"/>
      <c r="C136" s="19"/>
      <c r="D136" s="19"/>
      <c r="E136" s="19"/>
      <c r="F136" s="19"/>
      <c r="G136" s="19"/>
      <c r="H136" s="19"/>
      <c r="I136" s="19"/>
      <c r="J136" s="19"/>
    </row>
    <row r="137" spans="1:10">
      <c r="A137" s="19"/>
      <c r="B137" s="19"/>
      <c r="C137" s="19"/>
      <c r="D137" s="19"/>
      <c r="E137" s="19"/>
      <c r="F137" s="19"/>
      <c r="G137" s="19"/>
      <c r="H137" s="19"/>
      <c r="I137" s="19"/>
      <c r="J137" s="19"/>
    </row>
    <row r="138" spans="1:10">
      <c r="A138" s="19"/>
      <c r="B138" s="19"/>
      <c r="C138" s="19"/>
      <c r="D138" s="19"/>
      <c r="E138" s="19"/>
      <c r="F138" s="19"/>
      <c r="G138" s="19"/>
      <c r="H138" s="19"/>
      <c r="I138" s="19"/>
      <c r="J138" s="19"/>
    </row>
    <row r="139" spans="1:10">
      <c r="A139" s="19"/>
      <c r="B139" s="19"/>
      <c r="C139" s="19"/>
      <c r="D139" s="19"/>
      <c r="E139" s="19"/>
      <c r="F139" s="19"/>
      <c r="G139" s="19"/>
      <c r="H139" s="19"/>
      <c r="I139" s="19"/>
      <c r="J139" s="19"/>
    </row>
    <row r="140" spans="1:10">
      <c r="A140" s="19"/>
      <c r="B140" s="19"/>
      <c r="C140" s="19"/>
      <c r="D140" s="19"/>
      <c r="E140" s="19"/>
      <c r="F140" s="19"/>
      <c r="G140" s="19"/>
      <c r="H140" s="19"/>
      <c r="I140" s="19"/>
      <c r="J140" s="19"/>
    </row>
    <row r="141" spans="1:10">
      <c r="A141" s="19"/>
      <c r="B141" s="19"/>
      <c r="C141" s="19"/>
      <c r="D141" s="19"/>
      <c r="E141" s="19"/>
      <c r="F141" s="19"/>
      <c r="G141" s="19"/>
      <c r="H141" s="19"/>
      <c r="I141" s="19"/>
      <c r="J141" s="19"/>
    </row>
    <row r="142" spans="1:10">
      <c r="A142" s="19"/>
      <c r="B142" s="19"/>
      <c r="C142" s="19"/>
      <c r="D142" s="19"/>
      <c r="E142" s="19"/>
      <c r="F142" s="19"/>
      <c r="G142" s="19"/>
      <c r="H142" s="19"/>
      <c r="I142" s="19"/>
      <c r="J142" s="19"/>
    </row>
    <row r="143" spans="1:10">
      <c r="A143" s="19"/>
      <c r="B143" s="19"/>
      <c r="C143" s="19"/>
      <c r="D143" s="19"/>
      <c r="E143" s="19"/>
      <c r="F143" s="19"/>
      <c r="G143" s="19"/>
      <c r="H143" s="19"/>
      <c r="I143" s="19"/>
      <c r="J143" s="19"/>
    </row>
    <row r="144" spans="1:10">
      <c r="A144" s="19"/>
      <c r="B144" s="19"/>
      <c r="C144" s="19"/>
      <c r="D144" s="19"/>
      <c r="E144" s="19"/>
      <c r="F144" s="19"/>
      <c r="G144" s="19"/>
      <c r="H144" s="19"/>
      <c r="I144" s="19"/>
      <c r="J144" s="19"/>
    </row>
    <row r="145" spans="1:10">
      <c r="A145" s="19"/>
      <c r="B145" s="19"/>
      <c r="C145" s="19"/>
      <c r="D145" s="19"/>
      <c r="E145" s="19"/>
      <c r="F145" s="19"/>
      <c r="G145" s="19"/>
      <c r="H145" s="19"/>
      <c r="I145" s="19"/>
      <c r="J145" s="19"/>
    </row>
    <row r="146" spans="1:10">
      <c r="A146" s="19"/>
      <c r="B146" s="19"/>
      <c r="C146" s="19"/>
      <c r="D146" s="19"/>
      <c r="E146" s="19"/>
      <c r="F146" s="19"/>
      <c r="G146" s="19"/>
      <c r="H146" s="19"/>
      <c r="I146" s="19"/>
      <c r="J146" s="19"/>
    </row>
    <row r="147" spans="1:10">
      <c r="A147" s="19"/>
      <c r="B147" s="19"/>
      <c r="C147" s="19"/>
      <c r="D147" s="19"/>
      <c r="E147" s="19"/>
      <c r="F147" s="19"/>
      <c r="G147" s="19"/>
      <c r="H147" s="19"/>
      <c r="I147" s="19"/>
      <c r="J147" s="19"/>
    </row>
    <row r="148" spans="1:10">
      <c r="A148" s="19"/>
      <c r="B148" s="19"/>
      <c r="C148" s="19"/>
      <c r="D148" s="19"/>
      <c r="E148" s="19"/>
      <c r="F148" s="19"/>
      <c r="G148" s="19"/>
      <c r="H148" s="19"/>
      <c r="I148" s="19"/>
      <c r="J148" s="19"/>
    </row>
    <row r="149" spans="1:10">
      <c r="A149" s="19"/>
      <c r="B149" s="19"/>
      <c r="C149" s="19"/>
      <c r="D149" s="19"/>
      <c r="E149" s="19"/>
      <c r="F149" s="19"/>
      <c r="G149" s="19"/>
      <c r="H149" s="19"/>
      <c r="I149" s="19"/>
      <c r="J149" s="19"/>
    </row>
    <row r="150" spans="1:10">
      <c r="A150" s="19"/>
      <c r="B150" s="19"/>
      <c r="C150" s="19"/>
      <c r="D150" s="19"/>
      <c r="E150" s="19"/>
      <c r="F150" s="19"/>
      <c r="G150" s="19"/>
      <c r="H150" s="19"/>
      <c r="I150" s="19"/>
      <c r="J150" s="19"/>
    </row>
    <row r="151" spans="1:10">
      <c r="A151" s="19"/>
      <c r="B151" s="19"/>
      <c r="C151" s="19"/>
      <c r="D151" s="19"/>
      <c r="E151" s="19"/>
      <c r="F151" s="19"/>
      <c r="G151" s="19"/>
      <c r="H151" s="19"/>
      <c r="I151" s="19"/>
      <c r="J151" s="19"/>
    </row>
    <row r="152" spans="1:10">
      <c r="A152" s="19"/>
      <c r="B152" s="19"/>
      <c r="C152" s="19"/>
      <c r="D152" s="19"/>
      <c r="E152" s="19"/>
      <c r="F152" s="19"/>
      <c r="G152" s="19"/>
      <c r="H152" s="19"/>
      <c r="I152" s="19"/>
      <c r="J152" s="19"/>
    </row>
    <row r="153" spans="1:10">
      <c r="A153" s="19"/>
      <c r="B153" s="19"/>
      <c r="C153" s="19"/>
      <c r="D153" s="19"/>
      <c r="E153" s="19"/>
      <c r="F153" s="19"/>
      <c r="G153" s="19"/>
      <c r="H153" s="19"/>
      <c r="I153" s="19"/>
      <c r="J153" s="19"/>
    </row>
    <row r="154" spans="1:10">
      <c r="A154" s="19"/>
      <c r="B154" s="19"/>
      <c r="C154" s="19"/>
      <c r="D154" s="19"/>
      <c r="E154" s="19"/>
      <c r="F154" s="19"/>
      <c r="G154" s="19"/>
      <c r="H154" s="19"/>
      <c r="I154" s="19"/>
      <c r="J154" s="19"/>
    </row>
    <row r="155" spans="1:10">
      <c r="A155" s="19"/>
      <c r="B155" s="19"/>
      <c r="C155" s="19"/>
      <c r="D155" s="19"/>
      <c r="E155" s="19"/>
      <c r="F155" s="19"/>
      <c r="G155" s="19"/>
      <c r="H155" s="19"/>
      <c r="I155" s="19"/>
      <c r="J155" s="19"/>
    </row>
    <row r="156" spans="1:10">
      <c r="A156" s="19"/>
      <c r="B156" s="19"/>
      <c r="C156" s="19"/>
      <c r="D156" s="19"/>
      <c r="E156" s="19"/>
      <c r="F156" s="19"/>
      <c r="G156" s="19"/>
      <c r="H156" s="19"/>
      <c r="I156" s="19"/>
      <c r="J156" s="19"/>
    </row>
    <row r="157" spans="1:10">
      <c r="A157" s="19"/>
      <c r="B157" s="19"/>
      <c r="C157" s="19"/>
      <c r="D157" s="19"/>
      <c r="E157" s="19"/>
      <c r="F157" s="19"/>
      <c r="G157" s="19"/>
      <c r="H157" s="19"/>
      <c r="I157" s="19"/>
      <c r="J157" s="19"/>
    </row>
    <row r="158" spans="1:10">
      <c r="A158" s="19"/>
      <c r="B158" s="19"/>
      <c r="C158" s="19"/>
      <c r="D158" s="19"/>
      <c r="E158" s="19"/>
      <c r="F158" s="19"/>
      <c r="G158" s="19"/>
      <c r="H158" s="19"/>
      <c r="I158" s="19"/>
      <c r="J158" s="19"/>
    </row>
    <row r="159" spans="1:10">
      <c r="A159" s="19"/>
      <c r="B159" s="19"/>
      <c r="C159" s="19"/>
      <c r="D159" s="19"/>
      <c r="E159" s="19"/>
      <c r="F159" s="19"/>
      <c r="G159" s="19"/>
      <c r="H159" s="19"/>
      <c r="I159" s="19"/>
      <c r="J159" s="19"/>
    </row>
    <row r="160" spans="1:10">
      <c r="A160" s="19"/>
      <c r="B160" s="19"/>
      <c r="C160" s="19"/>
      <c r="D160" s="19"/>
      <c r="E160" s="19"/>
      <c r="F160" s="19"/>
      <c r="G160" s="19"/>
      <c r="H160" s="19"/>
      <c r="I160" s="19"/>
      <c r="J160" s="19"/>
    </row>
    <row r="161" spans="1:10">
      <c r="A161" s="19"/>
      <c r="B161" s="19"/>
      <c r="C161" s="19"/>
      <c r="D161" s="19"/>
      <c r="E161" s="19"/>
      <c r="F161" s="19"/>
      <c r="G161" s="19"/>
      <c r="H161" s="19"/>
      <c r="I161" s="19"/>
      <c r="J161" s="19"/>
    </row>
    <row r="162" spans="1:10">
      <c r="A162" s="19"/>
      <c r="B162" s="19"/>
      <c r="C162" s="19"/>
      <c r="D162" s="19"/>
      <c r="E162" s="19"/>
      <c r="F162" s="19"/>
      <c r="G162" s="19"/>
      <c r="H162" s="19"/>
      <c r="I162" s="19"/>
      <c r="J162" s="19"/>
    </row>
    <row r="163" spans="1:10">
      <c r="A163" s="19"/>
      <c r="B163" s="19"/>
      <c r="C163" s="19"/>
      <c r="D163" s="19"/>
      <c r="E163" s="19"/>
      <c r="F163" s="19"/>
      <c r="G163" s="19"/>
      <c r="H163" s="19"/>
      <c r="I163" s="19"/>
      <c r="J163" s="19"/>
    </row>
    <row r="164" spans="1:10">
      <c r="A164" s="19"/>
      <c r="B164" s="19"/>
      <c r="C164" s="19"/>
      <c r="D164" s="19"/>
      <c r="E164" s="19"/>
      <c r="F164" s="19"/>
      <c r="G164" s="19"/>
      <c r="H164" s="19"/>
      <c r="I164" s="19"/>
      <c r="J164" s="19"/>
    </row>
    <row r="165" spans="1:10">
      <c r="A165" s="19"/>
      <c r="B165" s="19"/>
      <c r="C165" s="19"/>
      <c r="D165" s="19"/>
      <c r="E165" s="19"/>
      <c r="F165" s="19"/>
      <c r="G165" s="19"/>
      <c r="H165" s="19"/>
      <c r="I165" s="19"/>
      <c r="J165" s="19"/>
    </row>
    <row r="166" spans="1:10">
      <c r="A166" s="19"/>
      <c r="B166" s="19"/>
      <c r="C166" s="19"/>
      <c r="D166" s="19"/>
      <c r="E166" s="19"/>
      <c r="F166" s="19"/>
      <c r="G166" s="19"/>
      <c r="H166" s="19"/>
      <c r="I166" s="19"/>
      <c r="J166" s="19"/>
    </row>
    <row r="167" spans="1:10">
      <c r="A167" s="19"/>
      <c r="B167" s="19"/>
      <c r="C167" s="19"/>
      <c r="D167" s="19"/>
      <c r="E167" s="19"/>
      <c r="F167" s="19"/>
      <c r="G167" s="19"/>
      <c r="H167" s="19"/>
      <c r="I167" s="19"/>
      <c r="J167" s="19"/>
    </row>
    <row r="168" spans="1:10">
      <c r="A168" s="19"/>
      <c r="B168" s="19"/>
      <c r="C168" s="19"/>
      <c r="D168" s="19"/>
      <c r="E168" s="19"/>
      <c r="F168" s="19"/>
      <c r="G168" s="19"/>
      <c r="H168" s="19"/>
      <c r="I168" s="19"/>
      <c r="J168" s="19"/>
    </row>
  </sheetData>
  <sheetProtection algorithmName="SHA-512" hashValue="+gshaTmkYkcuBWrfWz+Scob6afu+V5JGBA3hj3siIlvYZTemjZ+4nO1AoOX9etApvDaMTU9PalvuMRFlmbfaEQ==" saltValue="x0S4iLxb3NC/nIev7a+l3A==" spinCount="100000" sheet="1" objects="1" scenarios="1"/>
  <mergeCells count="206">
    <mergeCell ref="B109:C109"/>
    <mergeCell ref="D109:E109"/>
    <mergeCell ref="F109:G109"/>
    <mergeCell ref="H109:I109"/>
    <mergeCell ref="B110:C110"/>
    <mergeCell ref="D110:E110"/>
    <mergeCell ref="F110:G110"/>
    <mergeCell ref="H110:I110"/>
    <mergeCell ref="B111:C111"/>
    <mergeCell ref="D111:E111"/>
    <mergeCell ref="F111:I111"/>
    <mergeCell ref="B108:C108"/>
    <mergeCell ref="D108:E108"/>
    <mergeCell ref="F108:G108"/>
    <mergeCell ref="H108:I108"/>
    <mergeCell ref="B106:C106"/>
    <mergeCell ref="D106:I106"/>
    <mergeCell ref="B107:I107"/>
    <mergeCell ref="B102:C102"/>
    <mergeCell ref="B103:C103"/>
    <mergeCell ref="B104:C104"/>
    <mergeCell ref="D104:I104"/>
    <mergeCell ref="B105:C105"/>
    <mergeCell ref="D105:I105"/>
    <mergeCell ref="D102:I102"/>
    <mergeCell ref="E103:F103"/>
    <mergeCell ref="G103:I103"/>
    <mergeCell ref="B99:C99"/>
    <mergeCell ref="D99:I99"/>
    <mergeCell ref="B100:C100"/>
    <mergeCell ref="D100:I100"/>
    <mergeCell ref="B101:C101"/>
    <mergeCell ref="D101:I101"/>
    <mergeCell ref="B98:I98"/>
    <mergeCell ref="B91:C91"/>
    <mergeCell ref="D91:E91"/>
    <mergeCell ref="F91:G91"/>
    <mergeCell ref="H91:I91"/>
    <mergeCell ref="B92:C92"/>
    <mergeCell ref="D92:E92"/>
    <mergeCell ref="F92:G92"/>
    <mergeCell ref="H92:I92"/>
    <mergeCell ref="B93:C93"/>
    <mergeCell ref="D93:E93"/>
    <mergeCell ref="F93:I93"/>
    <mergeCell ref="B86:C86"/>
    <mergeCell ref="D86:I86"/>
    <mergeCell ref="B87:C87"/>
    <mergeCell ref="D87:I87"/>
    <mergeCell ref="B88:C88"/>
    <mergeCell ref="D88:I88"/>
    <mergeCell ref="B89:I89"/>
    <mergeCell ref="B90:C90"/>
    <mergeCell ref="D90:E90"/>
    <mergeCell ref="F90:G90"/>
    <mergeCell ref="H90:I90"/>
    <mergeCell ref="B82:C82"/>
    <mergeCell ref="D82:I82"/>
    <mergeCell ref="B83:C83"/>
    <mergeCell ref="D83:I83"/>
    <mergeCell ref="B84:C84"/>
    <mergeCell ref="D84:I84"/>
    <mergeCell ref="B85:C85"/>
    <mergeCell ref="E85:F85"/>
    <mergeCell ref="G85:I85"/>
    <mergeCell ref="B75:C75"/>
    <mergeCell ref="D75:E75"/>
    <mergeCell ref="F75:G75"/>
    <mergeCell ref="H75:I75"/>
    <mergeCell ref="B76:C76"/>
    <mergeCell ref="D76:E76"/>
    <mergeCell ref="F76:I76"/>
    <mergeCell ref="B80:I80"/>
    <mergeCell ref="B81:C81"/>
    <mergeCell ref="D81:I81"/>
    <mergeCell ref="B72:I72"/>
    <mergeCell ref="B73:C73"/>
    <mergeCell ref="D73:E73"/>
    <mergeCell ref="F73:G73"/>
    <mergeCell ref="H73:I73"/>
    <mergeCell ref="B74:C74"/>
    <mergeCell ref="D74:E74"/>
    <mergeCell ref="F74:G74"/>
    <mergeCell ref="H74:I74"/>
    <mergeCell ref="B68:C68"/>
    <mergeCell ref="E68:F68"/>
    <mergeCell ref="G68:I68"/>
    <mergeCell ref="B69:C69"/>
    <mergeCell ref="D69:I69"/>
    <mergeCell ref="B70:C70"/>
    <mergeCell ref="D70:I70"/>
    <mergeCell ref="B71:C71"/>
    <mergeCell ref="D71:I71"/>
    <mergeCell ref="A57:J59"/>
    <mergeCell ref="B63:I63"/>
    <mergeCell ref="B64:C64"/>
    <mergeCell ref="D64:I64"/>
    <mergeCell ref="B65:C65"/>
    <mergeCell ref="D65:I65"/>
    <mergeCell ref="B66:C66"/>
    <mergeCell ref="D66:I66"/>
    <mergeCell ref="B67:C67"/>
    <mergeCell ref="D67:I67"/>
    <mergeCell ref="B54:C54"/>
    <mergeCell ref="D54:E54"/>
    <mergeCell ref="F54:I54"/>
    <mergeCell ref="B52:C52"/>
    <mergeCell ref="D52:E52"/>
    <mergeCell ref="F52:G52"/>
    <mergeCell ref="H52:I52"/>
    <mergeCell ref="B53:C53"/>
    <mergeCell ref="D53:E53"/>
    <mergeCell ref="F53:G53"/>
    <mergeCell ref="H53:I53"/>
    <mergeCell ref="B48:C48"/>
    <mergeCell ref="D48:I48"/>
    <mergeCell ref="B49:C49"/>
    <mergeCell ref="D49:I49"/>
    <mergeCell ref="B50:I50"/>
    <mergeCell ref="B51:C51"/>
    <mergeCell ref="D51:E51"/>
    <mergeCell ref="F51:G51"/>
    <mergeCell ref="H51:I51"/>
    <mergeCell ref="B45:C45"/>
    <mergeCell ref="D45:I45"/>
    <mergeCell ref="B46:C46"/>
    <mergeCell ref="E46:F46"/>
    <mergeCell ref="G46:I46"/>
    <mergeCell ref="B47:C47"/>
    <mergeCell ref="D47:I47"/>
    <mergeCell ref="B41:I41"/>
    <mergeCell ref="B42:C42"/>
    <mergeCell ref="D42:I42"/>
    <mergeCell ref="B43:C43"/>
    <mergeCell ref="D43:I43"/>
    <mergeCell ref="B44:C44"/>
    <mergeCell ref="D44:I44"/>
    <mergeCell ref="B37:C37"/>
    <mergeCell ref="D37:E37"/>
    <mergeCell ref="F37:I37"/>
    <mergeCell ref="B35:C35"/>
    <mergeCell ref="D35:E35"/>
    <mergeCell ref="F35:G35"/>
    <mergeCell ref="H35:I35"/>
    <mergeCell ref="B36:C36"/>
    <mergeCell ref="D36:E36"/>
    <mergeCell ref="F36:G36"/>
    <mergeCell ref="H36:I36"/>
    <mergeCell ref="B31:C31"/>
    <mergeCell ref="D31:I31"/>
    <mergeCell ref="B32:C32"/>
    <mergeCell ref="D32:I32"/>
    <mergeCell ref="B33:I33"/>
    <mergeCell ref="B34:C34"/>
    <mergeCell ref="D34:E34"/>
    <mergeCell ref="F34:G34"/>
    <mergeCell ref="H34:I34"/>
    <mergeCell ref="B28:C28"/>
    <mergeCell ref="D28:I28"/>
    <mergeCell ref="B29:C29"/>
    <mergeCell ref="E29:F29"/>
    <mergeCell ref="G29:I29"/>
    <mergeCell ref="B30:C30"/>
    <mergeCell ref="D30:I30"/>
    <mergeCell ref="B24:I24"/>
    <mergeCell ref="B25:C25"/>
    <mergeCell ref="D25:I25"/>
    <mergeCell ref="B26:C26"/>
    <mergeCell ref="D26:I26"/>
    <mergeCell ref="B27:C27"/>
    <mergeCell ref="D27:I27"/>
    <mergeCell ref="B14:C14"/>
    <mergeCell ref="D14:I14"/>
    <mergeCell ref="A1:J3"/>
    <mergeCell ref="B8:C8"/>
    <mergeCell ref="D8:I8"/>
    <mergeCell ref="B9:C9"/>
    <mergeCell ref="D9:I9"/>
    <mergeCell ref="B10:C10"/>
    <mergeCell ref="D10:I10"/>
    <mergeCell ref="B11:C11"/>
    <mergeCell ref="B12:C12"/>
    <mergeCell ref="B20:C20"/>
    <mergeCell ref="D20:E20"/>
    <mergeCell ref="F20:I20"/>
    <mergeCell ref="B7:I7"/>
    <mergeCell ref="D11:I11"/>
    <mergeCell ref="E12:F12"/>
    <mergeCell ref="G12:I12"/>
    <mergeCell ref="B15:C15"/>
    <mergeCell ref="D15:I15"/>
    <mergeCell ref="B16:I16"/>
    <mergeCell ref="F19:G19"/>
    <mergeCell ref="H19:I19"/>
    <mergeCell ref="B17:C17"/>
    <mergeCell ref="D17:E17"/>
    <mergeCell ref="F17:G17"/>
    <mergeCell ref="H17:I17"/>
    <mergeCell ref="B18:C18"/>
    <mergeCell ref="D18:E18"/>
    <mergeCell ref="F18:G18"/>
    <mergeCell ref="H18:I18"/>
    <mergeCell ref="B19:C19"/>
    <mergeCell ref="D19:E19"/>
    <mergeCell ref="B13:C13"/>
    <mergeCell ref="D13:I13"/>
  </mergeCells>
  <phoneticPr fontId="1"/>
  <pageMargins left="0.7" right="0.7" top="0.75" bottom="0.75" header="0.3" footer="0.3"/>
  <pageSetup paperSize="9" scale="6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204" r:id="rId4" name="Control 12">
              <controlPr defaultSize="0" print="0" uiObject="1" autoLine="0" autoPict="0">
                <anchor moveWithCells="1" sizeWithCells="1">
                  <from>
                    <xdr:col>20</xdr:col>
                    <xdr:colOff>0</xdr:colOff>
                    <xdr:row>9</xdr:row>
                    <xdr:rowOff>0</xdr:rowOff>
                  </from>
                  <to>
                    <xdr:col>26</xdr:col>
                    <xdr:colOff>200025</xdr:colOff>
                    <xdr:row>10</xdr:row>
                    <xdr:rowOff>0</xdr:rowOff>
                  </to>
                </anchor>
              </controlPr>
            </control>
          </mc:Choice>
        </mc:AlternateContent>
        <mc:AlternateContent xmlns:mc="http://schemas.openxmlformats.org/markup-compatibility/2006">
          <mc:Choice Requires="x14">
            <control shapeId="8194" r:id="rId5" name="Control 2">
              <controlPr defaultSize="0" print="0" uiObject="1" autoLine="0" autoPict="0">
                <anchor moveWithCells="1" sizeWithCells="1">
                  <from>
                    <xdr:col>20</xdr:col>
                    <xdr:colOff>0</xdr:colOff>
                    <xdr:row>9</xdr:row>
                    <xdr:rowOff>0</xdr:rowOff>
                  </from>
                  <to>
                    <xdr:col>26</xdr:col>
                    <xdr:colOff>200025</xdr:colOff>
                    <xdr:row>10</xdr:row>
                    <xdr:rowOff>0</xdr:rowOff>
                  </to>
                </anchor>
              </controlPr>
            </control>
          </mc:Choice>
        </mc:AlternateContent>
        <mc:AlternateContent xmlns:mc="http://schemas.openxmlformats.org/markup-compatibility/2006">
          <mc:Choice Requires="x14">
            <control shapeId="8196" r:id="rId6" name="Control 4">
              <controlPr defaultSize="0" print="0" uiObject="1" autoLine="0" autoPict="0">
                <anchor moveWithCells="1" sizeWithCells="1">
                  <from>
                    <xdr:col>20</xdr:col>
                    <xdr:colOff>0</xdr:colOff>
                    <xdr:row>9</xdr:row>
                    <xdr:rowOff>0</xdr:rowOff>
                  </from>
                  <to>
                    <xdr:col>26</xdr:col>
                    <xdr:colOff>200025</xdr:colOff>
                    <xdr:row>10</xdr:row>
                    <xdr:rowOff>0</xdr:rowOff>
                  </to>
                </anchor>
              </controlPr>
            </control>
          </mc:Choice>
        </mc:AlternateContent>
        <mc:AlternateContent xmlns:mc="http://schemas.openxmlformats.org/markup-compatibility/2006">
          <mc:Choice Requires="x14">
            <control shapeId="8198" r:id="rId7" name="Control 6">
              <controlPr defaultSize="0" print="0" uiObject="1" autoLine="0" autoPict="0">
                <anchor moveWithCells="1" sizeWithCells="1">
                  <from>
                    <xdr:col>20</xdr:col>
                    <xdr:colOff>0</xdr:colOff>
                    <xdr:row>9</xdr:row>
                    <xdr:rowOff>0</xdr:rowOff>
                  </from>
                  <to>
                    <xdr:col>26</xdr:col>
                    <xdr:colOff>200025</xdr:colOff>
                    <xdr:row>10</xdr:row>
                    <xdr:rowOff>0</xdr:rowOff>
                  </to>
                </anchor>
              </controlPr>
            </control>
          </mc:Choice>
        </mc:AlternateContent>
        <mc:AlternateContent xmlns:mc="http://schemas.openxmlformats.org/markup-compatibility/2006">
          <mc:Choice Requires="x14">
            <control shapeId="8199" r:id="rId8" name="Control 7">
              <controlPr defaultSize="0" print="0" uiObject="1" autoLine="0" autoPict="0">
                <anchor moveWithCells="1" sizeWithCells="1">
                  <from>
                    <xdr:col>20</xdr:col>
                    <xdr:colOff>0</xdr:colOff>
                    <xdr:row>9</xdr:row>
                    <xdr:rowOff>0</xdr:rowOff>
                  </from>
                  <to>
                    <xdr:col>26</xdr:col>
                    <xdr:colOff>200025</xdr:colOff>
                    <xdr:row>10</xdr:row>
                    <xdr:rowOff>0</xdr:rowOff>
                  </to>
                </anchor>
              </controlPr>
            </control>
          </mc:Choice>
        </mc:AlternateContent>
        <mc:AlternateContent xmlns:mc="http://schemas.openxmlformats.org/markup-compatibility/2006">
          <mc:Choice Requires="x14">
            <control shapeId="8203" r:id="rId9" name="Control 11">
              <controlPr defaultSize="0" print="0" uiObject="1" autoLine="0" autoPict="0">
                <anchor moveWithCells="1" sizeWithCells="1">
                  <from>
                    <xdr:col>20</xdr:col>
                    <xdr:colOff>0</xdr:colOff>
                    <xdr:row>9</xdr:row>
                    <xdr:rowOff>0</xdr:rowOff>
                  </from>
                  <to>
                    <xdr:col>26</xdr:col>
                    <xdr:colOff>200025</xdr:colOff>
                    <xdr:row>10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errorTitle="番号確認" error="入力された登録番号は正しくありません" xr:uid="{00000000-0002-0000-0600-000000000000}">
          <x14:formula1>
            <xm:f>'登録データ（女）'!$AJ$23:$AJ$28</xm:f>
          </x14:formula1>
          <xm:sqref>D43:I43 D65:I65 D82:I82 D9:I9 D26:I26 D100:I100</xm:sqref>
        </x14:dataValidation>
        <x14:dataValidation type="list" allowBlank="1" showInputMessage="1" showErrorMessage="1" xr:uid="{00000000-0002-0000-0600-000001000000}">
          <x14:formula1>
            <xm:f>'登録データ（男）'!$BC$2:$BC$50</xm:f>
          </x14:formula1>
          <xm:sqref>G12:I12 G29:I29 G46:I46 G68:I68 G85:I85 G103:I103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FFC000"/>
    <pageSetUpPr fitToPage="1"/>
  </sheetPr>
  <dimension ref="A1:P25"/>
  <sheetViews>
    <sheetView showGridLines="0" zoomScale="85" zoomScaleNormal="85" workbookViewId="0">
      <selection activeCell="L25" sqref="L25"/>
    </sheetView>
  </sheetViews>
  <sheetFormatPr defaultColWidth="8.875" defaultRowHeight="18.75"/>
  <cols>
    <col min="2" max="2" width="21.125" bestFit="1" customWidth="1"/>
    <col min="3" max="6" width="7.625" bestFit="1" customWidth="1"/>
    <col min="7" max="7" width="14" bestFit="1" customWidth="1"/>
    <col min="8" max="8" width="11.125" bestFit="1" customWidth="1"/>
    <col min="9" max="9" width="12.125" bestFit="1" customWidth="1"/>
    <col min="10" max="10" width="11.125" bestFit="1" customWidth="1"/>
    <col min="11" max="11" width="16.125" bestFit="1" customWidth="1"/>
    <col min="12" max="12" width="12.875" customWidth="1"/>
    <col min="13" max="13" width="12.125" bestFit="1" customWidth="1"/>
    <col min="14" max="14" width="10.375" bestFit="1" customWidth="1"/>
  </cols>
  <sheetData>
    <row r="1" spans="1:16" ht="13.5" customHeight="1">
      <c r="A1" s="486" t="s">
        <v>7393</v>
      </c>
      <c r="B1" s="487"/>
      <c r="C1" s="487"/>
      <c r="D1" s="487"/>
      <c r="E1" s="487"/>
      <c r="F1" s="487"/>
      <c r="G1" s="487"/>
      <c r="H1" s="487"/>
      <c r="I1" s="487"/>
      <c r="J1" s="487"/>
      <c r="K1" s="487"/>
      <c r="L1" s="487"/>
      <c r="M1" s="487"/>
      <c r="N1" s="487"/>
    </row>
    <row r="2" spans="1:16">
      <c r="A2" s="487"/>
      <c r="B2" s="487"/>
      <c r="C2" s="487"/>
      <c r="D2" s="487"/>
      <c r="E2" s="487"/>
      <c r="F2" s="487"/>
      <c r="G2" s="487"/>
      <c r="H2" s="487"/>
      <c r="I2" s="487"/>
      <c r="J2" s="487"/>
      <c r="K2" s="487"/>
      <c r="L2" s="487"/>
      <c r="M2" s="487"/>
      <c r="N2" s="487"/>
    </row>
    <row r="3" spans="1:16">
      <c r="A3" s="487"/>
      <c r="B3" s="487"/>
      <c r="C3" s="487"/>
      <c r="D3" s="487"/>
      <c r="E3" s="487"/>
      <c r="F3" s="487"/>
      <c r="G3" s="487"/>
      <c r="H3" s="487"/>
      <c r="I3" s="487"/>
      <c r="J3" s="487"/>
      <c r="K3" s="487"/>
      <c r="L3" s="487"/>
      <c r="M3" s="487"/>
      <c r="N3" s="487"/>
    </row>
    <row r="4" spans="1:16">
      <c r="A4" s="86"/>
      <c r="B4" s="86"/>
      <c r="C4" s="86"/>
      <c r="D4" s="86"/>
      <c r="E4" s="86"/>
      <c r="F4" s="86"/>
      <c r="G4" s="86"/>
      <c r="H4" s="86"/>
      <c r="I4" s="86"/>
      <c r="J4" s="86"/>
      <c r="K4" s="86"/>
      <c r="L4" s="18"/>
      <c r="M4" s="18"/>
      <c r="N4" s="18"/>
    </row>
    <row r="5" spans="1:16">
      <c r="A5" s="18"/>
      <c r="B5" s="23" t="s">
        <v>78</v>
      </c>
      <c r="C5" s="489" t="str">
        <f>IF(基本情報登録!D10="","",基本情報登録!D10)</f>
        <v/>
      </c>
      <c r="D5" s="489"/>
      <c r="E5" s="489"/>
      <c r="F5" s="489"/>
      <c r="G5" s="18"/>
      <c r="H5" s="23" t="s">
        <v>79</v>
      </c>
      <c r="I5" s="488" t="str">
        <f>IF(基本情報登録!D23="","",基本情報登録!D23)</f>
        <v/>
      </c>
      <c r="J5" s="488"/>
      <c r="K5" s="488"/>
      <c r="L5" s="18" t="s">
        <v>1222</v>
      </c>
      <c r="M5" s="18"/>
      <c r="N5" s="18"/>
    </row>
    <row r="6" spans="1:16">
      <c r="A6" s="18"/>
      <c r="B6" s="18"/>
      <c r="C6" s="18"/>
      <c r="D6" s="18"/>
      <c r="E6" s="18"/>
      <c r="F6" s="66"/>
      <c r="G6" s="18"/>
      <c r="H6" s="23"/>
      <c r="I6" s="23"/>
      <c r="J6" s="23"/>
      <c r="K6" s="23"/>
      <c r="L6" s="23"/>
      <c r="M6" s="23"/>
      <c r="N6" s="18"/>
    </row>
    <row r="7" spans="1:16">
      <c r="A7" s="18"/>
      <c r="B7" s="23" t="s">
        <v>71</v>
      </c>
      <c r="C7" s="488" t="str">
        <f>IF(基本情報登録!D15="","",基本情報登録!D15)</f>
        <v/>
      </c>
      <c r="D7" s="488"/>
      <c r="E7" s="488"/>
      <c r="F7" s="67" t="s">
        <v>1222</v>
      </c>
      <c r="G7" s="18"/>
      <c r="H7" s="23" t="s">
        <v>74</v>
      </c>
      <c r="I7" s="488" t="str">
        <f>IF(基本情報登録!D25="","",基本情報登録!D25)</f>
        <v/>
      </c>
      <c r="J7" s="488"/>
      <c r="K7" s="488"/>
      <c r="L7" s="18"/>
      <c r="M7" s="18"/>
      <c r="N7" s="18"/>
    </row>
    <row r="8" spans="1:16">
      <c r="A8" s="18"/>
      <c r="B8" s="18"/>
      <c r="C8" s="18"/>
      <c r="D8" s="18"/>
      <c r="E8" s="18"/>
      <c r="F8" s="66"/>
      <c r="G8" s="18"/>
      <c r="H8" s="23"/>
      <c r="I8" s="23"/>
      <c r="J8" s="65"/>
      <c r="K8" s="65"/>
      <c r="L8" s="65"/>
      <c r="M8" s="65"/>
      <c r="N8" s="18"/>
    </row>
    <row r="9" spans="1:16">
      <c r="A9" s="18"/>
      <c r="B9" s="23" t="s">
        <v>72</v>
      </c>
      <c r="C9" s="488" t="str">
        <f>IF(基本情報登録!D18="","",基本情報登録!D18)</f>
        <v/>
      </c>
      <c r="D9" s="488"/>
      <c r="E9" s="488"/>
      <c r="F9" s="67" t="s">
        <v>1222</v>
      </c>
      <c r="G9" s="18"/>
      <c r="H9" s="23" t="s">
        <v>75</v>
      </c>
      <c r="I9" s="488" t="str">
        <f>IF(基本情報登録!D26="","",基本情報登録!D26)</f>
        <v/>
      </c>
      <c r="J9" s="488"/>
      <c r="K9" s="488"/>
      <c r="L9" s="18"/>
      <c r="M9" s="18"/>
      <c r="N9" s="18"/>
    </row>
    <row r="10" spans="1:16">
      <c r="A10" s="18"/>
      <c r="B10" s="18"/>
      <c r="C10" s="18"/>
      <c r="D10" s="18"/>
      <c r="E10" s="18"/>
      <c r="F10" s="18"/>
      <c r="G10" s="18"/>
      <c r="H10" s="18"/>
      <c r="I10" s="18"/>
      <c r="J10" s="18"/>
      <c r="K10" s="18"/>
      <c r="L10" s="18"/>
      <c r="M10" s="18"/>
      <c r="N10" s="18"/>
    </row>
    <row r="11" spans="1:16">
      <c r="A11" s="18"/>
      <c r="B11" s="483" t="s">
        <v>185</v>
      </c>
      <c r="C11" s="87" t="s">
        <v>102</v>
      </c>
      <c r="D11" s="87" t="s">
        <v>103</v>
      </c>
      <c r="E11" s="87" t="s">
        <v>104</v>
      </c>
      <c r="F11" s="87" t="s">
        <v>163</v>
      </c>
      <c r="G11" s="87" t="s">
        <v>105</v>
      </c>
      <c r="H11" s="87" t="s">
        <v>251</v>
      </c>
      <c r="I11" s="87" t="s">
        <v>106</v>
      </c>
      <c r="J11" s="87" t="s">
        <v>194</v>
      </c>
      <c r="K11" s="87" t="s">
        <v>255</v>
      </c>
    </row>
    <row r="12" spans="1:16">
      <c r="A12" s="18"/>
      <c r="B12" s="483"/>
      <c r="C12" s="88">
        <f>COUNTIF('様式Ⅰ（男子）'!$G$18:$G$467,'人数チェック表 '!C11)</f>
        <v>0</v>
      </c>
      <c r="D12" s="88">
        <f>COUNTIF('様式Ⅰ（男子）'!$G$18:$G$467,'人数チェック表 '!D11)</f>
        <v>0</v>
      </c>
      <c r="E12" s="88">
        <f>COUNTIF('様式Ⅰ（男子）'!$G$18:$G$467,'人数チェック表 '!E11)</f>
        <v>0</v>
      </c>
      <c r="F12" s="88">
        <f>COUNTIF('様式Ⅰ（男子）'!$G$18:$G$467,'人数チェック表 '!F11)</f>
        <v>0</v>
      </c>
      <c r="G12" s="88">
        <f>COUNTIF('様式Ⅰ（男子）'!$G$18:$G$467,'人数チェック表 '!G11)</f>
        <v>0</v>
      </c>
      <c r="H12" s="88">
        <f>COUNTIF('様式Ⅰ（男子）'!$G$18:$G$467,'人数チェック表 '!H11)</f>
        <v>0</v>
      </c>
      <c r="I12" s="88">
        <f>COUNTIF('様式Ⅰ（男子）'!$G$18:$G$467,'人数チェック表 '!I11)</f>
        <v>0</v>
      </c>
      <c r="J12" s="88">
        <f>COUNTIF('様式Ⅰ（男子）'!$G$18:$G$467,'人数チェック表 '!J11)</f>
        <v>0</v>
      </c>
      <c r="K12" s="88">
        <f>COUNTIF('様式Ⅰ（男子）'!$G$18:$G$467,'人数チェック表 '!K11)</f>
        <v>0</v>
      </c>
    </row>
    <row r="13" spans="1:16">
      <c r="A13" s="18"/>
      <c r="B13" s="483"/>
      <c r="C13" s="89"/>
      <c r="D13" s="90"/>
      <c r="E13" s="90"/>
      <c r="F13" s="90"/>
      <c r="G13" s="90"/>
      <c r="H13" s="90"/>
      <c r="I13" s="90"/>
      <c r="J13" s="90"/>
      <c r="K13" s="23"/>
      <c r="L13" s="18"/>
      <c r="M13" s="18"/>
      <c r="N13" s="18"/>
    </row>
    <row r="14" spans="1:16">
      <c r="A14" s="18"/>
      <c r="B14" s="483"/>
      <c r="C14" s="87" t="s">
        <v>1219</v>
      </c>
      <c r="D14" s="87" t="s">
        <v>108</v>
      </c>
      <c r="E14" s="91" t="s">
        <v>1221</v>
      </c>
      <c r="F14" s="91" t="s">
        <v>1220</v>
      </c>
      <c r="G14" s="91" t="s">
        <v>1218</v>
      </c>
      <c r="H14" s="91" t="s">
        <v>1217</v>
      </c>
      <c r="I14" s="91" t="s">
        <v>112</v>
      </c>
      <c r="J14" s="87" t="s">
        <v>1216</v>
      </c>
      <c r="K14" s="87" t="s">
        <v>7390</v>
      </c>
      <c r="L14" s="87" t="s">
        <v>7388</v>
      </c>
      <c r="M14" s="87" t="s">
        <v>7386</v>
      </c>
      <c r="P14" s="18"/>
    </row>
    <row r="15" spans="1:16">
      <c r="A15" s="18"/>
      <c r="B15" s="483"/>
      <c r="C15" s="88">
        <f>COUNTIF('様式Ⅰ（男子）'!$G$18:$G$467,'人数チェック表 '!C14)</f>
        <v>0</v>
      </c>
      <c r="D15" s="88">
        <f>COUNTIF('様式Ⅰ（男子）'!$G$18:$G$467,'人数チェック表 '!D14)</f>
        <v>0</v>
      </c>
      <c r="E15" s="88">
        <f>COUNTIF('様式Ⅰ（男子）'!$G$18:$G$467,'人数チェック表 '!E14)</f>
        <v>0</v>
      </c>
      <c r="F15" s="88">
        <f>COUNTIF('様式Ⅰ（男子）'!$G$18:$G$467,'人数チェック表 '!F14)</f>
        <v>0</v>
      </c>
      <c r="G15" s="88">
        <f>COUNTIF('様式Ⅰ（男子）'!$G$18:$G$467,'人数チェック表 '!G14)</f>
        <v>0</v>
      </c>
      <c r="H15" s="88">
        <f>COUNTIF('様式Ⅰ（男子）'!$G$18:$G$467,'人数チェック表 '!H14)</f>
        <v>0</v>
      </c>
      <c r="I15" s="88">
        <f>COUNTIF('様式Ⅰ（男子）'!$G$18:$G$467,'人数チェック表 '!I14)</f>
        <v>0</v>
      </c>
      <c r="J15" s="88">
        <f>COUNTIF('様式Ⅰ（男子）'!$G$18:$G$467,'人数チェック表 '!J14)</f>
        <v>0</v>
      </c>
      <c r="K15" s="88">
        <f>COUNTIF('様式Ⅰ（男子）'!$G$18:$G$467,'人数チェック表 '!K14)</f>
        <v>0</v>
      </c>
      <c r="L15" s="88">
        <f>COUNTIF('様式Ⅰ（男子）'!$G$18:$G$467,'人数チェック表 '!L14)</f>
        <v>0</v>
      </c>
      <c r="M15" s="88">
        <f>COUNTIF('様式Ⅰ（男子）'!$G$18:$G$467,'人数チェック表 '!M14)</f>
        <v>0</v>
      </c>
      <c r="P15" s="18"/>
    </row>
    <row r="16" spans="1:16">
      <c r="A16" s="18"/>
      <c r="B16" s="23"/>
      <c r="C16" s="23"/>
      <c r="D16" s="23"/>
      <c r="E16" s="23"/>
      <c r="F16" s="23"/>
      <c r="G16" s="23"/>
      <c r="H16" s="23"/>
      <c r="I16" s="23"/>
      <c r="J16" s="23"/>
      <c r="K16" s="23"/>
      <c r="L16" s="18"/>
      <c r="M16" s="18"/>
      <c r="N16" s="18"/>
    </row>
    <row r="17" spans="1:14">
      <c r="A17" s="18"/>
      <c r="B17" s="18"/>
      <c r="C17" s="18"/>
      <c r="D17" s="18"/>
      <c r="E17" s="18"/>
      <c r="F17" s="18"/>
      <c r="G17" s="18"/>
      <c r="H17" s="18"/>
      <c r="I17" s="18"/>
      <c r="J17" s="18"/>
      <c r="K17" s="18"/>
      <c r="L17" s="18"/>
      <c r="M17" s="18"/>
      <c r="N17" s="18"/>
    </row>
    <row r="18" spans="1:14">
      <c r="A18" s="18"/>
      <c r="B18" s="484" t="s">
        <v>188</v>
      </c>
      <c r="C18" s="92" t="s">
        <v>102</v>
      </c>
      <c r="D18" s="92" t="s">
        <v>103</v>
      </c>
      <c r="E18" s="92" t="s">
        <v>104</v>
      </c>
      <c r="F18" s="92" t="s">
        <v>163</v>
      </c>
      <c r="G18" s="92" t="s">
        <v>105</v>
      </c>
      <c r="H18" s="92" t="s">
        <v>251</v>
      </c>
      <c r="I18" s="92" t="s">
        <v>106</v>
      </c>
      <c r="J18" s="92" t="s">
        <v>119</v>
      </c>
      <c r="K18" s="92" t="s">
        <v>255</v>
      </c>
      <c r="L18" s="18"/>
    </row>
    <row r="19" spans="1:14">
      <c r="A19" s="18"/>
      <c r="B19" s="485"/>
      <c r="C19" s="88">
        <f>COUNTIF('様式Ⅰ (女子)'!$G$18:$G$467,'人数チェック表 '!C18)</f>
        <v>0</v>
      </c>
      <c r="D19" s="88">
        <f>COUNTIF('様式Ⅰ (女子)'!$G$18:$G$467,'人数チェック表 '!D18)</f>
        <v>0</v>
      </c>
      <c r="E19" s="88">
        <f>COUNTIF('様式Ⅰ (女子)'!$G$18:$G$467,'人数チェック表 '!E18)</f>
        <v>0</v>
      </c>
      <c r="F19" s="88">
        <f>COUNTIF('様式Ⅰ (女子)'!$G$18:$G$467,'人数チェック表 '!F18)</f>
        <v>0</v>
      </c>
      <c r="G19" s="88">
        <f>COUNTIF('様式Ⅰ (女子)'!$G$18:$G$467,'人数チェック表 '!G18)</f>
        <v>0</v>
      </c>
      <c r="H19" s="88">
        <f>COUNTIF('様式Ⅰ (女子)'!$G$18:$G$467,'人数チェック表 '!H18)</f>
        <v>0</v>
      </c>
      <c r="I19" s="88">
        <f>COUNTIF('様式Ⅰ (女子)'!$G$18:$G$467,'人数チェック表 '!I18)</f>
        <v>0</v>
      </c>
      <c r="J19" s="88">
        <f>COUNTIF('様式Ⅰ (女子)'!$G$18:$G$467,'人数チェック表 '!J18)</f>
        <v>0</v>
      </c>
      <c r="K19" s="88">
        <f>COUNTIF('様式Ⅰ (女子)'!$G$18:$G$467,'人数チェック表 '!K18)</f>
        <v>0</v>
      </c>
      <c r="L19" s="18"/>
    </row>
    <row r="20" spans="1:14">
      <c r="A20" s="18"/>
      <c r="B20" s="485"/>
      <c r="C20" s="89"/>
      <c r="D20" s="90"/>
      <c r="E20" s="90"/>
      <c r="F20" s="90"/>
      <c r="G20" s="90"/>
      <c r="H20" s="90"/>
      <c r="I20" s="90"/>
      <c r="J20" s="90"/>
      <c r="K20" s="23"/>
      <c r="L20" s="18"/>
      <c r="M20" s="18"/>
      <c r="N20" s="18"/>
    </row>
    <row r="21" spans="1:14">
      <c r="A21" s="18"/>
      <c r="B21" s="485"/>
      <c r="C21" s="93" t="s">
        <v>1219</v>
      </c>
      <c r="D21" s="93" t="s">
        <v>108</v>
      </c>
      <c r="E21" s="92" t="s">
        <v>1221</v>
      </c>
      <c r="F21" s="93" t="s">
        <v>1220</v>
      </c>
      <c r="G21" s="93" t="s">
        <v>1218</v>
      </c>
      <c r="H21" s="93" t="s">
        <v>1217</v>
      </c>
      <c r="I21" s="93" t="s">
        <v>112</v>
      </c>
      <c r="J21" s="92" t="s">
        <v>1216</v>
      </c>
      <c r="K21" s="18"/>
      <c r="L21" s="18"/>
      <c r="M21" s="18"/>
      <c r="N21" s="18"/>
    </row>
    <row r="22" spans="1:14">
      <c r="A22" s="18"/>
      <c r="B22" s="485"/>
      <c r="C22" s="88">
        <f>COUNTIF('様式Ⅰ (女子)'!$G$18:$G$467,'人数チェック表 '!C21)</f>
        <v>0</v>
      </c>
      <c r="D22" s="88">
        <f>COUNTIF('様式Ⅰ (女子)'!$G$18:$G$467,'人数チェック表 '!D21)</f>
        <v>0</v>
      </c>
      <c r="E22" s="88">
        <f>COUNTIF('様式Ⅰ (女子)'!$G$18:$G$467,'人数チェック表 '!E21)</f>
        <v>0</v>
      </c>
      <c r="F22" s="88">
        <f>COUNTIF('様式Ⅰ (女子)'!$G$18:$G$467,'人数チェック表 '!F21)</f>
        <v>0</v>
      </c>
      <c r="G22" s="88">
        <f>COUNTIF('様式Ⅰ (女子)'!$G$18:$G$467,'人数チェック表 '!G21)</f>
        <v>0</v>
      </c>
      <c r="H22" s="88">
        <f>COUNTIF('様式Ⅰ (女子)'!$G$18:$G$467,'人数チェック表 '!H21)</f>
        <v>0</v>
      </c>
      <c r="I22" s="88">
        <f>COUNTIF('様式Ⅰ (女子)'!$G$18:$G$467,'人数チェック表 '!I21)</f>
        <v>0</v>
      </c>
      <c r="J22" s="88">
        <f>COUNTIF('様式Ⅰ (女子)'!$G$18:$G$467,'人数チェック表 '!J21)</f>
        <v>0</v>
      </c>
      <c r="K22" s="18"/>
      <c r="L22" s="18"/>
      <c r="M22" s="18"/>
      <c r="N22" s="18"/>
    </row>
    <row r="23" spans="1:14">
      <c r="A23" s="18"/>
      <c r="B23" s="18"/>
      <c r="C23" s="18"/>
      <c r="D23" s="18"/>
      <c r="E23" s="18"/>
      <c r="F23" s="18"/>
      <c r="G23" s="18"/>
      <c r="H23" s="18"/>
      <c r="I23" s="18"/>
      <c r="J23" s="18"/>
      <c r="K23" s="18"/>
      <c r="L23" s="18"/>
      <c r="M23" s="18"/>
      <c r="N23" s="18"/>
    </row>
    <row r="24" spans="1:14">
      <c r="A24" s="18"/>
      <c r="B24" s="94" t="s">
        <v>1223</v>
      </c>
      <c r="C24" s="18"/>
      <c r="D24" s="18"/>
      <c r="E24" s="23"/>
      <c r="F24" s="23"/>
      <c r="G24" s="18"/>
      <c r="H24" s="18"/>
      <c r="I24" s="18"/>
      <c r="J24" s="18"/>
      <c r="K24" s="18"/>
      <c r="L24" s="18"/>
      <c r="M24" s="18"/>
      <c r="N24" s="18"/>
    </row>
    <row r="25" spans="1:14">
      <c r="A25" s="18"/>
      <c r="B25" s="18"/>
      <c r="C25" s="18"/>
      <c r="D25" s="18"/>
      <c r="E25" s="18"/>
      <c r="F25" s="18"/>
      <c r="G25" s="18"/>
      <c r="H25" s="18"/>
      <c r="I25" s="18"/>
      <c r="J25" s="18"/>
      <c r="K25" s="18"/>
      <c r="L25" s="18"/>
      <c r="M25" s="18"/>
      <c r="N25" s="18"/>
    </row>
  </sheetData>
  <sheetProtection algorithmName="SHA-512" hashValue="CznOe5W+V2e8p+IIUrza5woS+HyXHo+ptgfULZRJtgYTzF0k/9dtkGq+ZDSYcGqXsoRnE5E+76NWNsXbusPoBw==" saltValue="KzBldpA0mM4HaGn21mV0MA==" spinCount="100000" sheet="1" objects="1" scenarios="1"/>
  <mergeCells count="9">
    <mergeCell ref="B11:B15"/>
    <mergeCell ref="B18:B22"/>
    <mergeCell ref="A1:N3"/>
    <mergeCell ref="I5:K5"/>
    <mergeCell ref="C7:E7"/>
    <mergeCell ref="I7:K7"/>
    <mergeCell ref="C9:E9"/>
    <mergeCell ref="I9:K9"/>
    <mergeCell ref="C5:F5"/>
  </mergeCells>
  <phoneticPr fontId="1"/>
  <pageMargins left="0.7" right="0.7" top="0.75" bottom="0.75" header="0.3" footer="0.3"/>
  <pageSetup paperSize="9" scale="76"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C000"/>
  </sheetPr>
  <dimension ref="A1:I55"/>
  <sheetViews>
    <sheetView tabSelected="1" view="pageBreakPreview" zoomScale="85" zoomScaleNormal="100" zoomScaleSheetLayoutView="85" workbookViewId="0">
      <selection activeCell="D30" sqref="D30:G30"/>
    </sheetView>
  </sheetViews>
  <sheetFormatPr defaultColWidth="9" defaultRowHeight="18.75"/>
  <cols>
    <col min="1" max="2" width="13" style="18" customWidth="1"/>
    <col min="3" max="3" width="17.625" style="18" customWidth="1"/>
    <col min="4" max="6" width="13" style="18" customWidth="1"/>
    <col min="7" max="7" width="20.375" style="18" customWidth="1"/>
    <col min="8" max="9" width="11.375" style="18" customWidth="1"/>
    <col min="10" max="16384" width="9" style="18"/>
  </cols>
  <sheetData>
    <row r="1" spans="1:9">
      <c r="A1" s="492" t="s">
        <v>7394</v>
      </c>
      <c r="B1" s="492"/>
      <c r="C1" s="492"/>
      <c r="D1" s="492"/>
      <c r="E1" s="492"/>
      <c r="F1" s="492"/>
      <c r="G1" s="492"/>
      <c r="H1" s="492"/>
      <c r="I1" s="492"/>
    </row>
    <row r="2" spans="1:9">
      <c r="A2" s="492"/>
      <c r="B2" s="492"/>
      <c r="C2" s="492"/>
      <c r="D2" s="492"/>
      <c r="E2" s="492"/>
      <c r="F2" s="492"/>
      <c r="G2" s="492"/>
      <c r="H2" s="492"/>
      <c r="I2" s="492"/>
    </row>
    <row r="3" spans="1:9">
      <c r="A3" s="492"/>
      <c r="B3" s="492"/>
      <c r="C3" s="492"/>
      <c r="D3" s="492"/>
      <c r="E3" s="492"/>
      <c r="F3" s="492"/>
      <c r="G3" s="492"/>
      <c r="H3" s="492"/>
      <c r="I3" s="492"/>
    </row>
    <row r="4" spans="1:9">
      <c r="A4" s="19"/>
      <c r="B4" s="19"/>
      <c r="C4" s="19"/>
      <c r="D4" s="19"/>
      <c r="E4" s="19"/>
      <c r="F4" s="19"/>
      <c r="G4" s="19"/>
      <c r="H4" s="19"/>
      <c r="I4" s="19"/>
    </row>
    <row r="5" spans="1:9">
      <c r="A5" s="19"/>
      <c r="B5" s="50" t="s">
        <v>0</v>
      </c>
      <c r="C5" s="493" t="str">
        <f>IF(基本情報登録!D10="","",基本情報登録!D10)</f>
        <v/>
      </c>
      <c r="D5" s="493"/>
      <c r="E5" s="493"/>
      <c r="F5" s="493"/>
      <c r="G5" s="493"/>
      <c r="H5" s="19"/>
      <c r="I5" s="19"/>
    </row>
    <row r="6" spans="1:9">
      <c r="A6" s="19"/>
      <c r="B6" s="50"/>
      <c r="C6" s="19"/>
      <c r="D6" s="19"/>
      <c r="E6" s="19"/>
      <c r="F6" s="19"/>
      <c r="G6" s="19"/>
      <c r="H6" s="19"/>
      <c r="I6" s="19"/>
    </row>
    <row r="7" spans="1:9">
      <c r="A7" s="19"/>
      <c r="B7" s="50" t="s">
        <v>183</v>
      </c>
      <c r="C7" s="493" t="str">
        <f>IF(基本情報登録!D23="","",基本情報登録!D23)</f>
        <v/>
      </c>
      <c r="D7" s="493"/>
      <c r="E7" s="493"/>
      <c r="F7" s="493"/>
      <c r="G7" s="493"/>
      <c r="H7" s="19"/>
      <c r="I7" s="19"/>
    </row>
    <row r="8" spans="1:9">
      <c r="A8" s="19"/>
      <c r="B8" s="50"/>
      <c r="C8" s="19"/>
      <c r="D8" s="19"/>
      <c r="E8" s="19"/>
      <c r="F8" s="19"/>
      <c r="G8" s="19"/>
      <c r="H8" s="19"/>
      <c r="I8" s="19"/>
    </row>
    <row r="9" spans="1:9">
      <c r="A9" s="19"/>
      <c r="B9" s="50" t="s">
        <v>74</v>
      </c>
      <c r="C9" s="493" t="str">
        <f>IF(基本情報登録!D25="","",基本情報登録!D25)</f>
        <v/>
      </c>
      <c r="D9" s="493"/>
      <c r="E9" s="493"/>
      <c r="F9" s="493"/>
      <c r="G9" s="493"/>
      <c r="H9" s="19"/>
      <c r="I9" s="19"/>
    </row>
    <row r="10" spans="1:9">
      <c r="A10" s="19"/>
      <c r="B10" s="50"/>
      <c r="C10" s="19"/>
      <c r="D10" s="19"/>
      <c r="E10" s="19"/>
      <c r="F10" s="19"/>
      <c r="G10" s="19"/>
      <c r="H10" s="19"/>
      <c r="I10" s="19"/>
    </row>
    <row r="11" spans="1:9">
      <c r="A11" s="19"/>
      <c r="B11" s="50" t="s">
        <v>75</v>
      </c>
      <c r="C11" s="493" t="str">
        <f>IF(基本情報登録!D26="","",基本情報登録!D26)</f>
        <v/>
      </c>
      <c r="D11" s="493"/>
      <c r="E11" s="493"/>
      <c r="F11" s="493"/>
      <c r="G11" s="493"/>
      <c r="H11" s="19"/>
      <c r="I11" s="19"/>
    </row>
    <row r="12" spans="1:9">
      <c r="A12" s="19"/>
      <c r="B12" s="19"/>
      <c r="C12" s="19"/>
      <c r="D12" s="19"/>
      <c r="E12" s="19"/>
      <c r="F12" s="19"/>
      <c r="G12" s="19"/>
      <c r="H12" s="19"/>
      <c r="I12" s="19"/>
    </row>
    <row r="13" spans="1:9">
      <c r="A13" s="19"/>
      <c r="B13" s="19"/>
      <c r="C13" s="490" t="s">
        <v>184</v>
      </c>
      <c r="D13" s="490"/>
      <c r="E13" s="490"/>
      <c r="F13" s="490"/>
      <c r="G13" s="490"/>
      <c r="H13" s="19"/>
      <c r="I13" s="19"/>
    </row>
    <row r="14" spans="1:9" ht="19.5" thickBot="1">
      <c r="A14" s="19"/>
      <c r="B14" s="50"/>
      <c r="C14" s="491"/>
      <c r="D14" s="491"/>
      <c r="E14" s="491"/>
      <c r="F14" s="491"/>
      <c r="G14" s="491"/>
      <c r="H14" s="19"/>
      <c r="I14" s="19"/>
    </row>
    <row r="15" spans="1:9" ht="19.5" thickBot="1">
      <c r="A15" s="19"/>
      <c r="B15" s="19"/>
      <c r="C15" s="511" t="s">
        <v>185</v>
      </c>
      <c r="D15" s="512"/>
      <c r="E15" s="512"/>
      <c r="F15" s="512"/>
      <c r="G15" s="513"/>
      <c r="H15" s="19"/>
      <c r="I15" s="19"/>
    </row>
    <row r="16" spans="1:9">
      <c r="A16" s="19"/>
      <c r="B16" s="19"/>
      <c r="C16" s="38" t="s">
        <v>270</v>
      </c>
      <c r="D16" s="39">
        <v>1000</v>
      </c>
      <c r="E16" s="80" t="s">
        <v>186</v>
      </c>
      <c r="F16" s="40" t="str">
        <f>IF('様式Ⅰ（男子）'!P6="0","",'様式Ⅰ（男子）'!P6)</f>
        <v>0人</v>
      </c>
      <c r="G16" s="41" t="str">
        <f>IF(F16="0人","\                    -",D16*F16)</f>
        <v>\                    -</v>
      </c>
      <c r="H16" s="19"/>
      <c r="I16" s="19"/>
    </row>
    <row r="17" spans="1:9" ht="19.5" thickBot="1">
      <c r="A17" s="19"/>
      <c r="B17" s="19"/>
      <c r="C17" s="42"/>
      <c r="D17" s="43"/>
      <c r="E17" s="44"/>
      <c r="F17" s="45"/>
      <c r="G17" s="46"/>
      <c r="H17" s="19"/>
      <c r="I17" s="19"/>
    </row>
    <row r="18" spans="1:9" ht="20.25" thickTop="1" thickBot="1">
      <c r="A18" s="19"/>
      <c r="B18" s="19"/>
      <c r="C18" s="47"/>
      <c r="D18" s="48"/>
      <c r="E18" s="79"/>
      <c r="F18" s="79" t="s">
        <v>187</v>
      </c>
      <c r="G18" s="49">
        <f>SUM(G16:G17)</f>
        <v>0</v>
      </c>
      <c r="H18" s="19"/>
      <c r="I18" s="19"/>
    </row>
    <row r="19" spans="1:9" ht="19.5" thickBot="1">
      <c r="A19" s="19"/>
      <c r="B19" s="19"/>
      <c r="C19" s="19"/>
      <c r="D19" s="19"/>
      <c r="E19" s="50"/>
      <c r="F19" s="19"/>
      <c r="G19" s="51"/>
      <c r="H19" s="19"/>
      <c r="I19" s="19"/>
    </row>
    <row r="20" spans="1:9" ht="19.5" thickBot="1">
      <c r="A20" s="19"/>
      <c r="B20" s="19"/>
      <c r="C20" s="514" t="s">
        <v>188</v>
      </c>
      <c r="D20" s="515"/>
      <c r="E20" s="515"/>
      <c r="F20" s="515"/>
      <c r="G20" s="516"/>
      <c r="H20" s="19"/>
      <c r="I20" s="19"/>
    </row>
    <row r="21" spans="1:9">
      <c r="A21" s="19"/>
      <c r="B21" s="19"/>
      <c r="C21" s="52" t="s">
        <v>270</v>
      </c>
      <c r="D21" s="53">
        <v>1000</v>
      </c>
      <c r="E21" s="54" t="s">
        <v>186</v>
      </c>
      <c r="F21" s="55" t="str">
        <f>IF('様式Ⅰ (女子)'!P6=0,"",'様式Ⅰ (女子)'!P6)</f>
        <v>0人</v>
      </c>
      <c r="G21" s="56" t="str">
        <f>IF(F21="0人","\                          -",D21*F21)</f>
        <v>\                          -</v>
      </c>
      <c r="H21" s="19"/>
      <c r="I21" s="19"/>
    </row>
    <row r="22" spans="1:9" ht="19.5" thickBot="1">
      <c r="A22" s="19"/>
      <c r="B22" s="19"/>
      <c r="C22" s="42"/>
      <c r="D22" s="43"/>
      <c r="E22" s="44"/>
      <c r="F22" s="45"/>
      <c r="G22" s="46"/>
      <c r="H22" s="19"/>
      <c r="I22" s="19"/>
    </row>
    <row r="23" spans="1:9" ht="20.25" thickTop="1" thickBot="1">
      <c r="A23" s="19"/>
      <c r="B23" s="19"/>
      <c r="C23" s="47"/>
      <c r="D23" s="48"/>
      <c r="E23" s="48"/>
      <c r="F23" s="79" t="s">
        <v>187</v>
      </c>
      <c r="G23" s="49">
        <f>SUM(G21:G22)</f>
        <v>0</v>
      </c>
      <c r="H23" s="19"/>
      <c r="I23" s="19"/>
    </row>
    <row r="24" spans="1:9" ht="19.5" thickBot="1">
      <c r="A24" s="19"/>
      <c r="B24" s="19"/>
      <c r="C24" s="19"/>
      <c r="D24" s="19"/>
      <c r="E24" s="19"/>
      <c r="F24" s="19"/>
      <c r="G24" s="19"/>
      <c r="H24" s="19"/>
      <c r="I24" s="19"/>
    </row>
    <row r="25" spans="1:9" ht="19.5" thickBot="1">
      <c r="A25" s="19"/>
      <c r="B25" s="19"/>
      <c r="C25" s="517" t="s">
        <v>137</v>
      </c>
      <c r="D25" s="518"/>
      <c r="E25" s="519">
        <f>SUM(G18,G23)</f>
        <v>0</v>
      </c>
      <c r="F25" s="520"/>
      <c r="G25" s="518"/>
      <c r="H25" s="19"/>
      <c r="I25" s="19"/>
    </row>
    <row r="26" spans="1:9" ht="19.5" thickBot="1">
      <c r="A26" s="19"/>
      <c r="B26" s="19"/>
      <c r="C26" s="50"/>
      <c r="D26" s="50"/>
      <c r="E26" s="51"/>
      <c r="F26" s="50"/>
      <c r="G26" s="50"/>
      <c r="H26" s="19"/>
      <c r="I26" s="19"/>
    </row>
    <row r="27" spans="1:9">
      <c r="A27" s="19"/>
      <c r="B27" s="19"/>
      <c r="C27" s="503" t="s">
        <v>189</v>
      </c>
      <c r="D27" s="522" t="s">
        <v>1225</v>
      </c>
      <c r="E27" s="522"/>
      <c r="F27" s="522"/>
      <c r="G27" s="523"/>
      <c r="H27" s="19"/>
      <c r="I27" s="19"/>
    </row>
    <row r="28" spans="1:9">
      <c r="A28" s="19"/>
      <c r="B28" s="19"/>
      <c r="C28" s="521"/>
      <c r="D28" s="524" t="s">
        <v>7395</v>
      </c>
      <c r="E28" s="524"/>
      <c r="F28" s="524"/>
      <c r="G28" s="525"/>
      <c r="H28" s="19"/>
      <c r="I28" s="19"/>
    </row>
    <row r="29" spans="1:9">
      <c r="A29" s="19"/>
      <c r="B29" s="19"/>
      <c r="C29" s="521"/>
      <c r="D29" s="524"/>
      <c r="E29" s="524"/>
      <c r="F29" s="524"/>
      <c r="G29" s="525"/>
      <c r="H29" s="19"/>
      <c r="I29" s="19"/>
    </row>
    <row r="30" spans="1:9" ht="19.5" thickBot="1">
      <c r="A30" s="19"/>
      <c r="B30" s="19"/>
      <c r="C30" s="504"/>
      <c r="D30" s="526" t="s">
        <v>7396</v>
      </c>
      <c r="E30" s="526"/>
      <c r="F30" s="526"/>
      <c r="G30" s="527"/>
      <c r="H30" s="19"/>
      <c r="I30" s="19"/>
    </row>
    <row r="31" spans="1:9" ht="19.5" thickBot="1">
      <c r="A31" s="19"/>
      <c r="B31" s="19"/>
      <c r="C31" s="19"/>
      <c r="D31" s="57"/>
      <c r="E31" s="57"/>
      <c r="F31" s="57"/>
      <c r="G31" s="57"/>
      <c r="H31" s="19"/>
      <c r="I31" s="19"/>
    </row>
    <row r="32" spans="1:9">
      <c r="A32" s="19"/>
      <c r="B32" s="19"/>
      <c r="C32" s="503" t="s">
        <v>193</v>
      </c>
      <c r="D32" s="505" t="s">
        <v>190</v>
      </c>
      <c r="E32" s="506"/>
      <c r="F32" s="506"/>
      <c r="G32" s="507"/>
      <c r="H32" s="19"/>
      <c r="I32" s="19"/>
    </row>
    <row r="33" spans="1:9" ht="19.5" thickBot="1">
      <c r="A33" s="19"/>
      <c r="B33" s="19"/>
      <c r="C33" s="504"/>
      <c r="D33" s="508"/>
      <c r="E33" s="509"/>
      <c r="F33" s="509"/>
      <c r="G33" s="510"/>
      <c r="H33" s="19"/>
      <c r="I33" s="19"/>
    </row>
    <row r="34" spans="1:9">
      <c r="A34" s="19"/>
      <c r="B34" s="19"/>
      <c r="C34" s="19"/>
      <c r="D34" s="19"/>
      <c r="E34" s="490"/>
      <c r="F34" s="490"/>
      <c r="G34" s="19"/>
      <c r="H34" s="19"/>
      <c r="I34" s="19"/>
    </row>
    <row r="35" spans="1:9" ht="19.5" thickBot="1">
      <c r="A35" s="19"/>
      <c r="B35" s="19"/>
      <c r="C35" s="19"/>
      <c r="D35" s="19"/>
      <c r="E35" s="19"/>
      <c r="F35" s="19"/>
      <c r="G35" s="19"/>
      <c r="H35" s="19"/>
      <c r="I35" s="19"/>
    </row>
    <row r="36" spans="1:9" ht="18.75" customHeight="1">
      <c r="A36" s="19"/>
      <c r="B36" s="494" t="s">
        <v>191</v>
      </c>
      <c r="C36" s="495"/>
      <c r="D36" s="495"/>
      <c r="E36" s="495"/>
      <c r="F36" s="495"/>
      <c r="G36" s="495"/>
      <c r="H36" s="496"/>
      <c r="I36" s="19"/>
    </row>
    <row r="37" spans="1:9" ht="18.75" customHeight="1">
      <c r="A37" s="19"/>
      <c r="B37" s="497"/>
      <c r="C37" s="498"/>
      <c r="D37" s="498"/>
      <c r="E37" s="498"/>
      <c r="F37" s="498"/>
      <c r="G37" s="498"/>
      <c r="H37" s="499"/>
      <c r="I37" s="19"/>
    </row>
    <row r="38" spans="1:9" ht="18.75" customHeight="1">
      <c r="A38" s="19"/>
      <c r="B38" s="497"/>
      <c r="C38" s="498"/>
      <c r="D38" s="498"/>
      <c r="E38" s="498"/>
      <c r="F38" s="498"/>
      <c r="G38" s="498"/>
      <c r="H38" s="499"/>
      <c r="I38" s="19"/>
    </row>
    <row r="39" spans="1:9" ht="18.75" customHeight="1">
      <c r="A39" s="19"/>
      <c r="B39" s="497"/>
      <c r="C39" s="498"/>
      <c r="D39" s="498"/>
      <c r="E39" s="498"/>
      <c r="F39" s="498"/>
      <c r="G39" s="498"/>
      <c r="H39" s="499"/>
      <c r="I39" s="19"/>
    </row>
    <row r="40" spans="1:9" ht="18.75" customHeight="1">
      <c r="A40" s="19"/>
      <c r="B40" s="497"/>
      <c r="C40" s="498"/>
      <c r="D40" s="498"/>
      <c r="E40" s="498"/>
      <c r="F40" s="498"/>
      <c r="G40" s="498"/>
      <c r="H40" s="499"/>
      <c r="I40" s="19"/>
    </row>
    <row r="41" spans="1:9" ht="18.75" customHeight="1">
      <c r="A41" s="19"/>
      <c r="B41" s="497"/>
      <c r="C41" s="498"/>
      <c r="D41" s="498"/>
      <c r="E41" s="498"/>
      <c r="F41" s="498"/>
      <c r="G41" s="498"/>
      <c r="H41" s="499"/>
      <c r="I41" s="19"/>
    </row>
    <row r="42" spans="1:9" ht="18.75" customHeight="1">
      <c r="A42" s="19"/>
      <c r="B42" s="497"/>
      <c r="C42" s="498"/>
      <c r="D42" s="498"/>
      <c r="E42" s="498"/>
      <c r="F42" s="498"/>
      <c r="G42" s="498"/>
      <c r="H42" s="499"/>
      <c r="I42" s="19"/>
    </row>
    <row r="43" spans="1:9" ht="18.75" customHeight="1">
      <c r="A43" s="19"/>
      <c r="B43" s="497"/>
      <c r="C43" s="498"/>
      <c r="D43" s="498"/>
      <c r="E43" s="498"/>
      <c r="F43" s="498"/>
      <c r="G43" s="498"/>
      <c r="H43" s="499"/>
      <c r="I43" s="19"/>
    </row>
    <row r="44" spans="1:9" ht="18.75" customHeight="1">
      <c r="A44" s="19"/>
      <c r="B44" s="497"/>
      <c r="C44" s="498"/>
      <c r="D44" s="498"/>
      <c r="E44" s="498"/>
      <c r="F44" s="498"/>
      <c r="G44" s="498"/>
      <c r="H44" s="499"/>
      <c r="I44" s="19"/>
    </row>
    <row r="45" spans="1:9" ht="18.75" customHeight="1">
      <c r="A45" s="19"/>
      <c r="B45" s="497"/>
      <c r="C45" s="498"/>
      <c r="D45" s="498"/>
      <c r="E45" s="498"/>
      <c r="F45" s="498"/>
      <c r="G45" s="498"/>
      <c r="H45" s="499"/>
      <c r="I45" s="19"/>
    </row>
    <row r="46" spans="1:9" ht="18.75" customHeight="1">
      <c r="A46" s="19"/>
      <c r="B46" s="497"/>
      <c r="C46" s="498"/>
      <c r="D46" s="498"/>
      <c r="E46" s="498"/>
      <c r="F46" s="498"/>
      <c r="G46" s="498"/>
      <c r="H46" s="499"/>
      <c r="I46" s="19"/>
    </row>
    <row r="47" spans="1:9" ht="18.75" customHeight="1">
      <c r="A47" s="19"/>
      <c r="B47" s="497"/>
      <c r="C47" s="498"/>
      <c r="D47" s="498"/>
      <c r="E47" s="498"/>
      <c r="F47" s="498"/>
      <c r="G47" s="498"/>
      <c r="H47" s="499"/>
      <c r="I47" s="19"/>
    </row>
    <row r="48" spans="1:9" ht="18.75" customHeight="1">
      <c r="A48" s="19"/>
      <c r="B48" s="497"/>
      <c r="C48" s="498"/>
      <c r="D48" s="498"/>
      <c r="E48" s="498"/>
      <c r="F48" s="498"/>
      <c r="G48" s="498"/>
      <c r="H48" s="499"/>
      <c r="I48" s="19"/>
    </row>
    <row r="49" spans="1:9" ht="18.75" customHeight="1">
      <c r="A49" s="19"/>
      <c r="B49" s="497"/>
      <c r="C49" s="498"/>
      <c r="D49" s="498"/>
      <c r="E49" s="498"/>
      <c r="F49" s="498"/>
      <c r="G49" s="498"/>
      <c r="H49" s="499"/>
      <c r="I49" s="19"/>
    </row>
    <row r="50" spans="1:9" ht="18.75" customHeight="1">
      <c r="A50" s="19"/>
      <c r="B50" s="497"/>
      <c r="C50" s="498"/>
      <c r="D50" s="498"/>
      <c r="E50" s="498"/>
      <c r="F50" s="498"/>
      <c r="G50" s="498"/>
      <c r="H50" s="499"/>
      <c r="I50" s="19"/>
    </row>
    <row r="51" spans="1:9" ht="18.75" customHeight="1">
      <c r="A51" s="19"/>
      <c r="B51" s="497"/>
      <c r="C51" s="498"/>
      <c r="D51" s="498"/>
      <c r="E51" s="498"/>
      <c r="F51" s="498"/>
      <c r="G51" s="498"/>
      <c r="H51" s="499"/>
      <c r="I51" s="19"/>
    </row>
    <row r="52" spans="1:9" ht="18.75" customHeight="1">
      <c r="A52" s="19"/>
      <c r="B52" s="497"/>
      <c r="C52" s="498"/>
      <c r="D52" s="498"/>
      <c r="E52" s="498"/>
      <c r="F52" s="498"/>
      <c r="G52" s="498"/>
      <c r="H52" s="499"/>
      <c r="I52" s="19"/>
    </row>
    <row r="53" spans="1:9" ht="19.5" customHeight="1" thickBot="1">
      <c r="A53" s="19"/>
      <c r="B53" s="500"/>
      <c r="C53" s="501"/>
      <c r="D53" s="501"/>
      <c r="E53" s="501"/>
      <c r="F53" s="501"/>
      <c r="G53" s="501"/>
      <c r="H53" s="502"/>
      <c r="I53" s="19"/>
    </row>
    <row r="54" spans="1:9">
      <c r="A54" s="19"/>
      <c r="B54" s="19"/>
      <c r="C54" s="19"/>
      <c r="D54" s="19"/>
      <c r="E54" s="19"/>
      <c r="F54" s="19"/>
      <c r="G54" s="19"/>
      <c r="H54" s="19"/>
      <c r="I54" s="19"/>
    </row>
    <row r="55" spans="1:9">
      <c r="A55" s="34"/>
      <c r="B55" s="34"/>
      <c r="C55" s="34"/>
      <c r="D55" s="34"/>
      <c r="E55" s="34"/>
      <c r="F55" s="34"/>
      <c r="G55" s="34"/>
      <c r="H55" s="34"/>
      <c r="I55" s="34"/>
    </row>
  </sheetData>
  <sheetProtection algorithmName="SHA-512" hashValue="5sfCo/iWxberoAIQLaB9PSVNKciqENvXHlgZSF3BE+F26H4zj0PvVRQRLwBWdgFziYFL/MEXEx9R2xjeeWDKXA==" saltValue="ojgVfMKCULiAOHoXYnldow==" spinCount="100000" sheet="1" objects="1" scenarios="1"/>
  <mergeCells count="19">
    <mergeCell ref="B36:H53"/>
    <mergeCell ref="E34:F34"/>
    <mergeCell ref="C32:C33"/>
    <mergeCell ref="D32:G33"/>
    <mergeCell ref="C15:G15"/>
    <mergeCell ref="C20:G20"/>
    <mergeCell ref="C25:D25"/>
    <mergeCell ref="E25:G25"/>
    <mergeCell ref="C27:C30"/>
    <mergeCell ref="D27:G27"/>
    <mergeCell ref="D28:G28"/>
    <mergeCell ref="D29:G29"/>
    <mergeCell ref="D30:G30"/>
    <mergeCell ref="C13:G14"/>
    <mergeCell ref="A1:I3"/>
    <mergeCell ref="C5:G5"/>
    <mergeCell ref="C7:G7"/>
    <mergeCell ref="C9:G9"/>
    <mergeCell ref="C11:G11"/>
  </mergeCells>
  <phoneticPr fontId="1"/>
  <pageMargins left="0.7" right="0.7" top="0.75" bottom="0.75" header="0.3" footer="0.3"/>
  <pageSetup paperSize="9" scale="64"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'登録データ（男）'!$AB$4:$AB$4</xm:f>
          </x14:formula1>
          <xm:sqref>D32:G33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基本情報登録</vt:lpstr>
      <vt:lpstr>様式Ⅰ（男子）</vt:lpstr>
      <vt:lpstr>様式Ⅱ リレー(男子)</vt:lpstr>
      <vt:lpstr>様式Ⅲ　混成(男子)</vt:lpstr>
      <vt:lpstr>様式Ⅰ (女子)</vt:lpstr>
      <vt:lpstr>様式Ⅱ リレー(女子)</vt:lpstr>
      <vt:lpstr>様式Ⅲ　混成(女子)</vt:lpstr>
      <vt:lpstr>人数チェック表 </vt:lpstr>
      <vt:lpstr>様式Ⅳ　明細書</vt:lpstr>
      <vt:lpstr>登録データ（男）</vt:lpstr>
      <vt:lpstr>登録データ（女）</vt:lpstr>
      <vt:lpstr>男子mat</vt:lpstr>
      <vt:lpstr>女子mat</vt:lpstr>
      <vt:lpstr>リレー・所属情報</vt:lpstr>
      <vt:lpstr>基本情報登録!Print_Area</vt:lpstr>
      <vt:lpstr>'様式Ⅰ (女子)'!Print_Area</vt:lpstr>
      <vt:lpstr>'様式Ⅰ（男子）'!Print_Area</vt:lpstr>
      <vt:lpstr>'様式Ⅱ リレー(女子)'!Print_Area</vt:lpstr>
      <vt:lpstr>'様式Ⅱ リレー(男子)'!Print_Area</vt:lpstr>
      <vt:lpstr>'様式Ⅲ　混成(女子)'!Print_Area</vt:lpstr>
      <vt:lpstr>'様式Ⅲ　混成(男子)'!Print_Area</vt:lpstr>
      <vt:lpstr>'様式Ⅳ　明細書'!Print_Area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内田祐紀哉</dc:creator>
  <cp:lastModifiedBy>常任幹事 九州学生陸上競技連盟</cp:lastModifiedBy>
  <cp:lastPrinted>2023-08-23T03:37:06Z</cp:lastPrinted>
  <dcterms:created xsi:type="dcterms:W3CDTF">2015-10-11T01:24:43Z</dcterms:created>
  <dcterms:modified xsi:type="dcterms:W3CDTF">2024-02-21T12:09:35Z</dcterms:modified>
</cp:coreProperties>
</file>